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5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6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7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theme/themeOverride8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bugyi\SharePoint\Tímová lokalita - 09_MATERIALY\01_STRATEGICKE_DOKUMENTY\01_UDRZATELNOST\04_April_2015\"/>
    </mc:Choice>
  </mc:AlternateContent>
  <bookViews>
    <workbookView xWindow="480" yWindow="105" windowWidth="14880" windowHeight="7050" tabRatio="599"/>
  </bookViews>
  <sheets>
    <sheet name="T01" sheetId="25" r:id="rId1"/>
    <sheet name="T02" sheetId="17" r:id="rId2"/>
    <sheet name="T03" sheetId="33" r:id="rId3"/>
    <sheet name="T04" sheetId="40" r:id="rId4"/>
    <sheet name="T05" sheetId="41" r:id="rId5"/>
    <sheet name="T06" sheetId="42" r:id="rId6"/>
    <sheet name="T07" sheetId="43" r:id="rId7"/>
    <sheet name="T08" sheetId="44" r:id="rId8"/>
    <sheet name="T09" sheetId="45" r:id="rId9"/>
    <sheet name="T10" sheetId="46" r:id="rId10"/>
    <sheet name="T11" sheetId="73" r:id="rId11"/>
    <sheet name="T12" sheetId="23" r:id="rId12"/>
    <sheet name="T13" sheetId="18" r:id="rId13"/>
    <sheet name="T14" sheetId="22" r:id="rId14"/>
    <sheet name="T15" sheetId="20" r:id="rId15"/>
    <sheet name="T16" sheetId="27" r:id="rId16"/>
    <sheet name="T17" sheetId="24" r:id="rId17"/>
    <sheet name="T18" sheetId="14" r:id="rId18"/>
    <sheet name="T19" sheetId="8" r:id="rId19"/>
    <sheet name="T20" sheetId="19" r:id="rId20"/>
    <sheet name="T21" sheetId="11" r:id="rId21"/>
    <sheet name="T22" sheetId="47" r:id="rId22"/>
    <sheet name="T23" sheetId="48" r:id="rId23"/>
    <sheet name="T24" sheetId="49" r:id="rId24"/>
    <sheet name="T25" sheetId="57" r:id="rId25"/>
    <sheet name="T26" sheetId="50" r:id="rId26"/>
    <sheet name="T27" sheetId="51" r:id="rId27"/>
    <sheet name="G01" sheetId="21" r:id="rId28"/>
    <sheet name="G02" sheetId="26" r:id="rId29"/>
    <sheet name="G03" sheetId="64" r:id="rId30"/>
    <sheet name="G04" sheetId="65" r:id="rId31"/>
    <sheet name="G05" sheetId="74" r:id="rId32"/>
    <sheet name="G06" sheetId="66" r:id="rId33"/>
    <sheet name="G07" sheetId="34" r:id="rId34"/>
    <sheet name="G08" sheetId="35" r:id="rId35"/>
    <sheet name="G09" sheetId="75" r:id="rId36"/>
    <sheet name="G10" sheetId="68" r:id="rId37"/>
    <sheet name="G11" sheetId="62" r:id="rId38"/>
    <sheet name="G12" sheetId="63" r:id="rId39"/>
    <sheet name="G13" sheetId="52" r:id="rId40"/>
    <sheet name="G14" sheetId="53" r:id="rId41"/>
    <sheet name="G15" sheetId="54" r:id="rId42"/>
    <sheet name="G16" sheetId="58" r:id="rId43"/>
    <sheet name="G17" sheetId="59" r:id="rId44"/>
    <sheet name="G18" sheetId="55" r:id="rId45"/>
    <sheet name="G19" sheetId="56" r:id="rId46"/>
    <sheet name="G20" sheetId="36" r:id="rId47"/>
    <sheet name="G21" sheetId="37" r:id="rId48"/>
    <sheet name="G22" sheetId="38" r:id="rId49"/>
    <sheet name="G23" sheetId="39" r:id="rId50"/>
    <sheet name="G24" sheetId="69" r:id="rId51"/>
    <sheet name="G25" sheetId="70" r:id="rId52"/>
    <sheet name="G26" sheetId="71" r:id="rId53"/>
    <sheet name="G27" sheetId="72" r:id="rId54"/>
    <sheet name="G28" sheetId="28" r:id="rId55"/>
    <sheet name="G29" sheetId="32" r:id="rId56"/>
    <sheet name="G30" sheetId="31" r:id="rId57"/>
  </sheets>
  <definedNames>
    <definedName name="_xlnm._FilterDatabase" localSheetId="19" hidden="1">'T20'!$A$2:$G$106</definedName>
    <definedName name="_Toc386095053" localSheetId="0">'T01'!$A$1</definedName>
    <definedName name="_Toc386095065" localSheetId="5">'T06'!$A$1</definedName>
    <definedName name="_Toc386095066" localSheetId="6">'T07'!$A$1</definedName>
    <definedName name="_Toc386095067" localSheetId="7">'T08'!$A$1</definedName>
    <definedName name="_Toc386095068" localSheetId="23">'T24'!$A$1</definedName>
    <definedName name="_Toc386098314" localSheetId="26">'T27'!$A$1</definedName>
    <definedName name="_Toc386098571" localSheetId="2">'T03'!#REF!</definedName>
    <definedName name="_Toc386099000" localSheetId="41">'G15'!$E$10</definedName>
    <definedName name="_Toc386099000" localSheetId="42">'G16'!#REF!</definedName>
    <definedName name="_Toc386099001" localSheetId="41">'G15'!#REF!</definedName>
    <definedName name="_Toc386099001" localSheetId="42">'G16'!$H$9</definedName>
    <definedName name="_Toc386099014" localSheetId="50">'G24'!$H$108</definedName>
    <definedName name="_Toc386099015" localSheetId="51">'G25'!$G$105</definedName>
    <definedName name="_Toc386441822" localSheetId="35">'G09'!$B$10</definedName>
    <definedName name="_Toc386441823" localSheetId="36">'G10'!$B$14</definedName>
    <definedName name="_Toc386810184" localSheetId="1">'T15'!#REF!</definedName>
    <definedName name="_Toc403551162" localSheetId="17">'T18'!$A$16</definedName>
    <definedName name="_Toc417454541" localSheetId="4">'T05'!$A$1</definedName>
    <definedName name="_Toc417454601" localSheetId="29">'G03'!$D$6</definedName>
    <definedName name="_Toc417454602" localSheetId="30">'G04'!$C$7</definedName>
    <definedName name="_Toc417454617" localSheetId="45">'G19'!$B$12</definedName>
    <definedName name="_Toc417454631" localSheetId="2">'T03'!$A$1</definedName>
    <definedName name="_Toc417454639" localSheetId="10">'T11'!#REF!</definedName>
    <definedName name="_Toc417459086" localSheetId="10">'T11'!$A$1</definedName>
    <definedName name="_Toc417478170" localSheetId="43">'G17'!$D$6</definedName>
    <definedName name="_Toc417478170" localSheetId="44">'G18'!#REF!</definedName>
    <definedName name="_Toc417478171" localSheetId="43">'G17'!#REF!</definedName>
    <definedName name="_Toc417478171" localSheetId="44">'G18'!$E$6</definedName>
    <definedName name="_Toc417645267" localSheetId="15">'T16'!$A$1</definedName>
    <definedName name="_Toc417645736" localSheetId="31">'G05'!$C$11</definedName>
    <definedName name="_Toc417645736" localSheetId="32">'G06'!#REF!</definedName>
    <definedName name="_Toc417645737" localSheetId="31">'G05'!#REF!</definedName>
    <definedName name="_Toc417645737" localSheetId="32">'G06'!$B$11</definedName>
  </definedNames>
  <calcPr calcId="152511"/>
</workbook>
</file>

<file path=xl/calcChain.xml><?xml version="1.0" encoding="utf-8"?>
<calcChain xmlns="http://schemas.openxmlformats.org/spreadsheetml/2006/main">
  <c r="AZ5" i="75" l="1"/>
  <c r="AY5" i="75"/>
  <c r="AX5" i="75"/>
  <c r="AW5" i="75"/>
  <c r="AV5" i="75"/>
  <c r="AU5" i="75"/>
  <c r="AT5" i="75"/>
  <c r="AS5" i="75"/>
  <c r="AR5" i="75"/>
  <c r="AQ5" i="75"/>
  <c r="AP5" i="75"/>
  <c r="AO5" i="75"/>
  <c r="AN5" i="75"/>
  <c r="AM5" i="75"/>
  <c r="AL5" i="75"/>
  <c r="AK5" i="75"/>
  <c r="AJ5" i="75"/>
  <c r="AI5" i="75"/>
  <c r="AH5" i="75"/>
  <c r="AG5" i="75"/>
  <c r="AF5" i="75"/>
  <c r="AE5" i="75"/>
  <c r="AD5" i="75"/>
  <c r="AC5" i="75"/>
  <c r="AB5" i="75"/>
  <c r="AA5" i="75"/>
  <c r="Z5" i="75"/>
  <c r="Y5" i="75"/>
  <c r="X5" i="75"/>
  <c r="W5" i="75"/>
  <c r="V5" i="75"/>
  <c r="U5" i="75"/>
  <c r="T5" i="75"/>
  <c r="S5" i="75"/>
  <c r="R5" i="75"/>
  <c r="Q5" i="75"/>
  <c r="P5" i="75"/>
  <c r="O5" i="75"/>
  <c r="N5" i="75"/>
  <c r="M5" i="75"/>
  <c r="L5" i="75"/>
  <c r="K5" i="75"/>
  <c r="J5" i="75"/>
  <c r="I5" i="75"/>
  <c r="H5" i="75"/>
  <c r="G5" i="75"/>
  <c r="F5" i="75"/>
  <c r="E5" i="75"/>
  <c r="D5" i="75"/>
  <c r="C5" i="75"/>
  <c r="B5" i="75"/>
  <c r="C1" i="75"/>
  <c r="D1" i="75" s="1"/>
  <c r="E1" i="75" s="1"/>
  <c r="F1" i="75" s="1"/>
  <c r="G1" i="75" s="1"/>
  <c r="H1" i="75" s="1"/>
  <c r="I1" i="75" s="1"/>
  <c r="J1" i="75" s="1"/>
  <c r="K1" i="75" s="1"/>
  <c r="L1" i="75" s="1"/>
  <c r="M1" i="75" s="1"/>
  <c r="N1" i="75" s="1"/>
  <c r="O1" i="75" s="1"/>
  <c r="P1" i="75" s="1"/>
  <c r="Q1" i="75" s="1"/>
  <c r="R1" i="75" s="1"/>
  <c r="S1" i="75" s="1"/>
  <c r="T1" i="75" s="1"/>
  <c r="U1" i="75" s="1"/>
  <c r="V1" i="75" s="1"/>
  <c r="W1" i="75" s="1"/>
  <c r="X1" i="75" s="1"/>
  <c r="Y1" i="75" s="1"/>
  <c r="Z1" i="75" s="1"/>
  <c r="AA1" i="75" s="1"/>
  <c r="AB1" i="75" s="1"/>
  <c r="AC1" i="75" s="1"/>
  <c r="AD1" i="75" s="1"/>
  <c r="AE1" i="75" s="1"/>
  <c r="AF1" i="75" s="1"/>
  <c r="AG1" i="75" s="1"/>
  <c r="AH1" i="75" s="1"/>
  <c r="AI1" i="75" s="1"/>
  <c r="AJ1" i="75" s="1"/>
  <c r="AK1" i="75" s="1"/>
  <c r="AL1" i="75" s="1"/>
  <c r="AM1" i="75" s="1"/>
  <c r="AN1" i="75" s="1"/>
  <c r="AO1" i="75" s="1"/>
  <c r="AP1" i="75" s="1"/>
  <c r="AQ1" i="75" s="1"/>
  <c r="AR1" i="75" s="1"/>
  <c r="AS1" i="75" s="1"/>
  <c r="AT1" i="75" s="1"/>
  <c r="AU1" i="75" s="1"/>
  <c r="AV1" i="75" s="1"/>
  <c r="AW1" i="75" s="1"/>
  <c r="AX1" i="75" s="1"/>
  <c r="AY1" i="75" s="1"/>
  <c r="AZ1" i="75" s="1"/>
  <c r="E244" i="70" l="1"/>
  <c r="F244" i="70" s="1"/>
  <c r="G244" i="70" s="1"/>
  <c r="H244" i="70" s="1"/>
  <c r="I244" i="70" s="1"/>
  <c r="J244" i="70" s="1"/>
  <c r="K244" i="70" s="1"/>
  <c r="L244" i="70" s="1"/>
  <c r="M244" i="70" s="1"/>
  <c r="N244" i="70" s="1"/>
  <c r="O244" i="70" s="1"/>
  <c r="P244" i="70" s="1"/>
  <c r="Q244" i="70" s="1"/>
  <c r="R244" i="70" s="1"/>
  <c r="S244" i="70" s="1"/>
  <c r="T244" i="70" s="1"/>
  <c r="U244" i="70" s="1"/>
  <c r="V244" i="70" s="1"/>
  <c r="W244" i="70" s="1"/>
  <c r="X244" i="70" s="1"/>
  <c r="Y244" i="70" s="1"/>
  <c r="Z244" i="70" s="1"/>
  <c r="AA244" i="70" s="1"/>
  <c r="AB244" i="70" s="1"/>
  <c r="AC244" i="70" s="1"/>
  <c r="AD244" i="70" s="1"/>
  <c r="AE244" i="70" s="1"/>
  <c r="AF244" i="70" s="1"/>
  <c r="AG244" i="70" s="1"/>
  <c r="AH244" i="70" s="1"/>
  <c r="AI244" i="70" s="1"/>
  <c r="AJ244" i="70" s="1"/>
  <c r="AK244" i="70" s="1"/>
  <c r="AL244" i="70" s="1"/>
  <c r="AM244" i="70" s="1"/>
  <c r="AN244" i="70" s="1"/>
  <c r="AO244" i="70" s="1"/>
  <c r="AP244" i="70" s="1"/>
  <c r="AQ244" i="70" s="1"/>
  <c r="AR244" i="70" s="1"/>
  <c r="AS244" i="70" s="1"/>
  <c r="AT244" i="70" s="1"/>
  <c r="AU244" i="70" s="1"/>
  <c r="AV244" i="70" s="1"/>
  <c r="AW244" i="70" s="1"/>
  <c r="AX244" i="70" s="1"/>
  <c r="AY244" i="70" s="1"/>
  <c r="AZ244" i="70" s="1"/>
  <c r="BA244" i="70" s="1"/>
  <c r="BB244" i="70" s="1"/>
  <c r="BC244" i="70" s="1"/>
  <c r="BD244" i="70" s="1"/>
  <c r="BE244" i="70" s="1"/>
  <c r="BF244" i="70" s="1"/>
  <c r="BG244" i="70" s="1"/>
  <c r="BH244" i="70" s="1"/>
  <c r="BI244" i="70" s="1"/>
  <c r="BJ244" i="70" s="1"/>
  <c r="BK244" i="70" s="1"/>
  <c r="BL244" i="70" s="1"/>
  <c r="BM244" i="70" s="1"/>
  <c r="BN244" i="70" s="1"/>
  <c r="BO244" i="70" s="1"/>
  <c r="BP244" i="70" s="1"/>
  <c r="BQ244" i="70" s="1"/>
  <c r="BR244" i="70" s="1"/>
  <c r="BS244" i="70" s="1"/>
  <c r="BT244" i="70" s="1"/>
  <c r="BU244" i="70" s="1"/>
  <c r="BV244" i="70" s="1"/>
  <c r="BW244" i="70" s="1"/>
  <c r="BX244" i="70" s="1"/>
  <c r="BY244" i="70" s="1"/>
  <c r="BZ244" i="70" s="1"/>
  <c r="CA244" i="70" s="1"/>
  <c r="CB244" i="70" s="1"/>
  <c r="CC244" i="70" s="1"/>
  <c r="CD244" i="70" s="1"/>
  <c r="CE244" i="70" s="1"/>
  <c r="CF244" i="70" s="1"/>
  <c r="CG244" i="70" s="1"/>
  <c r="CH244" i="70" s="1"/>
  <c r="CI244" i="70" s="1"/>
  <c r="CJ244" i="70" s="1"/>
  <c r="CK244" i="70" s="1"/>
  <c r="CL244" i="70" s="1"/>
  <c r="CM244" i="70" s="1"/>
  <c r="CN244" i="70" s="1"/>
  <c r="CO244" i="70" s="1"/>
  <c r="CP244" i="70" s="1"/>
  <c r="CQ244" i="70" s="1"/>
  <c r="CR244" i="70" s="1"/>
  <c r="CS244" i="70" s="1"/>
  <c r="CT244" i="70" s="1"/>
  <c r="CU244" i="70" s="1"/>
  <c r="CV244" i="70" s="1"/>
  <c r="CW244" i="70" s="1"/>
  <c r="CX244" i="70" s="1"/>
  <c r="CY244" i="70" s="1"/>
  <c r="CZ244" i="70" s="1"/>
  <c r="DA244" i="70" s="1"/>
  <c r="DB244" i="70" s="1"/>
  <c r="DC244" i="70" s="1"/>
  <c r="DD244" i="70" s="1"/>
  <c r="DE244" i="70" s="1"/>
  <c r="DF244" i="70" s="1"/>
  <c r="DG244" i="70" s="1"/>
  <c r="DH244" i="70" s="1"/>
  <c r="DI244" i="70" s="1"/>
  <c r="DJ244" i="70" s="1"/>
  <c r="DK244" i="70" s="1"/>
  <c r="DL244" i="70" s="1"/>
  <c r="DM244" i="70" s="1"/>
  <c r="DN244" i="70" s="1"/>
  <c r="DO244" i="70" s="1"/>
  <c r="DP244" i="70" s="1"/>
  <c r="DQ244" i="70" s="1"/>
  <c r="DR244" i="70" s="1"/>
  <c r="DS244" i="70" s="1"/>
  <c r="DT244" i="70" s="1"/>
  <c r="DU244" i="70" s="1"/>
  <c r="DV244" i="70" s="1"/>
  <c r="DW244" i="70" s="1"/>
  <c r="DX244" i="70" s="1"/>
  <c r="DY244" i="70" s="1"/>
  <c r="DZ244" i="70" s="1"/>
  <c r="EA244" i="70" s="1"/>
  <c r="EB244" i="70" s="1"/>
  <c r="EC244" i="70" s="1"/>
  <c r="ED244" i="70" s="1"/>
  <c r="EE244" i="70" s="1"/>
  <c r="EF244" i="70" s="1"/>
  <c r="EG244" i="70" s="1"/>
  <c r="EH244" i="70" s="1"/>
  <c r="EI244" i="70" s="1"/>
  <c r="EJ244" i="70" s="1"/>
  <c r="AZ12" i="68"/>
  <c r="AY12" i="68"/>
  <c r="AX12" i="68"/>
  <c r="AW12" i="68"/>
  <c r="AV12" i="68"/>
  <c r="AU12" i="68"/>
  <c r="AT12" i="68"/>
  <c r="AS12" i="68"/>
  <c r="AR12" i="68"/>
  <c r="AQ12" i="68"/>
  <c r="AP12" i="68"/>
  <c r="AO12" i="68"/>
  <c r="AN12" i="68"/>
  <c r="AM12" i="68"/>
  <c r="AL12" i="68"/>
  <c r="AK12" i="68"/>
  <c r="AJ12" i="68"/>
  <c r="AI12" i="68"/>
  <c r="AH12" i="68"/>
  <c r="AG12" i="68"/>
  <c r="AF12" i="68"/>
  <c r="AE12" i="68"/>
  <c r="AD12" i="68"/>
  <c r="AC12" i="68"/>
  <c r="AB12" i="68"/>
  <c r="AA12" i="68"/>
  <c r="Z12" i="68"/>
  <c r="Y12" i="68"/>
  <c r="X12" i="68"/>
  <c r="W12" i="68"/>
  <c r="V12" i="68"/>
  <c r="U12" i="68"/>
  <c r="T12" i="68"/>
  <c r="S12" i="68"/>
  <c r="R12" i="68"/>
  <c r="Q12" i="68"/>
  <c r="P12" i="68"/>
  <c r="O12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AZ11" i="68"/>
  <c r="AY11" i="68"/>
  <c r="AX11" i="68"/>
  <c r="AW11" i="68"/>
  <c r="AV11" i="68"/>
  <c r="AU11" i="68"/>
  <c r="AT11" i="68"/>
  <c r="AS11" i="68"/>
  <c r="AR11" i="68"/>
  <c r="AQ11" i="68"/>
  <c r="AP11" i="68"/>
  <c r="AO11" i="68"/>
  <c r="AN11" i="68"/>
  <c r="AM11" i="68"/>
  <c r="AL11" i="68"/>
  <c r="AK11" i="68"/>
  <c r="AJ11" i="68"/>
  <c r="AI11" i="68"/>
  <c r="AH11" i="68"/>
  <c r="AG11" i="68"/>
  <c r="AF11" i="68"/>
  <c r="AE11" i="68"/>
  <c r="AD11" i="68"/>
  <c r="AC11" i="68"/>
  <c r="AB11" i="68"/>
  <c r="AA11" i="68"/>
  <c r="Z11" i="68"/>
  <c r="Y11" i="68"/>
  <c r="X11" i="68"/>
  <c r="W11" i="68"/>
  <c r="V11" i="68"/>
  <c r="U11" i="68"/>
  <c r="T11" i="68"/>
  <c r="S11" i="6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AZ10" i="68"/>
  <c r="AG10" i="68"/>
  <c r="AC10" i="68"/>
  <c r="M10" i="68"/>
  <c r="L10" i="68"/>
  <c r="I10" i="68"/>
  <c r="AZ8" i="68"/>
  <c r="AY8" i="68"/>
  <c r="AX8" i="68"/>
  <c r="AW8" i="68"/>
  <c r="AV8" i="68"/>
  <c r="AV10" i="68" s="1"/>
  <c r="AU8" i="68"/>
  <c r="AT8" i="68"/>
  <c r="AS8" i="68"/>
  <c r="AR8" i="68"/>
  <c r="AQ8" i="68"/>
  <c r="AP8" i="68"/>
  <c r="AO8" i="68"/>
  <c r="AO10" i="68" s="1"/>
  <c r="AN8" i="68"/>
  <c r="AN10" i="68" s="1"/>
  <c r="AM8" i="68"/>
  <c r="AL8" i="68"/>
  <c r="AK8" i="68"/>
  <c r="AJ8" i="68"/>
  <c r="AI8" i="68"/>
  <c r="AH8" i="68"/>
  <c r="AG8" i="68"/>
  <c r="AF8" i="68"/>
  <c r="AF10" i="68" s="1"/>
  <c r="AE8" i="68"/>
  <c r="AD8" i="68"/>
  <c r="AC8" i="68"/>
  <c r="AB8" i="68"/>
  <c r="AA8" i="68"/>
  <c r="Z8" i="68"/>
  <c r="Y8" i="68"/>
  <c r="X8" i="68"/>
  <c r="X10" i="68" s="1"/>
  <c r="W8" i="68"/>
  <c r="V8" i="68"/>
  <c r="U8" i="68"/>
  <c r="T8" i="68"/>
  <c r="S8" i="68"/>
  <c r="R8" i="68"/>
  <c r="Q8" i="68"/>
  <c r="P8" i="68"/>
  <c r="P10" i="68" s="1"/>
  <c r="O8" i="68"/>
  <c r="N8" i="68"/>
  <c r="M8" i="68"/>
  <c r="L8" i="68"/>
  <c r="K8" i="68"/>
  <c r="J8" i="68"/>
  <c r="I8" i="68"/>
  <c r="H8" i="68"/>
  <c r="H10" i="68" s="1"/>
  <c r="G8" i="68"/>
  <c r="F8" i="68"/>
  <c r="E8" i="68"/>
  <c r="D8" i="68"/>
  <c r="C8" i="68"/>
  <c r="B8" i="68"/>
  <c r="AZ4" i="68"/>
  <c r="AY4" i="68"/>
  <c r="AY10" i="68" s="1"/>
  <c r="AX4" i="68"/>
  <c r="AX10" i="68" s="1"/>
  <c r="AW4" i="68"/>
  <c r="AW10" i="68" s="1"/>
  <c r="AV4" i="68"/>
  <c r="AU4" i="68"/>
  <c r="AT4" i="68"/>
  <c r="AT10" i="68" s="1"/>
  <c r="AS4" i="68"/>
  <c r="AS10" i="68" s="1"/>
  <c r="AR4" i="68"/>
  <c r="AR10" i="68" s="1"/>
  <c r="AQ4" i="68"/>
  <c r="AQ10" i="68" s="1"/>
  <c r="AP4" i="68"/>
  <c r="AP10" i="68" s="1"/>
  <c r="AO4" i="68"/>
  <c r="AN4" i="68"/>
  <c r="AM4" i="68"/>
  <c r="AL4" i="68"/>
  <c r="AL10" i="68" s="1"/>
  <c r="AK4" i="68"/>
  <c r="AK10" i="68" s="1"/>
  <c r="AJ4" i="68"/>
  <c r="AJ10" i="68" s="1"/>
  <c r="AI4" i="68"/>
  <c r="AI10" i="68" s="1"/>
  <c r="AH4" i="68"/>
  <c r="AH10" i="68" s="1"/>
  <c r="AG4" i="68"/>
  <c r="AF4" i="68"/>
  <c r="AE4" i="68"/>
  <c r="AD4" i="68"/>
  <c r="AD10" i="68" s="1"/>
  <c r="AC4" i="68"/>
  <c r="AB4" i="68"/>
  <c r="AB10" i="68" s="1"/>
  <c r="AA4" i="68"/>
  <c r="AA10" i="68" s="1"/>
  <c r="Z4" i="68"/>
  <c r="Z10" i="68" s="1"/>
  <c r="Y4" i="68"/>
  <c r="Y10" i="68" s="1"/>
  <c r="X4" i="68"/>
  <c r="W4" i="68"/>
  <c r="V4" i="68"/>
  <c r="V10" i="68" s="1"/>
  <c r="U4" i="68"/>
  <c r="U10" i="68" s="1"/>
  <c r="T4" i="68"/>
  <c r="T10" i="68" s="1"/>
  <c r="S4" i="68"/>
  <c r="S10" i="68" s="1"/>
  <c r="R4" i="68"/>
  <c r="R10" i="68" s="1"/>
  <c r="Q4" i="68"/>
  <c r="Q10" i="68" s="1"/>
  <c r="P4" i="68"/>
  <c r="O4" i="68"/>
  <c r="N4" i="68"/>
  <c r="N10" i="68" s="1"/>
  <c r="M4" i="68"/>
  <c r="L4" i="68"/>
  <c r="K4" i="68"/>
  <c r="K10" i="68" s="1"/>
  <c r="J4" i="68"/>
  <c r="J10" i="68" s="1"/>
  <c r="I4" i="68"/>
  <c r="H4" i="68"/>
  <c r="G4" i="68"/>
  <c r="F4" i="68"/>
  <c r="F10" i="68" s="1"/>
  <c r="E4" i="68"/>
  <c r="E10" i="68" s="1"/>
  <c r="D4" i="68"/>
  <c r="D10" i="68" s="1"/>
  <c r="C4" i="68"/>
  <c r="C10" i="68" s="1"/>
  <c r="B4" i="68"/>
  <c r="B10" i="68" s="1"/>
  <c r="O10" i="68" l="1"/>
  <c r="W10" i="68"/>
  <c r="AE10" i="68"/>
  <c r="AM10" i="68"/>
  <c r="AU10" i="68"/>
  <c r="G10" i="68"/>
  <c r="BA10" i="68"/>
  <c r="C1" i="55" l="1"/>
  <c r="D1" i="55" s="1"/>
  <c r="E1" i="55" s="1"/>
  <c r="F1" i="55" s="1"/>
  <c r="G1" i="55" s="1"/>
  <c r="H1" i="55" s="1"/>
  <c r="I1" i="55" s="1"/>
  <c r="J1" i="55" s="1"/>
  <c r="K1" i="55" s="1"/>
  <c r="L1" i="55" s="1"/>
  <c r="M1" i="55" s="1"/>
  <c r="N1" i="55" s="1"/>
  <c r="O1" i="55" s="1"/>
  <c r="P1" i="55" s="1"/>
  <c r="Q1" i="55" s="1"/>
  <c r="R1" i="55" s="1"/>
  <c r="S1" i="55" s="1"/>
  <c r="T1" i="55" s="1"/>
  <c r="U1" i="55" s="1"/>
  <c r="V1" i="55" s="1"/>
  <c r="W1" i="55" s="1"/>
  <c r="X1" i="55" s="1"/>
  <c r="Y1" i="55" s="1"/>
  <c r="Z1" i="55" s="1"/>
  <c r="AA1" i="55" s="1"/>
  <c r="AB1" i="55" s="1"/>
  <c r="AC1" i="55" s="1"/>
  <c r="AD1" i="55" s="1"/>
  <c r="AE1" i="55" s="1"/>
  <c r="AF1" i="55" s="1"/>
  <c r="AG1" i="55" s="1"/>
  <c r="AH1" i="55" s="1"/>
  <c r="AI1" i="55" s="1"/>
  <c r="AJ1" i="55" s="1"/>
  <c r="AK1" i="55" s="1"/>
  <c r="AL1" i="55" s="1"/>
  <c r="AM1" i="55" s="1"/>
  <c r="AN1" i="55" s="1"/>
  <c r="AO1" i="55" s="1"/>
  <c r="AP1" i="55" s="1"/>
  <c r="AQ1" i="55" s="1"/>
  <c r="AR1" i="55" s="1"/>
  <c r="AS1" i="55" s="1"/>
  <c r="AT1" i="55" s="1"/>
  <c r="AU1" i="55" s="1"/>
  <c r="AV1" i="55" s="1"/>
  <c r="AW1" i="55" s="1"/>
  <c r="AX1" i="55" s="1"/>
  <c r="AY1" i="55" s="1"/>
  <c r="AZ1" i="55" s="1"/>
  <c r="C1" i="59"/>
  <c r="E13" i="57"/>
  <c r="C13" i="57"/>
  <c r="D13" i="57" s="1"/>
  <c r="D12" i="57"/>
  <c r="F12" i="57" s="1"/>
  <c r="F12" i="45" s="1"/>
  <c r="F11" i="57"/>
  <c r="F11" i="45" s="1"/>
  <c r="D11" i="57"/>
  <c r="D10" i="57"/>
  <c r="F10" i="57" s="1"/>
  <c r="F10" i="45" s="1"/>
  <c r="F9" i="57"/>
  <c r="F9" i="45" s="1"/>
  <c r="D9" i="57"/>
  <c r="D8" i="57"/>
  <c r="F8" i="57" s="1"/>
  <c r="F8" i="45" s="1"/>
  <c r="F7" i="57"/>
  <c r="D7" i="57"/>
  <c r="D6" i="57"/>
  <c r="F6" i="57" s="1"/>
  <c r="F6" i="45" s="1"/>
  <c r="F5" i="57"/>
  <c r="F5" i="45" s="1"/>
  <c r="D5" i="57"/>
  <c r="C4" i="57"/>
  <c r="C4" i="45" s="1"/>
  <c r="D4" i="45" s="1"/>
  <c r="B4" i="57"/>
  <c r="B13" i="57" s="1"/>
  <c r="C1" i="56"/>
  <c r="D1" i="56" s="1"/>
  <c r="E1" i="56" s="1"/>
  <c r="F1" i="56" s="1"/>
  <c r="G1" i="56" s="1"/>
  <c r="H1" i="56" s="1"/>
  <c r="I1" i="56" s="1"/>
  <c r="J1" i="56" s="1"/>
  <c r="K1" i="56" s="1"/>
  <c r="L1" i="56" s="1"/>
  <c r="M1" i="56" s="1"/>
  <c r="N1" i="56" s="1"/>
  <c r="O1" i="56" s="1"/>
  <c r="P1" i="56" s="1"/>
  <c r="Q1" i="56" s="1"/>
  <c r="R1" i="56" s="1"/>
  <c r="S1" i="56" s="1"/>
  <c r="T1" i="56" s="1"/>
  <c r="U1" i="56" s="1"/>
  <c r="V1" i="56" s="1"/>
  <c r="W1" i="56" s="1"/>
  <c r="X1" i="56" s="1"/>
  <c r="Y1" i="56" s="1"/>
  <c r="Z1" i="56" s="1"/>
  <c r="AA1" i="56" s="1"/>
  <c r="AB1" i="56" s="1"/>
  <c r="AC1" i="56" s="1"/>
  <c r="AD1" i="56" s="1"/>
  <c r="AE1" i="56" s="1"/>
  <c r="AF1" i="56" s="1"/>
  <c r="AG1" i="56" s="1"/>
  <c r="AH1" i="56" s="1"/>
  <c r="AI1" i="56" s="1"/>
  <c r="AJ1" i="56" s="1"/>
  <c r="AK1" i="56" s="1"/>
  <c r="AL1" i="56" s="1"/>
  <c r="AM1" i="56" s="1"/>
  <c r="AN1" i="56" s="1"/>
  <c r="AO1" i="56" s="1"/>
  <c r="AP1" i="56" s="1"/>
  <c r="AQ1" i="56" s="1"/>
  <c r="AR1" i="56" s="1"/>
  <c r="AS1" i="56" s="1"/>
  <c r="AT1" i="56" s="1"/>
  <c r="AU1" i="56" s="1"/>
  <c r="AV1" i="56" s="1"/>
  <c r="AW1" i="56" s="1"/>
  <c r="AX1" i="56" s="1"/>
  <c r="AY1" i="56" s="1"/>
  <c r="AZ1" i="56" s="1"/>
  <c r="BB1" i="53"/>
  <c r="BC1" i="53" s="1"/>
  <c r="BD1" i="53" s="1"/>
  <c r="BE1" i="53" s="1"/>
  <c r="BF1" i="53" s="1"/>
  <c r="BG1" i="53" s="1"/>
  <c r="BH1" i="53" s="1"/>
  <c r="BI1" i="53" s="1"/>
  <c r="BJ1" i="53" s="1"/>
  <c r="BK1" i="53" s="1"/>
  <c r="BL1" i="53" s="1"/>
  <c r="BM1" i="53" s="1"/>
  <c r="BN1" i="53" s="1"/>
  <c r="BO1" i="53" s="1"/>
  <c r="BP1" i="53" s="1"/>
  <c r="BQ1" i="53" s="1"/>
  <c r="BR1" i="53" s="1"/>
  <c r="BS1" i="53" s="1"/>
  <c r="BT1" i="53" s="1"/>
  <c r="BU1" i="53" s="1"/>
  <c r="BV1" i="53" s="1"/>
  <c r="BW1" i="53" s="1"/>
  <c r="BX1" i="53" s="1"/>
  <c r="BY1" i="53" s="1"/>
  <c r="BZ1" i="53" s="1"/>
  <c r="CA1" i="53" s="1"/>
  <c r="CB1" i="53" s="1"/>
  <c r="CC1" i="53" s="1"/>
  <c r="CD1" i="53" s="1"/>
  <c r="CE1" i="53" s="1"/>
  <c r="CF1" i="53" s="1"/>
  <c r="CG1" i="53" s="1"/>
  <c r="CH1" i="53" s="1"/>
  <c r="CI1" i="53" s="1"/>
  <c r="CJ1" i="53" s="1"/>
  <c r="CK1" i="53" s="1"/>
  <c r="CL1" i="53" s="1"/>
  <c r="CM1" i="53" s="1"/>
  <c r="CN1" i="53" s="1"/>
  <c r="CO1" i="53" s="1"/>
  <c r="CP1" i="53" s="1"/>
  <c r="CQ1" i="53" s="1"/>
  <c r="CR1" i="53" s="1"/>
  <c r="CS1" i="53" s="1"/>
  <c r="CT1" i="53" s="1"/>
  <c r="CU1" i="53" s="1"/>
  <c r="CV1" i="53" s="1"/>
  <c r="CW1" i="53" s="1"/>
  <c r="CX1" i="53" s="1"/>
  <c r="CY1" i="53" s="1"/>
  <c r="CZ1" i="53" s="1"/>
  <c r="DA1" i="53" s="1"/>
  <c r="DB1" i="53" s="1"/>
  <c r="DC1" i="53" s="1"/>
  <c r="DD1" i="53" s="1"/>
  <c r="DE1" i="53" s="1"/>
  <c r="DF1" i="53" s="1"/>
  <c r="DG1" i="53" s="1"/>
  <c r="DH1" i="53" s="1"/>
  <c r="DI1" i="53" s="1"/>
  <c r="DJ1" i="53" s="1"/>
  <c r="DK1" i="53" s="1"/>
  <c r="DL1" i="53" s="1"/>
  <c r="DM1" i="53" s="1"/>
  <c r="DN1" i="53" s="1"/>
  <c r="DO1" i="53" s="1"/>
  <c r="DP1" i="53" s="1"/>
  <c r="DQ1" i="53" s="1"/>
  <c r="DR1" i="53" s="1"/>
  <c r="DS1" i="53" s="1"/>
  <c r="DT1" i="53" s="1"/>
  <c r="DU1" i="53" s="1"/>
  <c r="DV1" i="53" s="1"/>
  <c r="DW1" i="53" s="1"/>
  <c r="DX1" i="53" s="1"/>
  <c r="DY1" i="53" s="1"/>
  <c r="DZ1" i="53" s="1"/>
  <c r="EA1" i="53" s="1"/>
  <c r="EB1" i="53" s="1"/>
  <c r="EC1" i="53" s="1"/>
  <c r="ED1" i="53" s="1"/>
  <c r="EE1" i="53" s="1"/>
  <c r="EF1" i="53" s="1"/>
  <c r="EG1" i="53" s="1"/>
  <c r="EH1" i="53" s="1"/>
  <c r="EI1" i="53" s="1"/>
  <c r="E32" i="50"/>
  <c r="F32" i="50" s="1"/>
  <c r="D31" i="50"/>
  <c r="F30" i="50"/>
  <c r="D30" i="50"/>
  <c r="F27" i="50"/>
  <c r="D27" i="50"/>
  <c r="F26" i="50"/>
  <c r="D26" i="50"/>
  <c r="F25" i="50"/>
  <c r="D23" i="50"/>
  <c r="F21" i="50"/>
  <c r="D21" i="50"/>
  <c r="F20" i="50"/>
  <c r="D20" i="50"/>
  <c r="F19" i="50"/>
  <c r="D19" i="50"/>
  <c r="C19" i="50"/>
  <c r="C32" i="50" s="1"/>
  <c r="D32" i="50" s="1"/>
  <c r="F18" i="50"/>
  <c r="D18" i="50"/>
  <c r="F17" i="50"/>
  <c r="F16" i="50"/>
  <c r="F15" i="50"/>
  <c r="D15" i="50"/>
  <c r="F14" i="50"/>
  <c r="D14" i="50"/>
  <c r="F13" i="50"/>
  <c r="D13" i="50"/>
  <c r="F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F4" i="50"/>
  <c r="D4" i="50"/>
  <c r="E11" i="48"/>
  <c r="G8" i="48"/>
  <c r="F8" i="48"/>
  <c r="E8" i="48"/>
  <c r="D8" i="48"/>
  <c r="C8" i="48"/>
  <c r="C11" i="48" s="1"/>
  <c r="B8" i="48"/>
  <c r="B11" i="48" s="1"/>
  <c r="G5" i="48"/>
  <c r="G11" i="48" s="1"/>
  <c r="F5" i="48"/>
  <c r="E5" i="48"/>
  <c r="D5" i="48"/>
  <c r="D11" i="48" s="1"/>
  <c r="C5" i="48"/>
  <c r="B5" i="48"/>
  <c r="G15" i="47"/>
  <c r="F15" i="47"/>
  <c r="E15" i="47"/>
  <c r="D15" i="47"/>
  <c r="C15" i="47"/>
  <c r="B15" i="47"/>
  <c r="G12" i="47"/>
  <c r="F12" i="47"/>
  <c r="E12" i="47"/>
  <c r="D12" i="47"/>
  <c r="C12" i="47"/>
  <c r="B12" i="47"/>
  <c r="G7" i="47"/>
  <c r="F7" i="47"/>
  <c r="E7" i="47"/>
  <c r="D7" i="47"/>
  <c r="C7" i="47"/>
  <c r="B7" i="47"/>
  <c r="G5" i="47"/>
  <c r="G18" i="47" s="1"/>
  <c r="F5" i="47"/>
  <c r="F18" i="47" s="1"/>
  <c r="E5" i="47"/>
  <c r="D5" i="47"/>
  <c r="C5" i="47"/>
  <c r="B5" i="47"/>
  <c r="B18" i="47" s="1"/>
  <c r="G3" i="47"/>
  <c r="F3" i="47"/>
  <c r="E3" i="47"/>
  <c r="E18" i="47" s="1"/>
  <c r="D3" i="47"/>
  <c r="D18" i="47" s="1"/>
  <c r="C3" i="47"/>
  <c r="B3" i="47"/>
  <c r="C22" i="46"/>
  <c r="C19" i="46" s="1"/>
  <c r="B22" i="46"/>
  <c r="B19" i="46" s="1"/>
  <c r="C11" i="46"/>
  <c r="B11" i="46"/>
  <c r="C4" i="46"/>
  <c r="B4" i="46"/>
  <c r="B4" i="45"/>
  <c r="C13" i="45"/>
  <c r="E12" i="45"/>
  <c r="C12" i="45"/>
  <c r="B12" i="45"/>
  <c r="E11" i="45"/>
  <c r="C11" i="45"/>
  <c r="D11" i="45" s="1"/>
  <c r="B11" i="45"/>
  <c r="E10" i="45"/>
  <c r="C10" i="45"/>
  <c r="B10" i="45"/>
  <c r="C9" i="45"/>
  <c r="B9" i="45"/>
  <c r="C8" i="45"/>
  <c r="D8" i="45" s="1"/>
  <c r="B8" i="45"/>
  <c r="F7" i="45"/>
  <c r="C7" i="45"/>
  <c r="B7" i="45"/>
  <c r="D7" i="45" s="1"/>
  <c r="C6" i="45"/>
  <c r="D6" i="45" s="1"/>
  <c r="B6" i="45"/>
  <c r="C5" i="45"/>
  <c r="B5" i="45"/>
  <c r="C13" i="44"/>
  <c r="C12" i="44"/>
  <c r="C11" i="44"/>
  <c r="C10" i="44"/>
  <c r="C9" i="44"/>
  <c r="C8" i="44"/>
  <c r="C7" i="44"/>
  <c r="C6" i="44"/>
  <c r="C5" i="44"/>
  <c r="C4" i="44"/>
  <c r="F20" i="42"/>
  <c r="F21" i="42" s="1"/>
  <c r="K13" i="42"/>
  <c r="J13" i="42"/>
  <c r="I13" i="42"/>
  <c r="I12" i="42" s="1"/>
  <c r="H13" i="42"/>
  <c r="H12" i="42" s="1"/>
  <c r="G13" i="42"/>
  <c r="F13" i="42"/>
  <c r="E13" i="42"/>
  <c r="D13" i="42"/>
  <c r="D12" i="42" s="1"/>
  <c r="C13" i="42"/>
  <c r="B13" i="42"/>
  <c r="K12" i="42"/>
  <c r="J12" i="42"/>
  <c r="G12" i="42"/>
  <c r="G20" i="42" s="1"/>
  <c r="G21" i="42" s="1"/>
  <c r="F12" i="42"/>
  <c r="E12" i="42"/>
  <c r="C12" i="42"/>
  <c r="B12" i="42"/>
  <c r="B20" i="42" s="1"/>
  <c r="B21" i="42" s="1"/>
  <c r="K8" i="42"/>
  <c r="K4" i="42" s="1"/>
  <c r="K20" i="42" s="1"/>
  <c r="K21" i="42" s="1"/>
  <c r="J8" i="42"/>
  <c r="I8" i="42"/>
  <c r="I4" i="42" s="1"/>
  <c r="H8" i="42"/>
  <c r="H4" i="42" s="1"/>
  <c r="H20" i="42" s="1"/>
  <c r="H21" i="42" s="1"/>
  <c r="G8" i="42"/>
  <c r="F8" i="42"/>
  <c r="E8" i="42"/>
  <c r="D8" i="42"/>
  <c r="D4" i="42" s="1"/>
  <c r="D20" i="42" s="1"/>
  <c r="D21" i="42" s="1"/>
  <c r="C8" i="42"/>
  <c r="C4" i="42" s="1"/>
  <c r="C20" i="42" s="1"/>
  <c r="C21" i="42" s="1"/>
  <c r="B8" i="42"/>
  <c r="J4" i="42"/>
  <c r="J20" i="42" s="1"/>
  <c r="J21" i="42" s="1"/>
  <c r="G4" i="42"/>
  <c r="F4" i="42"/>
  <c r="E4" i="42"/>
  <c r="E20" i="42" s="1"/>
  <c r="E21" i="42" s="1"/>
  <c r="B4" i="42"/>
  <c r="L14" i="41"/>
  <c r="L13" i="41"/>
  <c r="L12" i="41"/>
  <c r="L11" i="41"/>
  <c r="L10" i="41"/>
  <c r="L9" i="41"/>
  <c r="L8" i="41"/>
  <c r="K8" i="41"/>
  <c r="J8" i="41"/>
  <c r="I8" i="41"/>
  <c r="H8" i="41"/>
  <c r="G8" i="41"/>
  <c r="F8" i="41"/>
  <c r="E8" i="41"/>
  <c r="D8" i="41"/>
  <c r="C8" i="41"/>
  <c r="B8" i="41"/>
  <c r="L7" i="41"/>
  <c r="L6" i="41"/>
  <c r="L5" i="41"/>
  <c r="L4" i="41"/>
  <c r="K4" i="41"/>
  <c r="J4" i="41"/>
  <c r="I4" i="41"/>
  <c r="H4" i="41"/>
  <c r="G4" i="41"/>
  <c r="F4" i="41"/>
  <c r="E4" i="41"/>
  <c r="D4" i="41"/>
  <c r="C4" i="41"/>
  <c r="B4" i="41"/>
  <c r="F20" i="40"/>
  <c r="F23" i="40" s="1"/>
  <c r="E20" i="40"/>
  <c r="E23" i="40" s="1"/>
  <c r="B20" i="40"/>
  <c r="B23" i="40" s="1"/>
  <c r="H11" i="40"/>
  <c r="G11" i="40"/>
  <c r="F11" i="40"/>
  <c r="E11" i="40"/>
  <c r="D11" i="40"/>
  <c r="C11" i="40"/>
  <c r="B11" i="40"/>
  <c r="H4" i="40"/>
  <c r="G4" i="40"/>
  <c r="G20" i="40" s="1"/>
  <c r="G23" i="40" s="1"/>
  <c r="F4" i="40"/>
  <c r="E4" i="40"/>
  <c r="D4" i="40"/>
  <c r="C4" i="40"/>
  <c r="C20" i="40" s="1"/>
  <c r="B4" i="40"/>
  <c r="D1" i="59" l="1"/>
  <c r="E1" i="59" s="1"/>
  <c r="G11" i="45"/>
  <c r="F4" i="45"/>
  <c r="G4" i="45" s="1"/>
  <c r="G6" i="45"/>
  <c r="D9" i="45"/>
  <c r="G9" i="45" s="1"/>
  <c r="D4" i="57"/>
  <c r="F4" i="57" s="1"/>
  <c r="F13" i="57" s="1"/>
  <c r="G7" i="45"/>
  <c r="D5" i="45"/>
  <c r="G5" i="45" s="1"/>
  <c r="C14" i="45"/>
  <c r="I20" i="42"/>
  <c r="I21" i="42" s="1"/>
  <c r="G8" i="45"/>
  <c r="D14" i="45"/>
  <c r="B13" i="45"/>
  <c r="D13" i="45" s="1"/>
  <c r="H20" i="40"/>
  <c r="H23" i="40" s="1"/>
  <c r="E13" i="45"/>
  <c r="E14" i="45"/>
  <c r="C18" i="47"/>
  <c r="D20" i="40"/>
  <c r="D23" i="40" s="1"/>
  <c r="B14" i="45"/>
  <c r="D10" i="45"/>
  <c r="G10" i="45" s="1"/>
  <c r="D12" i="45"/>
  <c r="G12" i="45" s="1"/>
  <c r="F11" i="48"/>
  <c r="F1" i="59" l="1"/>
  <c r="F13" i="45"/>
  <c r="G13" i="45" s="1"/>
  <c r="F14" i="45"/>
  <c r="G1" i="59" l="1"/>
  <c r="H1" i="59" l="1"/>
  <c r="I1" i="59" l="1"/>
  <c r="J1" i="59" l="1"/>
  <c r="K1" i="59" l="1"/>
  <c r="L1" i="59" l="1"/>
  <c r="M1" i="59" l="1"/>
  <c r="N1" i="59" l="1"/>
  <c r="O1" i="59" l="1"/>
  <c r="P1" i="59" l="1"/>
  <c r="Q1" i="59" l="1"/>
  <c r="R1" i="59" l="1"/>
  <c r="S1" i="59" l="1"/>
  <c r="T1" i="59" l="1"/>
  <c r="U1" i="59" l="1"/>
  <c r="V1" i="59" l="1"/>
  <c r="W1" i="59" l="1"/>
  <c r="X1" i="59" l="1"/>
  <c r="Y1" i="59" l="1"/>
  <c r="Z1" i="59" l="1"/>
  <c r="AA1" i="59" l="1"/>
  <c r="AB1" i="59" l="1"/>
  <c r="AC1" i="59" l="1"/>
  <c r="AD1" i="59" l="1"/>
  <c r="AE1" i="59" l="1"/>
  <c r="AF1" i="59" l="1"/>
  <c r="AG1" i="59" l="1"/>
  <c r="AH1" i="59" l="1"/>
  <c r="AI1" i="59" l="1"/>
  <c r="AJ1" i="59" l="1"/>
  <c r="AK1" i="59" l="1"/>
  <c r="AL1" i="59" l="1"/>
  <c r="AM1" i="59" l="1"/>
  <c r="AN1" i="59" l="1"/>
  <c r="AO1" i="59" l="1"/>
  <c r="AP1" i="59" l="1"/>
  <c r="AQ1" i="59" l="1"/>
  <c r="AR1" i="59" l="1"/>
  <c r="AS1" i="59" l="1"/>
  <c r="AT1" i="59" l="1"/>
  <c r="AU1" i="59" l="1"/>
  <c r="AV1" i="59" l="1"/>
  <c r="AW1" i="59" l="1"/>
  <c r="AX1" i="59" l="1"/>
  <c r="AY1" i="59" l="1"/>
  <c r="AZ1" i="59" l="1"/>
  <c r="C18" i="23" l="1"/>
  <c r="C19" i="23"/>
  <c r="C20" i="23"/>
  <c r="C21" i="23"/>
  <c r="C22" i="23"/>
  <c r="C23" i="23"/>
  <c r="B24" i="23"/>
  <c r="C6" i="20"/>
  <c r="D6" i="20"/>
  <c r="E6" i="20"/>
  <c r="B6" i="20"/>
  <c r="C8" i="14"/>
  <c r="C24" i="23" l="1"/>
  <c r="C17" i="24"/>
  <c r="B17" i="24" s="1"/>
  <c r="E17" i="24" s="1"/>
  <c r="B16" i="24"/>
  <c r="E16" i="24" s="1"/>
  <c r="B15" i="24"/>
  <c r="E15" i="24" s="1"/>
  <c r="D14" i="24"/>
  <c r="C14" i="24"/>
  <c r="B14" i="24" s="1"/>
  <c r="C12" i="24"/>
  <c r="B12" i="24" s="1"/>
  <c r="E12" i="24" s="1"/>
  <c r="B11" i="24"/>
  <c r="E11" i="24" s="1"/>
  <c r="D10" i="24"/>
  <c r="C7" i="24"/>
  <c r="C5" i="24"/>
  <c r="C4" i="24"/>
  <c r="C11" i="23"/>
  <c r="B11" i="23" s="1"/>
  <c r="B10" i="23"/>
  <c r="B7" i="23"/>
  <c r="C6" i="23"/>
  <c r="B6" i="23" s="1"/>
  <c r="B5" i="23"/>
  <c r="B4" i="23"/>
  <c r="B4" i="24" s="1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G16" i="22" s="1"/>
  <c r="F4" i="22"/>
  <c r="F16" i="22" s="1"/>
  <c r="C13" i="24" l="1"/>
  <c r="B8" i="23"/>
  <c r="E14" i="24"/>
  <c r="C6" i="24"/>
  <c r="C8" i="24" s="1"/>
  <c r="E4" i="24"/>
  <c r="B13" i="24"/>
  <c r="E13" i="24" s="1"/>
  <c r="C8" i="23"/>
  <c r="D104" i="19" l="1"/>
  <c r="F5" i="19" l="1"/>
  <c r="F10" i="19"/>
  <c r="F13" i="19"/>
  <c r="F21" i="19"/>
  <c r="F43" i="19"/>
  <c r="F45" i="19"/>
  <c r="G45" i="19"/>
  <c r="E104" i="19"/>
  <c r="F37" i="19"/>
  <c r="G37" i="19"/>
  <c r="F54" i="19" l="1"/>
  <c r="C3" i="18" l="1"/>
  <c r="C14" i="18" s="1"/>
  <c r="B7" i="14"/>
  <c r="B4" i="14" s="1"/>
  <c r="B9" i="14" s="1"/>
  <c r="C8" i="18" l="1"/>
  <c r="C7" i="18"/>
  <c r="C6" i="18"/>
  <c r="B5" i="18" l="1"/>
  <c r="C5" i="18" l="1"/>
  <c r="C12" i="18" l="1"/>
  <c r="C10" i="18" l="1"/>
  <c r="C13" i="18"/>
  <c r="C9" i="18"/>
  <c r="C11" i="18"/>
  <c r="B4" i="18" l="1"/>
  <c r="C4" i="18" s="1"/>
  <c r="C15" i="18" s="1"/>
  <c r="B15" i="18"/>
  <c r="F103" i="19" l="1"/>
  <c r="G102" i="19"/>
  <c r="F102" i="19"/>
  <c r="F101" i="19"/>
  <c r="F99" i="19"/>
  <c r="G97" i="19"/>
  <c r="F97" i="19"/>
  <c r="F96" i="19"/>
  <c r="F95" i="19"/>
  <c r="F94" i="19"/>
  <c r="F93" i="19"/>
  <c r="F92" i="19"/>
  <c r="F90" i="19"/>
  <c r="F88" i="19"/>
  <c r="F98" i="19"/>
  <c r="G87" i="19"/>
  <c r="G86" i="19"/>
  <c r="F86" i="19"/>
  <c r="G85" i="19"/>
  <c r="G84" i="19"/>
  <c r="F83" i="19"/>
  <c r="G82" i="19"/>
  <c r="F81" i="19"/>
  <c r="G79" i="19"/>
  <c r="G78" i="19"/>
  <c r="G77" i="19"/>
  <c r="F76" i="19"/>
  <c r="G75" i="19"/>
  <c r="F75" i="19"/>
  <c r="G74" i="19"/>
  <c r="F74" i="19"/>
  <c r="G73" i="19"/>
  <c r="G72" i="19"/>
  <c r="F71" i="19"/>
  <c r="G70" i="19"/>
  <c r="F70" i="19"/>
  <c r="G69" i="19"/>
  <c r="F42" i="19"/>
  <c r="G41" i="19"/>
  <c r="F38" i="19"/>
  <c r="F66" i="19"/>
  <c r="F65" i="19"/>
  <c r="G64" i="19"/>
  <c r="F62" i="19"/>
  <c r="G61" i="19"/>
  <c r="G60" i="19"/>
  <c r="G59" i="19"/>
  <c r="F58" i="19"/>
  <c r="G57" i="19"/>
  <c r="F56" i="19"/>
  <c r="G55" i="19"/>
  <c r="F53" i="19"/>
  <c r="G52" i="19"/>
  <c r="G51" i="19"/>
  <c r="G50" i="19"/>
  <c r="G47" i="19"/>
  <c r="G44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G12" i="19"/>
  <c r="F12" i="19"/>
  <c r="G11" i="19"/>
  <c r="G10" i="19"/>
  <c r="G8" i="19"/>
  <c r="F8" i="19"/>
  <c r="G7" i="19"/>
  <c r="F7" i="19"/>
  <c r="G6" i="19"/>
  <c r="F6" i="19"/>
  <c r="G5" i="19"/>
  <c r="G4" i="19"/>
  <c r="F4" i="19"/>
  <c r="G46" i="19" l="1"/>
  <c r="F78" i="19"/>
  <c r="G100" i="19"/>
  <c r="G101" i="19"/>
  <c r="G76" i="19"/>
  <c r="F85" i="19"/>
  <c r="F49" i="19"/>
  <c r="G63" i="19"/>
  <c r="G68" i="19"/>
  <c r="G90" i="19"/>
  <c r="G92" i="19"/>
  <c r="G103" i="19"/>
  <c r="F67" i="19"/>
  <c r="G91" i="19"/>
  <c r="F68" i="19"/>
  <c r="G49" i="19"/>
  <c r="G81" i="19"/>
  <c r="F11" i="19"/>
  <c r="G98" i="19"/>
  <c r="F91" i="19"/>
  <c r="G71" i="19"/>
  <c r="G38" i="19"/>
  <c r="F51" i="19"/>
  <c r="G99" i="19"/>
  <c r="F47" i="19"/>
  <c r="G53" i="19"/>
  <c r="G58" i="19"/>
  <c r="G62" i="19"/>
  <c r="G40" i="19"/>
  <c r="F48" i="19"/>
  <c r="F60" i="19"/>
  <c r="G67" i="19"/>
  <c r="G83" i="19"/>
  <c r="F46" i="19"/>
  <c r="G48" i="19"/>
  <c r="G56" i="19"/>
  <c r="F39" i="19"/>
  <c r="F73" i="19"/>
  <c r="G94" i="19"/>
  <c r="F9" i="19"/>
  <c r="F104" i="19" s="1"/>
  <c r="C9" i="23" s="1"/>
  <c r="G43" i="19"/>
  <c r="G39" i="19"/>
  <c r="F100" i="19"/>
  <c r="F63" i="19"/>
  <c r="F80" i="19"/>
  <c r="G42" i="19"/>
  <c r="G80" i="19"/>
  <c r="G65" i="19"/>
  <c r="F40" i="19"/>
  <c r="G96" i="19"/>
  <c r="F44" i="19"/>
  <c r="F64" i="19"/>
  <c r="G66" i="19"/>
  <c r="G88" i="19"/>
  <c r="G9" i="19"/>
  <c r="F50" i="19"/>
  <c r="F52" i="19"/>
  <c r="F55" i="19"/>
  <c r="F57" i="19"/>
  <c r="F59" i="19"/>
  <c r="F61" i="19"/>
  <c r="F72" i="19"/>
  <c r="F77" i="19"/>
  <c r="F79" i="19"/>
  <c r="F82" i="19"/>
  <c r="F84" i="19"/>
  <c r="F41" i="19"/>
  <c r="G93" i="19"/>
  <c r="G95" i="19"/>
  <c r="F69" i="19"/>
  <c r="F87" i="19"/>
  <c r="C10" i="24" l="1"/>
  <c r="B9" i="23"/>
  <c r="B12" i="23" s="1"/>
  <c r="C12" i="23"/>
  <c r="G104" i="19"/>
  <c r="C9" i="17" s="1"/>
  <c r="B10" i="24" l="1"/>
  <c r="C9" i="24"/>
  <c r="C18" i="24" s="1"/>
  <c r="C7" i="11"/>
  <c r="B9" i="24" l="1"/>
  <c r="E9" i="24" s="1"/>
  <c r="E10" i="24"/>
  <c r="E8" i="14"/>
  <c r="E3" i="14"/>
  <c r="C6" i="14" l="1"/>
  <c r="C7" i="14"/>
  <c r="C5" i="14"/>
  <c r="C4" i="14"/>
  <c r="B10" i="17" l="1"/>
  <c r="B7" i="17"/>
  <c r="B5" i="17"/>
  <c r="B4" i="17"/>
  <c r="D4" i="17"/>
  <c r="D7" i="17" l="1"/>
  <c r="B7" i="24" s="1"/>
  <c r="E7" i="24" s="1"/>
  <c r="D10" i="17"/>
  <c r="E10" i="17" s="1"/>
  <c r="E7" i="17"/>
  <c r="E4" i="17"/>
  <c r="D11" i="17"/>
  <c r="D5" i="17"/>
  <c r="B5" i="24" s="1"/>
  <c r="E5" i="24" l="1"/>
  <c r="E5" i="17"/>
  <c r="C9" i="11" l="1"/>
  <c r="C24" i="8" l="1"/>
  <c r="D24" i="8" l="1"/>
  <c r="D11" i="8"/>
  <c r="D25" i="8" l="1"/>
  <c r="D28" i="8" s="1"/>
  <c r="C11" i="17" s="1"/>
  <c r="B11" i="17" s="1"/>
  <c r="E11" i="17" s="1"/>
  <c r="B9" i="17" l="1"/>
  <c r="D9" i="17" l="1"/>
  <c r="E9" i="17" s="1"/>
  <c r="D6" i="17" l="1"/>
  <c r="B6" i="24" s="1"/>
  <c r="C4" i="11"/>
  <c r="C5" i="11"/>
  <c r="C8" i="11"/>
  <c r="C10" i="11"/>
  <c r="C11" i="11"/>
  <c r="C3" i="11"/>
  <c r="B12" i="11"/>
  <c r="C6" i="17" s="1"/>
  <c r="C8" i="17" s="1"/>
  <c r="C12" i="17" s="1"/>
  <c r="B6" i="11"/>
  <c r="C6" i="11" s="1"/>
  <c r="E6" i="24" l="1"/>
  <c r="B8" i="24"/>
  <c r="D8" i="17"/>
  <c r="C12" i="11"/>
  <c r="B6" i="17" s="1"/>
  <c r="B8" i="17" s="1"/>
  <c r="E8" i="24" l="1"/>
  <c r="B18" i="24"/>
  <c r="E18" i="24" s="1"/>
  <c r="B12" i="17"/>
  <c r="E6" i="17"/>
  <c r="E8" i="17"/>
  <c r="D12" i="17"/>
  <c r="C3" i="14"/>
  <c r="E12" i="17" l="1"/>
  <c r="C9" i="14" l="1"/>
  <c r="C11" i="8" l="1"/>
  <c r="C25" i="8" s="1"/>
  <c r="C28" i="8" s="1"/>
</calcChain>
</file>

<file path=xl/comments1.xml><?xml version="1.0" encoding="utf-8"?>
<comments xmlns="http://schemas.openxmlformats.org/spreadsheetml/2006/main">
  <authors>
    <author>Maria Marcanova</author>
  </authors>
  <commentList>
    <comment ref="I27" authorId="0" shapeId="0">
      <text>
        <r>
          <rPr>
            <b/>
            <sz val="9"/>
            <color indexed="81"/>
            <rFont val="Segoe UI"/>
            <family val="2"/>
            <charset val="238"/>
          </rPr>
          <t>Maria Marcanova:</t>
        </r>
        <r>
          <rPr>
            <sz val="9"/>
            <color indexed="81"/>
            <rFont val="Segoe UI"/>
            <family val="2"/>
            <charset val="238"/>
          </rPr>
          <t xml:space="preserve">
SPP+SE+SEPS (MF SR: Súhrnná výročná správa SR za rok 2013) - prevážené MÚ (100%:34%:100%)</t>
        </r>
      </text>
    </comment>
  </commentList>
</comments>
</file>

<file path=xl/sharedStrings.xml><?xml version="1.0" encoding="utf-8"?>
<sst xmlns="http://schemas.openxmlformats.org/spreadsheetml/2006/main" count="1157" uniqueCount="697">
  <si>
    <t>% HDP</t>
  </si>
  <si>
    <t>A. Čisté pôžičky poskytnuté / prijaté</t>
  </si>
  <si>
    <t>(-) Cyklická zložka</t>
  </si>
  <si>
    <t>(-) Jednorazové efekty</t>
  </si>
  <si>
    <t>(-) Vplyv platených úrokov</t>
  </si>
  <si>
    <t>B. Štrukturálne primárne saldo verejnej správy</t>
  </si>
  <si>
    <t>(+) Výsledok hospodárenia štátnych podnikov</t>
  </si>
  <si>
    <t>(+) Výsledok hospodárenia NBS</t>
  </si>
  <si>
    <t>C. Štrukturálne primárne saldo (vrátane št. podnikov a NBS)</t>
  </si>
  <si>
    <t>Zdroj: RRZ, MF SR</t>
  </si>
  <si>
    <t>Aktualizácia</t>
  </si>
  <si>
    <t>Dividendy</t>
  </si>
  <si>
    <t>FNM</t>
  </si>
  <si>
    <t>ŠR</t>
  </si>
  <si>
    <t>Zdroj: MF SR</t>
  </si>
  <si>
    <t>FNM SR</t>
  </si>
  <si>
    <t>Slovak Telecom, a.s.</t>
  </si>
  <si>
    <t>Západoslovenská energetika, a.s.</t>
  </si>
  <si>
    <t>Stredoslovenská energetika, a.s.</t>
  </si>
  <si>
    <t>Východoslovenská energetika, a.s</t>
  </si>
  <si>
    <t>Trnavská teplárenská, a.s. Trnava</t>
  </si>
  <si>
    <t>Burza cenných papierov v Bratislave, a.s.</t>
  </si>
  <si>
    <t>Ostatné</t>
  </si>
  <si>
    <t>"Bezcenné" CP</t>
  </si>
  <si>
    <t>Spolu za FNM SR</t>
  </si>
  <si>
    <t>Správa služieb diplomatickému zboru, a.s.</t>
  </si>
  <si>
    <t>Slovenská záručná a rozvojová banka, a.s.</t>
  </si>
  <si>
    <t>Tipos, a.s.</t>
  </si>
  <si>
    <t>Slovenská konsolidačná, a.s.</t>
  </si>
  <si>
    <t>EXIMBANKA - odvod zo zisku</t>
  </si>
  <si>
    <t xml:space="preserve">Transpetrol, a.s. </t>
  </si>
  <si>
    <t>Jadrová  a vyraďovacia spoločnosť, a.s.</t>
  </si>
  <si>
    <t>Technická inšpekcia, a.s.</t>
  </si>
  <si>
    <t>Verejné prístavy, a. s.</t>
  </si>
  <si>
    <t>Letisko Košice - Airport Košice, a.s.</t>
  </si>
  <si>
    <t>Lesy SR, š.p.</t>
  </si>
  <si>
    <t>Spolu za ŠR SR</t>
  </si>
  <si>
    <t>Národná diaľničná spoločnosť, a.s.</t>
  </si>
  <si>
    <t>Slovenská pošta, a.s.</t>
  </si>
  <si>
    <t>Letisková spoločnosť Žilina, a.s.</t>
  </si>
  <si>
    <t>Letisko Piešťany, a.s.</t>
  </si>
  <si>
    <t>Letecká vojenská nemocnica, a.s.</t>
  </si>
  <si>
    <t>Východoslovenský onkologický ústav, a.s.</t>
  </si>
  <si>
    <t>Exportno-importná banka SR</t>
  </si>
  <si>
    <t>Jadrová energetická spoločnosť Slovenska, a.s.</t>
  </si>
  <si>
    <t>MH Development s.r.o.</t>
  </si>
  <si>
    <t>MH Invest, s.r.o.</t>
  </si>
  <si>
    <t>Vojenský opravárenský podnik Nováky, a.s.</t>
  </si>
  <si>
    <t>Vojenský opravárenský podnik Trenčín, a. s.</t>
  </si>
  <si>
    <t>Nemocnica svätého Michala, a. s.</t>
  </si>
  <si>
    <t>Bratislavská teplárenská, a.s.</t>
  </si>
  <si>
    <t>DMD GROUP, a.s.</t>
  </si>
  <si>
    <t>Martinská teplárenská, a.s.</t>
  </si>
  <si>
    <t>Poliklinika Tehelná, a.s.</t>
  </si>
  <si>
    <t>Tepláreň Košice, a.s.</t>
  </si>
  <si>
    <t>Trnavská teplárenská, a.s.</t>
  </si>
  <si>
    <t>Zvolenská teplárenská, a.s.</t>
  </si>
  <si>
    <t>Žilinská teplárenská, a.s.</t>
  </si>
  <si>
    <t>KÚPELE SLIAČ a.s.</t>
  </si>
  <si>
    <t>Slovak Lines, a.s.</t>
  </si>
  <si>
    <t>SAD Trenčín, a.s.</t>
  </si>
  <si>
    <t>SAD Žilina, a.s.</t>
  </si>
  <si>
    <t>SAD Dunajská Streda, a.s.</t>
  </si>
  <si>
    <t>SAD Poprad, a.s.</t>
  </si>
  <si>
    <t>SAD Humenné, a.s.</t>
  </si>
  <si>
    <t>SAD Prešov, a.s.</t>
  </si>
  <si>
    <t>eurobus, a.s.</t>
  </si>
  <si>
    <t>SAD Trnava, a.s.</t>
  </si>
  <si>
    <t>SAD Banská Bystrica, a.s.</t>
  </si>
  <si>
    <t>Slovak Telekom, a.s.</t>
  </si>
  <si>
    <t>Stredoslov.vodárenská spoločnosť, a.s.</t>
  </si>
  <si>
    <t>Západoslovenská vodárenská spoločnosť, a.s.</t>
  </si>
  <si>
    <t>HV podľa MÚ</t>
  </si>
  <si>
    <t>SPOLU</t>
  </si>
  <si>
    <t>HV</t>
  </si>
  <si>
    <t>%HDP</t>
  </si>
  <si>
    <t>nom. HDP</t>
  </si>
  <si>
    <t>mil. eur</t>
  </si>
  <si>
    <t>korekcie k EÚ fondom</t>
  </si>
  <si>
    <t>HDP</t>
  </si>
  <si>
    <t>úhrada DPH z PPP projektu</t>
  </si>
  <si>
    <t>Čisté pôžičky poskytnuté / prijaté - notifikácia apríl 2014</t>
  </si>
  <si>
    <t>Zdroj: ŠÚ SR</t>
  </si>
  <si>
    <t>Letisko Sliač, a.s.</t>
  </si>
  <si>
    <t>Verejný dlh -  notifikácia apríl 2014</t>
  </si>
  <si>
    <t>Revízia HDP</t>
  </si>
  <si>
    <t xml:space="preserve"> - </t>
  </si>
  <si>
    <t>(-)  Dividendy prijaté do rozpočtu verejnej správy</t>
  </si>
  <si>
    <t xml:space="preserve">   (a) HV </t>
  </si>
  <si>
    <t xml:space="preserve"> - príjem/úhrada DPH z PPP projektu (Granvia)</t>
  </si>
  <si>
    <t xml:space="preserve"> - príjmy z predaja telekomunikačných licencií</t>
  </si>
  <si>
    <t xml:space="preserve"> - korekcie k EÚ fondom</t>
  </si>
  <si>
    <t xml:space="preserve"> - pokuta protimonopolného úradu</t>
  </si>
  <si>
    <t xml:space="preserve"> - splátka NFV Vodohospodárska výstavba, š.p. (kap. transfer pred 2002)</t>
  </si>
  <si>
    <t xml:space="preserve"> - splácanie NFV Cargo a.s. (kap. transfer v 2009)</t>
  </si>
  <si>
    <t>2014-2013</t>
  </si>
  <si>
    <t>zmena oproti správe 2014</t>
  </si>
  <si>
    <t>Správa 2014</t>
  </si>
  <si>
    <t>Správa 2015</t>
  </si>
  <si>
    <t>-</t>
  </si>
  <si>
    <t>rozdiel</t>
  </si>
  <si>
    <t xml:space="preserve">splátka NFV Vodohospodárska výstavba, š.p. </t>
  </si>
  <si>
    <t>splácanie NFV Cargo a.s.</t>
  </si>
  <si>
    <t>Názov</t>
  </si>
  <si>
    <t xml:space="preserve">majetková účasť </t>
  </si>
  <si>
    <t>na</t>
  </si>
  <si>
    <t>Dlhopis, o.c.p., a.s.</t>
  </si>
  <si>
    <t>BARDEJOVSKÉ KÚPELE a. s.</t>
  </si>
  <si>
    <t>ARRIVA Michalovce, a.s.</t>
  </si>
  <si>
    <t>SAD Prievidza, a.s.</t>
  </si>
  <si>
    <t>SAD LIORBUS, a. s.</t>
  </si>
  <si>
    <t>Podtatranská vodárenská spoločnosť, a.s.</t>
  </si>
  <si>
    <t>ARRIVA NITRA a.s.</t>
  </si>
  <si>
    <t>Východoslovenská vodárenská spoločnosť, a.s.</t>
  </si>
  <si>
    <t>METRO Bratislava a.s.</t>
  </si>
  <si>
    <t>Letisko Poprad - Tatry, a.s.</t>
  </si>
  <si>
    <t>Železničná spoločnosť Cargo Slovakia, a.s.</t>
  </si>
  <si>
    <t>Železničná spoločnosť Slovensko, a.s.</t>
  </si>
  <si>
    <t>Technická obnova a ochrana železníc, a. s. (TOOŽ)</t>
  </si>
  <si>
    <t>Mincovňa Kremnica, štátny podnik</t>
  </si>
  <si>
    <t>TIPOS, národná lotériová spoločnosť, a.s.</t>
  </si>
  <si>
    <t>Rudné bane, š.p.</t>
  </si>
  <si>
    <t>TRANSPETROL, a.s.</t>
  </si>
  <si>
    <t>Jadrová a vyraďovacia spoločnosť, a.s.</t>
  </si>
  <si>
    <t>Východoslovenská energetika a.s.</t>
  </si>
  <si>
    <t>Vojenské lesy a majetky SR, š.p.</t>
  </si>
  <si>
    <t>HOREZZA, a.s.</t>
  </si>
  <si>
    <t>Letecké opravovne Trenčín , a.s.</t>
  </si>
  <si>
    <t>Závodisko, š.p.</t>
  </si>
  <si>
    <t>BIONT, a.s.</t>
  </si>
  <si>
    <t>SLOVTHERMAE, Kúpele Diamant Dudince, š.p.</t>
  </si>
  <si>
    <t>Nemocnica Poprad, a. s.</t>
  </si>
  <si>
    <t>Poľnonákup TATRY, a.s.</t>
  </si>
  <si>
    <t>Spoločnosť pre skladovanie, a.s.</t>
  </si>
  <si>
    <t>Technický skúšobný ústav Piešťany, š.p.</t>
  </si>
  <si>
    <t>(+) HV štátnych podnikov (a-b-c)</t>
  </si>
  <si>
    <t xml:space="preserve">   (b) cyklická zložka </t>
  </si>
  <si>
    <t>(+) HV NBS (prevádz. činnosť vr. emisie obeživa a zber. mincí) (a-b-c)</t>
  </si>
  <si>
    <t xml:space="preserve">(-) Cyklická zložka </t>
  </si>
  <si>
    <t>ARRIVA Nové Zámky, a.s.</t>
  </si>
  <si>
    <t>MDVRR SR</t>
  </si>
  <si>
    <t>MF SR</t>
  </si>
  <si>
    <t>MH SR</t>
  </si>
  <si>
    <t>MO SR</t>
  </si>
  <si>
    <t>MP SR</t>
  </si>
  <si>
    <t>MPSVR SR</t>
  </si>
  <si>
    <t>MŠVV SR</t>
  </si>
  <si>
    <t>MV SR</t>
  </si>
  <si>
    <t>MZV SR</t>
  </si>
  <si>
    <t>MZ SR</t>
  </si>
  <si>
    <t>MŽP SR</t>
  </si>
  <si>
    <t>SŠHR</t>
  </si>
  <si>
    <t>ÚpNMS</t>
  </si>
  <si>
    <t>Letové prevádzkové služby SR, š.p.</t>
  </si>
  <si>
    <t>Celkovo</t>
  </si>
  <si>
    <t>možnosť výstupu z 2. piliera*</t>
  </si>
  <si>
    <t>prevzatie dlhu zdravotníckych zariadení*</t>
  </si>
  <si>
    <t>Spolu</t>
  </si>
  <si>
    <t>Čisté pôžičky poskytnuté / prijaté - notifikácia apríl 2015</t>
  </si>
  <si>
    <t xml:space="preserve">Slovenský plynárenský priemysel, a.s. </t>
  </si>
  <si>
    <t xml:space="preserve">Slovenská elektrizačná prenosová sústava, a.s. </t>
  </si>
  <si>
    <t>HDP, b.c.</t>
  </si>
  <si>
    <t>*  zmena metodiky ESA2010</t>
  </si>
  <si>
    <t>dočasný odvod z podnikania v regul. odvetviach**</t>
  </si>
  <si>
    <t>zdanenie nerozdelených ziskov z pred roku 2004 **</t>
  </si>
  <si>
    <t>rozšírený odvod bankového sektora**</t>
  </si>
  <si>
    <t>JAVYS (dobrovoľný príspevok)**</t>
  </si>
  <si>
    <t>Verejný dlh -  notifikácia apríl 2015</t>
  </si>
  <si>
    <t xml:space="preserve"> - doplatok dôchodkov ozbrojeným zložkám zo Sociálnej poisťovne</t>
  </si>
  <si>
    <t>doplatok dôchodkov ozbrojeným zložkám zo SP</t>
  </si>
  <si>
    <t xml:space="preserve"> - prepočet výšky odvodo do rozpočtu EÚ</t>
  </si>
  <si>
    <t>Hydromeliorácie, štátny podnik</t>
  </si>
  <si>
    <t>LESY Slovenskej republiky, štátny podnik</t>
  </si>
  <si>
    <t>sektor VS</t>
  </si>
  <si>
    <t>od r.2014</t>
  </si>
  <si>
    <t>zmena nepodliehajúca revízii metodiky ESA2010</t>
  </si>
  <si>
    <t>zmena vzťahujúca sa na prijatie metodiky ESA2010</t>
  </si>
  <si>
    <t xml:space="preserve">  - dane</t>
  </si>
  <si>
    <t xml:space="preserve"> - ostatné</t>
  </si>
  <si>
    <t xml:space="preserve">  - úroky na swapy a FRA</t>
  </si>
  <si>
    <t>EOSA</t>
  </si>
  <si>
    <t>ostatné (nemocnice, Eximbanka)</t>
  </si>
  <si>
    <t xml:space="preserve">  - zaradenie nových subjektov do sektora VS:</t>
  </si>
  <si>
    <t>v tom: NDS</t>
  </si>
  <si>
    <t xml:space="preserve">   (c) jednorazové efekty</t>
  </si>
  <si>
    <t xml:space="preserve">   (c) jednorazové efekty (z finančnej činnosti)</t>
  </si>
  <si>
    <t>verejný dlh</t>
  </si>
  <si>
    <t xml:space="preserve">  - otvorenie druhého piliera dôchodkového systému</t>
  </si>
  <si>
    <t>Hotovostné príjmy z dividend SPOLU</t>
  </si>
  <si>
    <t>DIVIDENDY ESA2010</t>
  </si>
  <si>
    <t>(-) superdividendy</t>
  </si>
  <si>
    <t>(+) presun dividend</t>
  </si>
  <si>
    <t>revízia nominálneho HDP</t>
  </si>
  <si>
    <t>Všeobecná zdravotná poisťovňa, a.s.</t>
  </si>
  <si>
    <t xml:space="preserve">  v tom: NDS</t>
  </si>
  <si>
    <t xml:space="preserve">  EOSA</t>
  </si>
  <si>
    <t xml:space="preserve">  ostatné (nemocnice, Eximbanka)</t>
  </si>
  <si>
    <t>Slovenský plynárenský priemysel, a.s.*</t>
  </si>
  <si>
    <t>Slovenská elektrizačná prenosová sústava, a.s.*</t>
  </si>
  <si>
    <t>Slovenské elektrárne, a.s.*</t>
  </si>
  <si>
    <t xml:space="preserve"> - časové rozlíšenie príjmov z DPH</t>
  </si>
  <si>
    <t>časové rozlíšenie príjmov z DPH***</t>
  </si>
  <si>
    <t>** prehodnotenie jednorazových vplyvov</t>
  </si>
  <si>
    <t>*** novo-identifikované jednorazové vplyvy</t>
  </si>
  <si>
    <t xml:space="preserve">2013 bez </t>
  </si>
  <si>
    <t>dodat.úprav</t>
  </si>
  <si>
    <t>Poštová banka, a.s.</t>
  </si>
  <si>
    <t>Tab x : Jednorazové vplyvy v roku 2013</t>
  </si>
  <si>
    <t>z toho precenenie majetku*</t>
  </si>
  <si>
    <t>Zdroj: FNM, MF SR</t>
  </si>
  <si>
    <t>SAD Lučenec, a.s.</t>
  </si>
  <si>
    <t>SAD Zvolen, a.s.</t>
  </si>
  <si>
    <t>Letisko M.R.Štefánika Bratislava, a.s. (BTS)</t>
  </si>
  <si>
    <t>Lesopoľnohospodársky majetok Ulič, š.p.</t>
  </si>
  <si>
    <t>Národný žrebčín "Topoľčianky" š.p.</t>
  </si>
  <si>
    <t>Agrokomplex - Výstavníctvo Nitra, š.p.</t>
  </si>
  <si>
    <t>Plemenárske služby SR, š.p.</t>
  </si>
  <si>
    <t>Agroinštitút Nitra, š.p.</t>
  </si>
  <si>
    <t>Automobilové opravovne MV SR, a. s.</t>
  </si>
  <si>
    <t>Špecializovaný liečebný ústav Marína, š.p.</t>
  </si>
  <si>
    <t>Národný ústav srdcovo-cievnych chorôb, a.s.</t>
  </si>
  <si>
    <t>Východoslovenský ústav srdcovo-cievnych chorôb, a.s.</t>
  </si>
  <si>
    <t>Stredoslovenský ústav srdcovo-cievnych chorôb a.s.</t>
  </si>
  <si>
    <t>Spoloč. pre zavedenie unitár. systému VZP a. s.</t>
  </si>
  <si>
    <t>VODOHOSPODÁRSKA VÝSTAVBA, š.p.</t>
  </si>
  <si>
    <t>SLOVENSKÝ VODOHOSPODÁRSKY PODNIK, š.p.</t>
  </si>
  <si>
    <t>2014 1</t>
  </si>
  <si>
    <r>
      <t>1</t>
    </r>
    <r>
      <rPr>
        <b/>
        <sz val="9"/>
        <color rgb="FF13B5EA"/>
        <rFont val="Constantia"/>
        <family val="1"/>
        <charset val="238"/>
      </rPr>
      <t xml:space="preserve"> </t>
    </r>
    <r>
      <rPr>
        <sz val="9"/>
        <color rgb="FF13B5EA"/>
        <rFont val="Constantia"/>
        <family val="1"/>
        <charset val="238"/>
      </rPr>
      <t>predpokladaný výsledok hospodárenia</t>
    </r>
  </si>
  <si>
    <t>Štrukturálne primárne saldo verejnej správy</t>
  </si>
  <si>
    <t>HV štátne podniky</t>
  </si>
  <si>
    <t>HV NBS</t>
  </si>
  <si>
    <t>Zdroj: RRZ</t>
  </si>
  <si>
    <t>Mimoriadna správa - december 2012</t>
  </si>
  <si>
    <t>Riadna správa - apríl 2013</t>
  </si>
  <si>
    <t>Riadna správa - apríl 2014</t>
  </si>
  <si>
    <t>Riadna správa – apríl 2015</t>
  </si>
  <si>
    <t>revízia salda 2011 (-0.2), jednorazové efekty (-0.1), HV štátnych podnikov (0.4)</t>
  </si>
  <si>
    <t>revízia salda 2012 (-0.1),  jednorazové efekty (-0.1), HV štátnych podnikov (-0.2)</t>
  </si>
  <si>
    <t>najvýznamnejšie zmeny</t>
  </si>
  <si>
    <t>revízia salda 2012 (0.2), jednorazové efekty (-0.7), HV štátnych podnikov (0.1)</t>
  </si>
  <si>
    <t>48 067.9</t>
  </si>
  <si>
    <t>deficit (ntfApril2015)</t>
  </si>
  <si>
    <t>cyklická zložka</t>
  </si>
  <si>
    <t>jednorazové efekty</t>
  </si>
  <si>
    <t>platené úroky</t>
  </si>
  <si>
    <t>(-) vplyv revízie jednorazových vplyvov</t>
  </si>
  <si>
    <t>(+) vplyv revízie salda VS (Esa2010)</t>
  </si>
  <si>
    <t>(-) vplyv HV štátnych podnikov (ESA2010)</t>
  </si>
  <si>
    <t xml:space="preserve">Zahrnutie nových subjektov do sektora vlády </t>
  </si>
  <si>
    <t>Tab 1: Prehľad obsahov prvých štyroch správ o dlhodobej udržateľnosti</t>
  </si>
  <si>
    <t>Dátum vydania</t>
  </si>
  <si>
    <t>Druh správy</t>
  </si>
  <si>
    <t>Nový obsah</t>
  </si>
  <si>
    <t>Princíp</t>
  </si>
  <si>
    <t>základný scenár (tokové veličiny)</t>
  </si>
  <si>
    <t>indikátor udržateľnosti</t>
  </si>
  <si>
    <t>Solventnosť</t>
  </si>
  <si>
    <t xml:space="preserve">riadna správa </t>
  </si>
  <si>
    <t>(podľa Čl. 4 ods. 1 Úst. zákona)</t>
  </si>
  <si>
    <t>čisté bohatstvo (stavové veličiny)</t>
  </si>
  <si>
    <t>analýza citlivosti</t>
  </si>
  <si>
    <t>náklady z odkladu</t>
  </si>
  <si>
    <t>Stabilita</t>
  </si>
  <si>
    <t>vplyv na ekonomický rast</t>
  </si>
  <si>
    <t>generačné účty</t>
  </si>
  <si>
    <t>Ekonomický rast</t>
  </si>
  <si>
    <t>Spravodlivosť</t>
  </si>
  <si>
    <t>nové scenáre citlivosti</t>
  </si>
  <si>
    <t>očisťovanie HV podnikov o cyklus</t>
  </si>
  <si>
    <t>čisté bohatstvo (previazanie na saldo – vybrané podniky)</t>
  </si>
  <si>
    <t>vplyv na ekonomický rast – scenáre konvergencie a NAWRU</t>
  </si>
  <si>
    <t>mimoriadna správa                                                            (podľa prechodných ustanovení ústavného zákona)</t>
  </si>
  <si>
    <t>Tab 2: Štrukturálne primárne saldo v roku 2014</t>
  </si>
  <si>
    <r>
      <t>Graf 1: Vývoj štrukturálneho primárneho salda</t>
    </r>
    <r>
      <rPr>
        <sz val="11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 xml:space="preserve">v rokoch 2011-2014 (% HDP) </t>
    </r>
  </si>
  <si>
    <t>Štrukturálne primárne saldo verejného sektora</t>
  </si>
  <si>
    <r>
      <t xml:space="preserve">Tab 20: Výsledok hospodárenia - podniky s majetkovou účasťou štátu, resp. FNM (v tis. </t>
    </r>
    <r>
      <rPr>
        <b/>
        <sz val="10"/>
        <color rgb="FF13B5EA"/>
        <rFont val="Calibri"/>
        <family val="2"/>
        <charset val="238"/>
      </rPr>
      <t>€</t>
    </r>
    <r>
      <rPr>
        <b/>
        <sz val="10"/>
        <color rgb="FF13B5EA"/>
        <rFont val="Constantia"/>
        <family val="1"/>
        <charset val="238"/>
      </rPr>
      <t>)</t>
    </r>
  </si>
  <si>
    <t>Tab 19: Dividendy z majetkovej účasti FNM SR a štátu (v tis.€)</t>
  </si>
  <si>
    <t>Tab 18: Revízia dlhu verejnej správy za rok 2013</t>
  </si>
  <si>
    <t>Tab 17: Štrukturálne primárne saldo v roku 2013</t>
  </si>
  <si>
    <t>Tab 15: Vývoj štrukturálneho primárneho salda verejného sektora v rokoch  2011-2013 (% HDP)</t>
  </si>
  <si>
    <t>Tab 16: Sumarizácia vzájomnej závislosti</t>
  </si>
  <si>
    <t>(2004-2013)</t>
  </si>
  <si>
    <t>štátne podniky bez SPP</t>
  </si>
  <si>
    <t>štátne podniky vrátane SPP</t>
  </si>
  <si>
    <t>Ziskovosť</t>
  </si>
  <si>
    <t>Základ dane</t>
  </si>
  <si>
    <t>Daň</t>
  </si>
  <si>
    <t>Tab 13: Revízia údajov verejnej správy za rok 2013</t>
  </si>
  <si>
    <t>Tab 12: Štrukturálne primárne saldo v roku 2013</t>
  </si>
  <si>
    <t>Štátne podniky bez SPP (pr.o.)</t>
  </si>
  <si>
    <r>
      <t>Graf 28: Výsledok hospodárenia</t>
    </r>
    <r>
      <rPr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(v tis. eur)</t>
    </r>
  </si>
  <si>
    <r>
      <t>Graf 29: Základ dane</t>
    </r>
    <r>
      <rPr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(v tis. eur)</t>
    </r>
  </si>
  <si>
    <t>Štátne podniky pr.o.)</t>
  </si>
  <si>
    <t>Všetky subjekty</t>
  </si>
  <si>
    <t>Tab 14: Rozdiel v jednorazových vplyvoch v roku 2013</t>
  </si>
  <si>
    <r>
      <t>Graf 30: Daňová povinnosť</t>
    </r>
    <r>
      <rPr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(v tis. eur)</t>
    </r>
  </si>
  <si>
    <t>Tab 3: Makroekonomické prognózy VpMP a dlhodobá projekcia RRZ</t>
  </si>
  <si>
    <t>Ukazovateľ (v %)</t>
  </si>
  <si>
    <t>Skut.</t>
  </si>
  <si>
    <r>
      <t>Prognóza VpMP</t>
    </r>
    <r>
      <rPr>
        <b/>
        <sz val="9"/>
        <color rgb="FFFFFFFF"/>
        <rFont val="Times New Roman"/>
        <family val="1"/>
        <charset val="238"/>
      </rPr>
      <t> </t>
    </r>
  </si>
  <si>
    <t>Projekcia RRZ</t>
  </si>
  <si>
    <r>
      <t>(február 2015)</t>
    </r>
    <r>
      <rPr>
        <b/>
        <sz val="9"/>
        <color rgb="FFFFFFFF"/>
        <rFont val="Constantia"/>
        <family val="1"/>
        <charset val="238"/>
      </rPr>
      <t> </t>
    </r>
  </si>
  <si>
    <t>HDP, reálny rast</t>
  </si>
  <si>
    <t>2,4</t>
  </si>
  <si>
    <t>2,9</t>
  </si>
  <si>
    <t>3,6</t>
  </si>
  <si>
    <t>3,7</t>
  </si>
  <si>
    <t>3,0</t>
  </si>
  <si>
    <t>1,5</t>
  </si>
  <si>
    <t>0,7</t>
  </si>
  <si>
    <t>Inflácia, priemerná ročná; CPI</t>
  </si>
  <si>
    <t>-0,1</t>
  </si>
  <si>
    <t>0,0</t>
  </si>
  <si>
    <t>1,6</t>
  </si>
  <si>
    <t>1,8</t>
  </si>
  <si>
    <t>2,0</t>
  </si>
  <si>
    <t>Reálna mzda, rast</t>
  </si>
  <si>
    <t>4,1</t>
  </si>
  <si>
    <t>2,6</t>
  </si>
  <si>
    <t>2,3</t>
  </si>
  <si>
    <t>2,5</t>
  </si>
  <si>
    <t>3,2</t>
  </si>
  <si>
    <t>1,7</t>
  </si>
  <si>
    <t>Zamestnanosť (ESA), rast</t>
  </si>
  <si>
    <t>1,4</t>
  </si>
  <si>
    <t>0,6</t>
  </si>
  <si>
    <t>0,8</t>
  </si>
  <si>
    <t>-0,2</t>
  </si>
  <si>
    <t>-0,9</t>
  </si>
  <si>
    <t>Zdroj: ŠÚ SR, MF SR, RRZ</t>
  </si>
  <si>
    <t>Graf 7: Úbytok zamestnanosti v krajinách EÚ</t>
  </si>
  <si>
    <t>SK</t>
  </si>
  <si>
    <t>CZ</t>
  </si>
  <si>
    <t>HU</t>
  </si>
  <si>
    <t>PL</t>
  </si>
  <si>
    <t>EÚ-28</t>
  </si>
  <si>
    <t>Zdroj: EK, RRZ</t>
  </si>
  <si>
    <t>Graf 8: Konvergencia krajín V4 v histórii a v projekcii EK</t>
  </si>
  <si>
    <t>Zdroj: EK – AMECO do 2014, AWG od 2015, RRZ</t>
  </si>
  <si>
    <t>Graf 20: Vývoj dlhu v základných spätných väzbách na ekonomický rast (% HDP)</t>
  </si>
  <si>
    <t xml:space="preserve"> základný scenár</t>
  </si>
  <si>
    <t xml:space="preserve"> scenár riziková prirážka</t>
  </si>
  <si>
    <t xml:space="preserve"> scenár náklady kapitálu</t>
  </si>
  <si>
    <t xml:space="preserve"> scenár silný efekt úspor</t>
  </si>
  <si>
    <t xml:space="preserve"> scenár slabý efekt úspor</t>
  </si>
  <si>
    <t>Graf 21: Strata potenciálu pri spätných väzbách na ekonomický rast</t>
  </si>
  <si>
    <t>Potenciálny HDP</t>
  </si>
  <si>
    <t>Potenciálny HDP, náklady kapitálu</t>
  </si>
  <si>
    <t>Potenciálny HDP, úspory silný efekt</t>
  </si>
  <si>
    <t>Potenciálny HDP, úspory slabý efekt</t>
  </si>
  <si>
    <t>Produktivita</t>
  </si>
  <si>
    <t>Práca</t>
  </si>
  <si>
    <t>Kapitál</t>
  </si>
  <si>
    <t>Kapitál, riziková prirážka</t>
  </si>
  <si>
    <t>Kapitál, náklady kapitálu</t>
  </si>
  <si>
    <t>Kapitál, úspory silný efekt</t>
  </si>
  <si>
    <t>Kapitál, úspory slabý efekt</t>
  </si>
  <si>
    <t>Graf 22: Vývoj dlhu v rizikových scenároch na trasách konvergencie</t>
  </si>
  <si>
    <t>základný scenár</t>
  </si>
  <si>
    <t>TFP pesimistický scenár</t>
  </si>
  <si>
    <t>TFP optimistický scenár</t>
  </si>
  <si>
    <t>TFP pôvodný scenár (s dynamickými efektami)</t>
  </si>
  <si>
    <t>Graf 23: Vývoj dlhu v rizikových scenároch NAWRU</t>
  </si>
  <si>
    <t>NAWRU - pesimistický scenár</t>
  </si>
  <si>
    <t>NAWRU - optimistický scenár</t>
  </si>
  <si>
    <t>NAWRU pôvodný scenár (s dynamickými efektami)</t>
  </si>
  <si>
    <t>Tab 4: Strednodobá časť základného scenára (% HDP)</t>
  </si>
  <si>
    <t>skutočnosť</t>
  </si>
  <si>
    <t>úpravy</t>
  </si>
  <si>
    <t>upravené</t>
  </si>
  <si>
    <t>scenár</t>
  </si>
  <si>
    <t>PRÍJMY</t>
  </si>
  <si>
    <t>Daňové príjmy</t>
  </si>
  <si>
    <t>Sociálne a zdrav. odvody</t>
  </si>
  <si>
    <t>Nedaňové príjmy</t>
  </si>
  <si>
    <t xml:space="preserve"> - z toho príjmy z majetku</t>
  </si>
  <si>
    <t>Granty a transfery</t>
  </si>
  <si>
    <t xml:space="preserve"> - z toho EÚ fondy</t>
  </si>
  <si>
    <t>VÝDAVKY</t>
  </si>
  <si>
    <t>Hrubé mzdy</t>
  </si>
  <si>
    <t>Tovary a služby</t>
  </si>
  <si>
    <t>Dotácie a transfery</t>
  </si>
  <si>
    <t>Dávky a dôchodky</t>
  </si>
  <si>
    <t>Výdavky zdravotníctva</t>
  </si>
  <si>
    <t>Úrokové platby</t>
  </si>
  <si>
    <t>Investície</t>
  </si>
  <si>
    <t>Ostatné výdavky (najmä transfery)</t>
  </si>
  <si>
    <t>SALDO VS</t>
  </si>
  <si>
    <t>DLH</t>
  </si>
  <si>
    <t>p.m. vplyv legislatívnych zmien v daniach schválených v roku 2014</t>
  </si>
  <si>
    <t>p.m. Saldo bez vplyvu nových daní</t>
  </si>
  <si>
    <t>Zdroj: RRZ, ŠÚ SR</t>
  </si>
  <si>
    <t> Tab 5: Príjmy a výdavky citlivé na starnutie populácie (v % HDP)</t>
  </si>
  <si>
    <t>Strednodobá časť</t>
  </si>
  <si>
    <t>Dlhodobé projekcie</t>
  </si>
  <si>
    <t>2014*</t>
  </si>
  <si>
    <t>2064-2014</t>
  </si>
  <si>
    <t>Sociálne a zdravotné odvody</t>
  </si>
  <si>
    <t xml:space="preserve">  - odvody vrátane 2. piliera</t>
  </si>
  <si>
    <t xml:space="preserve">  - 2.pilier - výpadok </t>
  </si>
  <si>
    <t xml:space="preserve">  - odvody ozbrojených zložiek</t>
  </si>
  <si>
    <t xml:space="preserve">Výdavky </t>
  </si>
  <si>
    <t xml:space="preserve">  - Dôchodkové dávky</t>
  </si>
  <si>
    <t xml:space="preserve">  - Výsluhové dôchodky</t>
  </si>
  <si>
    <t xml:space="preserve">  - Zdravotná starostlivosť</t>
  </si>
  <si>
    <t xml:space="preserve">  - Dlhodobá starostlivosť</t>
  </si>
  <si>
    <t xml:space="preserve">  - Školstvo</t>
  </si>
  <si>
    <t xml:space="preserve">  - Dávky v nezamestnanosti</t>
  </si>
  <si>
    <r>
      <t>*</t>
    </r>
    <r>
      <rPr>
        <i/>
        <sz val="8"/>
        <color rgb="FF13B5EA"/>
        <rFont val="Constantia"/>
        <family val="1"/>
        <charset val="238"/>
      </rPr>
      <t xml:space="preserve"> bez jednorazových vplyvov </t>
    </r>
  </si>
  <si>
    <r>
      <t>Tab 6: Základný scenár verejných financií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</si>
  <si>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Príjmy</t>
  </si>
  <si>
    <t>- Príspevky do NJF</t>
  </si>
  <si>
    <t>- Príjmy z majetku</t>
  </si>
  <si>
    <t>- Ostatné nedaňové príjmy</t>
  </si>
  <si>
    <t>Výdavky</t>
  </si>
  <si>
    <t>Primárne výdavky</t>
  </si>
  <si>
    <t>Fixné</t>
  </si>
  <si>
    <t>Výdavky citlivé na demografiu</t>
  </si>
  <si>
    <t>Náklady na ukončenie prevádzky JE</t>
  </si>
  <si>
    <t>PPP projekty a náklady na údržbu</t>
  </si>
  <si>
    <t>Transfery politickým stranám</t>
  </si>
  <si>
    <t>Úroky</t>
  </si>
  <si>
    <t>Saldo VS</t>
  </si>
  <si>
    <t>Primárne saldo VS</t>
  </si>
  <si>
    <t>Dlh</t>
  </si>
  <si>
    <t>Tab 7: Vývoj ukazovateľa dlhodobej udržateľnosti (% HDP)</t>
  </si>
  <si>
    <t>najvýznamnejší vplyv zmien</t>
  </si>
  <si>
    <t>2012: reforma systému dôchodkového zabezpečenia, konsolidačné opatrenia na rok 2013</t>
  </si>
  <si>
    <t>2013: zlepšenie salda rozpočtu, reforma výsluhového zabezpečenia</t>
  </si>
  <si>
    <t>2014: zhoršenie salda v roku 2014, čiastočne kompenzované legislatívnymi zmenami v daniach na rok 2015</t>
  </si>
  <si>
    <t>Tab 8: Prehľad alternatívnych scenárov (% HDP)</t>
  </si>
  <si>
    <t>Scenár</t>
  </si>
  <si>
    <t>GAP</t>
  </si>
  <si>
    <t>zmena oproti základnému scenáru</t>
  </si>
  <si>
    <t>Základný scenár 2014</t>
  </si>
  <si>
    <t>Nábeh konsolidácie o 0,5 % HDP ročne</t>
  </si>
  <si>
    <t>Posun konsolidácie o 5 rokov</t>
  </si>
  <si>
    <t>Horizont dlhší o 10 rokov</t>
  </si>
  <si>
    <t>Scenár s rezervou 10 % HDP</t>
  </si>
  <si>
    <t>Zahrnutie dodávateľských úverov</t>
  </si>
  <si>
    <t>Nižšia úroková sadzba o 50 b. b.</t>
  </si>
  <si>
    <t>Nižšia produktivita práce (-0,3 p.b. v roku 2060)</t>
  </si>
  <si>
    <t>Vyššia úhrnná plodnosť (2,1 v roku 2060)</t>
  </si>
  <si>
    <t>Vyššia dĺžka života (+ 2 roky v roku 2060)</t>
  </si>
  <si>
    <t>Vplyv otvorenia II. piliera v roku 2015</t>
  </si>
  <si>
    <t>Tab 9: Čisté bohatstvo verejného sektora Slovenskej republiky za roky 2012 a 2013 (% HDP)</t>
  </si>
  <si>
    <t>medziročná zmena</t>
  </si>
  <si>
    <t>z toho:</t>
  </si>
  <si>
    <t>metodické zmeny</t>
  </si>
  <si>
    <t>zmena úrovne</t>
  </si>
  <si>
    <t>vplyv HDP</t>
  </si>
  <si>
    <t>1. Vlastné imanie subjektov verejného sektora (okrem NBS a podnikov FNM)</t>
  </si>
  <si>
    <t xml:space="preserve"> - vlastné imanie subjektov verejnej správy</t>
  </si>
  <si>
    <t xml:space="preserve"> - vlastné imanie podnikov štátnej správy</t>
  </si>
  <si>
    <t xml:space="preserve"> - vlastné imanie podnikov územnej samosprávy</t>
  </si>
  <si>
    <t>2. Vlastné imanie podnikov FNM</t>
  </si>
  <si>
    <t>3. Vlastné imanie Národnej banky Slovenska</t>
  </si>
  <si>
    <t>4. Iné aktíva (aktívne súdne spory)</t>
  </si>
  <si>
    <t>5. Iné pasíva (podmienené záväzky)</t>
  </si>
  <si>
    <t>6. Implicitné záväzky</t>
  </si>
  <si>
    <t>Čisté bohatstvo (1+2+3+4+5+6)*</t>
  </si>
  <si>
    <t>p.m. čisté bohatstvo (mil. eur)</t>
  </si>
  <si>
    <t>* V Správe o dlhodobej udržateľnosti verejných financií z apríla 2014 čisté bohatstvo ku koncu roka 2012 vyjadrené v pomere k HDP dosahovalo hodnotu -234,3 HDP %. Jeho zvýšenie na úroveň -230,9% HDP je spôsobené výlučne zmenou v menovateli (revíziou úrovne nominálneho HDP v nadväznosti na prechod na metodiku ESA2010).</t>
  </si>
  <si>
    <t>Zdroj: MF SR, RRZ</t>
  </si>
  <si>
    <t>Nominálne HDP</t>
  </si>
  <si>
    <t>Tab 10: Vzťah medzi saldom a zmenou čistého bohatstva ŽSR a NDS v roku 2013 (tis. eur)</t>
  </si>
  <si>
    <t>ŽSR</t>
  </si>
  <si>
    <t>NDS</t>
  </si>
  <si>
    <t>1. Saldo (ESA2010, notifikácia október 2014)</t>
  </si>
  <si>
    <t>2. Položky ovplyvňujúce saldo bez vplyvu na zmenu ČB:</t>
  </si>
  <si>
    <t xml:space="preserve"> - hotovostné výdavky na investície</t>
  </si>
  <si>
    <t xml:space="preserve"> - dotácie na obstaranie dlhodobého majetku</t>
  </si>
  <si>
    <t xml:space="preserve"> - zmena nároku na štátnu investičnú dotáciu</t>
  </si>
  <si>
    <t xml:space="preserve"> - daň z príjmov (zaplatená)</t>
  </si>
  <si>
    <t xml:space="preserve"> - úrokové náklady netto</t>
  </si>
  <si>
    <t xml:space="preserve"> - zmena stavu zásob</t>
  </si>
  <si>
    <t>3. Položky neovplyvňujúce saldo s vplyvom na zmenu ČB:</t>
  </si>
  <si>
    <t xml:space="preserve"> - odpisy</t>
  </si>
  <si>
    <t xml:space="preserve"> - amortizácia dotácií</t>
  </si>
  <si>
    <t xml:space="preserve"> - daň z príjmov (zaplatená a odložená)</t>
  </si>
  <si>
    <t xml:space="preserve"> - zmena stavu rezerv</t>
  </si>
  <si>
    <t xml:space="preserve"> - zaradenie pozemkov do vlastného imania</t>
  </si>
  <si>
    <t>4. Diskrepancia</t>
  </si>
  <si>
    <t>5. Zmena čistého bohatstva (1-2+3+4)</t>
  </si>
  <si>
    <t>Vlastné imanie k 31.12.2012</t>
  </si>
  <si>
    <t>Vlastné imanie k 31.12.2013</t>
  </si>
  <si>
    <t>Zmena čistého bohatstva</t>
  </si>
  <si>
    <t>Zdroj: ŠÚ SR, Účtovné závierky ŽSR a NDS za rok 2013</t>
  </si>
  <si>
    <t xml:space="preserve">Pozn.: (+) predstavuje kladný vplyv, (-) záporný vplyv na saldo resp. čisté bohatstvo daného subjektu </t>
  </si>
  <si>
    <t>Tab 22: Jednorazové vplyvy a iné položky s dočasným vplyvom (tis. eur)</t>
  </si>
  <si>
    <t xml:space="preserve"> - akruálne zaznamenanie DPH</t>
  </si>
  <si>
    <t xml:space="preserve"> - pokuta Protimonopolného úradu</t>
  </si>
  <si>
    <t xml:space="preserve"> - grant od JAVYS</t>
  </si>
  <si>
    <t xml:space="preserve"> - splátka NFV od CARGO</t>
  </si>
  <si>
    <t xml:space="preserve"> - splátka NFV od VHV</t>
  </si>
  <si>
    <t xml:space="preserve"> - doplatok k dôchodkom ozbrojeným zložkám</t>
  </si>
  <si>
    <t xml:space="preserve"> - jednorazový vplyv zvýšenia vianočného dôchodku</t>
  </si>
  <si>
    <t xml:space="preserve"> - prepočet odvodu do rozpočtu EÚ</t>
  </si>
  <si>
    <t>Spolu (vplyv na saldo)</t>
  </si>
  <si>
    <t>Tab 23: Predpoklady čerpania fondov EÚ (tis. eur)</t>
  </si>
  <si>
    <t>Štrukturálne fondy a Kohézny fond - 2. PO</t>
  </si>
  <si>
    <t>Štrukturálne fondy a Kohézny fond - 3. PO</t>
  </si>
  <si>
    <t>Poľnohospodárstvo - 2. PO</t>
  </si>
  <si>
    <t xml:space="preserve"> - Program rozvoja vidieka</t>
  </si>
  <si>
    <t xml:space="preserve"> - ostatné (najmä priame platby)</t>
  </si>
  <si>
    <t>Poľnohospodárstvo - 3. PO</t>
  </si>
  <si>
    <t>Spolu - výdavky zo zdroja EÚ</t>
  </si>
  <si>
    <t>Výdavky na spolufinancovanie*</t>
  </si>
  <si>
    <t>* vrátane spolufinancovania ku grantom EÚ a iným grantom</t>
  </si>
  <si>
    <t>Zdroj: RRZ, MF SR, ŠÚ SR</t>
  </si>
  <si>
    <t>Tab 24: Súvaha verejného sektora – čisté bohatstvo</t>
  </si>
  <si>
    <t>AKTÍVA</t>
  </si>
  <si>
    <t>PASÍVA</t>
  </si>
  <si>
    <t>A1 – budovy, pozemky, atď.</t>
  </si>
  <si>
    <t>P1 – explicitný dlh</t>
  </si>
  <si>
    <t>A2 - infraštruktúra</t>
  </si>
  <si>
    <t>P2 – implicitné záväzky</t>
  </si>
  <si>
    <t>A3 – čistá zásoba kapitálu</t>
  </si>
  <si>
    <t>P3 – podmienené záväzky</t>
  </si>
  <si>
    <t>A4 – finančné aktíva</t>
  </si>
  <si>
    <t>P4 – iné pasíva</t>
  </si>
  <si>
    <t>A5 – čisté bohatstvo centrálnej banky</t>
  </si>
  <si>
    <t>Čisté bohatstvo</t>
  </si>
  <si>
    <t>A6 – čisté bohatstvo štátnych podnikov</t>
  </si>
  <si>
    <t>A7 – prírodné zdroje*</t>
  </si>
  <si>
    <t>A8 – ekologické bohatstvo*</t>
  </si>
  <si>
    <t>A9 – iné aktíva</t>
  </si>
  <si>
    <t>* V súčasnosti sa vzhľadom na náročnosť odhadu tieto položky nevyčísľujú.                                                 Zdroj: RRZ</t>
  </si>
  <si>
    <t>Tab 26: Podmienené záväzky verejného sektora</t>
  </si>
  <si>
    <t>Subjekty                                  (podľa SVS)</t>
  </si>
  <si>
    <t>Záväzok</t>
  </si>
  <si>
    <r>
      <t xml:space="preserve">(mil. </t>
    </r>
    <r>
      <rPr>
        <b/>
        <sz val="9"/>
        <color rgb="FFFFFFFF"/>
        <rFont val="Calibri"/>
        <family val="2"/>
        <charset val="238"/>
      </rPr>
      <t>€</t>
    </r>
    <r>
      <rPr>
        <b/>
        <sz val="9"/>
        <color rgb="FFFFFFFF"/>
        <rFont val="Constantia"/>
        <family val="1"/>
        <charset val="238"/>
      </rPr>
      <t>)</t>
    </r>
  </si>
  <si>
    <t>(% HDP)</t>
  </si>
  <si>
    <t>Európsky mechanizmus pre stabilitu</t>
  </si>
  <si>
    <t>Európsky nástroj finančnej stability*</t>
  </si>
  <si>
    <t>členstvo v EIB</t>
  </si>
  <si>
    <t>členstvo v MBOR</t>
  </si>
  <si>
    <t>členstvo v EBOR</t>
  </si>
  <si>
    <t>členstvo v RB RE</t>
  </si>
  <si>
    <t>členstvo v Medzinárodnej banke pre hospodársku spoluprácu</t>
  </si>
  <si>
    <t>členstvo v Mnohostrannej agentúre pre investičné záruky</t>
  </si>
  <si>
    <t>členstvo v Medzinárodnej investičnej banke*</t>
  </si>
  <si>
    <t>arbitráž s akcionármi ZP Union, a.s.</t>
  </si>
  <si>
    <t>arbitráž s akcionármi bývalej ZP Apollo, a.s.</t>
  </si>
  <si>
    <t>arbitráž s akcionármi U.S. Steel Košice</t>
  </si>
  <si>
    <t>ostatné súdne spory*</t>
  </si>
  <si>
    <t>NR SR</t>
  </si>
  <si>
    <t>súdne spory*</t>
  </si>
  <si>
    <t>SPF</t>
  </si>
  <si>
    <t>reštitučné nároky</t>
  </si>
  <si>
    <t>súdne spory</t>
  </si>
  <si>
    <t>ručenie podľa §15 zákona 92/1991</t>
  </si>
  <si>
    <t>právne spory</t>
  </si>
  <si>
    <t>záruky</t>
  </si>
  <si>
    <r>
      <rPr>
        <b/>
        <sz val="9"/>
        <color theme="1"/>
        <rFont val="Constantia"/>
        <family val="1"/>
        <charset val="238"/>
      </rPr>
      <t>RO ŠR a PO ŠR</t>
    </r>
    <r>
      <rPr>
        <sz val="9"/>
        <color theme="1"/>
        <rFont val="Constantia"/>
        <family val="1"/>
        <charset val="238"/>
      </rPr>
      <t xml:space="preserve"> (okrem MF SR)</t>
    </r>
  </si>
  <si>
    <t>Rozhlas a televízia Slovenska</t>
  </si>
  <si>
    <t xml:space="preserve">Iné subjekty ústrednej správy </t>
  </si>
  <si>
    <r>
      <rPr>
        <b/>
        <sz val="9"/>
        <color theme="1"/>
        <rFont val="Constantia"/>
        <family val="1"/>
        <charset val="238"/>
      </rPr>
      <t>Obce</t>
    </r>
    <r>
      <rPr>
        <sz val="9"/>
        <color theme="1"/>
        <rFont val="Constantia"/>
        <family val="1"/>
        <charset val="238"/>
      </rPr>
      <t xml:space="preserve"> (RO obcí, PO obcí)</t>
    </r>
  </si>
  <si>
    <r>
      <rPr>
        <b/>
        <sz val="9"/>
        <color theme="1"/>
        <rFont val="Constantia"/>
        <family val="1"/>
        <charset val="238"/>
      </rPr>
      <t>VÚC</t>
    </r>
    <r>
      <rPr>
        <sz val="9"/>
        <color theme="1"/>
        <rFont val="Constantia"/>
        <family val="1"/>
        <charset val="238"/>
      </rPr>
      <t xml:space="preserve"> (RO VÚC, PO VÚC)</t>
    </r>
  </si>
  <si>
    <t xml:space="preserve">Iné subjekty </t>
  </si>
  <si>
    <t>FOV</t>
  </si>
  <si>
    <t>chránené vklady</t>
  </si>
  <si>
    <t>spor s MCH-Medical Care Holding</t>
  </si>
  <si>
    <t>-**</t>
  </si>
  <si>
    <t>*   Vplyv metodických zmien</t>
  </si>
  <si>
    <t>Zdroj: MF SR, NR SR, FOV, RRZ</t>
  </si>
  <si>
    <t>** Výška podmienených záväzkov zo súdnych sporov NR SR k 31.12.2013 je už zahrnutá v Súhrnnej výročnej správe za rok 2013</t>
  </si>
  <si>
    <t>HDP - po revízii (ESA2010)</t>
  </si>
  <si>
    <r>
      <t>Tab 27: Základný scenár vývoja verejných financií – rok 2013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</si>
  <si>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Strednodobý scenár</t>
  </si>
  <si>
    <t>2013*</t>
  </si>
  <si>
    <t>- Odvody vrátane 2. piliera</t>
  </si>
  <si>
    <t xml:space="preserve">- 2.pilier - výpadok </t>
  </si>
  <si>
    <t>- Soc. poist. ozbrojených zložiek</t>
  </si>
  <si>
    <t xml:space="preserve"> - Dôchodkové dávky</t>
  </si>
  <si>
    <t xml:space="preserve"> - Ozbrojené zložky</t>
  </si>
  <si>
    <t xml:space="preserve"> - Zdravotná starostlivosť</t>
  </si>
  <si>
    <t xml:space="preserve"> - Dlhodobá starostlivosť</t>
  </si>
  <si>
    <t xml:space="preserve"> - Školstvo</t>
  </si>
  <si>
    <t xml:space="preserve"> - Dávky v nezamestnanosti</t>
  </si>
  <si>
    <r>
      <t>*</t>
    </r>
    <r>
      <rPr>
        <i/>
        <sz val="9"/>
        <color rgb="FF13B5EA"/>
        <rFont val="Constantia"/>
        <family val="1"/>
        <charset val="238"/>
      </rPr>
      <t xml:space="preserve"> bez jednorazových vplyvov</t>
    </r>
  </si>
  <si>
    <t>Graf 13: Platba za dostupnosť PPP projektu a náklady na údržbu (% HDP)</t>
  </si>
  <si>
    <t>Aktualizácia (apríl 2015)</t>
  </si>
  <si>
    <t>Správa (apríl 2014)</t>
  </si>
  <si>
    <t>Graf 14: Schéma likvidácie jadrových zariadení - vplyv na saldo (% HDP)</t>
  </si>
  <si>
    <t>Príjmy (apríl 2015)</t>
  </si>
  <si>
    <t>Výdavky (apríl 2015)</t>
  </si>
  <si>
    <t>Príjmy (apríl 2014)</t>
  </si>
  <si>
    <t>Výdavky (apríl 2014)</t>
  </si>
  <si>
    <r>
      <t>Graf 15: Vývoj dlhu a primárneho salda v základnom scenári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 HDP)</t>
    </r>
  </si>
  <si>
    <r>
      <t>Graf 16: Vývoj výdavkov v základnom scenári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</si>
  <si>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Primárne saldo</t>
  </si>
  <si>
    <t>Fixné výdavky</t>
  </si>
  <si>
    <t>Modelované výdavky</t>
  </si>
  <si>
    <t>Celkové výdavky</t>
  </si>
  <si>
    <r>
      <t>Graf 17: Konsolidácia konštantným tempom</t>
    </r>
    <r>
      <rPr>
        <b/>
        <sz val="8"/>
        <color rgb="FF13B5EA"/>
        <rFont val="Constantia"/>
        <family val="1"/>
        <charset val="238"/>
      </rPr>
      <t xml:space="preserve">  </t>
    </r>
    <r>
      <rPr>
        <b/>
        <sz val="10"/>
        <color rgb="FF13B5EA"/>
        <rFont val="Constantia"/>
        <family val="1"/>
        <charset val="238"/>
      </rPr>
      <t>(% HDP)</t>
    </r>
  </si>
  <si>
    <t>Konsolidácia (zmena voči ZS)</t>
  </si>
  <si>
    <t>Dlh (pr. os)</t>
  </si>
  <si>
    <r>
      <t>Graf 18: Odklad konsolidácie o 5 rokov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 xml:space="preserve">(% HDP) </t>
    </r>
  </si>
  <si>
    <r>
      <t>Graf 19: Vývoj dlhu v základnom scenári a v alternatívnych scenároch</t>
    </r>
    <r>
      <rPr>
        <b/>
        <sz val="6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</si>
  <si>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Dlh v scenároch</t>
  </si>
  <si>
    <t xml:space="preserve">Graf 11 : Náklady na zdravotnú starostlivosť v roku 2013 (v eur) </t>
  </si>
  <si>
    <t>Vek</t>
  </si>
  <si>
    <t xml:space="preserve">Náklady na zdravotnú starostlivost, ľavá os </t>
  </si>
  <si>
    <t xml:space="preserve">Populácia v roku 2014, pravá os </t>
  </si>
  <si>
    <t xml:space="preserve">Graf 12: Náklady ľudí, ktorí zomreli v danom roku </t>
  </si>
  <si>
    <t>DRC koeficienty v roku 2014</t>
  </si>
  <si>
    <t>DRC koeficienty v roku 2064</t>
  </si>
  <si>
    <t xml:space="preserve">Zomrú v roku 2064, pravá os </t>
  </si>
  <si>
    <t>Zomreli v roku 2014, pravá os</t>
  </si>
  <si>
    <t>Graf 3: Úhrnná miera plodnosti</t>
  </si>
  <si>
    <t>EUROPOP 2010</t>
  </si>
  <si>
    <t>EUROPOP 2013</t>
  </si>
  <si>
    <t>RRZ 2015</t>
  </si>
  <si>
    <t>Graf 4: Index závislosti v staršom veku</t>
  </si>
  <si>
    <t>TFR_skutoč.</t>
  </si>
  <si>
    <t>TFR_EUROPOP2010</t>
  </si>
  <si>
    <t>TFR_EUROPOP2013</t>
  </si>
  <si>
    <t>TFR_RRZ2015</t>
  </si>
  <si>
    <t>Graf 5: Rast reálneho HDP v %</t>
  </si>
  <si>
    <r>
      <t>Graf 6: Rast zamestnanosti</t>
    </r>
    <r>
      <rPr>
        <b/>
        <sz val="12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v % (15–64 rokov)</t>
    </r>
  </si>
  <si>
    <t xml:space="preserve">rrz 2015 </t>
  </si>
  <si>
    <t>rast zamestnanosti (15-64)</t>
  </si>
  <si>
    <t>rast HDP (s.c.)</t>
  </si>
  <si>
    <t>EK 2012 - po doch.reforme (marec 2013)</t>
  </si>
  <si>
    <t>EK 2015</t>
  </si>
  <si>
    <t>Graf 9: Saldo univerzálneho systému (% HDP)</t>
  </si>
  <si>
    <t>Príjmy univerzálneho systému vrátane II.p (EAO - starob, inval., RFS )</t>
  </si>
  <si>
    <t>Výpadok príjmov SP v súvislosti s II. pilierom (EAO)</t>
  </si>
  <si>
    <t>Výdavky univerzálneho systému (SP, hmotná núdza, vianočný)</t>
  </si>
  <si>
    <t>Saldo univerzálneho systému</t>
  </si>
  <si>
    <t>Graf 10: Saldo výsluhového zabezpečenia (% HDP)</t>
  </si>
  <si>
    <t xml:space="preserve">Policajti </t>
  </si>
  <si>
    <t>Prijmy</t>
  </si>
  <si>
    <t>Saldo</t>
  </si>
  <si>
    <t>Vojaci</t>
  </si>
  <si>
    <t xml:space="preserve">Saldo </t>
  </si>
  <si>
    <t>Graf 24 Vekový profil jednotlivých daní a transferov 2014 (jednotlivec, eur ročne)</t>
  </si>
  <si>
    <t>vek/typ</t>
  </si>
  <si>
    <t>Legenda</t>
  </si>
  <si>
    <t>číslo</t>
  </si>
  <si>
    <t>Politiky</t>
  </si>
  <si>
    <t>Prídavok na dieťa</t>
  </si>
  <si>
    <t>Príspevok pri nar. dieťaťa</t>
  </si>
  <si>
    <t xml:space="preserve">Rodičovský príspevok </t>
  </si>
  <si>
    <t>Dávka v hmotnej núdzi a PkD</t>
  </si>
  <si>
    <t>PpnaK ŤZP</t>
  </si>
  <si>
    <t>Príspevky za opatrovanie</t>
  </si>
  <si>
    <t>Dôchodky - starobné</t>
  </si>
  <si>
    <t xml:space="preserve">Dôchodky - invalidné </t>
  </si>
  <si>
    <t xml:space="preserve">Dôchodky - vdovské </t>
  </si>
  <si>
    <t xml:space="preserve">Zdravotníctvo </t>
  </si>
  <si>
    <t>Nemocenské  - materská a očr</t>
  </si>
  <si>
    <t>Nemocenské  - nemocenská a vyrovávacia</t>
  </si>
  <si>
    <t xml:space="preserve">Dávky v nezamestnanosti </t>
  </si>
  <si>
    <t>Výdavky na vzdelávanie</t>
  </si>
  <si>
    <t>Výdavky - reziduál</t>
  </si>
  <si>
    <t>DPFO</t>
  </si>
  <si>
    <t>DPPO</t>
  </si>
  <si>
    <t>DPH</t>
  </si>
  <si>
    <t>Spotrebná daň - minerál.</t>
  </si>
  <si>
    <t>Spotrebná daň - tabak</t>
  </si>
  <si>
    <t>Spotrebná daň - pivo</t>
  </si>
  <si>
    <t>Spotrebná daň - lieh</t>
  </si>
  <si>
    <t>Sociálne odvody (EAO vrátane II.p a dlžného)</t>
  </si>
  <si>
    <t>Zdravotné odvody (EAO)</t>
  </si>
  <si>
    <t xml:space="preserve">II. pilier </t>
  </si>
  <si>
    <t>Príjmy - reziduál</t>
  </si>
  <si>
    <t xml:space="preserve"> </t>
  </si>
  <si>
    <t xml:space="preserve">Graf 25: Sumárny vekový profil 2014 (jednotlivec, eur ročne) 
</t>
  </si>
  <si>
    <t>muži</t>
  </si>
  <si>
    <t>ženy</t>
  </si>
  <si>
    <t>spolu</t>
  </si>
  <si>
    <t>saldo VS p.c.</t>
  </si>
  <si>
    <t xml:space="preserve">Graf 26: Generačné účty žijúcich ročníkov podľa veku a pohlavia </t>
  </si>
  <si>
    <t>ročník</t>
  </si>
  <si>
    <t>GA_muži</t>
  </si>
  <si>
    <t>GA_ženy</t>
  </si>
  <si>
    <t>GA_spolu</t>
  </si>
  <si>
    <t xml:space="preserve">Graf 27: Počty ľudí podľa ročníka a pohlavia v roku 2014 </t>
  </si>
  <si>
    <t>Tab 11: Generačné účty súčasnej a budúcich generácií vrátane indikátora udržateľnosti</t>
  </si>
  <si>
    <t>Pre rok</t>
  </si>
  <si>
    <t>Predpoklad reálnej diskontnej miery</t>
  </si>
  <si>
    <t xml:space="preserve">Scenár - skutočné saldo* </t>
  </si>
  <si>
    <r>
      <t>GA</t>
    </r>
    <r>
      <rPr>
        <b/>
        <vertAlign val="superscript"/>
        <sz val="9"/>
        <color rgb="FF000000"/>
        <rFont val="Constantia"/>
        <family val="1"/>
        <charset val="238"/>
      </rPr>
      <t>súč</t>
    </r>
    <r>
      <rPr>
        <b/>
        <sz val="9"/>
        <color rgb="FF000000"/>
        <rFont val="Constantia"/>
        <family val="1"/>
        <charset val="238"/>
      </rPr>
      <t xml:space="preserve"> – priemerný človek súčasnej generácie (eur)</t>
    </r>
  </si>
  <si>
    <t>1) Fiškálne bremeno zo žijúcej populácie – budúce (% HDP)</t>
  </si>
  <si>
    <t>2) Fiškálne bremeno vo forme čistého dlhu - existujúce (% HDP)</t>
  </si>
  <si>
    <t>1+2) Celkové fiškálne bremeno pre budúce generácie (% HDP)</t>
  </si>
  <si>
    <r>
      <t>GA</t>
    </r>
    <r>
      <rPr>
        <b/>
        <vertAlign val="superscript"/>
        <sz val="9"/>
        <color rgb="FF000000"/>
        <rFont val="Constantia"/>
        <family val="1"/>
        <charset val="238"/>
      </rPr>
      <t>bud</t>
    </r>
    <r>
      <rPr>
        <b/>
        <sz val="9"/>
        <color rgb="FF000000"/>
        <rFont val="Constantia"/>
        <family val="1"/>
        <charset val="238"/>
      </rPr>
      <t xml:space="preserve"> – priemerný človek budúcich generácií (eur)</t>
    </r>
  </si>
  <si>
    <t>Indikátor udržateľnosti (% HDP)</t>
  </si>
  <si>
    <t>* saldo bez jednorazových a dočasných opatrení</t>
  </si>
  <si>
    <t> Zdroj :RRZ</t>
  </si>
  <si>
    <t>Tab 21: Jednorazové vplyvy v roku 2014</t>
  </si>
  <si>
    <t>Tab 25: Odhad čistého bohatstva Slovenskej republiky za roky 2012 a 2013 (mil. eur)</t>
  </si>
  <si>
    <t xml:space="preserve">Graf 2: Vývoj hrubého dlhu verejnej správy v rokoch 2011-2014 (% HDP) </t>
  </si>
  <si>
    <t>p.m. EU fondy v sektore verejnej správy**</t>
  </si>
  <si>
    <t>** údaj za rok 2013 bol odhadnutý RRZ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</si>
</sst>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_-* #,##0.00\ _S_k_-;\-* #,##0.00\ _S_k_-;_-* &quot;-&quot;??\ _S_k_-;_-@_-"/>
    <numFmt numFmtId="165" formatCode="_(* #,##0.00_);_(* \(#,##0.00\);_(* &quot;-&quot;??_);_(@_)"/>
    <numFmt numFmtId="166" formatCode="#,##0.0"/>
    <numFmt numFmtId="167" formatCode="0.0"/>
    <numFmt numFmtId="168" formatCode="_-* #,##0.00\ _S_k_-;\-* #,##0.00\ _S_k_-;_-* \-??\ _S_k_-;_-@_-"/>
    <numFmt numFmtId="169" formatCode="#,##0.000"/>
    <numFmt numFmtId="170" formatCode="0.0000"/>
    <numFmt numFmtId="171" formatCode="#,##0.0000"/>
    <numFmt numFmtId="172" formatCode="_-* #,##0\ _€_-;\-* #,##0\ _€_-;_-* &quot;-&quot;??\ _€_-;_-@_-"/>
    <numFmt numFmtId="173" formatCode="#,##0_ ;\-#,##0\ "/>
    <numFmt numFmtId="174" formatCode="_-* #,##0.00_-;\-* #,##0.00_-;_-* &quot;-&quot;??_-;_-@_-"/>
    <numFmt numFmtId="175" formatCode="0.0%"/>
    <numFmt numFmtId="176" formatCode="0.000%"/>
  </numFmts>
  <fonts count="119" x14ac:knownFonts="1"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color rgb="FF00CCFF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1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sz val="11"/>
      <color theme="1"/>
      <name val="Constantia"/>
      <family val="1"/>
      <charset val="238"/>
    </font>
    <font>
      <sz val="9"/>
      <name val="Constantia"/>
      <family val="1"/>
      <charset val="238"/>
    </font>
    <font>
      <sz val="8"/>
      <name val="Constant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name val="Constantia"/>
      <family val="1"/>
      <charset val="238"/>
    </font>
    <font>
      <b/>
      <sz val="9"/>
      <color rgb="FF13BFEA"/>
      <name val="Constantia"/>
      <family val="1"/>
      <charset val="238"/>
    </font>
    <font>
      <i/>
      <sz val="9"/>
      <color rgb="FF13BFEA"/>
      <name val="Constantia"/>
      <family val="1"/>
      <charset val="238"/>
    </font>
    <font>
      <b/>
      <sz val="8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1"/>
      <color rgb="FF13BFEA"/>
      <name val="Constantia"/>
      <family val="1"/>
      <charset val="238"/>
    </font>
    <font>
      <i/>
      <sz val="9"/>
      <color theme="1"/>
      <name val="Constantia"/>
      <family val="1"/>
      <charset val="238"/>
    </font>
    <font>
      <sz val="8"/>
      <name val="Arial"/>
      <family val="2"/>
    </font>
    <font>
      <b/>
      <sz val="12"/>
      <color rgb="FF13B5EA"/>
      <name val="Constantia"/>
      <family val="1"/>
      <charset val="238"/>
    </font>
    <font>
      <sz val="12"/>
      <color rgb="FF13B5EA"/>
      <name val="Constantia"/>
      <family val="1"/>
      <charset val="238"/>
    </font>
    <font>
      <b/>
      <sz val="9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sz val="8"/>
      <color rgb="FF13B5EA"/>
      <name val="Constantia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b/>
      <sz val="11"/>
      <color theme="1"/>
      <name val="Constantia"/>
      <family val="1"/>
      <charset val="238"/>
    </font>
    <font>
      <sz val="9"/>
      <color rgb="FFFF0000"/>
      <name val="Constantia"/>
      <family val="1"/>
      <charset val="238"/>
    </font>
    <font>
      <sz val="9"/>
      <color rgb="FF13B5EA"/>
      <name val="Constantia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rgb="FF000000"/>
      <name val="Constantia"/>
      <family val="1"/>
      <charset val="238"/>
    </font>
    <font>
      <sz val="10"/>
      <color rgb="FF000000"/>
      <name val="Constantia"/>
      <family val="1"/>
      <charset val="238"/>
    </font>
    <font>
      <b/>
      <sz val="10"/>
      <color rgb="FF13BFEA"/>
      <name val="Constantia"/>
      <family val="1"/>
      <charset val="238"/>
    </font>
    <font>
      <b/>
      <sz val="9"/>
      <color theme="1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13B5EA"/>
      <name val="Calibri"/>
      <family val="2"/>
      <charset val="238"/>
    </font>
    <font>
      <sz val="9"/>
      <color rgb="FF13B5EA"/>
      <name val="Calibri"/>
      <family val="2"/>
      <charset val="238"/>
      <scheme val="minor"/>
    </font>
    <font>
      <b/>
      <sz val="8"/>
      <color rgb="FFFFFFFF"/>
      <name val="Constantia"/>
      <family val="1"/>
      <charset val="238"/>
    </font>
    <font>
      <i/>
      <sz val="8"/>
      <color rgb="FF13BFEA"/>
      <name val="Constantia"/>
      <family val="1"/>
      <charset val="238"/>
    </font>
    <font>
      <vertAlign val="superscript"/>
      <sz val="9"/>
      <color rgb="FF13B5EA"/>
      <name val="Constantia"/>
      <family val="1"/>
      <charset val="238"/>
    </font>
    <font>
      <b/>
      <sz val="10"/>
      <color theme="1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b/>
      <sz val="11"/>
      <color rgb="FF13B5EA"/>
      <name val="Constantia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FFFF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b/>
      <sz val="10"/>
      <color rgb="FF13B5EA"/>
      <name val="Constantia"/>
      <family val="1"/>
    </font>
    <font>
      <sz val="10"/>
      <color theme="1"/>
      <name val="Constantia"/>
      <family val="1"/>
    </font>
    <font>
      <b/>
      <sz val="10"/>
      <color theme="0"/>
      <name val="Constantia"/>
      <family val="1"/>
    </font>
    <font>
      <sz val="10"/>
      <name val="Constantia"/>
      <family val="1"/>
      <charset val="238"/>
    </font>
    <font>
      <i/>
      <sz val="8"/>
      <color rgb="FF00B0F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b/>
      <i/>
      <sz val="9"/>
      <color rgb="FF13B5EA"/>
      <name val="Constantia"/>
      <family val="1"/>
      <charset val="238"/>
    </font>
    <font>
      <b/>
      <i/>
      <sz val="8"/>
      <color rgb="FF13B5EA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b/>
      <sz val="9"/>
      <color rgb="FFFFFFFF"/>
      <name val="Constantia"/>
      <family val="1"/>
    </font>
    <font>
      <sz val="9"/>
      <color rgb="FF000000"/>
      <name val="Constantia"/>
      <family val="1"/>
    </font>
    <font>
      <sz val="10"/>
      <color theme="1"/>
      <name val="Times New Roman"/>
      <family val="1"/>
    </font>
    <font>
      <i/>
      <sz val="8"/>
      <color rgb="FF13B5EA"/>
      <name val="Constantia"/>
      <family val="1"/>
    </font>
    <font>
      <b/>
      <sz val="10"/>
      <color rgb="FF000000"/>
      <name val="Constantia"/>
      <family val="1"/>
      <charset val="238"/>
    </font>
    <font>
      <i/>
      <sz val="9"/>
      <name val="Constantia"/>
      <family val="1"/>
      <charset val="238"/>
    </font>
    <font>
      <sz val="8"/>
      <color rgb="FF000000"/>
      <name val="Constantia"/>
      <family val="1"/>
      <charset val="238"/>
    </font>
    <font>
      <sz val="10"/>
      <color rgb="FF3C3C3B"/>
      <name val="Constantia"/>
      <family val="1"/>
      <charset val="238"/>
    </font>
    <font>
      <b/>
      <sz val="11"/>
      <color rgb="FFFFFFFF"/>
      <name val="Constantia"/>
      <family val="1"/>
      <charset val="238"/>
    </font>
    <font>
      <sz val="10"/>
      <color rgb="FFBFBFBF"/>
      <name val="Constantia"/>
      <family val="1"/>
      <charset val="238"/>
    </font>
    <font>
      <i/>
      <sz val="8"/>
      <color theme="1"/>
      <name val="Constantia"/>
      <family val="1"/>
      <charset val="238"/>
    </font>
    <font>
      <b/>
      <sz val="9"/>
      <color rgb="FFFFFFFF"/>
      <name val="Calibri"/>
      <family val="2"/>
      <charset val="238"/>
    </font>
    <font>
      <sz val="9"/>
      <color theme="1"/>
      <name val="Constantia"/>
      <family val="1"/>
    </font>
    <font>
      <sz val="9"/>
      <color theme="1"/>
      <name val="Calibri"/>
      <family val="2"/>
      <charset val="238"/>
      <scheme val="minor"/>
    </font>
    <font>
      <b/>
      <sz val="10"/>
      <color rgb="FFFFFFFF"/>
      <name val="Constantia"/>
      <family val="1"/>
    </font>
    <font>
      <b/>
      <sz val="6"/>
      <color rgb="FF13B5EA"/>
      <name val="Constantia"/>
      <family val="1"/>
      <charset val="238"/>
    </font>
    <font>
      <b/>
      <sz val="10"/>
      <color theme="0"/>
      <name val="Constantia"/>
      <family val="1"/>
      <charset val="238"/>
    </font>
    <font>
      <sz val="10"/>
      <color rgb="FF13B5EA"/>
      <name val="Constantia"/>
      <family val="1"/>
      <charset val="238"/>
    </font>
    <font>
      <sz val="11"/>
      <name val="Calibri"/>
      <family val="2"/>
      <charset val="238"/>
      <scheme val="minor"/>
    </font>
    <font>
      <b/>
      <sz val="10"/>
      <name val="Constantia"/>
      <family val="1"/>
      <charset val="238"/>
    </font>
    <font>
      <sz val="10"/>
      <color theme="0"/>
      <name val="Constantia"/>
      <family val="1"/>
      <charset val="238"/>
    </font>
    <font>
      <b/>
      <sz val="11"/>
      <name val="Calibri"/>
      <family val="2"/>
      <charset val="238"/>
      <scheme val="minor"/>
    </font>
    <font>
      <b/>
      <sz val="10"/>
      <color rgb="FFFF0000"/>
      <name val="Constantia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vertAlign val="superscript"/>
      <sz val="9"/>
      <color rgb="FF000000"/>
      <name val="Constantia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13BFEA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13B5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3B5E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DEBF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/>
      <right/>
      <top/>
      <bottom style="medium">
        <color rgb="FF13BFEA"/>
      </bottom>
      <diagonal/>
    </border>
    <border>
      <left/>
      <right/>
      <top style="medium">
        <color rgb="FF13BFEA"/>
      </top>
      <bottom style="medium">
        <color rgb="FF13BFEA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 style="medium">
        <color rgb="FF13B5EA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rgb="FF13B5EA"/>
      </bottom>
      <diagonal/>
    </border>
    <border>
      <left/>
      <right style="medium">
        <color rgb="FF13B5EA"/>
      </right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/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13B5EB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 style="medium">
        <color rgb="FF13B5EA"/>
      </top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 style="thin">
        <color rgb="FF13B5EA"/>
      </bottom>
      <diagonal/>
    </border>
  </borders>
  <cellStyleXfs count="1487">
    <xf numFmtId="0" fontId="0" fillId="0" borderId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0" fontId="11" fillId="0" borderId="0"/>
    <xf numFmtId="0" fontId="17" fillId="0" borderId="0"/>
    <xf numFmtId="0" fontId="10" fillId="0" borderId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" fontId="26" fillId="4" borderId="5" applyNumberFormat="0" applyProtection="0">
      <alignment horizontal="left" vertical="center" indent="1"/>
    </xf>
    <xf numFmtId="0" fontId="18" fillId="0" borderId="0"/>
    <xf numFmtId="0" fontId="11" fillId="0" borderId="0">
      <alignment vertical="center"/>
    </xf>
    <xf numFmtId="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10" fillId="0" borderId="0"/>
    <xf numFmtId="4" fontId="36" fillId="37" borderId="17" applyNumberFormat="0" applyProtection="0">
      <alignment vertical="center"/>
    </xf>
    <xf numFmtId="0" fontId="35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8" fillId="0" borderId="0"/>
    <xf numFmtId="0" fontId="11" fillId="0" borderId="0">
      <alignment vertical="center"/>
    </xf>
    <xf numFmtId="0" fontId="35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7" fillId="0" borderId="0"/>
    <xf numFmtId="9" fontId="1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35" fillId="0" borderId="0"/>
    <xf numFmtId="0" fontId="11" fillId="0" borderId="0">
      <alignment vertical="center"/>
    </xf>
    <xf numFmtId="9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35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11" fillId="0" borderId="0"/>
    <xf numFmtId="9" fontId="35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40" fillId="0" borderId="0"/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1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35" fillId="0" borderId="0"/>
    <xf numFmtId="0" fontId="35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4" fillId="0" borderId="0"/>
    <xf numFmtId="9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4" fillId="0" borderId="0"/>
    <xf numFmtId="9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4" fillId="0" borderId="0"/>
    <xf numFmtId="9" fontId="34" fillId="0" borderId="0" applyFont="0" applyFill="0" applyBorder="0" applyAlignment="0" applyProtection="0"/>
    <xf numFmtId="0" fontId="35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10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4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7" fillId="0" borderId="0"/>
    <xf numFmtId="0" fontId="34" fillId="0" borderId="0"/>
    <xf numFmtId="9" fontId="34" fillId="0" borderId="0" applyFont="0" applyFill="0" applyBorder="0" applyAlignment="0" applyProtection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9" fontId="10" fillId="0" borderId="0" applyFont="0" applyFill="0" applyBorder="0" applyAlignment="0" applyProtection="0"/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5" fillId="0" borderId="0"/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35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5" fillId="0" borderId="0"/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9" fontId="11" fillId="0" borderId="0" applyFont="0" applyFill="0" applyBorder="0" applyAlignment="0" applyProtection="0"/>
    <xf numFmtId="0" fontId="11" fillId="0" borderId="0">
      <alignment vertical="center"/>
    </xf>
    <xf numFmtId="9" fontId="11" fillId="0" borderId="0" applyFont="0" applyFill="0" applyBorder="0" applyAlignment="0" applyProtection="0"/>
    <xf numFmtId="0" fontId="35" fillId="0" borderId="0"/>
    <xf numFmtId="164" fontId="11" fillId="0" borderId="0" applyFont="0" applyFill="0" applyBorder="0" applyAlignment="0" applyProtection="0"/>
    <xf numFmtId="0" fontId="11" fillId="0" borderId="0">
      <alignment vertical="center"/>
    </xf>
    <xf numFmtId="0" fontId="35" fillId="0" borderId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5" fillId="0" borderId="0"/>
    <xf numFmtId="0" fontId="11" fillId="0" borderId="0">
      <alignment vertical="center"/>
    </xf>
    <xf numFmtId="0" fontId="35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vertical="center"/>
    </xf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0" fontId="11" fillId="0" borderId="0">
      <alignment vertical="center"/>
    </xf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0" fontId="11" fillId="0" borderId="0">
      <alignment vertical="center"/>
    </xf>
    <xf numFmtId="0" fontId="35" fillId="0" borderId="0"/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0" fontId="11" fillId="0" borderId="0">
      <alignment vertical="center"/>
    </xf>
    <xf numFmtId="0" fontId="35" fillId="0" borderId="0"/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17" fillId="0" borderId="0"/>
    <xf numFmtId="0" fontId="11" fillId="0" borderId="0">
      <alignment vertical="center"/>
    </xf>
    <xf numFmtId="9" fontId="41" fillId="0" borderId="0" applyFont="0" applyFill="0" applyBorder="0" applyAlignment="0" applyProtection="0"/>
    <xf numFmtId="0" fontId="35" fillId="0" borderId="0"/>
    <xf numFmtId="0" fontId="35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35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35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35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35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17" fillId="0" borderId="0"/>
    <xf numFmtId="0" fontId="17" fillId="0" borderId="0"/>
    <xf numFmtId="0" fontId="1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11" fillId="0" borderId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1" applyNumberFormat="0" applyAlignment="0" applyProtection="0"/>
    <xf numFmtId="0" fontId="50" fillId="10" borderId="12" applyNumberFormat="0" applyAlignment="0" applyProtection="0"/>
    <xf numFmtId="0" fontId="51" fillId="10" borderId="11" applyNumberFormat="0" applyAlignment="0" applyProtection="0"/>
    <xf numFmtId="0" fontId="52" fillId="0" borderId="13" applyNumberFormat="0" applyFill="0" applyAlignment="0" applyProtection="0"/>
    <xf numFmtId="0" fontId="53" fillId="11" borderId="14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7" fillId="36" borderId="0" applyNumberFormat="0" applyBorder="0" applyAlignment="0" applyProtection="0"/>
    <xf numFmtId="0" fontId="10" fillId="12" borderId="15" applyNumberFormat="0" applyFont="0" applyAlignment="0" applyProtection="0"/>
    <xf numFmtId="0" fontId="10" fillId="12" borderId="15" applyNumberFormat="0" applyFont="0" applyAlignment="0" applyProtection="0"/>
    <xf numFmtId="0" fontId="10" fillId="12" borderId="15" applyNumberFormat="0" applyFont="0" applyAlignment="0" applyProtection="0"/>
    <xf numFmtId="0" fontId="10" fillId="12" borderId="15" applyNumberFormat="0" applyFont="0" applyAlignment="0" applyProtection="0"/>
    <xf numFmtId="0" fontId="10" fillId="12" borderId="15" applyNumberFormat="0" applyFont="0" applyAlignment="0" applyProtection="0"/>
    <xf numFmtId="0" fontId="10" fillId="12" borderId="15" applyNumberFormat="0" applyFont="0" applyAlignment="0" applyProtection="0"/>
    <xf numFmtId="0" fontId="10" fillId="0" borderId="0"/>
    <xf numFmtId="0" fontId="10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8" fillId="0" borderId="0"/>
    <xf numFmtId="0" fontId="58" fillId="0" borderId="0"/>
    <xf numFmtId="0" fontId="34" fillId="0" borderId="0"/>
    <xf numFmtId="9" fontId="34" fillId="0" borderId="0" applyFont="0" applyFill="0" applyBorder="0" applyAlignment="0" applyProtection="0"/>
    <xf numFmtId="0" fontId="18" fillId="0" borderId="0"/>
    <xf numFmtId="168" fontId="11" fillId="0" borderId="0" applyFill="0" applyBorder="0" applyAlignment="0" applyProtection="0"/>
    <xf numFmtId="0" fontId="34" fillId="0" borderId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4" fillId="0" borderId="0"/>
    <xf numFmtId="9" fontId="34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4" fillId="0" borderId="0"/>
    <xf numFmtId="9" fontId="34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4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1" applyNumberFormat="0" applyAlignment="0" applyProtection="0"/>
    <xf numFmtId="0" fontId="50" fillId="10" borderId="12" applyNumberFormat="0" applyAlignment="0" applyProtection="0"/>
    <xf numFmtId="0" fontId="51" fillId="10" borderId="11" applyNumberFormat="0" applyAlignment="0" applyProtection="0"/>
    <xf numFmtId="0" fontId="52" fillId="0" borderId="13" applyNumberFormat="0" applyFill="0" applyAlignment="0" applyProtection="0"/>
    <xf numFmtId="0" fontId="53" fillId="11" borderId="14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7" fillId="36" borderId="0" applyNumberFormat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1" applyNumberFormat="0" applyAlignment="0" applyProtection="0"/>
    <xf numFmtId="0" fontId="50" fillId="10" borderId="12" applyNumberFormat="0" applyAlignment="0" applyProtection="0"/>
    <xf numFmtId="0" fontId="51" fillId="10" borderId="11" applyNumberFormat="0" applyAlignment="0" applyProtection="0"/>
    <xf numFmtId="0" fontId="52" fillId="0" borderId="13" applyNumberFormat="0" applyFill="0" applyAlignment="0" applyProtection="0"/>
    <xf numFmtId="0" fontId="53" fillId="11" borderId="14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7" fillId="36" borderId="0" applyNumberFormat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1" fillId="0" borderId="0"/>
    <xf numFmtId="0" fontId="18" fillId="0" borderId="0"/>
    <xf numFmtId="9" fontId="18" fillId="0" borderId="0" applyFont="0" applyFill="0" applyBorder="0" applyAlignment="0" applyProtection="0"/>
    <xf numFmtId="0" fontId="11" fillId="0" borderId="0">
      <alignment vertical="center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1" applyNumberFormat="0" applyAlignment="0" applyProtection="0"/>
    <xf numFmtId="0" fontId="50" fillId="10" borderId="12" applyNumberFormat="0" applyAlignment="0" applyProtection="0"/>
    <xf numFmtId="0" fontId="51" fillId="10" borderId="11" applyNumberFormat="0" applyAlignment="0" applyProtection="0"/>
    <xf numFmtId="0" fontId="52" fillId="0" borderId="13" applyNumberFormat="0" applyFill="0" applyAlignment="0" applyProtection="0"/>
    <xf numFmtId="0" fontId="53" fillId="11" borderId="14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7" fillId="36" borderId="0" applyNumberFormat="0" applyBorder="0" applyAlignment="0" applyProtection="0"/>
    <xf numFmtId="0" fontId="18" fillId="0" borderId="0"/>
    <xf numFmtId="0" fontId="11" fillId="0" borderId="0">
      <alignment vertical="center"/>
    </xf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0" fillId="0" borderId="0"/>
    <xf numFmtId="174" fontId="10" fillId="0" borderId="0" applyFont="0" applyFill="0" applyBorder="0" applyAlignment="0" applyProtection="0"/>
    <xf numFmtId="0" fontId="11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62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3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0" fillId="0" borderId="0" xfId="0" applyFill="1"/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14" fillId="0" borderId="0" xfId="0" applyFont="1" applyFill="1" applyBorder="1"/>
    <xf numFmtId="0" fontId="24" fillId="0" borderId="0" xfId="18" applyFont="1" applyFill="1" applyBorder="1" applyAlignment="1"/>
    <xf numFmtId="0" fontId="23" fillId="0" borderId="0" xfId="0" applyFont="1" applyFill="1" applyBorder="1"/>
    <xf numFmtId="0" fontId="27" fillId="0" borderId="0" xfId="0" applyFont="1" applyBorder="1" applyAlignment="1">
      <alignment horizontal="right"/>
    </xf>
    <xf numFmtId="0" fontId="29" fillId="3" borderId="0" xfId="18" applyFont="1" applyFill="1" applyBorder="1" applyAlignment="1">
      <alignment vertical="top" wrapText="1"/>
    </xf>
    <xf numFmtId="0" fontId="28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0" fillId="2" borderId="0" xfId="0" applyFill="1"/>
    <xf numFmtId="49" fontId="6" fillId="0" borderId="0" xfId="0" applyNumberFormat="1" applyFont="1" applyAlignment="1">
      <alignment horizontal="left" vertic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166" fontId="23" fillId="0" borderId="0" xfId="0" applyNumberFormat="1" applyFont="1" applyFill="1"/>
    <xf numFmtId="49" fontId="20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30" fillId="0" borderId="0" xfId="0" applyFont="1" applyFill="1" applyBorder="1"/>
    <xf numFmtId="0" fontId="21" fillId="0" borderId="0" xfId="0" applyFont="1" applyAlignment="1">
      <alignment horizontal="right"/>
    </xf>
    <xf numFmtId="166" fontId="14" fillId="0" borderId="0" xfId="0" applyNumberFormat="1" applyFont="1" applyFill="1" applyBorder="1"/>
    <xf numFmtId="167" fontId="6" fillId="0" borderId="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7" fontId="15" fillId="0" borderId="0" xfId="0" applyNumberFormat="1" applyFont="1" applyFill="1" applyAlignment="1">
      <alignment horizontal="center" vertical="center"/>
    </xf>
    <xf numFmtId="169" fontId="0" fillId="0" borderId="0" xfId="0" applyNumberFormat="1"/>
    <xf numFmtId="0" fontId="31" fillId="0" borderId="2" xfId="0" applyFont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167" fontId="6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/>
    <xf numFmtId="0" fontId="15" fillId="0" borderId="0" xfId="0" applyFont="1" applyFill="1" applyBorder="1"/>
    <xf numFmtId="167" fontId="6" fillId="0" borderId="0" xfId="0" applyNumberFormat="1" applyFont="1" applyAlignment="1">
      <alignment horizontal="right" vertical="center"/>
    </xf>
    <xf numFmtId="2" fontId="15" fillId="0" borderId="0" xfId="0" applyNumberFormat="1" applyFont="1" applyFill="1" applyAlignment="1">
      <alignment horizontal="right" vertical="center"/>
    </xf>
    <xf numFmtId="167" fontId="20" fillId="0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64" fillId="2" borderId="0" xfId="0" applyFont="1" applyFill="1"/>
    <xf numFmtId="2" fontId="15" fillId="0" borderId="2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6" fillId="0" borderId="2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31" fillId="0" borderId="0" xfId="0" applyFont="1" applyBorder="1" applyAlignment="1">
      <alignment horizontal="right" vertical="center"/>
    </xf>
    <xf numFmtId="49" fontId="20" fillId="0" borderId="18" xfId="0" applyNumberFormat="1" applyFont="1" applyFill="1" applyBorder="1" applyAlignment="1">
      <alignment horizontal="left" vertical="center"/>
    </xf>
    <xf numFmtId="167" fontId="20" fillId="0" borderId="18" xfId="0" applyNumberFormat="1" applyFont="1" applyFill="1" applyBorder="1" applyAlignment="1">
      <alignment horizontal="center" vertical="center"/>
    </xf>
    <xf numFmtId="167" fontId="20" fillId="0" borderId="23" xfId="0" applyNumberFormat="1" applyFont="1" applyFill="1" applyBorder="1" applyAlignment="1">
      <alignment horizontal="center" vertical="center"/>
    </xf>
    <xf numFmtId="167" fontId="20" fillId="0" borderId="24" xfId="0" applyNumberFormat="1" applyFont="1" applyFill="1" applyBorder="1" applyAlignment="1">
      <alignment horizontal="center" vertical="center"/>
    </xf>
    <xf numFmtId="167" fontId="6" fillId="0" borderId="20" xfId="0" applyNumberFormat="1" applyFont="1" applyBorder="1" applyAlignment="1">
      <alignment horizontal="center" vertical="center"/>
    </xf>
    <xf numFmtId="0" fontId="16" fillId="0" borderId="0" xfId="18" applyFont="1" applyFill="1" applyBorder="1" applyAlignment="1">
      <alignment vertical="center" wrapText="1"/>
    </xf>
    <xf numFmtId="167" fontId="6" fillId="0" borderId="0" xfId="0" applyNumberFormat="1" applyFont="1" applyFill="1" applyAlignment="1">
      <alignment horizontal="right" vertical="center"/>
    </xf>
    <xf numFmtId="0" fontId="67" fillId="0" borderId="0" xfId="18" applyFont="1" applyFill="1" applyBorder="1" applyAlignment="1"/>
    <xf numFmtId="167" fontId="6" fillId="0" borderId="21" xfId="0" applyNumberFormat="1" applyFont="1" applyFill="1" applyBorder="1" applyAlignment="1">
      <alignment horizontal="center" vertical="center"/>
    </xf>
    <xf numFmtId="167" fontId="6" fillId="0" borderId="2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" fontId="68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indent="1"/>
    </xf>
    <xf numFmtId="0" fontId="25" fillId="0" borderId="0" xfId="0" applyFont="1" applyFill="1" applyAlignment="1">
      <alignment horizontal="left" vertical="center" indent="2"/>
    </xf>
    <xf numFmtId="166" fontId="2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69" fillId="0" borderId="0" xfId="0" applyFont="1" applyAlignment="1">
      <alignment horizontal="left" vertical="center"/>
    </xf>
    <xf numFmtId="0" fontId="69" fillId="0" borderId="0" xfId="0" applyFont="1"/>
    <xf numFmtId="1" fontId="19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66" fontId="5" fillId="0" borderId="18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6" fontId="0" fillId="0" borderId="0" xfId="0" applyNumberFormat="1"/>
    <xf numFmtId="3" fontId="5" fillId="0" borderId="18" xfId="0" applyNumberFormat="1" applyFont="1" applyFill="1" applyBorder="1" applyAlignment="1">
      <alignment horizontal="center" vertical="center"/>
    </xf>
    <xf numFmtId="0" fontId="70" fillId="0" borderId="0" xfId="0" applyFont="1" applyFill="1"/>
    <xf numFmtId="166" fontId="59" fillId="0" borderId="0" xfId="0" applyNumberFormat="1" applyFont="1" applyAlignment="1">
      <alignment horizontal="right" vertical="center"/>
    </xf>
    <xf numFmtId="0" fontId="15" fillId="0" borderId="0" xfId="0" applyFont="1"/>
    <xf numFmtId="0" fontId="4" fillId="2" borderId="0" xfId="0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indent="4"/>
    </xf>
    <xf numFmtId="0" fontId="23" fillId="0" borderId="0" xfId="0" applyFont="1" applyAlignment="1">
      <alignment vertical="center"/>
    </xf>
    <xf numFmtId="0" fontId="23" fillId="0" borderId="0" xfId="0" applyFont="1"/>
    <xf numFmtId="0" fontId="6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left" vertical="center" wrapText="1" indent="3"/>
    </xf>
    <xf numFmtId="0" fontId="6" fillId="0" borderId="0" xfId="0" applyFont="1" applyFill="1" applyAlignment="1">
      <alignment horizontal="left" vertical="center" wrapText="1" indent="7"/>
    </xf>
    <xf numFmtId="3" fontId="14" fillId="0" borderId="0" xfId="0" applyNumberFormat="1" applyFont="1" applyFill="1" applyBorder="1"/>
    <xf numFmtId="3" fontId="15" fillId="0" borderId="0" xfId="18" applyNumberFormat="1" applyFont="1" applyFill="1" applyBorder="1" applyAlignment="1">
      <alignment vertical="center"/>
    </xf>
    <xf numFmtId="3" fontId="15" fillId="0" borderId="0" xfId="18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19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" fillId="0" borderId="18" xfId="0" applyFont="1" applyFill="1" applyBorder="1"/>
    <xf numFmtId="0" fontId="29" fillId="3" borderId="0" xfId="18" applyFont="1" applyFill="1" applyBorder="1" applyAlignment="1">
      <alignment horizontal="center" vertical="center" wrapText="1"/>
    </xf>
    <xf numFmtId="3" fontId="5" fillId="0" borderId="18" xfId="0" applyNumberFormat="1" applyFont="1" applyFill="1" applyBorder="1"/>
    <xf numFmtId="0" fontId="22" fillId="0" borderId="4" xfId="18" applyFont="1" applyFill="1" applyBorder="1" applyAlignment="1">
      <alignment vertical="center" wrapText="1"/>
    </xf>
    <xf numFmtId="3" fontId="19" fillId="0" borderId="4" xfId="18" applyNumberFormat="1" applyFont="1" applyFill="1" applyBorder="1" applyAlignment="1">
      <alignment vertical="center" wrapText="1"/>
    </xf>
    <xf numFmtId="3" fontId="15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29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 wrapText="1"/>
    </xf>
    <xf numFmtId="10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right" vertical="center"/>
    </xf>
    <xf numFmtId="0" fontId="5" fillId="0" borderId="18" xfId="0" applyFont="1" applyBorder="1"/>
    <xf numFmtId="0" fontId="72" fillId="0" borderId="18" xfId="0" applyFont="1" applyBorder="1"/>
    <xf numFmtId="166" fontId="5" fillId="0" borderId="18" xfId="0" applyNumberFormat="1" applyFont="1" applyBorder="1" applyAlignment="1">
      <alignment horizontal="right" vertical="center"/>
    </xf>
    <xf numFmtId="4" fontId="15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6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3" fontId="23" fillId="0" borderId="0" xfId="0" applyNumberFormat="1" applyFont="1"/>
    <xf numFmtId="167" fontId="23" fillId="0" borderId="0" xfId="0" applyNumberFormat="1" applyFont="1"/>
    <xf numFmtId="0" fontId="1" fillId="0" borderId="0" xfId="0" applyFont="1"/>
    <xf numFmtId="0" fontId="3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3" fillId="2" borderId="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74" fillId="0" borderId="0" xfId="0" applyFo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indent="2"/>
    </xf>
    <xf numFmtId="0" fontId="0" fillId="0" borderId="0" xfId="0" applyFill="1" applyBorder="1"/>
    <xf numFmtId="3" fontId="2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75" fillId="0" borderId="0" xfId="0" applyFont="1"/>
    <xf numFmtId="0" fontId="4" fillId="2" borderId="0" xfId="0" applyFont="1" applyFill="1" applyAlignment="1">
      <alignment horizontal="center" vertical="center"/>
    </xf>
    <xf numFmtId="167" fontId="6" fillId="0" borderId="0" xfId="0" applyNumberFormat="1" applyFont="1"/>
    <xf numFmtId="3" fontId="29" fillId="2" borderId="0" xfId="0" applyNumberFormat="1" applyFont="1" applyFill="1" applyAlignment="1">
      <alignment horizontal="center" vertical="center"/>
    </xf>
    <xf numFmtId="0" fontId="65" fillId="0" borderId="0" xfId="0" applyFont="1" applyBorder="1" applyAlignment="1">
      <alignment horizontal="left" vertical="center" wrapText="1"/>
    </xf>
    <xf numFmtId="0" fontId="65" fillId="0" borderId="0" xfId="0" applyFont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indent="1"/>
    </xf>
    <xf numFmtId="167" fontId="6" fillId="0" borderId="25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right"/>
    </xf>
    <xf numFmtId="0" fontId="76" fillId="0" borderId="0" xfId="0" applyFont="1"/>
    <xf numFmtId="166" fontId="5" fillId="0" borderId="0" xfId="0" applyNumberFormat="1" applyFont="1" applyBorder="1" applyAlignment="1">
      <alignment horizontal="right" vertical="center"/>
    </xf>
    <xf numFmtId="167" fontId="6" fillId="0" borderId="25" xfId="0" applyNumberFormat="1" applyFont="1" applyBorder="1" applyAlignment="1">
      <alignment horizontal="center"/>
    </xf>
    <xf numFmtId="4" fontId="30" fillId="0" borderId="0" xfId="0" applyNumberFormat="1" applyFont="1" applyAlignment="1">
      <alignment horizontal="right" vertical="center"/>
    </xf>
    <xf numFmtId="167" fontId="68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3" fillId="0" borderId="0" xfId="0" applyFont="1" applyFill="1"/>
    <xf numFmtId="170" fontId="0" fillId="0" borderId="0" xfId="0" applyNumberFormat="1" applyFill="1"/>
    <xf numFmtId="171" fontId="0" fillId="0" borderId="0" xfId="0" applyNumberFormat="1"/>
    <xf numFmtId="167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77" fillId="2" borderId="0" xfId="0" applyFont="1" applyFill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0" fillId="0" borderId="26" xfId="0" applyBorder="1" applyAlignment="1">
      <alignment vertical="center" wrapText="1"/>
    </xf>
    <xf numFmtId="0" fontId="8" fillId="0" borderId="0" xfId="0" applyFont="1" applyAlignment="1">
      <alignment horizontal="right"/>
    </xf>
    <xf numFmtId="0" fontId="15" fillId="0" borderId="0" xfId="0" applyFont="1" applyFill="1" applyBorder="1" applyAlignment="1">
      <alignment horizontal="left" vertical="center" wrapText="1"/>
    </xf>
    <xf numFmtId="166" fontId="5" fillId="0" borderId="0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172" fontId="14" fillId="0" borderId="0" xfId="1475" applyNumberFormat="1" applyFont="1"/>
    <xf numFmtId="0" fontId="23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61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right"/>
    </xf>
    <xf numFmtId="0" fontId="23" fillId="0" borderId="18" xfId="0" applyFont="1" applyFill="1" applyBorder="1" applyAlignment="1">
      <alignment horizontal="right"/>
    </xf>
    <xf numFmtId="172" fontId="23" fillId="0" borderId="0" xfId="1475" applyNumberFormat="1" applyFont="1"/>
    <xf numFmtId="0" fontId="80" fillId="0" borderId="0" xfId="0" applyFont="1"/>
    <xf numFmtId="0" fontId="3" fillId="38" borderId="28" xfId="0" applyFont="1" applyFill="1" applyBorder="1" applyAlignment="1">
      <alignment horizontal="left" vertical="center"/>
    </xf>
    <xf numFmtId="0" fontId="4" fillId="38" borderId="31" xfId="0" applyFont="1" applyFill="1" applyBorder="1" applyAlignment="1">
      <alignment horizontal="center" vertical="center"/>
    </xf>
    <xf numFmtId="0" fontId="4" fillId="38" borderId="0" xfId="0" applyFont="1" applyFill="1" applyAlignment="1">
      <alignment horizontal="center" vertical="center"/>
    </xf>
    <xf numFmtId="0" fontId="4" fillId="38" borderId="32" xfId="0" applyFont="1" applyFill="1" applyBorder="1" applyAlignment="1">
      <alignment horizontal="center" vertical="center"/>
    </xf>
    <xf numFmtId="0" fontId="65" fillId="0" borderId="19" xfId="0" applyFont="1" applyBorder="1" applyAlignment="1">
      <alignment horizontal="left" vertical="center"/>
    </xf>
    <xf numFmtId="0" fontId="65" fillId="0" borderId="19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7" xfId="0" applyFont="1" applyBorder="1" applyAlignment="1">
      <alignment horizontal="center" vertical="center"/>
    </xf>
    <xf numFmtId="0" fontId="65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0" fillId="0" borderId="0" xfId="0" applyFont="1" applyAlignment="1">
      <alignment horizontal="center"/>
    </xf>
    <xf numFmtId="0" fontId="83" fillId="0" borderId="0" xfId="8" applyFont="1" applyFill="1" applyBorder="1" applyAlignment="1">
      <alignment vertical="center"/>
    </xf>
    <xf numFmtId="0" fontId="84" fillId="2" borderId="0" xfId="8" applyFont="1" applyFill="1"/>
    <xf numFmtId="0" fontId="85" fillId="2" borderId="0" xfId="8" applyFont="1" applyFill="1" applyAlignment="1">
      <alignment horizontal="center"/>
    </xf>
    <xf numFmtId="0" fontId="84" fillId="0" borderId="0" xfId="8" applyFont="1"/>
    <xf numFmtId="2" fontId="86" fillId="0" borderId="0" xfId="8" applyNumberFormat="1" applyFont="1" applyAlignment="1">
      <alignment horizontal="center"/>
    </xf>
    <xf numFmtId="0" fontId="11" fillId="0" borderId="0" xfId="8"/>
    <xf numFmtId="0" fontId="84" fillId="0" borderId="1" xfId="8" applyFont="1" applyBorder="1"/>
    <xf numFmtId="2" fontId="86" fillId="0" borderId="1" xfId="8" applyNumberFormat="1" applyFont="1" applyBorder="1" applyAlignment="1">
      <alignment horizontal="center"/>
    </xf>
    <xf numFmtId="0" fontId="87" fillId="0" borderId="0" xfId="0" applyFont="1"/>
    <xf numFmtId="0" fontId="84" fillId="0" borderId="0" xfId="0" applyFont="1"/>
    <xf numFmtId="0" fontId="2" fillId="39" borderId="33" xfId="0" applyFont="1" applyFill="1" applyBorder="1" applyAlignment="1">
      <alignment vertical="center"/>
    </xf>
    <xf numFmtId="0" fontId="4" fillId="39" borderId="0" xfId="0" applyFont="1" applyFill="1" applyAlignment="1">
      <alignment horizontal="center" vertical="center"/>
    </xf>
    <xf numFmtId="0" fontId="4" fillId="39" borderId="33" xfId="0" applyFont="1" applyFill="1" applyBorder="1" applyAlignment="1">
      <alignment horizontal="center" vertical="center"/>
    </xf>
    <xf numFmtId="0" fontId="4" fillId="39" borderId="33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justify" vertical="center"/>
    </xf>
    <xf numFmtId="167" fontId="88" fillId="0" borderId="0" xfId="0" applyNumberFormat="1" applyFont="1" applyAlignment="1">
      <alignment horizontal="center" vertical="center"/>
    </xf>
    <xf numFmtId="167" fontId="88" fillId="0" borderId="20" xfId="0" applyNumberFormat="1" applyFont="1" applyBorder="1" applyAlignment="1">
      <alignment horizontal="center" vertical="center"/>
    </xf>
    <xf numFmtId="167" fontId="88" fillId="0" borderId="0" xfId="0" applyNumberFormat="1" applyFont="1" applyFill="1" applyAlignment="1">
      <alignment horizontal="center" vertical="center"/>
    </xf>
    <xf numFmtId="0" fontId="65" fillId="0" borderId="20" xfId="0" applyFont="1" applyBorder="1" applyAlignment="1">
      <alignment horizontal="justify" vertical="center"/>
    </xf>
    <xf numFmtId="167" fontId="65" fillId="0" borderId="0" xfId="0" applyNumberFormat="1" applyFont="1" applyAlignment="1">
      <alignment horizontal="center" vertical="center"/>
    </xf>
    <xf numFmtId="167" fontId="65" fillId="0" borderId="0" xfId="0" applyNumberFormat="1" applyFont="1" applyFill="1" applyAlignment="1">
      <alignment horizontal="center" vertical="center"/>
    </xf>
    <xf numFmtId="167" fontId="65" fillId="0" borderId="20" xfId="0" applyNumberFormat="1" applyFont="1" applyBorder="1" applyAlignment="1">
      <alignment horizontal="center" vertical="center"/>
    </xf>
    <xf numFmtId="0" fontId="65" fillId="0" borderId="20" xfId="0" applyFont="1" applyBorder="1" applyAlignment="1">
      <alignment horizontal="left" vertical="center" indent="1"/>
    </xf>
    <xf numFmtId="0" fontId="4" fillId="2" borderId="33" xfId="0" applyFont="1" applyFill="1" applyBorder="1" applyAlignment="1">
      <alignment horizontal="justify" vertical="center"/>
    </xf>
    <xf numFmtId="167" fontId="4" fillId="2" borderId="0" xfId="0" applyNumberFormat="1" applyFont="1" applyFill="1" applyAlignment="1">
      <alignment horizontal="center" vertical="center"/>
    </xf>
    <xf numFmtId="167" fontId="4" fillId="2" borderId="19" xfId="0" applyNumberFormat="1" applyFont="1" applyFill="1" applyBorder="1" applyAlignment="1">
      <alignment horizontal="center" vertical="center"/>
    </xf>
    <xf numFmtId="167" fontId="4" fillId="2" borderId="33" xfId="0" applyNumberFormat="1" applyFont="1" applyFill="1" applyBorder="1" applyAlignment="1">
      <alignment horizontal="center" vertical="center"/>
    </xf>
    <xf numFmtId="0" fontId="89" fillId="0" borderId="20" xfId="0" applyFont="1" applyBorder="1" applyAlignment="1">
      <alignment horizontal="left" vertical="center"/>
    </xf>
    <xf numFmtId="0" fontId="88" fillId="0" borderId="0" xfId="0" applyFont="1" applyBorder="1" applyAlignment="1">
      <alignment horizontal="center" vertical="center"/>
    </xf>
    <xf numFmtId="0" fontId="88" fillId="0" borderId="20" xfId="0" applyFont="1" applyBorder="1" applyAlignment="1">
      <alignment horizontal="center" vertical="center"/>
    </xf>
    <xf numFmtId="166" fontId="89" fillId="0" borderId="0" xfId="0" applyNumberFormat="1" applyFont="1" applyBorder="1" applyAlignment="1">
      <alignment horizontal="center" vertical="center"/>
    </xf>
    <xf numFmtId="0" fontId="90" fillId="0" borderId="23" xfId="0" applyFont="1" applyBorder="1"/>
    <xf numFmtId="167" fontId="90" fillId="0" borderId="18" xfId="0" applyNumberFormat="1" applyFont="1" applyBorder="1" applyAlignment="1">
      <alignment horizontal="center" vertical="center"/>
    </xf>
    <xf numFmtId="0" fontId="90" fillId="0" borderId="18" xfId="0" applyFont="1" applyBorder="1" applyAlignment="1">
      <alignment horizontal="center" vertical="center"/>
    </xf>
    <xf numFmtId="167" fontId="90" fillId="0" borderId="23" xfId="0" applyNumberFormat="1" applyFont="1" applyBorder="1" applyAlignment="1">
      <alignment horizontal="center" vertical="center"/>
    </xf>
    <xf numFmtId="0" fontId="8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2" fillId="2" borderId="33" xfId="0" applyFont="1" applyFill="1" applyBorder="1" applyAlignment="1">
      <alignment vertical="center"/>
    </xf>
    <xf numFmtId="0" fontId="65" fillId="2" borderId="3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88" fillId="0" borderId="0" xfId="0" applyFont="1" applyAlignment="1">
      <alignment horizontal="left" vertical="center"/>
    </xf>
    <xf numFmtId="167" fontId="88" fillId="0" borderId="21" xfId="0" applyNumberFormat="1" applyFont="1" applyBorder="1" applyAlignment="1">
      <alignment horizontal="center" vertical="center"/>
    </xf>
    <xf numFmtId="167" fontId="88" fillId="0" borderId="0" xfId="0" applyNumberFormat="1" applyFont="1" applyBorder="1" applyAlignment="1">
      <alignment horizontal="center" vertical="center"/>
    </xf>
    <xf numFmtId="167" fontId="88" fillId="0" borderId="21" xfId="0" applyNumberFormat="1" applyFont="1" applyBorder="1" applyAlignment="1">
      <alignment horizontal="center" vertical="center" wrapText="1"/>
    </xf>
    <xf numFmtId="0" fontId="65" fillId="0" borderId="0" xfId="0" applyFont="1" applyAlignment="1">
      <alignment horizontal="left" vertical="center"/>
    </xf>
    <xf numFmtId="167" fontId="65" fillId="0" borderId="21" xfId="0" applyNumberFormat="1" applyFont="1" applyBorder="1" applyAlignment="1">
      <alignment horizontal="center" vertical="center"/>
    </xf>
    <xf numFmtId="167" fontId="65" fillId="0" borderId="0" xfId="0" applyNumberFormat="1" applyFont="1" applyBorder="1" applyAlignment="1">
      <alignment horizontal="center" vertical="center"/>
    </xf>
    <xf numFmtId="167" fontId="65" fillId="0" borderId="21" xfId="0" applyNumberFormat="1" applyFont="1" applyBorder="1" applyAlignment="1">
      <alignment horizontal="center" vertical="center" wrapText="1"/>
    </xf>
    <xf numFmtId="0" fontId="65" fillId="0" borderId="18" xfId="0" applyFont="1" applyBorder="1" applyAlignment="1">
      <alignment horizontal="left" vertical="center"/>
    </xf>
    <xf numFmtId="167" fontId="65" fillId="0" borderId="24" xfId="0" applyNumberFormat="1" applyFont="1" applyBorder="1" applyAlignment="1">
      <alignment horizontal="center" vertical="center"/>
    </xf>
    <xf numFmtId="167" fontId="65" fillId="0" borderId="18" xfId="0" applyNumberFormat="1" applyFont="1" applyBorder="1" applyAlignment="1">
      <alignment horizontal="center" vertical="center"/>
    </xf>
    <xf numFmtId="167" fontId="65" fillId="0" borderId="24" xfId="0" applyNumberFormat="1" applyFont="1" applyBorder="1" applyAlignment="1">
      <alignment horizontal="center" vertical="center" wrapText="1"/>
    </xf>
    <xf numFmtId="0" fontId="91" fillId="0" borderId="0" xfId="0" applyFont="1" applyAlignment="1">
      <alignment horizontal="justify" vertical="center"/>
    </xf>
    <xf numFmtId="0" fontId="2" fillId="0" borderId="0" xfId="0" applyFont="1" applyBorder="1" applyAlignment="1"/>
    <xf numFmtId="0" fontId="8" fillId="0" borderId="0" xfId="0" applyFont="1" applyBorder="1" applyAlignment="1">
      <alignment vertical="center"/>
    </xf>
    <xf numFmtId="0" fontId="5" fillId="2" borderId="33" xfId="0" applyFont="1" applyFill="1" applyBorder="1" applyAlignment="1">
      <alignment horizontal="left" vertical="center"/>
    </xf>
    <xf numFmtId="0" fontId="65" fillId="0" borderId="0" xfId="0" applyFont="1" applyAlignment="1">
      <alignment horizontal="left" vertical="center" indent="1"/>
    </xf>
    <xf numFmtId="0" fontId="65" fillId="0" borderId="0" xfId="0" applyFont="1" applyAlignment="1">
      <alignment horizontal="left" vertical="center" indent="3"/>
    </xf>
    <xf numFmtId="0" fontId="65" fillId="0" borderId="0" xfId="0" applyFont="1" applyAlignment="1">
      <alignment horizontal="left" vertical="center" indent="2"/>
    </xf>
    <xf numFmtId="0" fontId="88" fillId="0" borderId="18" xfId="0" applyFont="1" applyBorder="1" applyAlignment="1">
      <alignment horizontal="left" vertical="center"/>
    </xf>
    <xf numFmtId="167" fontId="88" fillId="0" borderId="24" xfId="0" applyNumberFormat="1" applyFont="1" applyBorder="1" applyAlignment="1">
      <alignment horizontal="center" vertical="center"/>
    </xf>
    <xf numFmtId="167" fontId="88" fillId="0" borderId="18" xfId="0" applyNumberFormat="1" applyFont="1" applyBorder="1" applyAlignment="1">
      <alignment horizontal="center" vertical="center"/>
    </xf>
    <xf numFmtId="0" fontId="68" fillId="0" borderId="34" xfId="0" applyFont="1" applyBorder="1" applyAlignment="1">
      <alignment horizontal="left" vertical="center"/>
    </xf>
    <xf numFmtId="167" fontId="88" fillId="0" borderId="35" xfId="0" applyNumberFormat="1" applyFont="1" applyBorder="1" applyAlignment="1">
      <alignment horizontal="center" vertical="center"/>
    </xf>
    <xf numFmtId="167" fontId="88" fillId="0" borderId="34" xfId="0" applyNumberFormat="1" applyFont="1" applyBorder="1" applyAlignment="1">
      <alignment horizontal="center" vertical="center"/>
    </xf>
    <xf numFmtId="0" fontId="93" fillId="39" borderId="7" xfId="0" applyFont="1" applyFill="1" applyBorder="1" applyAlignment="1">
      <alignment horizontal="left" vertical="center"/>
    </xf>
    <xf numFmtId="0" fontId="93" fillId="39" borderId="0" xfId="0" applyFont="1" applyFill="1" applyAlignment="1">
      <alignment horizontal="center" vertical="center"/>
    </xf>
    <xf numFmtId="0" fontId="93" fillId="2" borderId="19" xfId="0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horizontal="center" vertical="center"/>
    </xf>
    <xf numFmtId="0" fontId="93" fillId="2" borderId="0" xfId="0" applyFont="1" applyFill="1" applyAlignment="1">
      <alignment horizontal="center" vertical="center"/>
    </xf>
    <xf numFmtId="0" fontId="94" fillId="0" borderId="18" xfId="0" applyFont="1" applyBorder="1" applyAlignment="1">
      <alignment horizontal="left" vertical="center" wrapText="1"/>
    </xf>
    <xf numFmtId="167" fontId="94" fillId="0" borderId="18" xfId="0" applyNumberFormat="1" applyFont="1" applyBorder="1" applyAlignment="1">
      <alignment horizontal="center" vertical="center"/>
    </xf>
    <xf numFmtId="0" fontId="94" fillId="0" borderId="18" xfId="0" applyFont="1" applyBorder="1" applyAlignment="1">
      <alignment horizontal="center" vertical="center"/>
    </xf>
    <xf numFmtId="0" fontId="94" fillId="0" borderId="35" xfId="0" applyFont="1" applyBorder="1" applyAlignment="1">
      <alignment horizontal="left" vertical="center"/>
    </xf>
    <xf numFmtId="167" fontId="94" fillId="0" borderId="34" xfId="0" applyNumberFormat="1" applyFont="1" applyBorder="1" applyAlignment="1">
      <alignment horizontal="center" vertical="center"/>
    </xf>
    <xf numFmtId="0" fontId="94" fillId="0" borderId="34" xfId="0" applyFont="1" applyBorder="1" applyAlignment="1">
      <alignment horizontal="center" vertical="center" wrapText="1"/>
    </xf>
    <xf numFmtId="0" fontId="94" fillId="0" borderId="34" xfId="0" applyFont="1" applyBorder="1" applyAlignment="1">
      <alignment horizontal="left" vertical="center"/>
    </xf>
    <xf numFmtId="0" fontId="95" fillId="0" borderId="0" xfId="0" applyFont="1" applyAlignment="1">
      <alignment vertical="center"/>
    </xf>
    <xf numFmtId="0" fontId="96" fillId="0" borderId="0" xfId="0" applyFont="1" applyAlignment="1">
      <alignment horizontal="right" vertical="center"/>
    </xf>
    <xf numFmtId="0" fontId="77" fillId="2" borderId="0" xfId="0" applyFont="1" applyFill="1" applyAlignment="1">
      <alignment horizontal="left" vertical="center"/>
    </xf>
    <xf numFmtId="0" fontId="77" fillId="2" borderId="0" xfId="0" applyFont="1" applyFill="1" applyAlignment="1">
      <alignment horizontal="center" vertical="center"/>
    </xf>
    <xf numFmtId="0" fontId="77" fillId="2" borderId="0" xfId="0" applyFont="1" applyFill="1" applyAlignment="1">
      <alignment horizontal="center" vertical="center" wrapText="1"/>
    </xf>
    <xf numFmtId="0" fontId="97" fillId="0" borderId="0" xfId="0" applyFont="1" applyAlignment="1">
      <alignment horizontal="left" vertical="center"/>
    </xf>
    <xf numFmtId="2" fontId="97" fillId="0" borderId="0" xfId="0" applyNumberFormat="1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/>
    </xf>
    <xf numFmtId="2" fontId="66" fillId="0" borderId="0" xfId="0" applyNumberFormat="1" applyFont="1" applyAlignment="1">
      <alignment horizontal="center" vertical="center"/>
    </xf>
    <xf numFmtId="0" fontId="66" fillId="0" borderId="18" xfId="0" applyFont="1" applyBorder="1" applyAlignment="1">
      <alignment horizontal="left" vertical="center"/>
    </xf>
    <xf numFmtId="2" fontId="66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2" borderId="0" xfId="1477" applyFont="1" applyFill="1" applyBorder="1" applyAlignment="1">
      <alignment horizontal="center" vertical="center"/>
    </xf>
    <xf numFmtId="0" fontId="4" fillId="2" borderId="7" xfId="1477" applyFont="1" applyFill="1" applyBorder="1" applyAlignment="1">
      <alignment horizontal="center" vertical="center"/>
    </xf>
    <xf numFmtId="0" fontId="4" fillId="2" borderId="0" xfId="1477" applyFont="1" applyFill="1" applyBorder="1" applyAlignment="1">
      <alignment horizontal="center" vertical="center" wrapText="1"/>
    </xf>
    <xf numFmtId="0" fontId="65" fillId="0" borderId="0" xfId="1477" applyFont="1" applyAlignment="1">
      <alignment horizontal="left" vertical="center" wrapText="1"/>
    </xf>
    <xf numFmtId="166" fontId="65" fillId="0" borderId="0" xfId="1477" applyNumberFormat="1" applyFont="1" applyAlignment="1">
      <alignment horizontal="center" vertical="center"/>
    </xf>
    <xf numFmtId="166" fontId="65" fillId="0" borderId="20" xfId="1477" applyNumberFormat="1" applyFont="1" applyBorder="1" applyAlignment="1">
      <alignment horizontal="center" vertical="center"/>
    </xf>
    <xf numFmtId="0" fontId="65" fillId="0" borderId="0" xfId="1477" applyFont="1" applyAlignment="1">
      <alignment horizontal="left" vertical="center" indent="2"/>
    </xf>
    <xf numFmtId="0" fontId="65" fillId="0" borderId="0" xfId="1477" applyFont="1" applyAlignment="1">
      <alignment horizontal="left" vertical="center"/>
    </xf>
    <xf numFmtId="0" fontId="5" fillId="0" borderId="18" xfId="1477" applyFont="1" applyBorder="1" applyAlignment="1">
      <alignment horizontal="left" vertical="center"/>
    </xf>
    <xf numFmtId="166" fontId="5" fillId="0" borderId="18" xfId="1477" applyNumberFormat="1" applyFont="1" applyBorder="1" applyAlignment="1">
      <alignment horizontal="center" vertical="center"/>
    </xf>
    <xf numFmtId="166" fontId="5" fillId="0" borderId="23" xfId="1477" applyNumberFormat="1" applyFont="1" applyBorder="1" applyAlignment="1">
      <alignment horizontal="center" vertical="center"/>
    </xf>
    <xf numFmtId="166" fontId="61" fillId="0" borderId="18" xfId="1477" applyNumberFormat="1" applyFont="1" applyBorder="1" applyAlignment="1">
      <alignment horizontal="center" vertical="center"/>
    </xf>
    <xf numFmtId="0" fontId="98" fillId="0" borderId="0" xfId="1477" applyFont="1" applyBorder="1" applyAlignment="1">
      <alignment horizontal="left" vertical="center"/>
    </xf>
    <xf numFmtId="3" fontId="98" fillId="0" borderId="0" xfId="1477" applyNumberFormat="1" applyFont="1" applyBorder="1" applyAlignment="1">
      <alignment horizontal="center" vertical="center"/>
    </xf>
    <xf numFmtId="3" fontId="98" fillId="0" borderId="35" xfId="1477" applyNumberFormat="1" applyFont="1" applyBorder="1" applyAlignment="1">
      <alignment horizontal="center" vertical="center"/>
    </xf>
    <xf numFmtId="0" fontId="4" fillId="0" borderId="0" xfId="1477" applyFont="1" applyFill="1" applyBorder="1" applyAlignment="1">
      <alignment vertical="center"/>
    </xf>
    <xf numFmtId="0" fontId="4" fillId="0" borderId="0" xfId="1477" applyFont="1" applyFill="1" applyBorder="1" applyAlignment="1">
      <alignment horizontal="center" vertical="center" wrapText="1"/>
    </xf>
    <xf numFmtId="3" fontId="65" fillId="0" borderId="0" xfId="1477" applyNumberFormat="1" applyFont="1" applyAlignment="1">
      <alignment horizontal="center" vertical="center"/>
    </xf>
    <xf numFmtId="3" fontId="65" fillId="0" borderId="20" xfId="1477" applyNumberFormat="1" applyFont="1" applyBorder="1" applyAlignment="1">
      <alignment horizontal="center" vertical="center"/>
    </xf>
    <xf numFmtId="166" fontId="65" fillId="0" borderId="0" xfId="1477" applyNumberFormat="1" applyFont="1" applyFill="1" applyBorder="1" applyAlignment="1">
      <alignment horizontal="center" vertical="center"/>
    </xf>
    <xf numFmtId="3" fontId="5" fillId="0" borderId="18" xfId="1477" applyNumberFormat="1" applyFont="1" applyBorder="1" applyAlignment="1">
      <alignment horizontal="center" vertical="center"/>
    </xf>
    <xf numFmtId="3" fontId="5" fillId="0" borderId="23" xfId="1477" applyNumberFormat="1" applyFont="1" applyBorder="1" applyAlignment="1">
      <alignment horizontal="center" vertical="center"/>
    </xf>
    <xf numFmtId="3" fontId="61" fillId="0" borderId="18" xfId="1477" applyNumberFormat="1" applyFont="1" applyBorder="1" applyAlignment="1">
      <alignment horizontal="center" vertical="center"/>
    </xf>
    <xf numFmtId="166" fontId="5" fillId="0" borderId="0" xfId="1477" applyNumberFormat="1" applyFont="1" applyFill="1" applyBorder="1" applyAlignment="1">
      <alignment horizontal="center" vertical="center"/>
    </xf>
    <xf numFmtId="0" fontId="65" fillId="0" borderId="0" xfId="1477" applyFont="1" applyFill="1" applyAlignment="1">
      <alignment horizontal="left" vertical="center"/>
    </xf>
    <xf numFmtId="0" fontId="29" fillId="2" borderId="0" xfId="0" applyFont="1" applyFill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68" fillId="0" borderId="0" xfId="0" applyFont="1" applyAlignment="1">
      <alignment horizontal="left"/>
    </xf>
    <xf numFmtId="3" fontId="68" fillId="0" borderId="0" xfId="0" applyNumberFormat="1" applyFont="1"/>
    <xf numFmtId="0" fontId="6" fillId="0" borderId="0" xfId="0" applyFont="1" applyFill="1" applyAlignment="1">
      <alignment horizontal="left" indent="2"/>
    </xf>
    <xf numFmtId="3" fontId="6" fillId="0" borderId="0" xfId="0" applyNumberFormat="1" applyFont="1" applyFill="1"/>
    <xf numFmtId="0" fontId="68" fillId="0" borderId="0" xfId="0" applyFont="1"/>
    <xf numFmtId="3" fontId="5" fillId="0" borderId="18" xfId="0" applyNumberFormat="1" applyFont="1" applyBorder="1"/>
    <xf numFmtId="3" fontId="6" fillId="0" borderId="0" xfId="0" applyNumberFormat="1" applyFont="1"/>
    <xf numFmtId="0" fontId="68" fillId="0" borderId="18" xfId="0" applyFont="1" applyBorder="1"/>
    <xf numFmtId="3" fontId="68" fillId="0" borderId="18" xfId="0" applyNumberFormat="1" applyFont="1" applyBorder="1"/>
    <xf numFmtId="0" fontId="8" fillId="0" borderId="0" xfId="0" applyFont="1" applyAlignment="1">
      <alignment vertical="center"/>
    </xf>
    <xf numFmtId="0" fontId="4" fillId="2" borderId="19" xfId="0" applyFont="1" applyFill="1" applyBorder="1" applyAlignment="1">
      <alignment horizontal="justify" vertical="center"/>
    </xf>
    <xf numFmtId="0" fontId="4" fillId="2" borderId="19" xfId="0" applyFont="1" applyFill="1" applyBorder="1" applyAlignment="1">
      <alignment horizontal="center" vertical="center"/>
    </xf>
    <xf numFmtId="0" fontId="88" fillId="0" borderId="0" xfId="0" applyFont="1" applyAlignment="1">
      <alignment horizontal="justify" vertical="center"/>
    </xf>
    <xf numFmtId="3" fontId="88" fillId="0" borderId="0" xfId="0" applyNumberFormat="1" applyFont="1" applyBorder="1" applyAlignment="1">
      <alignment horizontal="center" vertical="center"/>
    </xf>
    <xf numFmtId="3" fontId="88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justify" vertical="center"/>
    </xf>
    <xf numFmtId="3" fontId="65" fillId="0" borderId="0" xfId="0" applyNumberFormat="1" applyFont="1" applyFill="1" applyBorder="1" applyAlignment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3" fontId="65" fillId="0" borderId="0" xfId="0" applyNumberFormat="1" applyFont="1" applyAlignment="1">
      <alignment horizontal="center" vertical="center"/>
    </xf>
    <xf numFmtId="3" fontId="88" fillId="0" borderId="0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3" fontId="5" fillId="0" borderId="18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vertical="center"/>
    </xf>
    <xf numFmtId="0" fontId="23" fillId="0" borderId="0" xfId="0" applyFont="1" applyBorder="1"/>
    <xf numFmtId="0" fontId="5" fillId="0" borderId="0" xfId="0" applyFont="1" applyAlignment="1">
      <alignment horizontal="justify" vertical="center"/>
    </xf>
    <xf numFmtId="0" fontId="5" fillId="0" borderId="18" xfId="0" applyFont="1" applyBorder="1" applyAlignment="1">
      <alignment horizontal="justify" vertical="center"/>
    </xf>
    <xf numFmtId="0" fontId="89" fillId="0" borderId="34" xfId="0" applyFont="1" applyBorder="1" applyAlignment="1">
      <alignment horizontal="justify" vertical="center"/>
    </xf>
    <xf numFmtId="3" fontId="89" fillId="0" borderId="34" xfId="0" applyNumberFormat="1" applyFont="1" applyFill="1" applyBorder="1" applyAlignment="1">
      <alignment horizontal="center" vertical="center"/>
    </xf>
    <xf numFmtId="3" fontId="25" fillId="0" borderId="3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0" fillId="0" borderId="0" xfId="0" applyFont="1" applyBorder="1" applyAlignment="1">
      <alignment horizontal="justify" vertical="center" wrapText="1"/>
    </xf>
    <xf numFmtId="0" fontId="100" fillId="0" borderId="21" xfId="0" applyFont="1" applyBorder="1" applyAlignment="1">
      <alignment horizontal="justify" vertical="center" wrapText="1"/>
    </xf>
    <xf numFmtId="0" fontId="102" fillId="0" borderId="0" xfId="0" applyFont="1" applyBorder="1" applyAlignment="1">
      <alignment horizontal="justify" vertical="center" wrapText="1"/>
    </xf>
    <xf numFmtId="0" fontId="100" fillId="0" borderId="18" xfId="0" applyFont="1" applyBorder="1" applyAlignment="1">
      <alignment horizontal="justify" vertical="center" wrapText="1"/>
    </xf>
    <xf numFmtId="0" fontId="103" fillId="0" borderId="0" xfId="0" applyFont="1" applyAlignment="1">
      <alignment horizontal="justify" vertical="center"/>
    </xf>
    <xf numFmtId="0" fontId="17" fillId="0" borderId="0" xfId="1478"/>
    <xf numFmtId="0" fontId="4" fillId="2" borderId="0" xfId="1478" applyFont="1" applyFill="1" applyAlignment="1">
      <alignment horizontal="center" vertical="center" wrapText="1"/>
    </xf>
    <xf numFmtId="0" fontId="6" fillId="0" borderId="18" xfId="1478" applyFont="1" applyBorder="1" applyAlignment="1">
      <alignment horizontal="justify" vertical="center" wrapText="1"/>
    </xf>
    <xf numFmtId="3" fontId="6" fillId="0" borderId="24" xfId="1478" applyNumberFormat="1" applyFont="1" applyBorder="1" applyAlignment="1">
      <alignment horizontal="center" vertical="center" wrapText="1"/>
    </xf>
    <xf numFmtId="167" fontId="6" fillId="0" borderId="18" xfId="1478" applyNumberFormat="1" applyFont="1" applyBorder="1" applyAlignment="1">
      <alignment horizontal="center" vertical="center" wrapText="1"/>
    </xf>
    <xf numFmtId="167" fontId="6" fillId="0" borderId="23" xfId="1478" applyNumberFormat="1" applyFont="1" applyBorder="1" applyAlignment="1">
      <alignment horizontal="center" vertical="center" wrapText="1"/>
    </xf>
    <xf numFmtId="0" fontId="6" fillId="0" borderId="34" xfId="1478" applyFont="1" applyBorder="1" applyAlignment="1">
      <alignment horizontal="justify" vertical="center" wrapText="1"/>
    </xf>
    <xf numFmtId="3" fontId="6" fillId="0" borderId="35" xfId="1478" applyNumberFormat="1" applyFont="1" applyBorder="1" applyAlignment="1">
      <alignment horizontal="center" vertical="center" wrapText="1"/>
    </xf>
    <xf numFmtId="167" fontId="6" fillId="0" borderId="34" xfId="1478" applyNumberFormat="1" applyFont="1" applyBorder="1" applyAlignment="1">
      <alignment horizontal="center" vertical="center" wrapText="1"/>
    </xf>
    <xf numFmtId="3" fontId="6" fillId="0" borderId="35" xfId="1478" applyNumberFormat="1" applyFont="1" applyFill="1" applyBorder="1" applyAlignment="1">
      <alignment horizontal="center" vertical="center" wrapText="1"/>
    </xf>
    <xf numFmtId="167" fontId="6" fillId="0" borderId="36" xfId="1478" applyNumberFormat="1" applyFont="1" applyBorder="1" applyAlignment="1">
      <alignment horizontal="center" vertical="center" wrapText="1"/>
    </xf>
    <xf numFmtId="3" fontId="17" fillId="0" borderId="0" xfId="1478" applyNumberFormat="1"/>
    <xf numFmtId="0" fontId="68" fillId="0" borderId="18" xfId="1478" applyFont="1" applyBorder="1" applyAlignment="1">
      <alignment horizontal="justify" vertical="center" wrapText="1"/>
    </xf>
    <xf numFmtId="3" fontId="6" fillId="0" borderId="24" xfId="1478" applyNumberFormat="1" applyFont="1" applyFill="1" applyBorder="1" applyAlignment="1">
      <alignment horizontal="center" vertical="center" wrapText="1"/>
    </xf>
    <xf numFmtId="0" fontId="68" fillId="0" borderId="34" xfId="1478" applyFont="1" applyBorder="1" applyAlignment="1">
      <alignment horizontal="justify" vertical="center" wrapText="1"/>
    </xf>
    <xf numFmtId="0" fontId="4" fillId="2" borderId="0" xfId="1478" applyFont="1" applyFill="1" applyAlignment="1">
      <alignment vertical="center" wrapText="1"/>
    </xf>
    <xf numFmtId="0" fontId="68" fillId="0" borderId="18" xfId="1478" applyFont="1" applyFill="1" applyBorder="1" applyAlignment="1">
      <alignment horizontal="justify" vertical="center" wrapText="1"/>
    </xf>
    <xf numFmtId="0" fontId="6" fillId="0" borderId="18" xfId="1478" applyFont="1" applyFill="1" applyBorder="1" applyAlignment="1">
      <alignment horizontal="justify" vertical="center" wrapText="1"/>
    </xf>
    <xf numFmtId="167" fontId="6" fillId="0" borderId="23" xfId="1478" applyNumberFormat="1" applyFont="1" applyFill="1" applyBorder="1" applyAlignment="1">
      <alignment horizontal="center" vertical="center" wrapText="1"/>
    </xf>
    <xf numFmtId="0" fontId="70" fillId="0" borderId="0" xfId="1478" applyFont="1"/>
    <xf numFmtId="0" fontId="68" fillId="0" borderId="25" xfId="1478" applyFont="1" applyFill="1" applyBorder="1" applyAlignment="1">
      <alignment horizontal="left" vertical="center" wrapText="1"/>
    </xf>
    <xf numFmtId="0" fontId="6" fillId="0" borderId="34" xfId="1478" applyFont="1" applyFill="1" applyBorder="1" applyAlignment="1">
      <alignment horizontal="justify" vertical="center" wrapText="1"/>
    </xf>
    <xf numFmtId="167" fontId="6" fillId="0" borderId="36" xfId="1478" applyNumberFormat="1" applyFont="1" applyFill="1" applyBorder="1" applyAlignment="1">
      <alignment horizontal="center" vertical="center" wrapText="1"/>
    </xf>
    <xf numFmtId="49" fontId="6" fillId="0" borderId="35" xfId="1478" applyNumberFormat="1" applyFont="1" applyFill="1" applyBorder="1" applyAlignment="1">
      <alignment horizontal="center" vertical="center" wrapText="1"/>
    </xf>
    <xf numFmtId="49" fontId="6" fillId="0" borderId="36" xfId="1478" applyNumberFormat="1" applyFont="1" applyFill="1" applyBorder="1" applyAlignment="1">
      <alignment horizontal="center" vertical="center" wrapText="1"/>
    </xf>
    <xf numFmtId="0" fontId="79" fillId="0" borderId="34" xfId="1478" applyFont="1" applyBorder="1"/>
    <xf numFmtId="3" fontId="79" fillId="0" borderId="35" xfId="1478" applyNumberFormat="1" applyFont="1" applyBorder="1" applyAlignment="1">
      <alignment horizontal="center" vertical="center"/>
    </xf>
    <xf numFmtId="167" fontId="79" fillId="0" borderId="36" xfId="1478" applyNumberFormat="1" applyFont="1" applyBorder="1" applyAlignment="1">
      <alignment horizontal="center" vertical="center"/>
    </xf>
    <xf numFmtId="0" fontId="30" fillId="0" borderId="0" xfId="1478" applyFont="1" applyAlignment="1">
      <alignment horizontal="justify" vertical="center" wrapText="1"/>
    </xf>
    <xf numFmtId="0" fontId="8" fillId="0" borderId="0" xfId="1478" applyFont="1" applyAlignment="1">
      <alignment horizontal="right" vertical="center" wrapText="1"/>
    </xf>
    <xf numFmtId="0" fontId="105" fillId="0" borderId="0" xfId="1478" applyFont="1"/>
    <xf numFmtId="3" fontId="105" fillId="0" borderId="0" xfId="1478" applyNumberFormat="1" applyFont="1"/>
    <xf numFmtId="0" fontId="6" fillId="0" borderId="0" xfId="1478" applyFont="1"/>
    <xf numFmtId="3" fontId="6" fillId="0" borderId="0" xfId="1478" applyNumberFormat="1" applyFont="1"/>
    <xf numFmtId="0" fontId="106" fillId="0" borderId="0" xfId="1478" applyFont="1"/>
    <xf numFmtId="0" fontId="65" fillId="2" borderId="37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0" fontId="65" fillId="0" borderId="0" xfId="0" applyFont="1" applyAlignment="1">
      <alignment horizontal="left" vertical="center" indent="4"/>
    </xf>
    <xf numFmtId="0" fontId="88" fillId="0" borderId="0" xfId="0" applyFont="1" applyAlignment="1">
      <alignment horizontal="left" vertical="center" indent="1"/>
    </xf>
    <xf numFmtId="0" fontId="68" fillId="0" borderId="0" xfId="0" applyFont="1" applyAlignment="1">
      <alignment horizontal="left" vertical="center"/>
    </xf>
    <xf numFmtId="0" fontId="90" fillId="0" borderId="0" xfId="0" applyFont="1" applyAlignment="1">
      <alignment horizontal="justify" vertical="center"/>
    </xf>
    <xf numFmtId="0" fontId="107" fillId="40" borderId="0" xfId="0" applyFont="1" applyFill="1" applyBorder="1" applyAlignment="1">
      <alignment horizontal="center"/>
    </xf>
    <xf numFmtId="1" fontId="107" fillId="40" borderId="0" xfId="0" applyNumberFormat="1" applyFont="1" applyFill="1" applyBorder="1" applyAlignment="1">
      <alignment horizontal="right"/>
    </xf>
    <xf numFmtId="0" fontId="107" fillId="40" borderId="0" xfId="0" applyFont="1" applyFill="1" applyBorder="1"/>
    <xf numFmtId="0" fontId="23" fillId="0" borderId="0" xfId="0" applyFont="1" applyFill="1"/>
    <xf numFmtId="4" fontId="84" fillId="0" borderId="0" xfId="0" applyNumberFormat="1" applyFont="1"/>
    <xf numFmtId="4" fontId="6" fillId="0" borderId="0" xfId="0" applyNumberFormat="1" applyFont="1"/>
    <xf numFmtId="0" fontId="106" fillId="0" borderId="0" xfId="0" applyFont="1"/>
    <xf numFmtId="0" fontId="29" fillId="2" borderId="0" xfId="0" applyFont="1" applyFill="1"/>
    <xf numFmtId="166" fontId="6" fillId="0" borderId="0" xfId="0" applyNumberFormat="1" applyFont="1"/>
    <xf numFmtId="0" fontId="109" fillId="2" borderId="0" xfId="0" applyFont="1" applyFill="1"/>
    <xf numFmtId="166" fontId="6" fillId="0" borderId="18" xfId="0" applyNumberFormat="1" applyFont="1" applyBorder="1"/>
    <xf numFmtId="0" fontId="109" fillId="2" borderId="0" xfId="0" applyFont="1" applyFill="1" applyAlignment="1">
      <alignment horizontal="center"/>
    </xf>
    <xf numFmtId="172" fontId="23" fillId="0" borderId="0" xfId="1475" applyNumberFormat="1" applyFont="1" applyAlignment="1">
      <alignment horizontal="center"/>
    </xf>
    <xf numFmtId="173" fontId="23" fillId="0" borderId="0" xfId="1475" applyNumberFormat="1" applyFont="1" applyAlignment="1">
      <alignment horizontal="center"/>
    </xf>
    <xf numFmtId="1" fontId="1" fillId="0" borderId="0" xfId="1479" applyNumberFormat="1" applyFont="1" applyAlignment="1">
      <alignment horizontal="left"/>
    </xf>
    <xf numFmtId="0" fontId="23" fillId="0" borderId="0" xfId="1479" applyFont="1"/>
    <xf numFmtId="0" fontId="109" fillId="2" borderId="0" xfId="1479" applyFont="1" applyFill="1" applyAlignment="1">
      <alignment horizontal="left" vertical="center"/>
    </xf>
    <xf numFmtId="0" fontId="109" fillId="2" borderId="0" xfId="1479" applyFont="1" applyFill="1" applyAlignment="1">
      <alignment horizontal="center" vertical="center"/>
    </xf>
    <xf numFmtId="1" fontId="23" fillId="0" borderId="0" xfId="1479" applyNumberFormat="1" applyFont="1" applyAlignment="1">
      <alignment horizontal="left"/>
    </xf>
    <xf numFmtId="1" fontId="23" fillId="0" borderId="0" xfId="1479" applyNumberFormat="1" applyFont="1" applyAlignment="1">
      <alignment horizontal="center"/>
    </xf>
    <xf numFmtId="1" fontId="23" fillId="0" borderId="0" xfId="1480" applyNumberFormat="1" applyFont="1" applyAlignment="1">
      <alignment horizontal="center"/>
    </xf>
    <xf numFmtId="0" fontId="1" fillId="0" borderId="0" xfId="1479" applyFont="1"/>
    <xf numFmtId="0" fontId="80" fillId="0" borderId="0" xfId="1479" applyFont="1"/>
    <xf numFmtId="2" fontId="23" fillId="0" borderId="0" xfId="1479" applyNumberFormat="1" applyFont="1" applyAlignment="1">
      <alignment horizontal="left"/>
    </xf>
    <xf numFmtId="2" fontId="23" fillId="0" borderId="0" xfId="1479" applyNumberFormat="1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86" fillId="0" borderId="0" xfId="1481" applyFont="1" applyBorder="1"/>
    <xf numFmtId="0" fontId="86" fillId="0" borderId="0" xfId="1481" applyFont="1" applyFill="1" applyBorder="1"/>
    <xf numFmtId="0" fontId="110" fillId="0" borderId="0" xfId="1481" applyFont="1" applyBorder="1"/>
    <xf numFmtId="0" fontId="1" fillId="0" borderId="0" xfId="1481" applyFont="1" applyFill="1" applyBorder="1" applyAlignment="1">
      <alignment horizontal="center" wrapText="1"/>
    </xf>
    <xf numFmtId="0" fontId="1" fillId="0" borderId="0" xfId="1481" applyFont="1" applyFill="1" applyBorder="1"/>
    <xf numFmtId="0" fontId="1" fillId="0" borderId="0" xfId="1481" applyFont="1" applyFill="1" applyBorder="1" applyAlignment="1">
      <alignment horizontal="center"/>
    </xf>
    <xf numFmtId="4" fontId="86" fillId="0" borderId="0" xfId="1481" applyNumberFormat="1" applyFont="1" applyBorder="1"/>
    <xf numFmtId="4" fontId="86" fillId="0" borderId="0" xfId="1481" applyNumberFormat="1" applyFont="1" applyFill="1" applyBorder="1"/>
    <xf numFmtId="0" fontId="1" fillId="0" borderId="0" xfId="0" applyFont="1" applyBorder="1" applyAlignment="1">
      <alignment vertical="top"/>
    </xf>
    <xf numFmtId="0" fontId="86" fillId="0" borderId="0" xfId="1481" applyFont="1" applyFill="1" applyBorder="1" applyAlignment="1">
      <alignment horizontal="left" vertical="top"/>
    </xf>
    <xf numFmtId="4" fontId="86" fillId="0" borderId="0" xfId="1481" applyNumberFormat="1" applyFont="1" applyFill="1" applyBorder="1" applyAlignment="1">
      <alignment horizontal="right" vertical="top" wrapText="1"/>
    </xf>
    <xf numFmtId="4" fontId="86" fillId="0" borderId="0" xfId="1481" applyNumberFormat="1" applyFont="1" applyFill="1" applyBorder="1" applyAlignment="1"/>
    <xf numFmtId="0" fontId="1" fillId="0" borderId="0" xfId="0" applyFont="1" applyFill="1"/>
    <xf numFmtId="0" fontId="111" fillId="0" borderId="0" xfId="0" applyFont="1" applyFill="1"/>
    <xf numFmtId="0" fontId="112" fillId="0" borderId="0" xfId="0" applyFont="1" applyFill="1"/>
    <xf numFmtId="0" fontId="86" fillId="0" borderId="0" xfId="0" applyFont="1" applyFill="1"/>
    <xf numFmtId="167" fontId="86" fillId="0" borderId="0" xfId="0" applyNumberFormat="1" applyFont="1" applyFill="1" applyBorder="1" applyAlignment="1">
      <alignment horizontal="right"/>
    </xf>
    <xf numFmtId="167" fontId="112" fillId="0" borderId="0" xfId="0" applyNumberFormat="1" applyFont="1" applyFill="1" applyBorder="1" applyAlignment="1">
      <alignment horizontal="right"/>
    </xf>
    <xf numFmtId="0" fontId="23" fillId="0" borderId="0" xfId="1482" applyFont="1" applyBorder="1"/>
    <xf numFmtId="0" fontId="1" fillId="0" borderId="0" xfId="1482" applyFont="1" applyFill="1" applyBorder="1"/>
    <xf numFmtId="0" fontId="23" fillId="0" borderId="0" xfId="1482" applyFont="1" applyFill="1" applyBorder="1" applyAlignment="1">
      <alignment horizontal="left"/>
    </xf>
    <xf numFmtId="175" fontId="86" fillId="0" borderId="0" xfId="1476" applyNumberFormat="1" applyFont="1" applyFill="1" applyBorder="1" applyAlignment="1">
      <alignment horizontal="right"/>
    </xf>
    <xf numFmtId="0" fontId="23" fillId="0" borderId="0" xfId="1482" applyFont="1" applyFill="1" applyBorder="1"/>
    <xf numFmtId="175" fontId="23" fillId="0" borderId="0" xfId="1484" applyNumberFormat="1" applyFont="1" applyFill="1" applyBorder="1" applyAlignment="1">
      <alignment horizontal="right"/>
    </xf>
    <xf numFmtId="0" fontId="23" fillId="0" borderId="0" xfId="1482" applyFont="1" applyBorder="1" applyAlignment="1">
      <alignment horizontal="right"/>
    </xf>
    <xf numFmtId="175" fontId="23" fillId="0" borderId="0" xfId="1482" applyNumberFormat="1" applyFont="1" applyBorder="1" applyAlignment="1">
      <alignment horizontal="right"/>
    </xf>
    <xf numFmtId="0" fontId="18" fillId="0" borderId="0" xfId="1482"/>
    <xf numFmtId="0" fontId="1" fillId="0" borderId="0" xfId="0" applyFont="1" applyBorder="1" applyAlignment="1">
      <alignment vertical="center"/>
    </xf>
    <xf numFmtId="0" fontId="23" fillId="0" borderId="0" xfId="1485" applyFont="1"/>
    <xf numFmtId="0" fontId="109" fillId="39" borderId="0" xfId="1485" applyFont="1" applyFill="1" applyAlignment="1">
      <alignment horizontal="center"/>
    </xf>
    <xf numFmtId="10" fontId="23" fillId="0" borderId="0" xfId="1486" applyNumberFormat="1" applyFont="1" applyFill="1"/>
    <xf numFmtId="0" fontId="109" fillId="39" borderId="0" xfId="1485" applyFont="1" applyFill="1" applyBorder="1" applyAlignment="1">
      <alignment horizontal="center"/>
    </xf>
    <xf numFmtId="0" fontId="23" fillId="0" borderId="0" xfId="1485" applyFont="1" applyBorder="1"/>
    <xf numFmtId="176" fontId="23" fillId="5" borderId="0" xfId="1485" applyNumberFormat="1" applyFont="1" applyFill="1"/>
    <xf numFmtId="0" fontId="10" fillId="0" borderId="0" xfId="1485"/>
    <xf numFmtId="176" fontId="10" fillId="0" borderId="0" xfId="1485" applyNumberFormat="1"/>
    <xf numFmtId="176" fontId="12" fillId="0" borderId="0" xfId="1486" applyNumberFormat="1" applyFont="1"/>
    <xf numFmtId="0" fontId="113" fillId="0" borderId="0" xfId="1485" applyFont="1" applyFill="1"/>
    <xf numFmtId="3" fontId="109" fillId="2" borderId="0" xfId="1485" applyNumberFormat="1" applyFont="1" applyFill="1" applyAlignment="1">
      <alignment horizontal="center" vertical="center"/>
    </xf>
    <xf numFmtId="0" fontId="109" fillId="2" borderId="0" xfId="1485" applyFont="1" applyFill="1"/>
    <xf numFmtId="3" fontId="23" fillId="0" borderId="0" xfId="1485" applyNumberFormat="1" applyFont="1"/>
    <xf numFmtId="3" fontId="109" fillId="0" borderId="0" xfId="1485" applyNumberFormat="1" applyFont="1" applyFill="1" applyAlignment="1">
      <alignment horizontal="center" vertical="center"/>
    </xf>
    <xf numFmtId="0" fontId="113" fillId="2" borderId="0" xfId="1485" applyFont="1" applyFill="1"/>
    <xf numFmtId="0" fontId="80" fillId="0" borderId="0" xfId="1485" applyFont="1"/>
    <xf numFmtId="0" fontId="57" fillId="0" borderId="0" xfId="1485" applyFont="1" applyFill="1"/>
    <xf numFmtId="0" fontId="14" fillId="0" borderId="0" xfId="1485" applyFont="1"/>
    <xf numFmtId="0" fontId="1" fillId="0" borderId="0" xfId="1485" applyFont="1" applyAlignment="1"/>
    <xf numFmtId="166" fontId="23" fillId="0" borderId="0" xfId="1485" applyNumberFormat="1" applyFont="1" applyAlignment="1"/>
    <xf numFmtId="0" fontId="1" fillId="0" borderId="0" xfId="1485" applyFont="1"/>
    <xf numFmtId="3" fontId="23" fillId="0" borderId="0" xfId="1485" applyNumberFormat="1" applyFont="1" applyFill="1"/>
    <xf numFmtId="3" fontId="10" fillId="0" borderId="0" xfId="1485" applyNumberFormat="1"/>
    <xf numFmtId="166" fontId="10" fillId="0" borderId="0" xfId="1485" applyNumberFormat="1"/>
    <xf numFmtId="3" fontId="64" fillId="2" borderId="0" xfId="1485" applyNumberFormat="1" applyFont="1" applyFill="1"/>
    <xf numFmtId="166" fontId="10" fillId="0" borderId="0" xfId="1485" applyNumberFormat="1" applyAlignment="1"/>
    <xf numFmtId="0" fontId="113" fillId="0" borderId="0" xfId="1485" applyFont="1"/>
    <xf numFmtId="0" fontId="10" fillId="0" borderId="0" xfId="1485" applyFill="1"/>
    <xf numFmtId="0" fontId="109" fillId="2" borderId="0" xfId="1485" applyFont="1" applyFill="1" applyAlignment="1">
      <alignment horizontal="center" vertical="center" wrapText="1"/>
    </xf>
    <xf numFmtId="0" fontId="109" fillId="2" borderId="0" xfId="1485" applyFont="1" applyFill="1" applyAlignment="1">
      <alignment horizontal="center"/>
    </xf>
    <xf numFmtId="3" fontId="86" fillId="41" borderId="0" xfId="1485" applyNumberFormat="1" applyFont="1" applyFill="1"/>
    <xf numFmtId="3" fontId="113" fillId="0" borderId="0" xfId="1485" applyNumberFormat="1" applyFont="1" applyFill="1" applyBorder="1"/>
    <xf numFmtId="3" fontId="70" fillId="0" borderId="0" xfId="1485" applyNumberFormat="1" applyFont="1" applyFill="1"/>
    <xf numFmtId="0" fontId="70" fillId="0" borderId="0" xfId="1485" applyFont="1"/>
    <xf numFmtId="0" fontId="109" fillId="2" borderId="0" xfId="1485" applyFont="1" applyFill="1" applyBorder="1" applyAlignment="1">
      <alignment horizontal="center"/>
    </xf>
    <xf numFmtId="3" fontId="86" fillId="41" borderId="0" xfId="1485" applyNumberFormat="1" applyFont="1" applyFill="1" applyBorder="1"/>
    <xf numFmtId="3" fontId="114" fillId="0" borderId="0" xfId="1485" applyNumberFormat="1" applyFont="1" applyFill="1" applyBorder="1"/>
    <xf numFmtId="0" fontId="109" fillId="0" borderId="0" xfId="1485" applyFont="1" applyFill="1" applyBorder="1" applyAlignment="1">
      <alignment horizontal="center"/>
    </xf>
    <xf numFmtId="3" fontId="112" fillId="0" borderId="0" xfId="1485" applyNumberFormat="1" applyFont="1" applyFill="1" applyBorder="1"/>
    <xf numFmtId="3" fontId="76" fillId="0" borderId="0" xfId="1485" applyNumberFormat="1" applyFont="1"/>
    <xf numFmtId="175" fontId="115" fillId="0" borderId="0" xfId="1486" applyNumberFormat="1" applyFont="1" applyFill="1" applyBorder="1"/>
    <xf numFmtId="0" fontId="1" fillId="0" borderId="0" xfId="1485" applyFont="1" applyFill="1"/>
    <xf numFmtId="3" fontId="76" fillId="0" borderId="0" xfId="1485" applyNumberFormat="1" applyFont="1" applyFill="1"/>
    <xf numFmtId="3" fontId="116" fillId="0" borderId="0" xfId="1485" applyNumberFormat="1" applyFont="1"/>
    <xf numFmtId="0" fontId="23" fillId="0" borderId="0" xfId="1485" applyFont="1" applyFill="1"/>
    <xf numFmtId="0" fontId="0" fillId="41" borderId="0" xfId="0" applyFill="1"/>
    <xf numFmtId="0" fontId="4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center" vertical="center"/>
    </xf>
    <xf numFmtId="0" fontId="77" fillId="2" borderId="38" xfId="0" applyFont="1" applyFill="1" applyBorder="1" applyAlignment="1">
      <alignment horizontal="center" vertical="center"/>
    </xf>
    <xf numFmtId="0" fontId="65" fillId="42" borderId="0" xfId="0" applyFont="1" applyFill="1" applyAlignment="1">
      <alignment horizontal="left" vertical="center"/>
    </xf>
    <xf numFmtId="9" fontId="88" fillId="43" borderId="0" xfId="0" applyNumberFormat="1" applyFont="1" applyFill="1" applyAlignment="1">
      <alignment horizontal="center" vertical="center"/>
    </xf>
    <xf numFmtId="9" fontId="88" fillId="44" borderId="39" xfId="0" applyNumberFormat="1" applyFont="1" applyFill="1" applyBorder="1" applyAlignment="1">
      <alignment horizontal="center" vertical="center"/>
    </xf>
    <xf numFmtId="9" fontId="65" fillId="42" borderId="39" xfId="0" applyNumberFormat="1" applyFont="1" applyFill="1" applyBorder="1" applyAlignment="1">
      <alignment horizontal="center" vertical="center"/>
    </xf>
    <xf numFmtId="9" fontId="65" fillId="4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7" fillId="2" borderId="0" xfId="0" applyFont="1" applyFill="1" applyAlignment="1">
      <alignment horizontal="center" vertical="center"/>
    </xf>
    <xf numFmtId="0" fontId="117" fillId="2" borderId="38" xfId="0" applyFont="1" applyFill="1" applyBorder="1" applyAlignment="1">
      <alignment horizontal="center" vertical="center"/>
    </xf>
    <xf numFmtId="0" fontId="117" fillId="2" borderId="0" xfId="0" applyFont="1" applyFill="1" applyBorder="1" applyAlignment="1">
      <alignment horizontal="center" vertical="center"/>
    </xf>
    <xf numFmtId="0" fontId="88" fillId="42" borderId="34" xfId="0" applyFont="1" applyFill="1" applyBorder="1" applyAlignment="1">
      <alignment horizontal="left" vertical="center"/>
    </xf>
    <xf numFmtId="3" fontId="68" fillId="43" borderId="34" xfId="0" applyNumberFormat="1" applyFont="1" applyFill="1" applyBorder="1" applyAlignment="1">
      <alignment horizontal="center" vertical="center"/>
    </xf>
    <xf numFmtId="3" fontId="68" fillId="44" borderId="40" xfId="0" applyNumberFormat="1" applyFont="1" applyFill="1" applyBorder="1" applyAlignment="1">
      <alignment horizontal="center" vertical="center"/>
    </xf>
    <xf numFmtId="3" fontId="68" fillId="42" borderId="40" xfId="0" applyNumberFormat="1" applyFont="1" applyFill="1" applyBorder="1" applyAlignment="1">
      <alignment horizontal="center" vertical="center"/>
    </xf>
    <xf numFmtId="3" fontId="68" fillId="42" borderId="34" xfId="0" applyNumberFormat="1" applyFont="1" applyFill="1" applyBorder="1" applyAlignment="1">
      <alignment horizontal="center" vertical="center"/>
    </xf>
    <xf numFmtId="0" fontId="69" fillId="42" borderId="0" xfId="0" applyFont="1" applyFill="1" applyBorder="1" applyAlignment="1">
      <alignment horizontal="left" vertical="center"/>
    </xf>
    <xf numFmtId="10" fontId="103" fillId="43" borderId="0" xfId="0" applyNumberFormat="1" applyFont="1" applyFill="1" applyBorder="1" applyAlignment="1">
      <alignment horizontal="center" vertical="center"/>
    </xf>
    <xf numFmtId="10" fontId="103" fillId="44" borderId="38" xfId="0" applyNumberFormat="1" applyFont="1" applyFill="1" applyBorder="1" applyAlignment="1">
      <alignment horizontal="center" vertical="center"/>
    </xf>
    <xf numFmtId="10" fontId="103" fillId="42" borderId="38" xfId="0" applyNumberFormat="1" applyFont="1" applyFill="1" applyBorder="1" applyAlignment="1">
      <alignment horizontal="center" vertical="center"/>
    </xf>
    <xf numFmtId="10" fontId="103" fillId="42" borderId="0" xfId="0" applyNumberFormat="1" applyFont="1" applyFill="1" applyBorder="1" applyAlignment="1">
      <alignment horizontal="center" vertical="center"/>
    </xf>
    <xf numFmtId="0" fontId="69" fillId="42" borderId="0" xfId="0" applyFont="1" applyFill="1" applyAlignment="1">
      <alignment horizontal="left" vertical="center"/>
    </xf>
    <xf numFmtId="10" fontId="103" fillId="43" borderId="0" xfId="0" applyNumberFormat="1" applyFont="1" applyFill="1" applyAlignment="1">
      <alignment horizontal="center" vertical="center"/>
    </xf>
    <xf numFmtId="0" fontId="65" fillId="42" borderId="34" xfId="0" applyFont="1" applyFill="1" applyBorder="1" applyAlignment="1">
      <alignment horizontal="left" vertical="center"/>
    </xf>
    <xf numFmtId="9" fontId="6" fillId="43" borderId="34" xfId="0" applyNumberFormat="1" applyFont="1" applyFill="1" applyBorder="1" applyAlignment="1">
      <alignment horizontal="center" vertical="center"/>
    </xf>
    <xf numFmtId="9" fontId="6" fillId="44" borderId="40" xfId="0" applyNumberFormat="1" applyFont="1" applyFill="1" applyBorder="1" applyAlignment="1">
      <alignment horizontal="center" vertical="center"/>
    </xf>
    <xf numFmtId="9" fontId="6" fillId="42" borderId="40" xfId="0" applyNumberFormat="1" applyFont="1" applyFill="1" applyBorder="1" applyAlignment="1">
      <alignment horizontal="center" vertical="center"/>
    </xf>
    <xf numFmtId="9" fontId="6" fillId="42" borderId="34" xfId="0" applyNumberFormat="1" applyFont="1" applyFill="1" applyBorder="1" applyAlignment="1">
      <alignment horizontal="center" vertical="center"/>
    </xf>
    <xf numFmtId="0" fontId="78" fillId="41" borderId="0" xfId="0" applyFont="1" applyFill="1" applyBorder="1" applyAlignment="1">
      <alignment vertical="center"/>
    </xf>
    <xf numFmtId="0" fontId="78" fillId="41" borderId="0" xfId="0" applyFont="1" applyFill="1" applyBorder="1" applyAlignment="1">
      <alignment horizontal="center" vertical="center"/>
    </xf>
    <xf numFmtId="0" fontId="78" fillId="41" borderId="0" xfId="0" applyFont="1" applyFill="1" applyAlignment="1">
      <alignment horizontal="center" vertical="center" wrapText="1"/>
    </xf>
    <xf numFmtId="0" fontId="0" fillId="41" borderId="0" xfId="0" applyFill="1" applyAlignment="1">
      <alignment horizontal="center"/>
    </xf>
    <xf numFmtId="0" fontId="79" fillId="0" borderId="0" xfId="1485" applyFont="1"/>
    <xf numFmtId="15" fontId="6" fillId="0" borderId="27" xfId="0" applyNumberFormat="1" applyFont="1" applyBorder="1" applyAlignment="1">
      <alignment horizontal="justify" vertical="center" wrapText="1"/>
    </xf>
    <xf numFmtId="15" fontId="6" fillId="0" borderId="0" xfId="0" applyNumberFormat="1" applyFont="1" applyBorder="1" applyAlignment="1">
      <alignment horizontal="justify" vertical="center" wrapText="1"/>
    </xf>
    <xf numFmtId="15" fontId="6" fillId="0" borderId="26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15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/>
    </xf>
    <xf numFmtId="0" fontId="65" fillId="0" borderId="27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7" fillId="38" borderId="28" xfId="0" applyFont="1" applyFill="1" applyBorder="1" applyAlignment="1">
      <alignment horizontal="left" vertical="center"/>
    </xf>
    <xf numFmtId="0" fontId="77" fillId="38" borderId="29" xfId="0" applyFont="1" applyFill="1" applyBorder="1" applyAlignment="1">
      <alignment horizontal="center" vertical="center"/>
    </xf>
    <xf numFmtId="0" fontId="81" fillId="38" borderId="30" xfId="0" applyFont="1" applyFill="1" applyBorder="1" applyAlignment="1">
      <alignment horizontal="center" vertical="center"/>
    </xf>
    <xf numFmtId="0" fontId="81" fillId="38" borderId="0" xfId="0" applyFont="1" applyFill="1" applyAlignment="1">
      <alignment horizontal="center" vertical="center"/>
    </xf>
    <xf numFmtId="0" fontId="81" fillId="38" borderId="31" xfId="0" applyFont="1" applyFill="1" applyBorder="1" applyAlignment="1">
      <alignment horizontal="center" vertical="center"/>
    </xf>
    <xf numFmtId="0" fontId="77" fillId="38" borderId="30" xfId="0" applyFont="1" applyFill="1" applyBorder="1" applyAlignment="1">
      <alignment horizontal="center" vertical="center"/>
    </xf>
    <xf numFmtId="0" fontId="77" fillId="38" borderId="0" xfId="0" applyFont="1" applyFill="1" applyAlignment="1">
      <alignment horizontal="center" vertical="center"/>
    </xf>
    <xf numFmtId="0" fontId="77" fillId="38" borderId="32" xfId="0" applyFont="1" applyFill="1" applyBorder="1" applyAlignment="1">
      <alignment horizontal="center" vertical="center"/>
    </xf>
    <xf numFmtId="0" fontId="77" fillId="38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3" fillId="0" borderId="0" xfId="0" applyFont="1" applyAlignment="1">
      <alignment horizontal="left" vertical="center"/>
    </xf>
    <xf numFmtId="0" fontId="8" fillId="0" borderId="25" xfId="1477" applyFont="1" applyBorder="1" applyAlignment="1">
      <alignment horizontal="left" vertical="center" wrapText="1"/>
    </xf>
    <xf numFmtId="0" fontId="87" fillId="0" borderId="25" xfId="1477" applyFont="1" applyBorder="1" applyAlignment="1">
      <alignment horizontal="right" vertical="top"/>
    </xf>
    <xf numFmtId="0" fontId="1" fillId="0" borderId="0" xfId="1477" applyFont="1" applyAlignment="1">
      <alignment horizontal="left" vertical="center"/>
    </xf>
    <xf numFmtId="0" fontId="4" fillId="2" borderId="0" xfId="1477" applyFont="1" applyFill="1" applyBorder="1" applyAlignment="1">
      <alignment horizontal="center" vertical="center"/>
    </xf>
    <xf numFmtId="0" fontId="4" fillId="2" borderId="33" xfId="1477" applyFont="1" applyFill="1" applyBorder="1" applyAlignment="1">
      <alignment horizontal="center" vertical="center"/>
    </xf>
    <xf numFmtId="0" fontId="4" fillId="2" borderId="0" xfId="1477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25" xfId="0" applyFont="1" applyBorder="1" applyAlignment="1">
      <alignment horizontal="right" vertical="center"/>
    </xf>
    <xf numFmtId="0" fontId="1" fillId="4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9" fontId="29" fillId="2" borderId="0" xfId="0" applyNumberFormat="1" applyFont="1" applyFill="1" applyAlignment="1">
      <alignment horizontal="center" vertical="center"/>
    </xf>
    <xf numFmtId="0" fontId="22" fillId="0" borderId="0" xfId="18" applyFont="1" applyFill="1" applyBorder="1" applyAlignment="1">
      <alignment horizontal="center" vertical="center"/>
    </xf>
    <xf numFmtId="0" fontId="74" fillId="0" borderId="0" xfId="0" applyFont="1" applyAlignment="1">
      <alignment horizontal="right" vertical="center"/>
    </xf>
    <xf numFmtId="0" fontId="29" fillId="3" borderId="0" xfId="0" applyFont="1" applyFill="1" applyBorder="1" applyAlignment="1">
      <alignment horizontal="center" vertical="center" wrapText="1"/>
    </xf>
    <xf numFmtId="0" fontId="101" fillId="39" borderId="21" xfId="0" applyFont="1" applyFill="1" applyBorder="1" applyAlignment="1">
      <alignment horizontal="center" vertical="center" wrapText="1"/>
    </xf>
    <xf numFmtId="0" fontId="101" fillId="39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34" xfId="1478" applyFont="1" applyBorder="1" applyAlignment="1">
      <alignment horizontal="justify" vertical="center" wrapText="1"/>
    </xf>
    <xf numFmtId="0" fontId="1" fillId="0" borderId="0" xfId="1478" applyFont="1"/>
    <xf numFmtId="0" fontId="4" fillId="2" borderId="0" xfId="1478" applyFont="1" applyFill="1" applyAlignment="1">
      <alignment horizontal="justify" vertical="center" wrapText="1"/>
    </xf>
    <xf numFmtId="0" fontId="4" fillId="2" borderId="0" xfId="1478" applyFont="1" applyFill="1" applyAlignment="1">
      <alignment horizontal="center" vertical="center" wrapText="1"/>
    </xf>
    <xf numFmtId="0" fontId="68" fillId="0" borderId="0" xfId="1478" applyFont="1" applyBorder="1" applyAlignment="1">
      <alignment horizontal="justify" vertical="center" wrapText="1"/>
    </xf>
    <xf numFmtId="0" fontId="68" fillId="0" borderId="25" xfId="1478" applyFont="1" applyBorder="1" applyAlignment="1">
      <alignment horizontal="left" vertical="center" wrapText="1"/>
    </xf>
    <xf numFmtId="0" fontId="68" fillId="0" borderId="18" xfId="1478" applyFont="1" applyBorder="1" applyAlignment="1">
      <alignment horizontal="left" vertical="center" wrapText="1"/>
    </xf>
    <xf numFmtId="0" fontId="68" fillId="0" borderId="0" xfId="1478" applyFont="1" applyBorder="1" applyAlignment="1">
      <alignment horizontal="left" vertical="center" wrapText="1"/>
    </xf>
    <xf numFmtId="0" fontId="68" fillId="0" borderId="34" xfId="1478" applyFont="1" applyBorder="1" applyAlignment="1">
      <alignment horizontal="left" vertical="center" wrapText="1"/>
    </xf>
    <xf numFmtId="0" fontId="96" fillId="0" borderId="0" xfId="1478" applyFont="1" applyBorder="1" applyAlignment="1">
      <alignment horizontal="left" vertical="center" wrapText="1"/>
    </xf>
    <xf numFmtId="0" fontId="4" fillId="2" borderId="0" xfId="1478" applyFont="1" applyFill="1" applyBorder="1" applyAlignment="1">
      <alignment horizontal="justify" vertical="center" wrapText="1"/>
    </xf>
    <xf numFmtId="0" fontId="4" fillId="2" borderId="0" xfId="1478" applyFont="1" applyFill="1" applyBorder="1" applyAlignment="1">
      <alignment horizontal="center" vertical="center" wrapText="1"/>
    </xf>
    <xf numFmtId="0" fontId="96" fillId="0" borderId="25" xfId="1478" applyFont="1" applyBorder="1" applyAlignment="1">
      <alignment horizontal="left" wrapText="1"/>
    </xf>
    <xf numFmtId="0" fontId="8" fillId="0" borderId="0" xfId="1478" applyFont="1" applyBorder="1" applyAlignment="1">
      <alignment horizontal="right" vertical="top" wrapText="1"/>
    </xf>
    <xf numFmtId="0" fontId="7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</cellXfs>
  <cellStyles count="1487">
    <cellStyle name="_x000a_386grabber=S" xfId="29"/>
    <cellStyle name="_x000a_386grabber=S 10" xfId="1102"/>
    <cellStyle name="_x000a_386grabber=S 2" xfId="38"/>
    <cellStyle name="_x000a_386grabber=S 2 2" xfId="79"/>
    <cellStyle name="_x000a_386grabber=S 3" xfId="72"/>
    <cellStyle name="_x000a_386grabber=S 4" xfId="218"/>
    <cellStyle name="_x000a_386grabber=S 5" xfId="256"/>
    <cellStyle name="_x000a_386grabber=S 6" xfId="230"/>
    <cellStyle name="_x000a_386grabber=S 7" xfId="678"/>
    <cellStyle name="_x000a_386grabber=S 8" xfId="684"/>
    <cellStyle name="_x000a_386grabber=S 9" xfId="1104"/>
    <cellStyle name="=D:\WINNT\SYSTEM32\COMMAND.COM" xfId="30"/>
    <cellStyle name="=D:\WINNT\SYSTEM32\COMMAND.COM 10" xfId="1109"/>
    <cellStyle name="=D:\WINNT\SYSTEM32\COMMAND.COM 2" xfId="37"/>
    <cellStyle name="=D:\WINNT\SYSTEM32\COMMAND.COM 2 2" xfId="78"/>
    <cellStyle name="=D:\WINNT\SYSTEM32\COMMAND.COM 3" xfId="73"/>
    <cellStyle name="=D:\WINNT\SYSTEM32\COMMAND.COM 4" xfId="219"/>
    <cellStyle name="=D:\WINNT\SYSTEM32\COMMAND.COM 5" xfId="242"/>
    <cellStyle name="=D:\WINNT\SYSTEM32\COMMAND.COM 6" xfId="217"/>
    <cellStyle name="=D:\WINNT\SYSTEM32\COMMAND.COM 7" xfId="679"/>
    <cellStyle name="=D:\WINNT\SYSTEM32\COMMAND.COM 8" xfId="677"/>
    <cellStyle name="=D:\WINNT\SYSTEM32\COMMAND.COM 9" xfId="1105"/>
    <cellStyle name="20 % - zvýraznenie1 2" xfId="1315"/>
    <cellStyle name="20 % - zvýraznenie1 3" xfId="1375"/>
    <cellStyle name="20 % - zvýraznenie1 4" xfId="1440"/>
    <cellStyle name="20 % - zvýraznenie1 5" xfId="1191"/>
    <cellStyle name="20 % - zvýraznenie2 2" xfId="1319"/>
    <cellStyle name="20 % - zvýraznenie2 3" xfId="1379"/>
    <cellStyle name="20 % - zvýraznenie2 4" xfId="1444"/>
    <cellStyle name="20 % - zvýraznenie2 5" xfId="1195"/>
    <cellStyle name="20 % - zvýraznenie3 2" xfId="1323"/>
    <cellStyle name="20 % - zvýraznenie3 3" xfId="1383"/>
    <cellStyle name="20 % - zvýraznenie3 4" xfId="1448"/>
    <cellStyle name="20 % - zvýraznenie3 5" xfId="1199"/>
    <cellStyle name="20 % - zvýraznenie4 2" xfId="1327"/>
    <cellStyle name="20 % - zvýraznenie4 3" xfId="1387"/>
    <cellStyle name="20 % - zvýraznenie4 4" xfId="1452"/>
    <cellStyle name="20 % - zvýraznenie4 5" xfId="1203"/>
    <cellStyle name="20 % - zvýraznenie5 2" xfId="1331"/>
    <cellStyle name="20 % - zvýraznenie5 3" xfId="1391"/>
    <cellStyle name="20 % - zvýraznenie5 4" xfId="1456"/>
    <cellStyle name="20 % - zvýraznenie5 5" xfId="1207"/>
    <cellStyle name="20 % - zvýraznenie6 2" xfId="1335"/>
    <cellStyle name="20 % - zvýraznenie6 3" xfId="1395"/>
    <cellStyle name="20 % - zvýraznenie6 4" xfId="1460"/>
    <cellStyle name="20 % - zvýraznenie6 5" xfId="1211"/>
    <cellStyle name="40 % - zvýraznenie1 2" xfId="1316"/>
    <cellStyle name="40 % - zvýraznenie1 3" xfId="1376"/>
    <cellStyle name="40 % - zvýraznenie1 4" xfId="1441"/>
    <cellStyle name="40 % - zvýraznenie1 5" xfId="1192"/>
    <cellStyle name="40 % - zvýraznenie2 2" xfId="1320"/>
    <cellStyle name="40 % - zvýraznenie2 3" xfId="1380"/>
    <cellStyle name="40 % - zvýraznenie2 4" xfId="1445"/>
    <cellStyle name="40 % - zvýraznenie2 5" xfId="1196"/>
    <cellStyle name="40 % - zvýraznenie3 2" xfId="1324"/>
    <cellStyle name="40 % - zvýraznenie3 3" xfId="1384"/>
    <cellStyle name="40 % - zvýraznenie3 4" xfId="1449"/>
    <cellStyle name="40 % - zvýraznenie3 5" xfId="1200"/>
    <cellStyle name="40 % - zvýraznenie4 2" xfId="1328"/>
    <cellStyle name="40 % - zvýraznenie4 3" xfId="1388"/>
    <cellStyle name="40 % - zvýraznenie4 4" xfId="1453"/>
    <cellStyle name="40 % - zvýraznenie4 5" xfId="1204"/>
    <cellStyle name="40 % - zvýraznenie5 2" xfId="1332"/>
    <cellStyle name="40 % - zvýraznenie5 3" xfId="1392"/>
    <cellStyle name="40 % - zvýraznenie5 4" xfId="1457"/>
    <cellStyle name="40 % - zvýraznenie5 5" xfId="1208"/>
    <cellStyle name="40 % - zvýraznenie6 2" xfId="1336"/>
    <cellStyle name="40 % - zvýraznenie6 3" xfId="1396"/>
    <cellStyle name="40 % - zvýraznenie6 4" xfId="1461"/>
    <cellStyle name="40 % - zvýraznenie6 5" xfId="1212"/>
    <cellStyle name="60 % - zvýraznenie1 2" xfId="1317"/>
    <cellStyle name="60 % - zvýraznenie1 3" xfId="1377"/>
    <cellStyle name="60 % - zvýraznenie1 4" xfId="1442"/>
    <cellStyle name="60 % - zvýraznenie1 5" xfId="1193"/>
    <cellStyle name="60 % - zvýraznenie2 2" xfId="1321"/>
    <cellStyle name="60 % - zvýraznenie2 3" xfId="1381"/>
    <cellStyle name="60 % - zvýraznenie2 4" xfId="1446"/>
    <cellStyle name="60 % - zvýraznenie2 5" xfId="1197"/>
    <cellStyle name="60 % - zvýraznenie3 2" xfId="1325"/>
    <cellStyle name="60 % - zvýraznenie3 3" xfId="1385"/>
    <cellStyle name="60 % - zvýraznenie3 4" xfId="1450"/>
    <cellStyle name="60 % - zvýraznenie3 5" xfId="1201"/>
    <cellStyle name="60 % - zvýraznenie4 2" xfId="1329"/>
    <cellStyle name="60 % - zvýraznenie4 3" xfId="1389"/>
    <cellStyle name="60 % - zvýraznenie4 4" xfId="1454"/>
    <cellStyle name="60 % - zvýraznenie4 5" xfId="1205"/>
    <cellStyle name="60 % - zvýraznenie5 2" xfId="1333"/>
    <cellStyle name="60 % - zvýraznenie5 3" xfId="1393"/>
    <cellStyle name="60 % - zvýraznenie5 4" xfId="1458"/>
    <cellStyle name="60 % - zvýraznenie5 5" xfId="1209"/>
    <cellStyle name="60 % - zvýraznenie6 2" xfId="1337"/>
    <cellStyle name="60 % - zvýraznenie6 3" xfId="1397"/>
    <cellStyle name="60 % - zvýraznenie6 4" xfId="1462"/>
    <cellStyle name="60 % - zvýraznenie6 5" xfId="1213"/>
    <cellStyle name="Comma 2" xfId="22"/>
    <cellStyle name="Comma 2 2" xfId="1473"/>
    <cellStyle name="Comma_gdp" xfId="27"/>
    <cellStyle name="Čiarka" xfId="1475" builtinId="3"/>
    <cellStyle name="Čiarka 2" xfId="1"/>
    <cellStyle name="Čiarka 2 2" xfId="21"/>
    <cellStyle name="Čiarka 2 3" xfId="1483"/>
    <cellStyle name="Čiarka 3" xfId="1233"/>
    <cellStyle name="Čiarka 4" xfId="1480"/>
    <cellStyle name="čiarky 2" xfId="48"/>
    <cellStyle name="čiarky 2 10" xfId="1057"/>
    <cellStyle name="čiarky 2 11" xfId="1078"/>
    <cellStyle name="čiarky 2 2" xfId="86"/>
    <cellStyle name="čiarky 2 3" xfId="1011"/>
    <cellStyle name="čiarky 2 4" xfId="1079"/>
    <cellStyle name="čiarky 2 5" xfId="1041"/>
    <cellStyle name="čiarky 2 6" xfId="1068"/>
    <cellStyle name="čiarky 2 7" xfId="1023"/>
    <cellStyle name="čiarky 2 8" xfId="1053"/>
    <cellStyle name="čiarky 2 9" xfId="1033"/>
    <cellStyle name="čiarky 3" xfId="70"/>
    <cellStyle name="čiarky 4" xfId="97"/>
    <cellStyle name="čiarky 5" xfId="2"/>
    <cellStyle name="čiarky 5 2" xfId="135"/>
    <cellStyle name="čiarky 5 3" xfId="1472"/>
    <cellStyle name="čiarky 6" xfId="1236"/>
    <cellStyle name="čiarky 7" xfId="1344"/>
    <cellStyle name="čiarky 8" xfId="1421"/>
    <cellStyle name="Date" xfId="669"/>
    <cellStyle name="Dobrá 2" xfId="1303"/>
    <cellStyle name="Dobrá 3" xfId="1363"/>
    <cellStyle name="Dobrá 4" xfId="1428"/>
    <cellStyle name="Dobrá 5" xfId="1179"/>
    <cellStyle name="Hypertextové prepojenie 2" xfId="35"/>
    <cellStyle name="Kontrolná bunka 2" xfId="1310"/>
    <cellStyle name="Kontrolná bunka 3" xfId="1370"/>
    <cellStyle name="Kontrolná bunka 4" xfId="1435"/>
    <cellStyle name="Kontrolná bunka 5" xfId="1186"/>
    <cellStyle name="Nadpis 1 2" xfId="1299"/>
    <cellStyle name="Nadpis 1 3" xfId="1359"/>
    <cellStyle name="Nadpis 1 4" xfId="1424"/>
    <cellStyle name="Nadpis 1 5" xfId="1175"/>
    <cellStyle name="Nadpis 2 2" xfId="1300"/>
    <cellStyle name="Nadpis 2 3" xfId="1360"/>
    <cellStyle name="Nadpis 2 4" xfId="1425"/>
    <cellStyle name="Nadpis 2 5" xfId="1176"/>
    <cellStyle name="Nadpis 3 2" xfId="1301"/>
    <cellStyle name="Nadpis 3 3" xfId="1361"/>
    <cellStyle name="Nadpis 3 4" xfId="1426"/>
    <cellStyle name="Nadpis 3 5" xfId="1177"/>
    <cellStyle name="Nadpis 4 2" xfId="1302"/>
    <cellStyle name="Nadpis 4 3" xfId="1362"/>
    <cellStyle name="Nadpis 4 4" xfId="1427"/>
    <cellStyle name="Nadpis 4 5" xfId="1178"/>
    <cellStyle name="Neutrálna 2" xfId="1305"/>
    <cellStyle name="Neutrálna 3" xfId="1365"/>
    <cellStyle name="Neutrálna 4" xfId="1430"/>
    <cellStyle name="Neutrálna 5" xfId="1181"/>
    <cellStyle name="Normal 2" xfId="17"/>
    <cellStyle name="Normal 2 2" xfId="670"/>
    <cellStyle name="Normal 3" xfId="20"/>
    <cellStyle name="Normal_1.1" xfId="207"/>
    <cellStyle name="Normálna 2" xfId="3"/>
    <cellStyle name="Normálna 2 2" xfId="18"/>
    <cellStyle name="Normálna 2 3" xfId="26"/>
    <cellStyle name="Normálna 3" xfId="4"/>
    <cellStyle name="Normálna 4" xfId="5"/>
    <cellStyle name="Normálna 5" xfId="23"/>
    <cellStyle name="Normálne" xfId="0" builtinId="0"/>
    <cellStyle name="normálne 10" xfId="56"/>
    <cellStyle name="normálne 11" xfId="69"/>
    <cellStyle name="normálne 11 10" xfId="1052"/>
    <cellStyle name="normálne 11 11" xfId="1039"/>
    <cellStyle name="normálne 11 12" xfId="707"/>
    <cellStyle name="normálne 11 12 2" xfId="1263"/>
    <cellStyle name="normálne 11 13" xfId="1103"/>
    <cellStyle name="normálne 11 13 2" xfId="1289"/>
    <cellStyle name="normálne 11 14" xfId="1120"/>
    <cellStyle name="normálne 11 14 2" xfId="1290"/>
    <cellStyle name="normálne 11 15" xfId="1127"/>
    <cellStyle name="normálne 11 15 2" xfId="1291"/>
    <cellStyle name="normálne 11 16" xfId="1134"/>
    <cellStyle name="normálne 11 16 2" xfId="1292"/>
    <cellStyle name="normálne 11 17" xfId="1141"/>
    <cellStyle name="normálne 11 17 2" xfId="1293"/>
    <cellStyle name="normálne 11 18" xfId="1148"/>
    <cellStyle name="normálne 11 18 2" xfId="1294"/>
    <cellStyle name="normálne 11 19" xfId="1154"/>
    <cellStyle name="normálne 11 19 2" xfId="1295"/>
    <cellStyle name="normálne 11 2" xfId="675"/>
    <cellStyle name="normálne 11 2 2" xfId="706"/>
    <cellStyle name="normálne 11 2 3" xfId="943"/>
    <cellStyle name="normálne 11 2 4" xfId="1259"/>
    <cellStyle name="normálne 11 20" xfId="1160"/>
    <cellStyle name="normálne 11 20 2" xfId="1296"/>
    <cellStyle name="normálne 11 21" xfId="1166"/>
    <cellStyle name="normálne 11 21 2" xfId="1297"/>
    <cellStyle name="normálne 11 22" xfId="1172"/>
    <cellStyle name="normálne 11 22 2" xfId="1298"/>
    <cellStyle name="normálne 11 3" xfId="1017"/>
    <cellStyle name="normálne 11 4" xfId="1024"/>
    <cellStyle name="normálne 11 5" xfId="1067"/>
    <cellStyle name="normálne 11 6" xfId="1047"/>
    <cellStyle name="normálne 11 7" xfId="1073"/>
    <cellStyle name="normálne 11 8" xfId="1009"/>
    <cellStyle name="normálne 11 9" xfId="1063"/>
    <cellStyle name="normálne 12" xfId="96"/>
    <cellStyle name="normálne 13" xfId="95"/>
    <cellStyle name="normálne 13 2" xfId="171"/>
    <cellStyle name="normálne 13 2 2" xfId="351"/>
    <cellStyle name="normálne 13 2 3" xfId="488"/>
    <cellStyle name="normálne 13 2 4" xfId="628"/>
    <cellStyle name="normálne 13 2 5" xfId="794"/>
    <cellStyle name="normálne 13 2 6" xfId="897"/>
    <cellStyle name="normálne 13 3" xfId="276"/>
    <cellStyle name="normálne 13 4" xfId="415"/>
    <cellStyle name="normálne 13 5" xfId="557"/>
    <cellStyle name="normálne 13 6" xfId="721"/>
    <cellStyle name="normálne 13 7" xfId="968"/>
    <cellStyle name="normálne 14" xfId="132"/>
    <cellStyle name="normálne 14 2" xfId="206"/>
    <cellStyle name="normálne 14 2 2" xfId="386"/>
    <cellStyle name="normálne 14 2 3" xfId="523"/>
    <cellStyle name="normálne 14 2 4" xfId="663"/>
    <cellStyle name="normálne 14 2 5" xfId="829"/>
    <cellStyle name="normálne 14 2 6" xfId="947"/>
    <cellStyle name="normálne 14 3" xfId="313"/>
    <cellStyle name="normálne 14 4" xfId="451"/>
    <cellStyle name="normálne 14 5" xfId="592"/>
    <cellStyle name="normálne 14 6" xfId="757"/>
    <cellStyle name="normálne 14 7" xfId="875"/>
    <cellStyle name="normálne 15" xfId="134"/>
    <cellStyle name="normálne 16" xfId="133"/>
    <cellStyle name="normálne 16 2" xfId="314"/>
    <cellStyle name="normálne 16 3" xfId="452"/>
    <cellStyle name="normálne 16 4" xfId="593"/>
    <cellStyle name="normálne 16 5" xfId="758"/>
    <cellStyle name="normálne 16 6" xfId="997"/>
    <cellStyle name="normálne 17" xfId="208"/>
    <cellStyle name="normálne 17 2" xfId="387"/>
    <cellStyle name="normálne 17 3" xfId="524"/>
    <cellStyle name="normálne 17 4" xfId="664"/>
    <cellStyle name="normálne 17 5" xfId="830"/>
    <cellStyle name="normálne 17 6" xfId="953"/>
    <cellStyle name="normálne 18" xfId="209"/>
    <cellStyle name="normálne 19" xfId="212"/>
    <cellStyle name="normálne 19 2" xfId="390"/>
    <cellStyle name="normálne 19 2 2" xfId="1250"/>
    <cellStyle name="normálne 19 2 2 2" xfId="1404"/>
    <cellStyle name="normálne 19 2 3" xfId="1349"/>
    <cellStyle name="normálne 19 3" xfId="527"/>
    <cellStyle name="normálne 19 3 2" xfId="1255"/>
    <cellStyle name="normálne 19 3 2 2" xfId="1406"/>
    <cellStyle name="normálne 19 3 3" xfId="1351"/>
    <cellStyle name="normálne 19 4" xfId="666"/>
    <cellStyle name="normálne 19 4 2" xfId="1257"/>
    <cellStyle name="normálne 19 4 2 2" xfId="1408"/>
    <cellStyle name="normálne 19 4 3" xfId="1353"/>
    <cellStyle name="normálne 19 5" xfId="833"/>
    <cellStyle name="normálne 19 5 2" xfId="1264"/>
    <cellStyle name="normálne 19 5 2 2" xfId="1410"/>
    <cellStyle name="normálne 19 5 3" xfId="1355"/>
    <cellStyle name="normálne 19 6" xfId="930"/>
    <cellStyle name="normálne 19 6 2" xfId="1282"/>
    <cellStyle name="normálne 19 6 2 2" xfId="1413"/>
    <cellStyle name="normálne 19 6 3" xfId="1358"/>
    <cellStyle name="normálne 19 7" xfId="1241"/>
    <cellStyle name="normálne 19 7 2" xfId="1401"/>
    <cellStyle name="normálne 19 8" xfId="1346"/>
    <cellStyle name="normálne 2" xfId="6"/>
    <cellStyle name="normálne 2 10" xfId="1000"/>
    <cellStyle name="normálne 2 11" xfId="1010"/>
    <cellStyle name="normálne 2 12" xfId="1048"/>
    <cellStyle name="normálne 2 13" xfId="1060"/>
    <cellStyle name="normálne 2 14" xfId="1015"/>
    <cellStyle name="normálne 2 15" xfId="1050"/>
    <cellStyle name="normálne 2 16" xfId="1038"/>
    <cellStyle name="normálne 2 17" xfId="1001"/>
    <cellStyle name="normálne 2 18" xfId="1093"/>
    <cellStyle name="normálne 2 19" xfId="1106"/>
    <cellStyle name="normálne 2 2" xfId="7"/>
    <cellStyle name="normálne 2 2 10" xfId="1074"/>
    <cellStyle name="normálne 2 2 11" xfId="1072"/>
    <cellStyle name="normálne 2 2 12" xfId="1059"/>
    <cellStyle name="normálne 2 2 13" xfId="1051"/>
    <cellStyle name="normálne 2 2 14" xfId="1028"/>
    <cellStyle name="normálne 2 2 15" xfId="839"/>
    <cellStyle name="normálne 2 2 16" xfId="36"/>
    <cellStyle name="Normálne 2 2 17" xfId="1485"/>
    <cellStyle name="normálne 2 2 2" xfId="76"/>
    <cellStyle name="normálne 2 2 3" xfId="223"/>
    <cellStyle name="normálne 2 2 4" xfId="271"/>
    <cellStyle name="normálne 2 2 5" xfId="399"/>
    <cellStyle name="normálne 2 2 6" xfId="683"/>
    <cellStyle name="normálne 2 2 6 2" xfId="1003"/>
    <cellStyle name="normálne 2 2 6 3" xfId="1096"/>
    <cellStyle name="normálne 2 2 7" xfId="1002"/>
    <cellStyle name="normálne 2 2 8" xfId="1013"/>
    <cellStyle name="normálne 2 2 9" xfId="1069"/>
    <cellStyle name="normálne 2 20" xfId="1112"/>
    <cellStyle name="normálne 2 21" xfId="34"/>
    <cellStyle name="Normálne 2 22" xfId="1481"/>
    <cellStyle name="normálne 2 3" xfId="19"/>
    <cellStyle name="normálne 2 3 2" xfId="42"/>
    <cellStyle name="normálne 2 4" xfId="51"/>
    <cellStyle name="normálne 2 4 10" xfId="873"/>
    <cellStyle name="normálne 2 4 2" xfId="65"/>
    <cellStyle name="normálne 2 4 2 2" xfId="116"/>
    <cellStyle name="normálne 2 4 2 2 2" xfId="190"/>
    <cellStyle name="normálne 2 4 2 2 2 2" xfId="370"/>
    <cellStyle name="normálne 2 4 2 2 2 3" xfId="507"/>
    <cellStyle name="normálne 2 4 2 2 2 4" xfId="647"/>
    <cellStyle name="normálne 2 4 2 2 2 5" xfId="813"/>
    <cellStyle name="normálne 2 4 2 2 2 6" xfId="961"/>
    <cellStyle name="normálne 2 4 2 2 3" xfId="297"/>
    <cellStyle name="normálne 2 4 2 2 4" xfId="435"/>
    <cellStyle name="normálne 2 4 2 2 5" xfId="576"/>
    <cellStyle name="normálne 2 4 2 2 6" xfId="741"/>
    <cellStyle name="normálne 2 4 2 2 7" xfId="926"/>
    <cellStyle name="normálne 2 4 2 3" xfId="155"/>
    <cellStyle name="normálne 2 4 2 3 2" xfId="335"/>
    <cellStyle name="normálne 2 4 2 3 3" xfId="472"/>
    <cellStyle name="normálne 2 4 2 3 4" xfId="612"/>
    <cellStyle name="normálne 2 4 2 3 5" xfId="778"/>
    <cellStyle name="normálne 2 4 2 3 6" xfId="911"/>
    <cellStyle name="normálne 2 4 2 4" xfId="250"/>
    <cellStyle name="normálne 2 4 2 5" xfId="395"/>
    <cellStyle name="normálne 2 4 2 6" xfId="541"/>
    <cellStyle name="normálne 2 4 2 7" xfId="702"/>
    <cellStyle name="normálne 2 4 2 8" xfId="965"/>
    <cellStyle name="normálne 2 4 3" xfId="89"/>
    <cellStyle name="normálne 2 4 3 2" xfId="127"/>
    <cellStyle name="normálne 2 4 3 2 2" xfId="201"/>
    <cellStyle name="normálne 2 4 3 2 2 2" xfId="381"/>
    <cellStyle name="normálne 2 4 3 2 2 3" xfId="518"/>
    <cellStyle name="normálne 2 4 3 2 2 4" xfId="658"/>
    <cellStyle name="normálne 2 4 3 2 2 5" xfId="824"/>
    <cellStyle name="normálne 2 4 3 2 2 6" xfId="888"/>
    <cellStyle name="normálne 2 4 3 2 3" xfId="308"/>
    <cellStyle name="normálne 2 4 3 2 4" xfId="446"/>
    <cellStyle name="normálne 2 4 3 2 5" xfId="587"/>
    <cellStyle name="normálne 2 4 3 2 6" xfId="752"/>
    <cellStyle name="normálne 2 4 3 2 7" xfId="983"/>
    <cellStyle name="normálne 2 4 3 3" xfId="166"/>
    <cellStyle name="normálne 2 4 3 3 2" xfId="346"/>
    <cellStyle name="normálne 2 4 3 3 3" xfId="483"/>
    <cellStyle name="normálne 2 4 3 3 4" xfId="623"/>
    <cellStyle name="normálne 2 4 3 3 5" xfId="789"/>
    <cellStyle name="normálne 2 4 3 3 6" xfId="967"/>
    <cellStyle name="normálne 2 4 3 4" xfId="270"/>
    <cellStyle name="normálne 2 4 3 5" xfId="410"/>
    <cellStyle name="normálne 2 4 3 6" xfId="552"/>
    <cellStyle name="normálne 2 4 3 7" xfId="716"/>
    <cellStyle name="normálne 2 4 3 8" xfId="955"/>
    <cellStyle name="normálne 2 4 4" xfId="105"/>
    <cellStyle name="normálne 2 4 4 2" xfId="179"/>
    <cellStyle name="normálne 2 4 4 2 2" xfId="359"/>
    <cellStyle name="normálne 2 4 4 2 3" xfId="496"/>
    <cellStyle name="normálne 2 4 4 2 4" xfId="636"/>
    <cellStyle name="normálne 2 4 4 2 5" xfId="802"/>
    <cellStyle name="normálne 2 4 4 2 6" xfId="914"/>
    <cellStyle name="normálne 2 4 4 3" xfId="286"/>
    <cellStyle name="normálne 2 4 4 4" xfId="424"/>
    <cellStyle name="normálne 2 4 4 5" xfId="565"/>
    <cellStyle name="normálne 2 4 4 6" xfId="730"/>
    <cellStyle name="normálne 2 4 4 7" xfId="882"/>
    <cellStyle name="normálne 2 4 5" xfId="144"/>
    <cellStyle name="normálne 2 4 5 2" xfId="324"/>
    <cellStyle name="normálne 2 4 5 3" xfId="461"/>
    <cellStyle name="normálne 2 4 5 4" xfId="601"/>
    <cellStyle name="normálne 2 4 5 5" xfId="767"/>
    <cellStyle name="normálne 2 4 5 6" xfId="871"/>
    <cellStyle name="normálne 2 4 6" xfId="237"/>
    <cellStyle name="normálne 2 4 7" xfId="216"/>
    <cellStyle name="normálne 2 4 8" xfId="530"/>
    <cellStyle name="normálne 2 4 9" xfId="693"/>
    <cellStyle name="normálne 2 5" xfId="45"/>
    <cellStyle name="normálne 2 5 2" xfId="233"/>
    <cellStyle name="normálne 2 5 2 2" xfId="840"/>
    <cellStyle name="normálne 2 5 2 2 2" xfId="1267"/>
    <cellStyle name="normálne 2 5 2 3" xfId="905"/>
    <cellStyle name="normálne 2 5 2 3 2" xfId="1279"/>
    <cellStyle name="normálne 2 5 2 4" xfId="1245"/>
    <cellStyle name="normálne 2 5 3" xfId="315"/>
    <cellStyle name="normálne 2 5 3 2" xfId="876"/>
    <cellStyle name="normálne 2 5 3 2 2" xfId="1275"/>
    <cellStyle name="normálne 2 5 3 3" xfId="993"/>
    <cellStyle name="normálne 2 5 3 3 2" xfId="1287"/>
    <cellStyle name="normálne 2 5 3 4" xfId="1249"/>
    <cellStyle name="normálne 2 5 4" xfId="401"/>
    <cellStyle name="normálne 2 5 4 2" xfId="904"/>
    <cellStyle name="normálne 2 5 4 2 2" xfId="1278"/>
    <cellStyle name="normálne 2 5 4 3" xfId="988"/>
    <cellStyle name="normálne 2 5 4 3 2" xfId="1286"/>
    <cellStyle name="normálne 2 5 4 4" xfId="1252"/>
    <cellStyle name="normálne 2 5 5" xfId="690"/>
    <cellStyle name="normálne 2 5 5 2" xfId="1261"/>
    <cellStyle name="normálne 2 5 6" xfId="856"/>
    <cellStyle name="normálne 2 5 6 2" xfId="1271"/>
    <cellStyle name="normálne 2 5 7" xfId="1239"/>
    <cellStyle name="normálne 2 6" xfId="59"/>
    <cellStyle name="normálne 2 6 2" xfId="94"/>
    <cellStyle name="normálne 2 6 2 2" xfId="131"/>
    <cellStyle name="normálne 2 6 2 2 2" xfId="205"/>
    <cellStyle name="normálne 2 6 2 2 2 2" xfId="385"/>
    <cellStyle name="normálne 2 6 2 2 2 3" xfId="522"/>
    <cellStyle name="normálne 2 6 2 2 2 4" xfId="662"/>
    <cellStyle name="normálne 2 6 2 2 2 5" xfId="828"/>
    <cellStyle name="normálne 2 6 2 2 2 6" xfId="996"/>
    <cellStyle name="normálne 2 6 2 2 3" xfId="312"/>
    <cellStyle name="normálne 2 6 2 2 4" xfId="450"/>
    <cellStyle name="normálne 2 6 2 2 5" xfId="591"/>
    <cellStyle name="normálne 2 6 2 2 6" xfId="756"/>
    <cellStyle name="normálne 2 6 2 2 7" xfId="921"/>
    <cellStyle name="normálne 2 6 2 3" xfId="170"/>
    <cellStyle name="normálne 2 6 2 3 2" xfId="350"/>
    <cellStyle name="normálne 2 6 2 3 3" xfId="487"/>
    <cellStyle name="normálne 2 6 2 3 4" xfId="627"/>
    <cellStyle name="normálne 2 6 2 3 5" xfId="793"/>
    <cellStyle name="normálne 2 6 2 3 6" xfId="945"/>
    <cellStyle name="normálne 2 6 2 4" xfId="275"/>
    <cellStyle name="normálne 2 6 2 5" xfId="414"/>
    <cellStyle name="normálne 2 6 2 6" xfId="556"/>
    <cellStyle name="normálne 2 6 2 7" xfId="720"/>
    <cellStyle name="normálne 2 6 2 8" xfId="887"/>
    <cellStyle name="normálne 2 6 3" xfId="110"/>
    <cellStyle name="normálne 2 6 3 2" xfId="184"/>
    <cellStyle name="normálne 2 6 3 2 2" xfId="364"/>
    <cellStyle name="normálne 2 6 3 2 3" xfId="501"/>
    <cellStyle name="normálne 2 6 3 2 4" xfId="641"/>
    <cellStyle name="normálne 2 6 3 2 5" xfId="807"/>
    <cellStyle name="normálne 2 6 3 2 6" xfId="948"/>
    <cellStyle name="normálne 2 6 3 3" xfId="291"/>
    <cellStyle name="normálne 2 6 3 4" xfId="429"/>
    <cellStyle name="normálne 2 6 3 5" xfId="570"/>
    <cellStyle name="normálne 2 6 3 6" xfId="735"/>
    <cellStyle name="normálne 2 6 3 7" xfId="942"/>
    <cellStyle name="normálne 2 6 4" xfId="149"/>
    <cellStyle name="normálne 2 6 4 2" xfId="329"/>
    <cellStyle name="normálne 2 6 4 3" xfId="466"/>
    <cellStyle name="normálne 2 6 4 4" xfId="606"/>
    <cellStyle name="normálne 2 6 4 5" xfId="772"/>
    <cellStyle name="normálne 2 6 4 6" xfId="838"/>
    <cellStyle name="normálne 2 6 5" xfId="244"/>
    <cellStyle name="normálne 2 6 6" xfId="225"/>
    <cellStyle name="normálne 2 6 7" xfId="535"/>
    <cellStyle name="normálne 2 6 8" xfId="697"/>
    <cellStyle name="normálne 2 6 9" xfId="900"/>
    <cellStyle name="normálne 2 7" xfId="75"/>
    <cellStyle name="normálne 2 7 2" xfId="121"/>
    <cellStyle name="normálne 2 7 2 2" xfId="195"/>
    <cellStyle name="normálne 2 7 2 2 2" xfId="375"/>
    <cellStyle name="normálne 2 7 2 2 3" xfId="512"/>
    <cellStyle name="normálne 2 7 2 2 4" xfId="652"/>
    <cellStyle name="normálne 2 7 2 2 5" xfId="818"/>
    <cellStyle name="normálne 2 7 2 2 6" xfId="892"/>
    <cellStyle name="normálne 2 7 2 3" xfId="302"/>
    <cellStyle name="normálne 2 7 2 4" xfId="440"/>
    <cellStyle name="normálne 2 7 2 5" xfId="581"/>
    <cellStyle name="normálne 2 7 2 6" xfId="746"/>
    <cellStyle name="normálne 2 7 2 7" xfId="987"/>
    <cellStyle name="normálne 2 7 3" xfId="160"/>
    <cellStyle name="normálne 2 7 3 2" xfId="340"/>
    <cellStyle name="normálne 2 7 3 3" xfId="477"/>
    <cellStyle name="normálne 2 7 3 4" xfId="617"/>
    <cellStyle name="normálne 2 7 3 5" xfId="783"/>
    <cellStyle name="normálne 2 7 3 6" xfId="954"/>
    <cellStyle name="normálne 2 7 4" xfId="259"/>
    <cellStyle name="normálne 2 7 5" xfId="403"/>
    <cellStyle name="normálne 2 7 6" xfId="546"/>
    <cellStyle name="normálne 2 7 7" xfId="709"/>
    <cellStyle name="normálne 2 7 8" xfId="845"/>
    <cellStyle name="normálne 2 8" xfId="99"/>
    <cellStyle name="normálne 2 8 2" xfId="173"/>
    <cellStyle name="normálne 2 8 2 2" xfId="353"/>
    <cellStyle name="normálne 2 8 2 3" xfId="490"/>
    <cellStyle name="normálne 2 8 2 4" xfId="630"/>
    <cellStyle name="normálne 2 8 2 5" xfId="796"/>
    <cellStyle name="normálne 2 8 2 6" xfId="853"/>
    <cellStyle name="normálne 2 8 3" xfId="280"/>
    <cellStyle name="normálne 2 8 4" xfId="418"/>
    <cellStyle name="normálne 2 8 5" xfId="559"/>
    <cellStyle name="normálne 2 8 6" xfId="724"/>
    <cellStyle name="normálne 2 8 7" xfId="898"/>
    <cellStyle name="normálne 2 9" xfId="138"/>
    <cellStyle name="normálne 2 9 2" xfId="318"/>
    <cellStyle name="normálne 2 9 3" xfId="455"/>
    <cellStyle name="normálne 2 9 4" xfId="595"/>
    <cellStyle name="normálne 2 9 5" xfId="761"/>
    <cellStyle name="normálne 2 9 6" xfId="850"/>
    <cellStyle name="normálne 20" xfId="214"/>
    <cellStyle name="normálne 20 2" xfId="1243"/>
    <cellStyle name="normálne 20 2 2" xfId="1403"/>
    <cellStyle name="normálne 20 3" xfId="1348"/>
    <cellStyle name="normálne 21" xfId="215"/>
    <cellStyle name="normálne 22" xfId="222"/>
    <cellStyle name="normálne 23" xfId="254"/>
    <cellStyle name="normálne 24" xfId="668"/>
    <cellStyle name="normálne 24 2" xfId="714"/>
    <cellStyle name="normálne 24 3" xfId="937"/>
    <cellStyle name="normálne 25" xfId="999"/>
    <cellStyle name="normálne 26" xfId="1037"/>
    <cellStyle name="normálne 27" xfId="1016"/>
    <cellStyle name="normálne 28" xfId="1030"/>
    <cellStyle name="normálne 29" xfId="1034"/>
    <cellStyle name="normálne 3" xfId="8"/>
    <cellStyle name="normálne 3 10" xfId="416"/>
    <cellStyle name="normálne 3 11" xfId="671"/>
    <cellStyle name="normálne 3 11 2" xfId="1005"/>
    <cellStyle name="normálne 3 11 3" xfId="1098"/>
    <cellStyle name="normálne 3 12" xfId="1026"/>
    <cellStyle name="normálne 3 13" xfId="1071"/>
    <cellStyle name="normálne 3 14" xfId="1086"/>
    <cellStyle name="normálne 3 15" xfId="1020"/>
    <cellStyle name="normálne 3 16" xfId="1061"/>
    <cellStyle name="normálne 3 17" xfId="1083"/>
    <cellStyle name="normálne 3 18" xfId="1025"/>
    <cellStyle name="normálne 3 19" xfId="1027"/>
    <cellStyle name="normálne 3 2" xfId="53"/>
    <cellStyle name="normálne 3 2 10" xfId="865"/>
    <cellStyle name="normálne 3 2 2" xfId="66"/>
    <cellStyle name="normálne 3 2 2 2" xfId="117"/>
    <cellStyle name="normálne 3 2 2 2 2" xfId="191"/>
    <cellStyle name="normálne 3 2 2 2 2 2" xfId="371"/>
    <cellStyle name="normálne 3 2 2 2 2 3" xfId="508"/>
    <cellStyle name="normálne 3 2 2 2 2 4" xfId="648"/>
    <cellStyle name="normálne 3 2 2 2 2 5" xfId="814"/>
    <cellStyle name="normálne 3 2 2 2 2 6" xfId="912"/>
    <cellStyle name="normálne 3 2 2 2 3" xfId="298"/>
    <cellStyle name="normálne 3 2 2 2 4" xfId="436"/>
    <cellStyle name="normálne 3 2 2 2 5" xfId="577"/>
    <cellStyle name="normálne 3 2 2 2 6" xfId="742"/>
    <cellStyle name="normálne 3 2 2 2 7" xfId="880"/>
    <cellStyle name="normálne 3 2 2 3" xfId="156"/>
    <cellStyle name="normálne 3 2 2 3 2" xfId="336"/>
    <cellStyle name="normálne 3 2 2 3 3" xfId="473"/>
    <cellStyle name="normálne 3 2 2 3 4" xfId="613"/>
    <cellStyle name="normálne 3 2 2 3 5" xfId="779"/>
    <cellStyle name="normálne 3 2 2 3 6" xfId="863"/>
    <cellStyle name="normálne 3 2 2 4" xfId="251"/>
    <cellStyle name="normálne 3 2 2 5" xfId="396"/>
    <cellStyle name="normálne 3 2 2 6" xfId="542"/>
    <cellStyle name="normálne 3 2 2 7" xfId="703"/>
    <cellStyle name="normálne 3 2 2 8" xfId="916"/>
    <cellStyle name="normálne 3 2 3" xfId="91"/>
    <cellStyle name="normálne 3 2 3 2" xfId="128"/>
    <cellStyle name="normálne 3 2 3 2 2" xfId="202"/>
    <cellStyle name="normálne 3 2 3 2 2 2" xfId="382"/>
    <cellStyle name="normálne 3 2 3 2 2 3" xfId="519"/>
    <cellStyle name="normálne 3 2 3 2 2 4" xfId="659"/>
    <cellStyle name="normálne 3 2 3 2 2 5" xfId="825"/>
    <cellStyle name="normálne 3 2 3 2 2 6" xfId="969"/>
    <cellStyle name="normálne 3 2 3 2 3" xfId="309"/>
    <cellStyle name="normálne 3 2 3 2 4" xfId="447"/>
    <cellStyle name="normálne 3 2 3 2 5" xfId="588"/>
    <cellStyle name="normálne 3 2 3 2 6" xfId="753"/>
    <cellStyle name="normálne 3 2 3 2 7" xfId="935"/>
    <cellStyle name="normálne 3 2 3 3" xfId="167"/>
    <cellStyle name="normálne 3 2 3 3 2" xfId="347"/>
    <cellStyle name="normálne 3 2 3 3 3" xfId="484"/>
    <cellStyle name="normálne 3 2 3 3 4" xfId="624"/>
    <cellStyle name="normálne 3 2 3 3 5" xfId="790"/>
    <cellStyle name="normálne 3 2 3 3 6" xfId="918"/>
    <cellStyle name="normálne 3 2 3 4" xfId="272"/>
    <cellStyle name="normálne 3 2 3 5" xfId="411"/>
    <cellStyle name="normálne 3 2 3 6" xfId="553"/>
    <cellStyle name="normálne 3 2 3 7" xfId="717"/>
    <cellStyle name="normálne 3 2 3 8" xfId="855"/>
    <cellStyle name="normálne 3 2 4" xfId="106"/>
    <cellStyle name="normálne 3 2 4 2" xfId="180"/>
    <cellStyle name="normálne 3 2 4 2 2" xfId="360"/>
    <cellStyle name="normálne 3 2 4 2 3" xfId="497"/>
    <cellStyle name="normálne 3 2 4 2 4" xfId="637"/>
    <cellStyle name="normálne 3 2 4 2 5" xfId="803"/>
    <cellStyle name="normálne 3 2 4 2 6" xfId="868"/>
    <cellStyle name="normálne 3 2 4 3" xfId="287"/>
    <cellStyle name="normálne 3 2 4 4" xfId="425"/>
    <cellStyle name="normálne 3 2 4 5" xfId="566"/>
    <cellStyle name="normálne 3 2 4 6" xfId="731"/>
    <cellStyle name="normálne 3 2 4 7" xfId="964"/>
    <cellStyle name="normálne 3 2 5" xfId="145"/>
    <cellStyle name="normálne 3 2 5 2" xfId="325"/>
    <cellStyle name="normálne 3 2 5 3" xfId="462"/>
    <cellStyle name="normálne 3 2 5 4" xfId="602"/>
    <cellStyle name="normálne 3 2 5 5" xfId="768"/>
    <cellStyle name="normálne 3 2 5 6" xfId="992"/>
    <cellStyle name="normálne 3 2 6" xfId="238"/>
    <cellStyle name="normálne 3 2 7" xfId="316"/>
    <cellStyle name="normálne 3 2 8" xfId="531"/>
    <cellStyle name="normálne 3 2 9" xfId="685"/>
    <cellStyle name="normálne 3 20" xfId="899"/>
    <cellStyle name="normálne 3 21" xfId="1107"/>
    <cellStyle name="normálne 3 22" xfId="1116"/>
    <cellStyle name="normálne 3 23" xfId="1123"/>
    <cellStyle name="normálne 3 24" xfId="1130"/>
    <cellStyle name="normálne 3 25" xfId="1137"/>
    <cellStyle name="normálne 3 26" xfId="1144"/>
    <cellStyle name="normálne 3 27" xfId="1150"/>
    <cellStyle name="normálne 3 28" xfId="1156"/>
    <cellStyle name="normálne 3 29" xfId="1162"/>
    <cellStyle name="normálne 3 3" xfId="60"/>
    <cellStyle name="normálne 3 3 2" xfId="111"/>
    <cellStyle name="normálne 3 3 2 2" xfId="185"/>
    <cellStyle name="normálne 3 3 2 2 2" xfId="365"/>
    <cellStyle name="normálne 3 3 2 2 3" xfId="502"/>
    <cellStyle name="normálne 3 3 2 2 4" xfId="642"/>
    <cellStyle name="normálne 3 3 2 2 5" xfId="808"/>
    <cellStyle name="normálne 3 3 2 2 6" xfId="862"/>
    <cellStyle name="normálne 3 3 2 3" xfId="292"/>
    <cellStyle name="normálne 3 3 2 4" xfId="430"/>
    <cellStyle name="normálne 3 3 2 5" xfId="571"/>
    <cellStyle name="normálne 3 3 2 6" xfId="736"/>
    <cellStyle name="normálne 3 3 2 7" xfId="895"/>
    <cellStyle name="normálne 3 3 3" xfId="150"/>
    <cellStyle name="normálne 3 3 3 2" xfId="330"/>
    <cellStyle name="normálne 3 3 3 3" xfId="467"/>
    <cellStyle name="normálne 3 3 3 4" xfId="607"/>
    <cellStyle name="normálne 3 3 3 5" xfId="773"/>
    <cellStyle name="normálne 3 3 3 6" xfId="837"/>
    <cellStyle name="normálne 3 3 4" xfId="245"/>
    <cellStyle name="normálne 3 3 5" xfId="257"/>
    <cellStyle name="normálne 3 3 6" xfId="536"/>
    <cellStyle name="normálne 3 3 7" xfId="698"/>
    <cellStyle name="normálne 3 3 8" xfId="848"/>
    <cellStyle name="normálne 3 30" xfId="1168"/>
    <cellStyle name="normálne 3 31" xfId="39"/>
    <cellStyle name="Normálne 3 32" xfId="1482"/>
    <cellStyle name="normálne 3 4" xfId="80"/>
    <cellStyle name="normálne 3 4 2" xfId="122"/>
    <cellStyle name="normálne 3 4 2 2" xfId="196"/>
    <cellStyle name="normálne 3 4 2 2 2" xfId="376"/>
    <cellStyle name="normálne 3 4 2 2 3" xfId="513"/>
    <cellStyle name="normálne 3 4 2 2 4" xfId="653"/>
    <cellStyle name="normálne 3 4 2 2 5" xfId="819"/>
    <cellStyle name="normálne 3 4 2 2 6" xfId="956"/>
    <cellStyle name="normálne 3 4 2 3" xfId="303"/>
    <cellStyle name="normálne 3 4 2 4" xfId="441"/>
    <cellStyle name="normálne 3 4 2 5" xfId="582"/>
    <cellStyle name="normálne 3 4 2 6" xfId="747"/>
    <cellStyle name="normálne 3 4 2 7" xfId="940"/>
    <cellStyle name="normálne 3 4 3" xfId="161"/>
    <cellStyle name="normálne 3 4 3 2" xfId="341"/>
    <cellStyle name="normálne 3 4 3 3" xfId="478"/>
    <cellStyle name="normálne 3 4 3 4" xfId="618"/>
    <cellStyle name="normálne 3 4 3 5" xfId="784"/>
    <cellStyle name="normálne 3 4 3 6" xfId="907"/>
    <cellStyle name="normálne 3 4 4" xfId="262"/>
    <cellStyle name="normálne 3 4 5" xfId="405"/>
    <cellStyle name="normálne 3 4 6" xfId="547"/>
    <cellStyle name="normálne 3 4 7" xfId="710"/>
    <cellStyle name="normálne 3 4 8" xfId="924"/>
    <cellStyle name="normálne 3 5" xfId="100"/>
    <cellStyle name="normálne 3 5 2" xfId="174"/>
    <cellStyle name="normálne 3 5 2 2" xfId="354"/>
    <cellStyle name="normálne 3 5 2 3" xfId="491"/>
    <cellStyle name="normálne 3 5 2 4" xfId="631"/>
    <cellStyle name="normálne 3 5 2 5" xfId="797"/>
    <cellStyle name="normálne 3 5 2 6" xfId="846"/>
    <cellStyle name="normálne 3 5 3" xfId="281"/>
    <cellStyle name="normálne 3 5 4" xfId="419"/>
    <cellStyle name="normálne 3 5 5" xfId="560"/>
    <cellStyle name="normálne 3 5 6" xfId="725"/>
    <cellStyle name="normálne 3 5 7" xfId="951"/>
    <cellStyle name="normálne 3 6" xfId="139"/>
    <cellStyle name="normálne 3 6 2" xfId="319"/>
    <cellStyle name="normálne 3 6 3" xfId="456"/>
    <cellStyle name="normálne 3 6 4" xfId="596"/>
    <cellStyle name="normálne 3 6 5" xfId="762"/>
    <cellStyle name="normálne 3 6 6" xfId="977"/>
    <cellStyle name="normálne 3 7" xfId="210"/>
    <cellStyle name="normálne 3 7 2" xfId="389"/>
    <cellStyle name="normálne 3 7 3" xfId="526"/>
    <cellStyle name="normálne 3 7 4" xfId="665"/>
    <cellStyle name="normálne 3 7 5" xfId="831"/>
    <cellStyle name="normálne 3 7 6" xfId="849"/>
    <cellStyle name="normálne 3 8" xfId="227"/>
    <cellStyle name="normálne 3 9" xfId="265"/>
    <cellStyle name="normálne 30" xfId="1095"/>
    <cellStyle name="normálne 31" xfId="1022"/>
    <cellStyle name="normálne 32" xfId="1087"/>
    <cellStyle name="normálne 33" xfId="31"/>
    <cellStyle name="normálne 33 10" xfId="680"/>
    <cellStyle name="normálne 33 11" xfId="694"/>
    <cellStyle name="normálne 33 2" xfId="50"/>
    <cellStyle name="normálne 33 2 10" xfId="919"/>
    <cellStyle name="normálne 33 2 2" xfId="64"/>
    <cellStyle name="normálne 33 2 2 2" xfId="115"/>
    <cellStyle name="normálne 33 2 2 2 2" xfId="189"/>
    <cellStyle name="normálne 33 2 2 2 2 2" xfId="369"/>
    <cellStyle name="normálne 33 2 2 2 2 3" xfId="506"/>
    <cellStyle name="normálne 33 2 2 2 2 4" xfId="646"/>
    <cellStyle name="normálne 33 2 2 2 2 5" xfId="812"/>
    <cellStyle name="normálne 33 2 2 2 2 6" xfId="879"/>
    <cellStyle name="normálne 33 2 2 2 3" xfId="296"/>
    <cellStyle name="normálne 33 2 2 2 4" xfId="434"/>
    <cellStyle name="normálne 33 2 2 2 5" xfId="575"/>
    <cellStyle name="normálne 33 2 2 2 6" xfId="740"/>
    <cellStyle name="normálne 33 2 2 2 7" xfId="973"/>
    <cellStyle name="normálne 33 2 2 3" xfId="154"/>
    <cellStyle name="normálne 33 2 2 3 2" xfId="334"/>
    <cellStyle name="normálne 33 2 2 3 3" xfId="471"/>
    <cellStyle name="normálne 33 2 2 3 4" xfId="611"/>
    <cellStyle name="normálne 33 2 2 3 5" xfId="777"/>
    <cellStyle name="normálne 33 2 2 3 6" xfId="959"/>
    <cellStyle name="normálne 33 2 2 4" xfId="249"/>
    <cellStyle name="normálne 33 2 2 5" xfId="394"/>
    <cellStyle name="normálne 33 2 2 6" xfId="540"/>
    <cellStyle name="normálne 33 2 2 7" xfId="701"/>
    <cellStyle name="normálne 33 2 2 8" xfId="883"/>
    <cellStyle name="normálne 33 2 3" xfId="88"/>
    <cellStyle name="normálne 33 2 3 2" xfId="126"/>
    <cellStyle name="normálne 33 2 3 2 2" xfId="200"/>
    <cellStyle name="normálne 33 2 3 2 2 2" xfId="380"/>
    <cellStyle name="normálne 33 2 3 2 2 3" xfId="517"/>
    <cellStyle name="normálne 33 2 3 2 2 4" xfId="657"/>
    <cellStyle name="normálne 33 2 3 2 2 5" xfId="823"/>
    <cellStyle name="normálne 33 2 3 2 2 6" xfId="934"/>
    <cellStyle name="normálne 33 2 3 2 3" xfId="307"/>
    <cellStyle name="normálne 33 2 3 2 4" xfId="445"/>
    <cellStyle name="normálne 33 2 3 2 5" xfId="586"/>
    <cellStyle name="normálne 33 2 3 2 6" xfId="751"/>
    <cellStyle name="normálne 33 2 3 2 7" xfId="860"/>
    <cellStyle name="normálne 33 2 3 3" xfId="165"/>
    <cellStyle name="normálne 33 2 3 3 2" xfId="345"/>
    <cellStyle name="normálne 33 2 3 3 3" xfId="482"/>
    <cellStyle name="normálne 33 2 3 3 4" xfId="622"/>
    <cellStyle name="normálne 33 2 3 3 5" xfId="788"/>
    <cellStyle name="normálne 33 2 3 3 6" xfId="886"/>
    <cellStyle name="normálne 33 2 3 4" xfId="269"/>
    <cellStyle name="normálne 33 2 3 5" xfId="409"/>
    <cellStyle name="normálne 33 2 3 6" xfId="551"/>
    <cellStyle name="normálne 33 2 3 7" xfId="715"/>
    <cellStyle name="normálne 33 2 3 8" xfId="891"/>
    <cellStyle name="normálne 33 2 4" xfId="104"/>
    <cellStyle name="normálne 33 2 4 2" xfId="178"/>
    <cellStyle name="normálne 33 2 4 2 2" xfId="358"/>
    <cellStyle name="normálne 33 2 4 2 3" xfId="495"/>
    <cellStyle name="normálne 33 2 4 2 4" xfId="635"/>
    <cellStyle name="normálne 33 2 4 2 5" xfId="801"/>
    <cellStyle name="normálne 33 2 4 2 6" xfId="963"/>
    <cellStyle name="normálne 33 2 4 3" xfId="285"/>
    <cellStyle name="normálne 33 2 4 4" xfId="423"/>
    <cellStyle name="normálne 33 2 4 5" xfId="564"/>
    <cellStyle name="normálne 33 2 4 6" xfId="729"/>
    <cellStyle name="normálne 33 2 4 7" xfId="928"/>
    <cellStyle name="normálne 33 2 5" xfId="143"/>
    <cellStyle name="normálne 33 2 5 2" xfId="323"/>
    <cellStyle name="normálne 33 2 5 3" xfId="460"/>
    <cellStyle name="normálne 33 2 5 4" xfId="600"/>
    <cellStyle name="normálne 33 2 5 5" xfId="766"/>
    <cellStyle name="normálne 33 2 5 6" xfId="917"/>
    <cellStyle name="normálne 33 2 6" xfId="236"/>
    <cellStyle name="normálne 33 2 7" xfId="224"/>
    <cellStyle name="normálne 33 2 8" xfId="529"/>
    <cellStyle name="normálne 33 2 9" xfId="692"/>
    <cellStyle name="normálne 33 3" xfId="58"/>
    <cellStyle name="normálne 33 3 2" xfId="109"/>
    <cellStyle name="normálne 33 3 2 2" xfId="183"/>
    <cellStyle name="normálne 33 3 2 2 2" xfId="363"/>
    <cellStyle name="normálne 33 3 2 2 3" xfId="500"/>
    <cellStyle name="normálne 33 3 2 2 4" xfId="640"/>
    <cellStyle name="normálne 33 3 2 2 5" xfId="806"/>
    <cellStyle name="normálne 33 3 2 2 6" xfId="894"/>
    <cellStyle name="normálne 33 3 2 3" xfId="290"/>
    <cellStyle name="normálne 33 3 2 4" xfId="428"/>
    <cellStyle name="normálne 33 3 2 5" xfId="569"/>
    <cellStyle name="normálne 33 3 2 6" xfId="734"/>
    <cellStyle name="normálne 33 3 2 7" xfId="990"/>
    <cellStyle name="normálne 33 3 3" xfId="148"/>
    <cellStyle name="normálne 33 3 3 2" xfId="328"/>
    <cellStyle name="normálne 33 3 3 3" xfId="465"/>
    <cellStyle name="normálne 33 3 3 4" xfId="605"/>
    <cellStyle name="normálne 33 3 3 5" xfId="771"/>
    <cellStyle name="normálne 33 3 3 6" xfId="903"/>
    <cellStyle name="normálne 33 3 4" xfId="243"/>
    <cellStyle name="normálne 33 3 5" xfId="260"/>
    <cellStyle name="normálne 33 3 6" xfId="534"/>
    <cellStyle name="normálne 33 3 7" xfId="696"/>
    <cellStyle name="normálne 33 3 8" xfId="952"/>
    <cellStyle name="normálne 33 4" xfId="74"/>
    <cellStyle name="normálne 33 4 2" xfId="120"/>
    <cellStyle name="normálne 33 4 2 2" xfId="194"/>
    <cellStyle name="normálne 33 4 2 2 2" xfId="374"/>
    <cellStyle name="normálne 33 4 2 2 3" xfId="511"/>
    <cellStyle name="normálne 33 4 2 2 4" xfId="651"/>
    <cellStyle name="normálne 33 4 2 2 5" xfId="817"/>
    <cellStyle name="normálne 33 4 2 2 6" xfId="939"/>
    <cellStyle name="normálne 33 4 2 3" xfId="301"/>
    <cellStyle name="normálne 33 4 2 4" xfId="439"/>
    <cellStyle name="normálne 33 4 2 5" xfId="580"/>
    <cellStyle name="normálne 33 4 2 6" xfId="745"/>
    <cellStyle name="normálne 33 4 2 7" xfId="867"/>
    <cellStyle name="normálne 33 4 3" xfId="159"/>
    <cellStyle name="normálne 33 4 3 2" xfId="339"/>
    <cellStyle name="normálne 33 4 3 3" xfId="476"/>
    <cellStyle name="normálne 33 4 3 4" xfId="616"/>
    <cellStyle name="normálne 33 4 3 5" xfId="782"/>
    <cellStyle name="normálne 33 4 3 6" xfId="890"/>
    <cellStyle name="normálne 33 4 4" xfId="258"/>
    <cellStyle name="normálne 33 4 5" xfId="402"/>
    <cellStyle name="normálne 33 4 6" xfId="545"/>
    <cellStyle name="normálne 33 4 7" xfId="708"/>
    <cellStyle name="normálne 33 4 8" xfId="688"/>
    <cellStyle name="normálne 33 5" xfId="98"/>
    <cellStyle name="normálne 33 5 2" xfId="172"/>
    <cellStyle name="normálne 33 5 2 2" xfId="352"/>
    <cellStyle name="normálne 33 5 2 3" xfId="489"/>
    <cellStyle name="normálne 33 5 2 4" xfId="629"/>
    <cellStyle name="normálne 33 5 2 5" xfId="795"/>
    <cellStyle name="normálne 33 5 2 6" xfId="950"/>
    <cellStyle name="normálne 33 5 3" xfId="279"/>
    <cellStyle name="normálne 33 5 4" xfId="417"/>
    <cellStyle name="normálne 33 5 5" xfId="558"/>
    <cellStyle name="normálne 33 5 6" xfId="723"/>
    <cellStyle name="normálne 33 5 7" xfId="946"/>
    <cellStyle name="normálne 33 6" xfId="137"/>
    <cellStyle name="normálne 33 6 2" xfId="317"/>
    <cellStyle name="normálne 33 6 3" xfId="454"/>
    <cellStyle name="normálne 33 6 4" xfId="594"/>
    <cellStyle name="normálne 33 6 5" xfId="760"/>
    <cellStyle name="normálne 33 6 6" xfId="901"/>
    <cellStyle name="normálne 33 7" xfId="220"/>
    <cellStyle name="normálne 33 8" xfId="268"/>
    <cellStyle name="normálne 33 9" xfId="525"/>
    <cellStyle name="normálne 34" xfId="682"/>
    <cellStyle name="normálne 35" xfId="1230"/>
    <cellStyle name="normálne 35 2" xfId="1338"/>
    <cellStyle name="normálne 35 2 2" xfId="1414"/>
    <cellStyle name="normálne 35 3" xfId="1398"/>
    <cellStyle name="normálne 36" xfId="1228"/>
    <cellStyle name="normálne 37" xfId="1115"/>
    <cellStyle name="normálne 38" xfId="1114"/>
    <cellStyle name="normálne 39" xfId="1122"/>
    <cellStyle name="normálne 4" xfId="9"/>
    <cellStyle name="normálne 4 10" xfId="672"/>
    <cellStyle name="normálne 4 10 2" xfId="1006"/>
    <cellStyle name="normálne 4 10 3" xfId="1099"/>
    <cellStyle name="normálne 4 11" xfId="1014"/>
    <cellStyle name="normálne 4 12" xfId="1076"/>
    <cellStyle name="normálne 4 13" xfId="1065"/>
    <cellStyle name="normálne 4 14" xfId="1055"/>
    <cellStyle name="normálne 4 15" xfId="1021"/>
    <cellStyle name="normálne 4 16" xfId="1044"/>
    <cellStyle name="normálne 4 17" xfId="1049"/>
    <cellStyle name="normálne 4 18" xfId="1066"/>
    <cellStyle name="normálne 4 19" xfId="832"/>
    <cellStyle name="normálne 4 2" xfId="54"/>
    <cellStyle name="normálne 4 2 10" xfId="985"/>
    <cellStyle name="normálne 4 2 2" xfId="67"/>
    <cellStyle name="normálne 4 2 2 2" xfId="118"/>
    <cellStyle name="normálne 4 2 2 2 2" xfId="192"/>
    <cellStyle name="normálne 4 2 2 2 2 2" xfId="372"/>
    <cellStyle name="normálne 4 2 2 2 2 3" xfId="509"/>
    <cellStyle name="normálne 4 2 2 2 2 4" xfId="649"/>
    <cellStyle name="normálne 4 2 2 2 2 5" xfId="815"/>
    <cellStyle name="normálne 4 2 2 2 2 6" xfId="866"/>
    <cellStyle name="normálne 4 2 2 2 3" xfId="299"/>
    <cellStyle name="normálne 4 2 2 2 4" xfId="437"/>
    <cellStyle name="normálne 4 2 2 2 5" xfId="578"/>
    <cellStyle name="normálne 4 2 2 2 6" xfId="743"/>
    <cellStyle name="normálne 4 2 2 2 7" xfId="962"/>
    <cellStyle name="normálne 4 2 2 3" xfId="157"/>
    <cellStyle name="normálne 4 2 2 3 2" xfId="337"/>
    <cellStyle name="normálne 4 2 2 3 3" xfId="474"/>
    <cellStyle name="normálne 4 2 2 3 4" xfId="614"/>
    <cellStyle name="normálne 4 2 2 3 5" xfId="780"/>
    <cellStyle name="normálne 4 2 2 3 6" xfId="984"/>
    <cellStyle name="normálne 4 2 2 4" xfId="252"/>
    <cellStyle name="normálne 4 2 2 5" xfId="397"/>
    <cellStyle name="normálne 4 2 2 6" xfId="543"/>
    <cellStyle name="normálne 4 2 2 7" xfId="704"/>
    <cellStyle name="normálne 4 2 2 8" xfId="870"/>
    <cellStyle name="normálne 4 2 3" xfId="92"/>
    <cellStyle name="normálne 4 2 3 2" xfId="129"/>
    <cellStyle name="normálne 4 2 3 2 2" xfId="203"/>
    <cellStyle name="normálne 4 2 3 2 2 2" xfId="383"/>
    <cellStyle name="normálne 4 2 3 2 2 3" xfId="520"/>
    <cellStyle name="normálne 4 2 3 2 2 4" xfId="660"/>
    <cellStyle name="normálne 4 2 3 2 2 5" xfId="826"/>
    <cellStyle name="normálne 4 2 3 2 2 6" xfId="920"/>
    <cellStyle name="normálne 4 2 3 2 3" xfId="310"/>
    <cellStyle name="normálne 4 2 3 2 4" xfId="448"/>
    <cellStyle name="normálne 4 2 3 2 5" xfId="589"/>
    <cellStyle name="normálne 4 2 3 2 6" xfId="754"/>
    <cellStyle name="normálne 4 2 3 2 7" xfId="889"/>
    <cellStyle name="normálne 4 2 3 3" xfId="168"/>
    <cellStyle name="normálne 4 2 3 3 2" xfId="348"/>
    <cellStyle name="normálne 4 2 3 3 3" xfId="485"/>
    <cellStyle name="normálne 4 2 3 3 4" xfId="625"/>
    <cellStyle name="normálne 4 2 3 3 5" xfId="791"/>
    <cellStyle name="normálne 4 2 3 3 6" xfId="872"/>
    <cellStyle name="normálne 4 2 3 4" xfId="273"/>
    <cellStyle name="normálne 4 2 3 5" xfId="412"/>
    <cellStyle name="normálne 4 2 3 6" xfId="554"/>
    <cellStyle name="normálne 4 2 3 7" xfId="718"/>
    <cellStyle name="normálne 4 2 3 8" xfId="980"/>
    <cellStyle name="normálne 4 2 4" xfId="107"/>
    <cellStyle name="normálne 4 2 4 2" xfId="181"/>
    <cellStyle name="normálne 4 2 4 2 2" xfId="361"/>
    <cellStyle name="normálne 4 2 4 2 3" xfId="498"/>
    <cellStyle name="normálne 4 2 4 2 4" xfId="638"/>
    <cellStyle name="normálne 4 2 4 2 5" xfId="804"/>
    <cellStyle name="normálne 4 2 4 2 6" xfId="989"/>
    <cellStyle name="normálne 4 2 4 3" xfId="288"/>
    <cellStyle name="normálne 4 2 4 4" xfId="426"/>
    <cellStyle name="normálne 4 2 4 5" xfId="567"/>
    <cellStyle name="normálne 4 2 4 6" xfId="732"/>
    <cellStyle name="normálne 4 2 4 7" xfId="915"/>
    <cellStyle name="normálne 4 2 5" xfId="146"/>
    <cellStyle name="normálne 4 2 5 2" xfId="326"/>
    <cellStyle name="normálne 4 2 5 3" xfId="463"/>
    <cellStyle name="normálne 4 2 5 4" xfId="603"/>
    <cellStyle name="normálne 4 2 5 5" xfId="769"/>
    <cellStyle name="normálne 4 2 5 6" xfId="944"/>
    <cellStyle name="normálne 4 2 6" xfId="239"/>
    <cellStyle name="normálne 4 2 7" xfId="278"/>
    <cellStyle name="normálne 4 2 8" xfId="532"/>
    <cellStyle name="normálne 4 2 9" xfId="686"/>
    <cellStyle name="normálne 4 20" xfId="1111"/>
    <cellStyle name="normálne 4 21" xfId="1117"/>
    <cellStyle name="normálne 4 22" xfId="1124"/>
    <cellStyle name="normálne 4 23" xfId="1131"/>
    <cellStyle name="normálne 4 24" xfId="1138"/>
    <cellStyle name="normálne 4 25" xfId="1145"/>
    <cellStyle name="normálne 4 26" xfId="1151"/>
    <cellStyle name="normálne 4 27" xfId="1157"/>
    <cellStyle name="normálne 4 28" xfId="1163"/>
    <cellStyle name="normálne 4 29" xfId="1169"/>
    <cellStyle name="normálne 4 3" xfId="61"/>
    <cellStyle name="normálne 4 3 2" xfId="112"/>
    <cellStyle name="normálne 4 3 2 2" xfId="186"/>
    <cellStyle name="normálne 4 3 2 2 2" xfId="366"/>
    <cellStyle name="normálne 4 3 2 2 3" xfId="503"/>
    <cellStyle name="normálne 4 3 2 2 4" xfId="643"/>
    <cellStyle name="normálne 4 3 2 2 5" xfId="809"/>
    <cellStyle name="normálne 4 3 2 2 6" xfId="843"/>
    <cellStyle name="normálne 4 3 2 3" xfId="293"/>
    <cellStyle name="normálne 4 3 2 4" xfId="431"/>
    <cellStyle name="normálne 4 3 2 5" xfId="572"/>
    <cellStyle name="normálne 4 3 2 6" xfId="737"/>
    <cellStyle name="normálne 4 3 2 7" xfId="949"/>
    <cellStyle name="normálne 4 3 3" xfId="151"/>
    <cellStyle name="normálne 4 3 3 2" xfId="331"/>
    <cellStyle name="normálne 4 3 3 3" xfId="468"/>
    <cellStyle name="normálne 4 3 3 4" xfId="608"/>
    <cellStyle name="normálne 4 3 3 5" xfId="774"/>
    <cellStyle name="normálne 4 3 3 6" xfId="971"/>
    <cellStyle name="normálne 4 3 4" xfId="246"/>
    <cellStyle name="normálne 4 3 5" xfId="261"/>
    <cellStyle name="normálne 4 3 6" xfId="537"/>
    <cellStyle name="normálne 4 3 7" xfId="699"/>
    <cellStyle name="normálne 4 3 8" xfId="976"/>
    <cellStyle name="normálne 4 30" xfId="40"/>
    <cellStyle name="normálne 4 4" xfId="81"/>
    <cellStyle name="normálne 4 4 2" xfId="123"/>
    <cellStyle name="normálne 4 4 2 2" xfId="197"/>
    <cellStyle name="normálne 4 4 2 2 2" xfId="377"/>
    <cellStyle name="normálne 4 4 2 2 3" xfId="514"/>
    <cellStyle name="normálne 4 4 2 2 4" xfId="654"/>
    <cellStyle name="normálne 4 4 2 2 5" xfId="820"/>
    <cellStyle name="normálne 4 4 2 2 6" xfId="909"/>
    <cellStyle name="normálne 4 4 2 3" xfId="304"/>
    <cellStyle name="normálne 4 4 2 4" xfId="442"/>
    <cellStyle name="normálne 4 4 2 5" xfId="583"/>
    <cellStyle name="normálne 4 4 2 6" xfId="748"/>
    <cellStyle name="normálne 4 4 2 7" xfId="893"/>
    <cellStyle name="normálne 4 4 3" xfId="162"/>
    <cellStyle name="normálne 4 4 3 2" xfId="342"/>
    <cellStyle name="normálne 4 4 3 3" xfId="479"/>
    <cellStyle name="normálne 4 4 3 4" xfId="619"/>
    <cellStyle name="normálne 4 4 3 5" xfId="785"/>
    <cellStyle name="normálne 4 4 3 6" xfId="854"/>
    <cellStyle name="normálne 4 4 4" xfId="263"/>
    <cellStyle name="normálne 4 4 5" xfId="406"/>
    <cellStyle name="normálne 4 4 6" xfId="548"/>
    <cellStyle name="normálne 4 4 7" xfId="711"/>
    <cellStyle name="normálne 4 4 8" xfId="878"/>
    <cellStyle name="normálne 4 5" xfId="101"/>
    <cellStyle name="normálne 4 5 2" xfId="175"/>
    <cellStyle name="normálne 4 5 2 2" xfId="355"/>
    <cellStyle name="normálne 4 5 2 3" xfId="492"/>
    <cellStyle name="normálne 4 5 2 4" xfId="632"/>
    <cellStyle name="normálne 4 5 2 5" xfId="798"/>
    <cellStyle name="normálne 4 5 2 6" xfId="974"/>
    <cellStyle name="normálne 4 5 3" xfId="282"/>
    <cellStyle name="normálne 4 5 4" xfId="420"/>
    <cellStyle name="normálne 4 5 5" xfId="561"/>
    <cellStyle name="normálne 4 5 6" xfId="726"/>
    <cellStyle name="normálne 4 5 7" xfId="836"/>
    <cellStyle name="normálne 4 6" xfId="140"/>
    <cellStyle name="normálne 4 6 2" xfId="320"/>
    <cellStyle name="normálne 4 6 3" xfId="457"/>
    <cellStyle name="normálne 4 6 4" xfId="597"/>
    <cellStyle name="normálne 4 6 5" xfId="763"/>
    <cellStyle name="normálne 4 6 6" xfId="931"/>
    <cellStyle name="normálne 4 7" xfId="228"/>
    <cellStyle name="normálne 4 8" xfId="231"/>
    <cellStyle name="normálne 4 9" xfId="400"/>
    <cellStyle name="normálne 40" xfId="1129"/>
    <cellStyle name="normálne 41" xfId="1136"/>
    <cellStyle name="normálne 42" xfId="1143"/>
    <cellStyle name="normálne 43" xfId="1229"/>
    <cellStyle name="normálne 44" xfId="1232"/>
    <cellStyle name="normálne 44 2" xfId="1463"/>
    <cellStyle name="normálne 45" xfId="1221"/>
    <cellStyle name="normálne 46" xfId="1220"/>
    <cellStyle name="normálne 47" xfId="1235"/>
    <cellStyle name="normálne 48" xfId="1234"/>
    <cellStyle name="normálne 48 2" xfId="1400"/>
    <cellStyle name="normálne 49" xfId="1340"/>
    <cellStyle name="normálne 49 2" xfId="1416"/>
    <cellStyle name="normálne 5" xfId="10"/>
    <cellStyle name="normálne 5 2" xfId="221"/>
    <cellStyle name="normálne 5 2 2" xfId="835"/>
    <cellStyle name="normálne 5 2 2 2" xfId="1266"/>
    <cellStyle name="normálne 5 2 3" xfId="858"/>
    <cellStyle name="normálne 5 2 3 2" xfId="1273"/>
    <cellStyle name="normálne 5 2 4" xfId="1244"/>
    <cellStyle name="normálne 5 3" xfId="235"/>
    <cellStyle name="normálne 5 3 2" xfId="842"/>
    <cellStyle name="normálne 5 3 2 2" xfId="1269"/>
    <cellStyle name="normálne 5 3 3" xfId="978"/>
    <cellStyle name="normálne 5 3 3 2" xfId="1284"/>
    <cellStyle name="normálne 5 3 4" xfId="1247"/>
    <cellStyle name="normálne 5 4" xfId="453"/>
    <cellStyle name="normálne 5 4 2" xfId="922"/>
    <cellStyle name="normálne 5 4 2 2" xfId="1281"/>
    <cellStyle name="normálne 5 4 3" xfId="902"/>
    <cellStyle name="normálne 5 4 3 2" xfId="1277"/>
    <cellStyle name="normálne 5 4 4" xfId="1254"/>
    <cellStyle name="normálne 5 5" xfId="681"/>
    <cellStyle name="normálne 5 5 2" xfId="1260"/>
    <cellStyle name="normálne 5 6" xfId="857"/>
    <cellStyle name="normálne 5 6 2" xfId="1272"/>
    <cellStyle name="normálne 5 7" xfId="1238"/>
    <cellStyle name="normálne 5 8" xfId="32"/>
    <cellStyle name="Normálne 5 9" xfId="1478"/>
    <cellStyle name="normálne 50" xfId="1343"/>
    <cellStyle name="normálne 51" xfId="1341"/>
    <cellStyle name="normálne 52" xfId="1420"/>
    <cellStyle name="normálne 53" xfId="1418"/>
    <cellStyle name="normálne 54" xfId="1465"/>
    <cellStyle name="normálne 54 2" xfId="1464"/>
    <cellStyle name="normálne 55" xfId="1466"/>
    <cellStyle name="Normálne 56" xfId="25"/>
    <cellStyle name="Normálne 57" xfId="1479"/>
    <cellStyle name="normálne 6" xfId="41"/>
    <cellStyle name="normálne 6 10" xfId="673"/>
    <cellStyle name="normálne 6 10 2" xfId="1007"/>
    <cellStyle name="normálne 6 10 3" xfId="1100"/>
    <cellStyle name="normálne 6 11" xfId="1040"/>
    <cellStyle name="normálne 6 12" xfId="1056"/>
    <cellStyle name="normálne 6 13" xfId="1075"/>
    <cellStyle name="normálne 6 14" xfId="1035"/>
    <cellStyle name="normálne 6 15" xfId="1032"/>
    <cellStyle name="normálne 6 16" xfId="1091"/>
    <cellStyle name="normálne 6 17" xfId="1080"/>
    <cellStyle name="normálne 6 18" xfId="1085"/>
    <cellStyle name="normálne 6 19" xfId="759"/>
    <cellStyle name="normálne 6 2" xfId="55"/>
    <cellStyle name="normálne 6 2 10" xfId="938"/>
    <cellStyle name="normálne 6 2 2" xfId="68"/>
    <cellStyle name="normálne 6 2 2 2" xfId="119"/>
    <cellStyle name="normálne 6 2 2 2 2" xfId="193"/>
    <cellStyle name="normálne 6 2 2 2 2 2" xfId="373"/>
    <cellStyle name="normálne 6 2 2 2 2 3" xfId="510"/>
    <cellStyle name="normálne 6 2 2 2 2 4" xfId="650"/>
    <cellStyle name="normálne 6 2 2 2 2 5" xfId="816"/>
    <cellStyle name="normálne 6 2 2 2 2 6" xfId="986"/>
    <cellStyle name="normálne 6 2 2 2 3" xfId="300"/>
    <cellStyle name="normálne 6 2 2 2 4" xfId="438"/>
    <cellStyle name="normálne 6 2 2 2 5" xfId="579"/>
    <cellStyle name="normálne 6 2 2 2 6" xfId="744"/>
    <cellStyle name="normálne 6 2 2 2 7" xfId="913"/>
    <cellStyle name="normálne 6 2 2 3" xfId="158"/>
    <cellStyle name="normálne 6 2 2 3 2" xfId="338"/>
    <cellStyle name="normálne 6 2 2 3 3" xfId="475"/>
    <cellStyle name="normálne 6 2 2 3 4" xfId="615"/>
    <cellStyle name="normálne 6 2 2 3 5" xfId="781"/>
    <cellStyle name="normálne 6 2 2 3 6" xfId="936"/>
    <cellStyle name="normálne 6 2 2 4" xfId="253"/>
    <cellStyle name="normálne 6 2 2 5" xfId="398"/>
    <cellStyle name="normálne 6 2 2 6" xfId="544"/>
    <cellStyle name="normálne 6 2 2 7" xfId="705"/>
    <cellStyle name="normálne 6 2 2 8" xfId="991"/>
    <cellStyle name="normálne 6 2 3" xfId="93"/>
    <cellStyle name="normálne 6 2 3 2" xfId="130"/>
    <cellStyle name="normálne 6 2 3 2 2" xfId="204"/>
    <cellStyle name="normálne 6 2 3 2 2 2" xfId="384"/>
    <cellStyle name="normálne 6 2 3 2 2 3" xfId="521"/>
    <cellStyle name="normálne 6 2 3 2 2 4" xfId="661"/>
    <cellStyle name="normálne 6 2 3 2 2 5" xfId="827"/>
    <cellStyle name="normálne 6 2 3 2 2 6" xfId="874"/>
    <cellStyle name="normálne 6 2 3 2 3" xfId="311"/>
    <cellStyle name="normálne 6 2 3 2 4" xfId="449"/>
    <cellStyle name="normálne 6 2 3 2 5" xfId="590"/>
    <cellStyle name="normálne 6 2 3 2 6" xfId="755"/>
    <cellStyle name="normálne 6 2 3 2 7" xfId="970"/>
    <cellStyle name="normálne 6 2 3 3" xfId="169"/>
    <cellStyle name="normálne 6 2 3 3 2" xfId="349"/>
    <cellStyle name="normálne 6 2 3 3 3" xfId="486"/>
    <cellStyle name="normálne 6 2 3 3 4" xfId="626"/>
    <cellStyle name="normálne 6 2 3 3 5" xfId="792"/>
    <cellStyle name="normálne 6 2 3 3 6" xfId="994"/>
    <cellStyle name="normálne 6 2 3 4" xfId="274"/>
    <cellStyle name="normálne 6 2 3 5" xfId="413"/>
    <cellStyle name="normálne 6 2 3 6" xfId="555"/>
    <cellStyle name="normálne 6 2 3 7" xfId="719"/>
    <cellStyle name="normálne 6 2 3 8" xfId="933"/>
    <cellStyle name="normálne 6 2 4" xfId="108"/>
    <cellStyle name="normálne 6 2 4 2" xfId="182"/>
    <cellStyle name="normálne 6 2 4 2 2" xfId="362"/>
    <cellStyle name="normálne 6 2 4 2 3" xfId="499"/>
    <cellStyle name="normálne 6 2 4 2 4" xfId="639"/>
    <cellStyle name="normálne 6 2 4 2 5" xfId="805"/>
    <cellStyle name="normálne 6 2 4 2 6" xfId="941"/>
    <cellStyle name="normálne 6 2 4 3" xfId="289"/>
    <cellStyle name="normálne 6 2 4 4" xfId="427"/>
    <cellStyle name="normálne 6 2 4 5" xfId="568"/>
    <cellStyle name="normálne 6 2 4 6" xfId="733"/>
    <cellStyle name="normálne 6 2 4 7" xfId="869"/>
    <cellStyle name="normálne 6 2 5" xfId="147"/>
    <cellStyle name="normálne 6 2 5 2" xfId="327"/>
    <cellStyle name="normálne 6 2 5 3" xfId="464"/>
    <cellStyle name="normálne 6 2 5 4" xfId="604"/>
    <cellStyle name="normálne 6 2 5 5" xfId="770"/>
    <cellStyle name="normálne 6 2 5 6" xfId="896"/>
    <cellStyle name="normálne 6 2 6" xfId="240"/>
    <cellStyle name="normálne 6 2 7" xfId="255"/>
    <cellStyle name="normálne 6 2 8" xfId="533"/>
    <cellStyle name="normálne 6 2 9" xfId="687"/>
    <cellStyle name="normálne 6 20" xfId="1110"/>
    <cellStyle name="normálne 6 21" xfId="1118"/>
    <cellStyle name="normálne 6 22" xfId="1125"/>
    <cellStyle name="normálne 6 23" xfId="1132"/>
    <cellStyle name="normálne 6 24" xfId="1139"/>
    <cellStyle name="normálne 6 25" xfId="1146"/>
    <cellStyle name="normálne 6 26" xfId="1152"/>
    <cellStyle name="normálne 6 27" xfId="1158"/>
    <cellStyle name="normálne 6 28" xfId="1164"/>
    <cellStyle name="normálne 6 29" xfId="1170"/>
    <cellStyle name="normálne 6 3" xfId="62"/>
    <cellStyle name="normálne 6 3 2" xfId="113"/>
    <cellStyle name="normálne 6 3 2 2" xfId="187"/>
    <cellStyle name="normálne 6 3 2 2 2" xfId="367"/>
    <cellStyle name="normálne 6 3 2 2 3" xfId="504"/>
    <cellStyle name="normálne 6 3 2 2 4" xfId="644"/>
    <cellStyle name="normálne 6 3 2 2 5" xfId="810"/>
    <cellStyle name="normálne 6 3 2 2 6" xfId="972"/>
    <cellStyle name="normálne 6 3 2 3" xfId="294"/>
    <cellStyle name="normálne 6 3 2 4" xfId="432"/>
    <cellStyle name="normálne 6 3 2 5" xfId="573"/>
    <cellStyle name="normálne 6 3 2 6" xfId="738"/>
    <cellStyle name="normálne 6 3 2 7" xfId="851"/>
    <cellStyle name="normálne 6 3 3" xfId="152"/>
    <cellStyle name="normálne 6 3 3 2" xfId="332"/>
    <cellStyle name="normálne 6 3 3 3" xfId="469"/>
    <cellStyle name="normálne 6 3 3 4" xfId="609"/>
    <cellStyle name="normálne 6 3 3 5" xfId="775"/>
    <cellStyle name="normálne 6 3 3 6" xfId="923"/>
    <cellStyle name="normálne 6 3 4" xfId="247"/>
    <cellStyle name="normálne 6 3 5" xfId="226"/>
    <cellStyle name="normálne 6 3 6" xfId="538"/>
    <cellStyle name="normálne 6 3 7" xfId="700"/>
    <cellStyle name="normálne 6 3 8" xfId="929"/>
    <cellStyle name="normálne 6 4" xfId="82"/>
    <cellStyle name="normálne 6 4 2" xfId="124"/>
    <cellStyle name="normálne 6 4 2 2" xfId="198"/>
    <cellStyle name="normálne 6 4 2 2 2" xfId="378"/>
    <cellStyle name="normálne 6 4 2 2 3" xfId="515"/>
    <cellStyle name="normálne 6 4 2 2 4" xfId="655"/>
    <cellStyle name="normálne 6 4 2 2 5" xfId="821"/>
    <cellStyle name="normálne 6 4 2 2 6" xfId="859"/>
    <cellStyle name="normálne 6 4 2 3" xfId="305"/>
    <cellStyle name="normálne 6 4 2 4" xfId="443"/>
    <cellStyle name="normálne 6 4 2 5" xfId="584"/>
    <cellStyle name="normálne 6 4 2 6" xfId="749"/>
    <cellStyle name="normálne 6 4 2 7" xfId="957"/>
    <cellStyle name="normálne 6 4 3" xfId="163"/>
    <cellStyle name="normálne 6 4 3 2" xfId="343"/>
    <cellStyle name="normálne 6 4 3 3" xfId="480"/>
    <cellStyle name="normálne 6 4 3 4" xfId="620"/>
    <cellStyle name="normálne 6 4 3 5" xfId="786"/>
    <cellStyle name="normálne 6 4 3 6" xfId="979"/>
    <cellStyle name="normálne 6 4 4" xfId="264"/>
    <cellStyle name="normálne 6 4 5" xfId="407"/>
    <cellStyle name="normálne 6 4 6" xfId="549"/>
    <cellStyle name="normálne 6 4 7" xfId="712"/>
    <cellStyle name="normálne 6 4 8" xfId="960"/>
    <cellStyle name="normálne 6 5" xfId="102"/>
    <cellStyle name="normálne 6 5 2" xfId="176"/>
    <cellStyle name="normálne 6 5 2 2" xfId="356"/>
    <cellStyle name="normálne 6 5 2 3" xfId="493"/>
    <cellStyle name="normálne 6 5 2 4" xfId="633"/>
    <cellStyle name="normálne 6 5 2 5" xfId="799"/>
    <cellStyle name="normálne 6 5 2 6" xfId="927"/>
    <cellStyle name="normálne 6 5 3" xfId="283"/>
    <cellStyle name="normálne 6 5 4" xfId="421"/>
    <cellStyle name="normálne 6 5 5" xfId="562"/>
    <cellStyle name="normálne 6 5 6" xfId="727"/>
    <cellStyle name="normálne 6 5 7" xfId="847"/>
    <cellStyle name="normálne 6 6" xfId="141"/>
    <cellStyle name="normálne 6 6 2" xfId="321"/>
    <cellStyle name="normálne 6 6 3" xfId="458"/>
    <cellStyle name="normálne 6 6 4" xfId="598"/>
    <cellStyle name="normálne 6 6 5" xfId="764"/>
    <cellStyle name="normálne 6 6 6" xfId="885"/>
    <cellStyle name="normálne 6 7" xfId="229"/>
    <cellStyle name="normálne 6 8" xfId="392"/>
    <cellStyle name="normálne 6 9" xfId="241"/>
    <cellStyle name="normálne 7" xfId="43"/>
    <cellStyle name="normálne 7 2" xfId="83"/>
    <cellStyle name="Normálne 7 3" xfId="1477"/>
    <cellStyle name="normálne 8" xfId="47"/>
    <cellStyle name="normálne 8 2" xfId="85"/>
    <cellStyle name="normálne 9" xfId="44"/>
    <cellStyle name="normálne 9 10" xfId="1081"/>
    <cellStyle name="normálne 9 11" xfId="1088"/>
    <cellStyle name="normálne 9 12" xfId="1090"/>
    <cellStyle name="normálne 9 13" xfId="1092"/>
    <cellStyle name="normálne 9 14" xfId="1094"/>
    <cellStyle name="normálne 9 15" xfId="1018"/>
    <cellStyle name="normálne 9 16" xfId="1070"/>
    <cellStyle name="normálne 9 17" xfId="1082"/>
    <cellStyle name="normálne 9 18" xfId="695"/>
    <cellStyle name="normálne 9 19" xfId="1108"/>
    <cellStyle name="normálne 9 2" xfId="63"/>
    <cellStyle name="normálne 9 2 2" xfId="114"/>
    <cellStyle name="normálne 9 2 2 2" xfId="188"/>
    <cellStyle name="normálne 9 2 2 2 2" xfId="368"/>
    <cellStyle name="normálne 9 2 2 2 3" xfId="505"/>
    <cellStyle name="normálne 9 2 2 2 4" xfId="645"/>
    <cellStyle name="normálne 9 2 2 2 5" xfId="811"/>
    <cellStyle name="normálne 9 2 2 2 6" xfId="925"/>
    <cellStyle name="normálne 9 2 2 3" xfId="295"/>
    <cellStyle name="normálne 9 2 2 4" xfId="433"/>
    <cellStyle name="normálne 9 2 2 5" xfId="574"/>
    <cellStyle name="normálne 9 2 2 6" xfId="739"/>
    <cellStyle name="normálne 9 2 2 7" xfId="844"/>
    <cellStyle name="normálne 9 2 3" xfId="153"/>
    <cellStyle name="normálne 9 2 3 2" xfId="333"/>
    <cellStyle name="normálne 9 2 3 3" xfId="470"/>
    <cellStyle name="normálne 9 2 3 4" xfId="610"/>
    <cellStyle name="normálne 9 2 3 5" xfId="776"/>
    <cellStyle name="normálne 9 2 3 6" xfId="877"/>
    <cellStyle name="normálne 9 2 4" xfId="248"/>
    <cellStyle name="normálne 9 2 5" xfId="393"/>
    <cellStyle name="normálne 9 2 6" xfId="539"/>
    <cellStyle name="normálne 9 2 7" xfId="689"/>
    <cellStyle name="normálne 9 2 8" xfId="908"/>
    <cellStyle name="normálne 9 20" xfId="1121"/>
    <cellStyle name="normálne 9 21" xfId="1128"/>
    <cellStyle name="normálne 9 22" xfId="1135"/>
    <cellStyle name="normálne 9 23" xfId="1142"/>
    <cellStyle name="normálne 9 24" xfId="1149"/>
    <cellStyle name="normálne 9 25" xfId="1155"/>
    <cellStyle name="normálne 9 26" xfId="1161"/>
    <cellStyle name="normálne 9 27" xfId="1167"/>
    <cellStyle name="normálne 9 28" xfId="1173"/>
    <cellStyle name="normálne 9 3" xfId="84"/>
    <cellStyle name="normálne 9 3 2" xfId="125"/>
    <cellStyle name="normálne 9 3 2 2" xfId="199"/>
    <cellStyle name="normálne 9 3 2 2 2" xfId="379"/>
    <cellStyle name="normálne 9 3 2 2 3" xfId="516"/>
    <cellStyle name="normálne 9 3 2 2 4" xfId="656"/>
    <cellStyle name="normálne 9 3 2 2 5" xfId="822"/>
    <cellStyle name="normálne 9 3 2 2 6" xfId="982"/>
    <cellStyle name="normálne 9 3 2 3" xfId="306"/>
    <cellStyle name="normálne 9 3 2 4" xfId="444"/>
    <cellStyle name="normálne 9 3 2 5" xfId="585"/>
    <cellStyle name="normálne 9 3 2 6" xfId="750"/>
    <cellStyle name="normálne 9 3 2 7" xfId="910"/>
    <cellStyle name="normálne 9 3 3" xfId="164"/>
    <cellStyle name="normálne 9 3 3 2" xfId="344"/>
    <cellStyle name="normálne 9 3 3 3" xfId="481"/>
    <cellStyle name="normálne 9 3 3 4" xfId="621"/>
    <cellStyle name="normálne 9 3 3 5" xfId="787"/>
    <cellStyle name="normálne 9 3 3 6" xfId="932"/>
    <cellStyle name="normálne 9 3 4" xfId="266"/>
    <cellStyle name="normálne 9 3 5" xfId="408"/>
    <cellStyle name="normálne 9 3 6" xfId="550"/>
    <cellStyle name="normálne 9 3 7" xfId="713"/>
    <cellStyle name="normálne 9 3 8" xfId="864"/>
    <cellStyle name="normálne 9 4" xfId="103"/>
    <cellStyle name="normálne 9 4 2" xfId="177"/>
    <cellStyle name="normálne 9 4 2 2" xfId="357"/>
    <cellStyle name="normálne 9 4 2 3" xfId="494"/>
    <cellStyle name="normálne 9 4 2 4" xfId="634"/>
    <cellStyle name="normálne 9 4 2 5" xfId="800"/>
    <cellStyle name="normálne 9 4 2 6" xfId="881"/>
    <cellStyle name="normálne 9 4 3" xfId="284"/>
    <cellStyle name="normálne 9 4 4" xfId="422"/>
    <cellStyle name="normálne 9 4 5" xfId="563"/>
    <cellStyle name="normálne 9 4 6" xfId="728"/>
    <cellStyle name="normálne 9 4 7" xfId="975"/>
    <cellStyle name="normálne 9 5" xfId="142"/>
    <cellStyle name="normálne 9 5 2" xfId="322"/>
    <cellStyle name="normálne 9 5 3" xfId="459"/>
    <cellStyle name="normálne 9 5 4" xfId="599"/>
    <cellStyle name="normálne 9 5 5" xfId="765"/>
    <cellStyle name="normálne 9 5 6" xfId="966"/>
    <cellStyle name="normálne 9 6" xfId="232"/>
    <cellStyle name="normálne 9 7" xfId="388"/>
    <cellStyle name="normálne 9 8" xfId="267"/>
    <cellStyle name="normálne 9 9" xfId="676"/>
    <cellStyle name="normálne 9 9 2" xfId="1008"/>
    <cellStyle name="normálne 9 9 3" xfId="1101"/>
    <cellStyle name="normální_bc" xfId="1417"/>
    <cellStyle name="Percentá" xfId="1476" builtinId="5"/>
    <cellStyle name="percentá 10" xfId="1222"/>
    <cellStyle name="percentá 11" xfId="1223"/>
    <cellStyle name="percentá 12" xfId="1224"/>
    <cellStyle name="Percentá 12 2" xfId="1474"/>
    <cellStyle name="percentá 13" xfId="1231"/>
    <cellStyle name="percentá 13 2" xfId="1339"/>
    <cellStyle name="percentá 13 2 2" xfId="1415"/>
    <cellStyle name="percentá 13 3" xfId="1399"/>
    <cellStyle name="percentá 14" xfId="1225"/>
    <cellStyle name="percentá 15" xfId="1226"/>
    <cellStyle name="percentá 16" xfId="1237"/>
    <cellStyle name="percentá 17" xfId="1227"/>
    <cellStyle name="percentá 18" xfId="1345"/>
    <cellStyle name="percentá 19" xfId="1342"/>
    <cellStyle name="percentá 2" xfId="11"/>
    <cellStyle name="percentá 2 10" xfId="1062"/>
    <cellStyle name="percentá 2 11" xfId="1045"/>
    <cellStyle name="percentá 2 12" xfId="1077"/>
    <cellStyle name="percentá 2 13" xfId="1084"/>
    <cellStyle name="percentá 2 14" xfId="722"/>
    <cellStyle name="percentá 2 15" xfId="1113"/>
    <cellStyle name="percentá 2 16" xfId="1119"/>
    <cellStyle name="percentá 2 17" xfId="1126"/>
    <cellStyle name="percentá 2 18" xfId="1133"/>
    <cellStyle name="percentá 2 19" xfId="1140"/>
    <cellStyle name="percentá 2 2" xfId="52"/>
    <cellStyle name="percentá 2 2 2" xfId="90"/>
    <cellStyle name="percentá 2 20" xfId="1147"/>
    <cellStyle name="percentá 2 21" xfId="1153"/>
    <cellStyle name="percentá 2 22" xfId="1159"/>
    <cellStyle name="percentá 2 23" xfId="1165"/>
    <cellStyle name="percentá 2 24" xfId="1171"/>
    <cellStyle name="Percentá 2 25" xfId="1486"/>
    <cellStyle name="percentá 2 3" xfId="46"/>
    <cellStyle name="percentá 2 3 2" xfId="234"/>
    <cellStyle name="percentá 2 3 2 2" xfId="841"/>
    <cellStyle name="percentá 2 3 2 2 2" xfId="1268"/>
    <cellStyle name="percentá 2 3 2 3" xfId="852"/>
    <cellStyle name="percentá 2 3 2 3 2" xfId="1270"/>
    <cellStyle name="percentá 2 3 2 4" xfId="1246"/>
    <cellStyle name="percentá 2 3 3" xfId="277"/>
    <cellStyle name="percentá 2 3 3 2" xfId="861"/>
    <cellStyle name="percentá 2 3 3 2 2" xfId="1274"/>
    <cellStyle name="percentá 2 3 3 3" xfId="995"/>
    <cellStyle name="percentá 2 3 3 3 2" xfId="1288"/>
    <cellStyle name="percentá 2 3 3 4" xfId="1248"/>
    <cellStyle name="percentá 2 3 4" xfId="404"/>
    <cellStyle name="percentá 2 3 4 2" xfId="906"/>
    <cellStyle name="percentá 2 3 4 2 2" xfId="1280"/>
    <cellStyle name="percentá 2 3 4 3" xfId="958"/>
    <cellStyle name="percentá 2 3 4 3 2" xfId="1283"/>
    <cellStyle name="percentá 2 3 4 4" xfId="1253"/>
    <cellStyle name="percentá 2 3 5" xfId="691"/>
    <cellStyle name="percentá 2 3 5 2" xfId="1262"/>
    <cellStyle name="percentá 2 3 6" xfId="981"/>
    <cellStyle name="percentá 2 3 6 2" xfId="1285"/>
    <cellStyle name="percentá 2 3 7" xfId="1240"/>
    <cellStyle name="percentá 2 4" xfId="77"/>
    <cellStyle name="percentá 2 5" xfId="674"/>
    <cellStyle name="percentá 2 5 2" xfId="1004"/>
    <cellStyle name="percentá 2 5 3" xfId="1097"/>
    <cellStyle name="percentá 2 6" xfId="998"/>
    <cellStyle name="percentá 2 7" xfId="1019"/>
    <cellStyle name="percentá 2 8" xfId="1029"/>
    <cellStyle name="percentá 2 9" xfId="1042"/>
    <cellStyle name="percentá 20" xfId="1422"/>
    <cellStyle name="percentá 21" xfId="1419"/>
    <cellStyle name="percentá 22" xfId="1467"/>
    <cellStyle name="Percentá 23" xfId="28"/>
    <cellStyle name="Percentá 24" xfId="1468"/>
    <cellStyle name="Percentá 25" xfId="1471"/>
    <cellStyle name="Percentá 26" xfId="1470"/>
    <cellStyle name="Percentá 27" xfId="1469"/>
    <cellStyle name="Percentá 3" xfId="12"/>
    <cellStyle name="percentá 3 10" xfId="1036"/>
    <cellStyle name="percentá 3 11" xfId="1089"/>
    <cellStyle name="percentá 3 12" xfId="49"/>
    <cellStyle name="Percentá 3 13" xfId="1484"/>
    <cellStyle name="percentá 3 2" xfId="87"/>
    <cellStyle name="percentá 3 3" xfId="1012"/>
    <cellStyle name="percentá 3 4" xfId="1058"/>
    <cellStyle name="percentá 3 5" xfId="1046"/>
    <cellStyle name="percentá 3 6" xfId="1043"/>
    <cellStyle name="percentá 3 7" xfId="1031"/>
    <cellStyle name="percentá 3 8" xfId="1064"/>
    <cellStyle name="percentá 3 9" xfId="1054"/>
    <cellStyle name="Percentá 4" xfId="13"/>
    <cellStyle name="percentá 4 2" xfId="57"/>
    <cellStyle name="Percentá 5" xfId="14"/>
    <cellStyle name="percentá 5 2" xfId="71"/>
    <cellStyle name="Percentá 6" xfId="15"/>
    <cellStyle name="Percentá 7" xfId="16"/>
    <cellStyle name="percentá 7 2" xfId="136"/>
    <cellStyle name="percentá 8" xfId="211"/>
    <cellStyle name="percentá 9" xfId="213"/>
    <cellStyle name="percentá 9 2" xfId="391"/>
    <cellStyle name="percentá 9 2 2" xfId="1251"/>
    <cellStyle name="percentá 9 2 2 2" xfId="1405"/>
    <cellStyle name="percentá 9 2 3" xfId="1350"/>
    <cellStyle name="percentá 9 3" xfId="528"/>
    <cellStyle name="percentá 9 3 2" xfId="1256"/>
    <cellStyle name="percentá 9 3 2 2" xfId="1407"/>
    <cellStyle name="percentá 9 3 3" xfId="1352"/>
    <cellStyle name="percentá 9 4" xfId="667"/>
    <cellStyle name="percentá 9 4 2" xfId="1258"/>
    <cellStyle name="percentá 9 4 2 2" xfId="1409"/>
    <cellStyle name="percentá 9 4 3" xfId="1354"/>
    <cellStyle name="percentá 9 5" xfId="834"/>
    <cellStyle name="percentá 9 5 2" xfId="1265"/>
    <cellStyle name="percentá 9 5 2 2" xfId="1411"/>
    <cellStyle name="percentá 9 5 3" xfId="1356"/>
    <cellStyle name="percentá 9 6" xfId="884"/>
    <cellStyle name="percentá 9 6 2" xfId="1276"/>
    <cellStyle name="percentá 9 6 2 2" xfId="1412"/>
    <cellStyle name="percentá 9 6 3" xfId="1357"/>
    <cellStyle name="percentá 9 7" xfId="1242"/>
    <cellStyle name="percentá 9 7 2" xfId="1402"/>
    <cellStyle name="percentá 9 8" xfId="1347"/>
    <cellStyle name="Poznámka 2" xfId="1219"/>
    <cellStyle name="Poznámka 3" xfId="1215"/>
    <cellStyle name="Poznámka 4" xfId="1217"/>
    <cellStyle name="Poznámka 5" xfId="1216"/>
    <cellStyle name="Poznámka 6" xfId="1218"/>
    <cellStyle name="Poznámka 7" xfId="1214"/>
    <cellStyle name="Prepojená bunka 2" xfId="1309"/>
    <cellStyle name="Prepojená bunka 3" xfId="1369"/>
    <cellStyle name="Prepojená bunka 4" xfId="1434"/>
    <cellStyle name="Prepojená bunka 5" xfId="1185"/>
    <cellStyle name="SAPBEXaggData" xfId="33"/>
    <cellStyle name="SAPBEXstdItem" xfId="24"/>
    <cellStyle name="Spolu 2" xfId="1313"/>
    <cellStyle name="Spolu 3" xfId="1373"/>
    <cellStyle name="Spolu 4" xfId="1438"/>
    <cellStyle name="Spolu 5" xfId="1189"/>
    <cellStyle name="Text upozornenia 2" xfId="1311"/>
    <cellStyle name="Text upozornenia 3" xfId="1371"/>
    <cellStyle name="Text upozornenia 4" xfId="1436"/>
    <cellStyle name="Text upozornenia 5" xfId="1187"/>
    <cellStyle name="Titul 2" xfId="1423"/>
    <cellStyle name="Titul 3" xfId="1174"/>
    <cellStyle name="Vstup 2" xfId="1306"/>
    <cellStyle name="Vstup 3" xfId="1366"/>
    <cellStyle name="Vstup 4" xfId="1431"/>
    <cellStyle name="Vstup 5" xfId="1182"/>
    <cellStyle name="Výpočet 2" xfId="1308"/>
    <cellStyle name="Výpočet 3" xfId="1368"/>
    <cellStyle name="Výpočet 4" xfId="1433"/>
    <cellStyle name="Výpočet 5" xfId="1184"/>
    <cellStyle name="Výstup 2" xfId="1307"/>
    <cellStyle name="Výstup 3" xfId="1367"/>
    <cellStyle name="Výstup 4" xfId="1432"/>
    <cellStyle name="Výstup 5" xfId="1183"/>
    <cellStyle name="Vysvetľujúci text 2" xfId="1312"/>
    <cellStyle name="Vysvetľujúci text 3" xfId="1372"/>
    <cellStyle name="Vysvetľujúci text 4" xfId="1437"/>
    <cellStyle name="Vysvetľujúci text 5" xfId="1188"/>
    <cellStyle name="Zlá 2" xfId="1304"/>
    <cellStyle name="Zlá 3" xfId="1364"/>
    <cellStyle name="Zlá 4" xfId="1429"/>
    <cellStyle name="Zlá 5" xfId="1180"/>
    <cellStyle name="Zvýraznenie1 2" xfId="1314"/>
    <cellStyle name="Zvýraznenie1 3" xfId="1374"/>
    <cellStyle name="Zvýraznenie1 4" xfId="1439"/>
    <cellStyle name="Zvýraznenie1 5" xfId="1190"/>
    <cellStyle name="Zvýraznenie2 2" xfId="1318"/>
    <cellStyle name="Zvýraznenie2 3" xfId="1378"/>
    <cellStyle name="Zvýraznenie2 4" xfId="1443"/>
    <cellStyle name="Zvýraznenie2 5" xfId="1194"/>
    <cellStyle name="Zvýraznenie3 2" xfId="1322"/>
    <cellStyle name="Zvýraznenie3 3" xfId="1382"/>
    <cellStyle name="Zvýraznenie3 4" xfId="1447"/>
    <cellStyle name="Zvýraznenie3 5" xfId="1198"/>
    <cellStyle name="Zvýraznenie4 2" xfId="1326"/>
    <cellStyle name="Zvýraznenie4 3" xfId="1386"/>
    <cellStyle name="Zvýraznenie4 4" xfId="1451"/>
    <cellStyle name="Zvýraznenie4 5" xfId="1202"/>
    <cellStyle name="Zvýraznenie5 2" xfId="1330"/>
    <cellStyle name="Zvýraznenie5 3" xfId="1390"/>
    <cellStyle name="Zvýraznenie5 4" xfId="1455"/>
    <cellStyle name="Zvýraznenie5 5" xfId="1206"/>
    <cellStyle name="Zvýraznenie6 2" xfId="1334"/>
    <cellStyle name="Zvýraznenie6 3" xfId="1394"/>
    <cellStyle name="Zvýraznenie6 4" xfId="1459"/>
    <cellStyle name="Zvýraznenie6 5" xfId="12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B5EA"/>
      <color rgb="FF58595B"/>
      <color rgb="FF13B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34033245844276E-2"/>
          <c:y val="0.10739938757655293"/>
          <c:w val="0.93026596675415574"/>
          <c:h val="0.703361767279090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'G01'!$A$7</c:f>
              <c:strCache>
                <c:ptCount val="1"/>
                <c:pt idx="0">
                  <c:v>Štrukturálne primárne saldo verejnej správy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'G01'!$B$2:$E$2</c:f>
              <c:numCache>
                <c:formatCode>#,##0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'G01'!$B$7:$E$7</c:f>
              <c:numCache>
                <c:formatCode>0.0</c:formatCode>
                <c:ptCount val="4"/>
                <c:pt idx="0">
                  <c:v>-3.0713945742689628</c:v>
                </c:pt>
                <c:pt idx="1">
                  <c:v>-2.6232310323394143</c:v>
                </c:pt>
                <c:pt idx="2">
                  <c:v>-0.2180359337335176</c:v>
                </c:pt>
                <c:pt idx="3">
                  <c:v>-1.0632986773259834</c:v>
                </c:pt>
              </c:numCache>
            </c:numRef>
          </c:val>
        </c:ser>
        <c:ser>
          <c:idx val="1"/>
          <c:order val="1"/>
          <c:tx>
            <c:strRef>
              <c:f>'G01'!$A$8</c:f>
              <c:strCache>
                <c:ptCount val="1"/>
                <c:pt idx="0">
                  <c:v>HV štátne podniky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'G01'!$B$2:$E$2</c:f>
              <c:numCache>
                <c:formatCode>#,##0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'G01'!$B$8:$E$8</c:f>
              <c:numCache>
                <c:formatCode>0.0</c:formatCode>
                <c:ptCount val="4"/>
                <c:pt idx="0">
                  <c:v>1.1503435017304717</c:v>
                </c:pt>
                <c:pt idx="1">
                  <c:v>0.60461401331212072</c:v>
                </c:pt>
                <c:pt idx="2">
                  <c:v>0.7657312032207908</c:v>
                </c:pt>
                <c:pt idx="3">
                  <c:v>0.6671623278834462</c:v>
                </c:pt>
              </c:numCache>
            </c:numRef>
          </c:val>
        </c:ser>
        <c:ser>
          <c:idx val="2"/>
          <c:order val="2"/>
          <c:tx>
            <c:strRef>
              <c:f>'G01'!$A$9</c:f>
              <c:strCache>
                <c:ptCount val="1"/>
                <c:pt idx="0">
                  <c:v>HV NBS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'G01'!$B$2:$E$2</c:f>
              <c:numCache>
                <c:formatCode>#,##0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'G01'!$B$9:$E$9</c:f>
              <c:numCache>
                <c:formatCode>0.0</c:formatCode>
                <c:ptCount val="4"/>
                <c:pt idx="0">
                  <c:v>-0.11</c:v>
                </c:pt>
                <c:pt idx="1">
                  <c:v>0.28052063732346633</c:v>
                </c:pt>
                <c:pt idx="2">
                  <c:v>0.66561352525770201</c:v>
                </c:pt>
                <c:pt idx="3">
                  <c:v>0.13586806227703879</c:v>
                </c:pt>
              </c:numCache>
            </c:numRef>
          </c:val>
        </c:ser>
        <c:ser>
          <c:idx val="3"/>
          <c:order val="3"/>
          <c:tx>
            <c:strRef>
              <c:f>'G01'!$A$10</c:f>
              <c:strCache>
                <c:ptCount val="1"/>
                <c:pt idx="0">
                  <c:v>Dividendy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'G01'!$B$2:$E$2</c:f>
              <c:numCache>
                <c:formatCode>#,##0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'G01'!$B$10:$E$10</c:f>
              <c:numCache>
                <c:formatCode>0.0</c:formatCode>
                <c:ptCount val="4"/>
                <c:pt idx="0">
                  <c:v>-0.68</c:v>
                </c:pt>
                <c:pt idx="1">
                  <c:v>-0.84420551998011362</c:v>
                </c:pt>
                <c:pt idx="2">
                  <c:v>-0.59271286041870508</c:v>
                </c:pt>
                <c:pt idx="3">
                  <c:v>-0.37628075921160009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391656"/>
        <c:axId val="329386560"/>
      </c:barChart>
      <c:lineChart>
        <c:grouping val="standard"/>
        <c:varyColors val="0"/>
        <c:ser>
          <c:idx val="4"/>
          <c:order val="4"/>
          <c:tx>
            <c:strRef>
              <c:f>'G01'!$A$11</c:f>
              <c:strCache>
                <c:ptCount val="1"/>
                <c:pt idx="0">
                  <c:v>Štrukturálne primárne saldo verejného sektora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'rev_salda2011-2014'!#REF!</c:f>
            </c:multiLvlStrRef>
          </c:cat>
          <c:val>
            <c:numRef>
              <c:f>'G01'!$B$11:$E$11</c:f>
              <c:numCache>
                <c:formatCode>0.0</c:formatCode>
                <c:ptCount val="4"/>
                <c:pt idx="0">
                  <c:v>-2.7110510725384911</c:v>
                </c:pt>
                <c:pt idx="1">
                  <c:v>-2.5823019016839406</c:v>
                </c:pt>
                <c:pt idx="2">
                  <c:v>0.62059593432627014</c:v>
                </c:pt>
                <c:pt idx="3">
                  <c:v>-0.63654904637709842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91656"/>
        <c:axId val="329386560"/>
      </c:lineChart>
      <c:catAx>
        <c:axId val="3293916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6560"/>
        <c:crosses val="autoZero"/>
        <c:auto val="1"/>
        <c:lblAlgn val="ctr"/>
        <c:lblOffset val="100"/>
        <c:noMultiLvlLbl val="0"/>
      </c:catAx>
      <c:valAx>
        <c:axId val="3293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9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20158319113066"/>
          <c:y val="0.71836279206357945"/>
          <c:w val="0.74205074135751159"/>
          <c:h val="0.27700750692876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9066666666667"/>
          <c:y val="2.8946085296650173E-2"/>
          <c:w val="0.86690400000000001"/>
          <c:h val="0.85124148148148149"/>
        </c:manualLayout>
      </c:layout>
      <c:lineChart>
        <c:grouping val="standard"/>
        <c:varyColors val="0"/>
        <c:ser>
          <c:idx val="0"/>
          <c:order val="0"/>
          <c:tx>
            <c:strRef>
              <c:f>'G10'!$A$10</c:f>
              <c:strCache>
                <c:ptCount val="1"/>
                <c:pt idx="0">
                  <c:v>Prijmy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'G10'!$B$5:$AZ$5</c:f>
              <c:numCache>
                <c:formatCode>General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</c:numCache>
            </c:numRef>
          </c:cat>
          <c:val>
            <c:numRef>
              <c:f>'G10'!$B$10:$AZ$10</c:f>
              <c:numCache>
                <c:formatCode>0.00%</c:formatCode>
                <c:ptCount val="51"/>
                <c:pt idx="0">
                  <c:v>-1.2410918674608585E-3</c:v>
                </c:pt>
                <c:pt idx="1">
                  <c:v>-1.1599754152637513E-3</c:v>
                </c:pt>
                <c:pt idx="2">
                  <c:v>-1.0320132365380155E-3</c:v>
                </c:pt>
                <c:pt idx="3">
                  <c:v>-9.433780678785972E-4</c:v>
                </c:pt>
                <c:pt idx="4">
                  <c:v>-8.5075145082365343E-4</c:v>
                </c:pt>
                <c:pt idx="5">
                  <c:v>-7.9281906724659929E-4</c:v>
                </c:pt>
                <c:pt idx="6">
                  <c:v>-7.7249174252441287E-4</c:v>
                </c:pt>
                <c:pt idx="7">
                  <c:v>-7.4825114323151098E-4</c:v>
                </c:pt>
                <c:pt idx="8">
                  <c:v>-7.5250238036993666E-4</c:v>
                </c:pt>
                <c:pt idx="9">
                  <c:v>-7.4109234829776275E-4</c:v>
                </c:pt>
                <c:pt idx="10">
                  <c:v>-7.4846576897856585E-4</c:v>
                </c:pt>
                <c:pt idx="11">
                  <c:v>-7.5768501562211257E-4</c:v>
                </c:pt>
                <c:pt idx="12">
                  <c:v>-7.7192487887582184E-4</c:v>
                </c:pt>
                <c:pt idx="13">
                  <c:v>-8.099259246789008E-4</c:v>
                </c:pt>
                <c:pt idx="14">
                  <c:v>-8.36287296220221E-4</c:v>
                </c:pt>
                <c:pt idx="15">
                  <c:v>-8.5762603943951654E-4</c:v>
                </c:pt>
                <c:pt idx="16">
                  <c:v>-8.8869272003942214E-4</c:v>
                </c:pt>
                <c:pt idx="17">
                  <c:v>-9.0601877730875509E-4</c:v>
                </c:pt>
                <c:pt idx="18">
                  <c:v>-9.5171090834703022E-4</c:v>
                </c:pt>
                <c:pt idx="19">
                  <c:v>-9.8582371770509396E-4</c:v>
                </c:pt>
                <c:pt idx="20">
                  <c:v>-1.0337936629023613E-3</c:v>
                </c:pt>
                <c:pt idx="21">
                  <c:v>-1.0892600274810564E-3</c:v>
                </c:pt>
                <c:pt idx="22">
                  <c:v>-1.1472136885790319E-3</c:v>
                </c:pt>
                <c:pt idx="23">
                  <c:v>-1.2277754635876153E-3</c:v>
                </c:pt>
                <c:pt idx="24">
                  <c:v>-1.2610478800038165E-3</c:v>
                </c:pt>
                <c:pt idx="25">
                  <c:v>-1.259175509922749E-3</c:v>
                </c:pt>
                <c:pt idx="26">
                  <c:v>-1.247544439656397E-3</c:v>
                </c:pt>
                <c:pt idx="27">
                  <c:v>-1.2183465967964234E-3</c:v>
                </c:pt>
                <c:pt idx="28">
                  <c:v>-1.2056024084260207E-3</c:v>
                </c:pt>
                <c:pt idx="29">
                  <c:v>-1.1612819431288408E-3</c:v>
                </c:pt>
                <c:pt idx="30">
                  <c:v>-1.1099842998046278E-3</c:v>
                </c:pt>
                <c:pt idx="31">
                  <c:v>-1.0614112790342729E-3</c:v>
                </c:pt>
                <c:pt idx="32">
                  <c:v>-1.0169927923574936E-3</c:v>
                </c:pt>
                <c:pt idx="33">
                  <c:v>-9.7779342489399523E-4</c:v>
                </c:pt>
                <c:pt idx="34">
                  <c:v>-9.7412589986589095E-4</c:v>
                </c:pt>
                <c:pt idx="35">
                  <c:v>-9.4452572131961199E-4</c:v>
                </c:pt>
                <c:pt idx="36">
                  <c:v>-9.2396088499960749E-4</c:v>
                </c:pt>
                <c:pt idx="37">
                  <c:v>-9.0623850266899483E-4</c:v>
                </c:pt>
                <c:pt idx="38">
                  <c:v>-9.0099725998467231E-4</c:v>
                </c:pt>
                <c:pt idx="39">
                  <c:v>-9.337291511408686E-4</c:v>
                </c:pt>
                <c:pt idx="40">
                  <c:v>-9.3246463667276381E-4</c:v>
                </c:pt>
                <c:pt idx="41">
                  <c:v>-9.409720904813262E-4</c:v>
                </c:pt>
                <c:pt idx="42">
                  <c:v>-9.4942195519481234E-4</c:v>
                </c:pt>
                <c:pt idx="43">
                  <c:v>-9.6660863490041922E-4</c:v>
                </c:pt>
                <c:pt idx="44">
                  <c:v>-9.8041876446800414E-4</c:v>
                </c:pt>
                <c:pt idx="45">
                  <c:v>-1.0329367924795661E-3</c:v>
                </c:pt>
                <c:pt idx="46">
                  <c:v>-1.0451141454303088E-3</c:v>
                </c:pt>
                <c:pt idx="47">
                  <c:v>-1.0514688869245161E-3</c:v>
                </c:pt>
                <c:pt idx="48">
                  <c:v>-1.0631528772417991E-3</c:v>
                </c:pt>
                <c:pt idx="49">
                  <c:v>-1.0733876224666909E-3</c:v>
                </c:pt>
                <c:pt idx="50">
                  <c:v>-1.0841174433715664E-3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77544"/>
        <c:axId val="329377152"/>
      </c:lineChart>
      <c:catAx>
        <c:axId val="32937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77152"/>
        <c:crosses val="autoZero"/>
        <c:auto val="1"/>
        <c:lblAlgn val="ctr"/>
        <c:lblOffset val="100"/>
        <c:noMultiLvlLbl val="0"/>
      </c:catAx>
      <c:valAx>
        <c:axId val="329377152"/>
        <c:scaling>
          <c:orientation val="minMax"/>
          <c:min val="-5.000000000000001E-3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i="1"/>
                  <a:t>% HDP</a:t>
                </a:r>
              </a:p>
            </c:rich>
          </c:tx>
          <c:layout>
            <c:manualLayout>
              <c:xMode val="edge"/>
              <c:yMode val="edge"/>
              <c:x val="0.1016"/>
              <c:y val="0.65813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7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08723174309091E-2"/>
          <c:y val="2.8704444444444446E-2"/>
          <c:w val="0.79680988111780149"/>
          <c:h val="0.87697851851851849"/>
        </c:manualLayout>
      </c:layout>
      <c:lineChart>
        <c:grouping val="standard"/>
        <c:varyColors val="0"/>
        <c:ser>
          <c:idx val="0"/>
          <c:order val="1"/>
          <c:tx>
            <c:strRef>
              <c:f>'G11'!$A$2</c:f>
              <c:strCache>
                <c:ptCount val="1"/>
                <c:pt idx="0">
                  <c:v>Náklady na zdravotnú starostlivost, ľavá os </c:v>
                </c:pt>
              </c:strCache>
            </c:strRef>
          </c:tx>
          <c:spPr>
            <a:ln w="254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'G11'!$B$1:$CX$1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'G11'!$B$2:$CX$2</c:f>
              <c:numCache>
                <c:formatCode>0</c:formatCode>
                <c:ptCount val="101"/>
                <c:pt idx="0">
                  <c:v>606.71405274813799</c:v>
                </c:pt>
                <c:pt idx="1">
                  <c:v>822.51751070663875</c:v>
                </c:pt>
                <c:pt idx="2">
                  <c:v>400.05954892558981</c:v>
                </c:pt>
                <c:pt idx="3">
                  <c:v>348.90583391486336</c:v>
                </c:pt>
                <c:pt idx="4">
                  <c:v>378.48211357008074</c:v>
                </c:pt>
                <c:pt idx="5">
                  <c:v>367.28422674738664</c:v>
                </c:pt>
                <c:pt idx="6">
                  <c:v>341.57184195778154</c:v>
                </c:pt>
                <c:pt idx="7">
                  <c:v>302.93083106796206</c:v>
                </c:pt>
                <c:pt idx="8">
                  <c:v>350.08529003191268</c:v>
                </c:pt>
                <c:pt idx="9">
                  <c:v>296.46620624408718</c:v>
                </c:pt>
                <c:pt idx="10">
                  <c:v>311.05421279937138</c:v>
                </c:pt>
                <c:pt idx="11">
                  <c:v>341.05548953140686</c:v>
                </c:pt>
                <c:pt idx="12">
                  <c:v>330.90637776914156</c:v>
                </c:pt>
                <c:pt idx="13">
                  <c:v>354.35810410958976</c:v>
                </c:pt>
                <c:pt idx="14">
                  <c:v>348.4778837039741</c:v>
                </c:pt>
                <c:pt idx="15">
                  <c:v>358.00121164299503</c:v>
                </c:pt>
                <c:pt idx="16">
                  <c:v>418.67398799313855</c:v>
                </c:pt>
                <c:pt idx="17">
                  <c:v>388.81458312278914</c:v>
                </c:pt>
                <c:pt idx="18">
                  <c:v>367.52494593245768</c:v>
                </c:pt>
                <c:pt idx="19">
                  <c:v>303.69089407485944</c:v>
                </c:pt>
                <c:pt idx="20">
                  <c:v>289.8704524312891</c:v>
                </c:pt>
                <c:pt idx="21">
                  <c:v>302.29449192650344</c:v>
                </c:pt>
                <c:pt idx="22">
                  <c:v>310.80464875491407</c:v>
                </c:pt>
                <c:pt idx="23">
                  <c:v>298.74443774574007</c:v>
                </c:pt>
                <c:pt idx="24">
                  <c:v>331.14482157123859</c:v>
                </c:pt>
                <c:pt idx="25">
                  <c:v>337.39843733883441</c:v>
                </c:pt>
                <c:pt idx="26">
                  <c:v>345.00772637666</c:v>
                </c:pt>
                <c:pt idx="27">
                  <c:v>367.95141250969277</c:v>
                </c:pt>
                <c:pt idx="28">
                  <c:v>376.50562956434123</c:v>
                </c:pt>
                <c:pt idx="29">
                  <c:v>414.74148830072915</c:v>
                </c:pt>
                <c:pt idx="30">
                  <c:v>434.23057171896886</c:v>
                </c:pt>
                <c:pt idx="31">
                  <c:v>388.20933640789093</c:v>
                </c:pt>
                <c:pt idx="32">
                  <c:v>431.42378374936141</c:v>
                </c:pt>
                <c:pt idx="33">
                  <c:v>509.84483002481085</c:v>
                </c:pt>
                <c:pt idx="34">
                  <c:v>492.31968624675494</c:v>
                </c:pt>
                <c:pt idx="35">
                  <c:v>434.29594462927548</c:v>
                </c:pt>
                <c:pt idx="36">
                  <c:v>458.38355849012549</c:v>
                </c:pt>
                <c:pt idx="37">
                  <c:v>418.54370422701027</c:v>
                </c:pt>
                <c:pt idx="38">
                  <c:v>390.45452868125358</c:v>
                </c:pt>
                <c:pt idx="39">
                  <c:v>414.93234249171087</c:v>
                </c:pt>
                <c:pt idx="40">
                  <c:v>441.1490464240897</c:v>
                </c:pt>
                <c:pt idx="41">
                  <c:v>435.76081162063588</c:v>
                </c:pt>
                <c:pt idx="42">
                  <c:v>451.03761323085365</c:v>
                </c:pt>
                <c:pt idx="43">
                  <c:v>491.74726934097362</c:v>
                </c:pt>
                <c:pt idx="44">
                  <c:v>503.81954175152629</c:v>
                </c:pt>
                <c:pt idx="45">
                  <c:v>513.88213262194927</c:v>
                </c:pt>
                <c:pt idx="46">
                  <c:v>524.42022015875193</c:v>
                </c:pt>
                <c:pt idx="47">
                  <c:v>567.09575021557896</c:v>
                </c:pt>
                <c:pt idx="48">
                  <c:v>595.35364261650659</c:v>
                </c:pt>
                <c:pt idx="49">
                  <c:v>588.20441796767875</c:v>
                </c:pt>
                <c:pt idx="50">
                  <c:v>652.47251967435625</c:v>
                </c:pt>
                <c:pt idx="51">
                  <c:v>613.82159051970086</c:v>
                </c:pt>
                <c:pt idx="52">
                  <c:v>741.67485935589241</c:v>
                </c:pt>
                <c:pt idx="53">
                  <c:v>761.66477335929471</c:v>
                </c:pt>
                <c:pt idx="54">
                  <c:v>827.04088657473255</c:v>
                </c:pt>
                <c:pt idx="55">
                  <c:v>890.47547403462772</c:v>
                </c:pt>
                <c:pt idx="56">
                  <c:v>879.25954045822539</c:v>
                </c:pt>
                <c:pt idx="57">
                  <c:v>910.06304804612864</c:v>
                </c:pt>
                <c:pt idx="58">
                  <c:v>983.95517125501499</c:v>
                </c:pt>
                <c:pt idx="59">
                  <c:v>1013.2647219973078</c:v>
                </c:pt>
                <c:pt idx="60">
                  <c:v>1024.9638254310396</c:v>
                </c:pt>
                <c:pt idx="61">
                  <c:v>1108.8036332087556</c:v>
                </c:pt>
                <c:pt idx="62">
                  <c:v>1089.3199943922546</c:v>
                </c:pt>
                <c:pt idx="63">
                  <c:v>1155.319010826041</c:v>
                </c:pt>
                <c:pt idx="64">
                  <c:v>1222.2100634662256</c:v>
                </c:pt>
                <c:pt idx="65">
                  <c:v>1228.7738872305083</c:v>
                </c:pt>
                <c:pt idx="66">
                  <c:v>1384.4453427561768</c:v>
                </c:pt>
                <c:pt idx="67">
                  <c:v>1481.5589236913991</c:v>
                </c:pt>
                <c:pt idx="68">
                  <c:v>1472.9830797773604</c:v>
                </c:pt>
                <c:pt idx="69">
                  <c:v>1468.5184749163848</c:v>
                </c:pt>
                <c:pt idx="70">
                  <c:v>1590.8205264434696</c:v>
                </c:pt>
                <c:pt idx="71">
                  <c:v>1665.8387335811674</c:v>
                </c:pt>
                <c:pt idx="72">
                  <c:v>1605.129559200411</c:v>
                </c:pt>
                <c:pt idx="73">
                  <c:v>1634.5255436241575</c:v>
                </c:pt>
                <c:pt idx="74">
                  <c:v>1696.3324760522451</c:v>
                </c:pt>
                <c:pt idx="75">
                  <c:v>1741.7492696456084</c:v>
                </c:pt>
                <c:pt idx="76">
                  <c:v>1775.9131647300023</c:v>
                </c:pt>
                <c:pt idx="77">
                  <c:v>1546.1987206823005</c:v>
                </c:pt>
                <c:pt idx="78">
                  <c:v>1734.0922160766959</c:v>
                </c:pt>
                <c:pt idx="79">
                  <c:v>1737.0021849710911</c:v>
                </c:pt>
                <c:pt idx="80">
                  <c:v>1854.5216992421203</c:v>
                </c:pt>
                <c:pt idx="81">
                  <c:v>1575.1609686383476</c:v>
                </c:pt>
                <c:pt idx="82">
                  <c:v>1552.0876422018316</c:v>
                </c:pt>
                <c:pt idx="83">
                  <c:v>1509.449558232928</c:v>
                </c:pt>
                <c:pt idx="84">
                  <c:v>1631.5583835005555</c:v>
                </c:pt>
                <c:pt idx="85">
                  <c:v>1525.2070750481075</c:v>
                </c:pt>
                <c:pt idx="86">
                  <c:v>1681.9202396514188</c:v>
                </c:pt>
                <c:pt idx="87">
                  <c:v>1379.0631234465648</c:v>
                </c:pt>
                <c:pt idx="88">
                  <c:v>1334.8576286579246</c:v>
                </c:pt>
                <c:pt idx="89">
                  <c:v>1378.3325294117658</c:v>
                </c:pt>
                <c:pt idx="90">
                  <c:v>1315.204595300263</c:v>
                </c:pt>
                <c:pt idx="91">
                  <c:v>1253.2196768982246</c:v>
                </c:pt>
                <c:pt idx="92">
                  <c:v>1102.2384344422726</c:v>
                </c:pt>
                <c:pt idx="93">
                  <c:v>968.01252941176438</c:v>
                </c:pt>
                <c:pt idx="94">
                  <c:v>780.24488805970179</c:v>
                </c:pt>
                <c:pt idx="95">
                  <c:v>521.00395161290294</c:v>
                </c:pt>
                <c:pt idx="96">
                  <c:v>739.12607476635503</c:v>
                </c:pt>
                <c:pt idx="97">
                  <c:v>341.89264150943376</c:v>
                </c:pt>
                <c:pt idx="98">
                  <c:v>274.68360360360344</c:v>
                </c:pt>
                <c:pt idx="99">
                  <c:v>173.56852459016423</c:v>
                </c:pt>
                <c:pt idx="100">
                  <c:v>210.25686567164212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76368"/>
        <c:axId val="329375976"/>
      </c:lineChart>
      <c:lineChart>
        <c:grouping val="standard"/>
        <c:varyColors val="0"/>
        <c:ser>
          <c:idx val="2"/>
          <c:order val="0"/>
          <c:tx>
            <c:strRef>
              <c:f>'G11'!$A$3</c:f>
              <c:strCache>
                <c:ptCount val="1"/>
                <c:pt idx="0">
                  <c:v>Populácia v roku 2014, pravá os 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'G11'!$B$3:$CX$3</c:f>
              <c:numCache>
                <c:formatCode>0</c:formatCode>
                <c:ptCount val="101"/>
                <c:pt idx="0">
                  <c:v>55175</c:v>
                </c:pt>
                <c:pt idx="1">
                  <c:v>56389</c:v>
                </c:pt>
                <c:pt idx="2">
                  <c:v>61242</c:v>
                </c:pt>
                <c:pt idx="3">
                  <c:v>58025</c:v>
                </c:pt>
                <c:pt idx="4">
                  <c:v>59825</c:v>
                </c:pt>
                <c:pt idx="5">
                  <c:v>57122</c:v>
                </c:pt>
                <c:pt idx="6">
                  <c:v>54485</c:v>
                </c:pt>
                <c:pt idx="7">
                  <c:v>53958</c:v>
                </c:pt>
                <c:pt idx="8">
                  <c:v>54528</c:v>
                </c:pt>
                <c:pt idx="9">
                  <c:v>54024</c:v>
                </c:pt>
                <c:pt idx="10">
                  <c:v>51681</c:v>
                </c:pt>
                <c:pt idx="11">
                  <c:v>50879</c:v>
                </c:pt>
                <c:pt idx="12">
                  <c:v>51567</c:v>
                </c:pt>
                <c:pt idx="13">
                  <c:v>55048</c:v>
                </c:pt>
                <c:pt idx="14">
                  <c:v>55977</c:v>
                </c:pt>
                <c:pt idx="15">
                  <c:v>56848</c:v>
                </c:pt>
                <c:pt idx="16">
                  <c:v>58573</c:v>
                </c:pt>
                <c:pt idx="17">
                  <c:v>59702</c:v>
                </c:pt>
                <c:pt idx="18">
                  <c:v>60988</c:v>
                </c:pt>
                <c:pt idx="19">
                  <c:v>65797</c:v>
                </c:pt>
                <c:pt idx="20">
                  <c:v>72344</c:v>
                </c:pt>
                <c:pt idx="21">
                  <c:v>73547</c:v>
                </c:pt>
                <c:pt idx="22">
                  <c:v>77030</c:v>
                </c:pt>
                <c:pt idx="23">
                  <c:v>78465</c:v>
                </c:pt>
                <c:pt idx="24">
                  <c:v>78459</c:v>
                </c:pt>
                <c:pt idx="25">
                  <c:v>80948</c:v>
                </c:pt>
                <c:pt idx="26">
                  <c:v>81765</c:v>
                </c:pt>
                <c:pt idx="27">
                  <c:v>84055</c:v>
                </c:pt>
                <c:pt idx="28">
                  <c:v>87131</c:v>
                </c:pt>
                <c:pt idx="29">
                  <c:v>87188</c:v>
                </c:pt>
                <c:pt idx="30">
                  <c:v>87522</c:v>
                </c:pt>
                <c:pt idx="31">
                  <c:v>87840</c:v>
                </c:pt>
                <c:pt idx="32">
                  <c:v>88031</c:v>
                </c:pt>
                <c:pt idx="33">
                  <c:v>89088</c:v>
                </c:pt>
                <c:pt idx="34">
                  <c:v>93440</c:v>
                </c:pt>
                <c:pt idx="35">
                  <c:v>92699</c:v>
                </c:pt>
                <c:pt idx="36">
                  <c:v>92268</c:v>
                </c:pt>
                <c:pt idx="37">
                  <c:v>91915</c:v>
                </c:pt>
                <c:pt idx="38">
                  <c:v>89887</c:v>
                </c:pt>
                <c:pt idx="39">
                  <c:v>89835</c:v>
                </c:pt>
                <c:pt idx="40">
                  <c:v>85091</c:v>
                </c:pt>
                <c:pt idx="41">
                  <c:v>80147</c:v>
                </c:pt>
                <c:pt idx="42">
                  <c:v>75596</c:v>
                </c:pt>
                <c:pt idx="43">
                  <c:v>73316</c:v>
                </c:pt>
                <c:pt idx="44">
                  <c:v>72044</c:v>
                </c:pt>
                <c:pt idx="45">
                  <c:v>68577</c:v>
                </c:pt>
                <c:pt idx="46">
                  <c:v>69169</c:v>
                </c:pt>
                <c:pt idx="47">
                  <c:v>71575</c:v>
                </c:pt>
                <c:pt idx="48">
                  <c:v>73770</c:v>
                </c:pt>
                <c:pt idx="49">
                  <c:v>76265</c:v>
                </c:pt>
                <c:pt idx="50">
                  <c:v>75172</c:v>
                </c:pt>
                <c:pt idx="51">
                  <c:v>72087</c:v>
                </c:pt>
                <c:pt idx="52">
                  <c:v>74365</c:v>
                </c:pt>
                <c:pt idx="53">
                  <c:v>74153</c:v>
                </c:pt>
                <c:pt idx="54">
                  <c:v>72972</c:v>
                </c:pt>
                <c:pt idx="55">
                  <c:v>75835</c:v>
                </c:pt>
                <c:pt idx="56">
                  <c:v>77730</c:v>
                </c:pt>
                <c:pt idx="57">
                  <c:v>78881</c:v>
                </c:pt>
                <c:pt idx="58">
                  <c:v>77954</c:v>
                </c:pt>
                <c:pt idx="59">
                  <c:v>75708</c:v>
                </c:pt>
                <c:pt idx="60">
                  <c:v>74099</c:v>
                </c:pt>
                <c:pt idx="61">
                  <c:v>73578</c:v>
                </c:pt>
                <c:pt idx="62">
                  <c:v>71516</c:v>
                </c:pt>
                <c:pt idx="63">
                  <c:v>67128</c:v>
                </c:pt>
                <c:pt idx="64">
                  <c:v>60795</c:v>
                </c:pt>
                <c:pt idx="65">
                  <c:v>58765</c:v>
                </c:pt>
                <c:pt idx="66">
                  <c:v>55506</c:v>
                </c:pt>
                <c:pt idx="67">
                  <c:v>46927</c:v>
                </c:pt>
                <c:pt idx="68">
                  <c:v>42800</c:v>
                </c:pt>
                <c:pt idx="69">
                  <c:v>43765</c:v>
                </c:pt>
                <c:pt idx="70">
                  <c:v>40058</c:v>
                </c:pt>
                <c:pt idx="71">
                  <c:v>38875</c:v>
                </c:pt>
                <c:pt idx="72">
                  <c:v>37766</c:v>
                </c:pt>
                <c:pt idx="73">
                  <c:v>36204</c:v>
                </c:pt>
                <c:pt idx="74">
                  <c:v>32841</c:v>
                </c:pt>
                <c:pt idx="75">
                  <c:v>30315</c:v>
                </c:pt>
                <c:pt idx="76">
                  <c:v>28148</c:v>
                </c:pt>
                <c:pt idx="77">
                  <c:v>26564</c:v>
                </c:pt>
                <c:pt idx="78">
                  <c:v>25714</c:v>
                </c:pt>
                <c:pt idx="79">
                  <c:v>23960</c:v>
                </c:pt>
                <c:pt idx="80">
                  <c:v>22588</c:v>
                </c:pt>
                <c:pt idx="81">
                  <c:v>21948</c:v>
                </c:pt>
                <c:pt idx="82">
                  <c:v>19722</c:v>
                </c:pt>
                <c:pt idx="83">
                  <c:v>17741</c:v>
                </c:pt>
                <c:pt idx="84">
                  <c:v>15346</c:v>
                </c:pt>
                <c:pt idx="85">
                  <c:v>13212</c:v>
                </c:pt>
                <c:pt idx="86">
                  <c:v>11308</c:v>
                </c:pt>
                <c:pt idx="87">
                  <c:v>9623</c:v>
                </c:pt>
                <c:pt idx="88">
                  <c:v>7784</c:v>
                </c:pt>
                <c:pt idx="89">
                  <c:v>6658</c:v>
                </c:pt>
                <c:pt idx="90">
                  <c:v>5539</c:v>
                </c:pt>
                <c:pt idx="91">
                  <c:v>4310</c:v>
                </c:pt>
                <c:pt idx="92">
                  <c:v>3225</c:v>
                </c:pt>
                <c:pt idx="93">
                  <c:v>2008</c:v>
                </c:pt>
                <c:pt idx="94">
                  <c:v>1497</c:v>
                </c:pt>
                <c:pt idx="95">
                  <c:v>561</c:v>
                </c:pt>
                <c:pt idx="96">
                  <c:v>446</c:v>
                </c:pt>
                <c:pt idx="97">
                  <c:v>338</c:v>
                </c:pt>
                <c:pt idx="98">
                  <c:v>300</c:v>
                </c:pt>
                <c:pt idx="99">
                  <c:v>245.63</c:v>
                </c:pt>
                <c:pt idx="100">
                  <c:v>528.37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75584"/>
        <c:axId val="329375192"/>
      </c:lineChart>
      <c:catAx>
        <c:axId val="32937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29375976"/>
        <c:crosses val="autoZero"/>
        <c:auto val="1"/>
        <c:lblAlgn val="ctr"/>
        <c:lblOffset val="100"/>
        <c:tickLblSkip val="5"/>
        <c:noMultiLvlLbl val="0"/>
      </c:catAx>
      <c:valAx>
        <c:axId val="329375976"/>
        <c:scaling>
          <c:orientation val="minMax"/>
          <c:max val="2500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29376368"/>
        <c:crosses val="autoZero"/>
        <c:crossBetween val="between"/>
      </c:valAx>
      <c:catAx>
        <c:axId val="32937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29375192"/>
        <c:crosses val="autoZero"/>
        <c:auto val="1"/>
        <c:lblAlgn val="ctr"/>
        <c:lblOffset val="100"/>
        <c:noMultiLvlLbl val="0"/>
      </c:catAx>
      <c:valAx>
        <c:axId val="329375192"/>
        <c:scaling>
          <c:orientation val="minMax"/>
          <c:max val="1200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293755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421059002844772"/>
          <c:y val="2.8222549919775929E-2"/>
          <c:w val="0.62054639396490541"/>
          <c:h val="0.165747938751472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onstantia"/>
              <a:ea typeface="Constantia"/>
              <a:cs typeface="Constantia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009186351706"/>
          <c:y val="5.0925925925925923E-2"/>
          <c:w val="0.80221216097987746"/>
          <c:h val="0.84600814814814818"/>
        </c:manualLayout>
      </c:layout>
      <c:lineChart>
        <c:grouping val="standard"/>
        <c:varyColors val="0"/>
        <c:ser>
          <c:idx val="1"/>
          <c:order val="0"/>
          <c:tx>
            <c:strRef>
              <c:f>'G12'!$A$2</c:f>
              <c:strCache>
                <c:ptCount val="1"/>
                <c:pt idx="0">
                  <c:v>DRC koeficienty v roku 2014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'G12'!$B$1:$CX$1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'G12'!$B$2:$CX$2</c:f>
              <c:numCache>
                <c:formatCode>0.00</c:formatCode>
                <c:ptCount val="101"/>
                <c:pt idx="0">
                  <c:v>16.712722964229538</c:v>
                </c:pt>
                <c:pt idx="1">
                  <c:v>9.7404115215199383</c:v>
                </c:pt>
                <c:pt idx="2">
                  <c:v>2.7650088938049406</c:v>
                </c:pt>
                <c:pt idx="3">
                  <c:v>3.5778307140713288</c:v>
                </c:pt>
                <c:pt idx="4">
                  <c:v>4.7148440881422102</c:v>
                </c:pt>
                <c:pt idx="5">
                  <c:v>4.6627656401310498</c:v>
                </c:pt>
                <c:pt idx="6">
                  <c:v>2.5182181646333754</c:v>
                </c:pt>
                <c:pt idx="7">
                  <c:v>8.9702825877551611</c:v>
                </c:pt>
                <c:pt idx="8">
                  <c:v>1.2560659524846278</c:v>
                </c:pt>
                <c:pt idx="9">
                  <c:v>2.6334875618222302</c:v>
                </c:pt>
                <c:pt idx="10">
                  <c:v>8.0866510177516648</c:v>
                </c:pt>
                <c:pt idx="11">
                  <c:v>3.0688817521140623</c:v>
                </c:pt>
                <c:pt idx="12">
                  <c:v>1.3274144172271729</c:v>
                </c:pt>
                <c:pt idx="13">
                  <c:v>8.8224952395671217</c:v>
                </c:pt>
                <c:pt idx="14">
                  <c:v>2.2058135159208652</c:v>
                </c:pt>
                <c:pt idx="15">
                  <c:v>5.7144378703044012</c:v>
                </c:pt>
                <c:pt idx="16">
                  <c:v>7.4985169634123601</c:v>
                </c:pt>
                <c:pt idx="17">
                  <c:v>4.0190785930657951</c:v>
                </c:pt>
                <c:pt idx="18">
                  <c:v>1.6205726962576197</c:v>
                </c:pt>
                <c:pt idx="19">
                  <c:v>1.4390635520141115</c:v>
                </c:pt>
                <c:pt idx="20">
                  <c:v>1.4872841614968113</c:v>
                </c:pt>
                <c:pt idx="21">
                  <c:v>1.2102665526484744</c:v>
                </c:pt>
                <c:pt idx="22">
                  <c:v>1.5735128955540945</c:v>
                </c:pt>
                <c:pt idx="23">
                  <c:v>1.0864354634048294</c:v>
                </c:pt>
                <c:pt idx="24">
                  <c:v>1.4604511768259725</c:v>
                </c:pt>
                <c:pt idx="25">
                  <c:v>1.1622384905578897</c:v>
                </c:pt>
                <c:pt idx="26">
                  <c:v>1.1082125008723762</c:v>
                </c:pt>
                <c:pt idx="27">
                  <c:v>1.4531846834842683</c:v>
                </c:pt>
                <c:pt idx="28">
                  <c:v>1.4299939240498587</c:v>
                </c:pt>
                <c:pt idx="29">
                  <c:v>1.8463557351490416</c:v>
                </c:pt>
                <c:pt idx="30">
                  <c:v>1.428537332732704</c:v>
                </c:pt>
                <c:pt idx="31">
                  <c:v>1.6847390085513327</c:v>
                </c:pt>
                <c:pt idx="32">
                  <c:v>1.6502498742370995</c:v>
                </c:pt>
                <c:pt idx="33">
                  <c:v>1.2812843945849766</c:v>
                </c:pt>
                <c:pt idx="34">
                  <c:v>1.4491182600571411</c:v>
                </c:pt>
                <c:pt idx="35">
                  <c:v>1.6707535085390262</c:v>
                </c:pt>
                <c:pt idx="36">
                  <c:v>2.4960697366579616</c:v>
                </c:pt>
                <c:pt idx="37">
                  <c:v>2.416280052801616</c:v>
                </c:pt>
                <c:pt idx="38">
                  <c:v>2.4649084896919531</c:v>
                </c:pt>
                <c:pt idx="39">
                  <c:v>2.5875181705599584</c:v>
                </c:pt>
                <c:pt idx="40">
                  <c:v>3.1181093329650849</c:v>
                </c:pt>
                <c:pt idx="41">
                  <c:v>4.1588864652192621</c:v>
                </c:pt>
                <c:pt idx="42">
                  <c:v>5.6309439084243715</c:v>
                </c:pt>
                <c:pt idx="43">
                  <c:v>3.2910250720547038</c:v>
                </c:pt>
                <c:pt idx="44">
                  <c:v>3.2103572295341198</c:v>
                </c:pt>
                <c:pt idx="45">
                  <c:v>3.5259898372917657</c:v>
                </c:pt>
                <c:pt idx="46">
                  <c:v>2.8711132760478426</c:v>
                </c:pt>
                <c:pt idx="47">
                  <c:v>3.923777949802306</c:v>
                </c:pt>
                <c:pt idx="48">
                  <c:v>4.5937807369321275</c:v>
                </c:pt>
                <c:pt idx="49">
                  <c:v>4.6861488737504731</c:v>
                </c:pt>
                <c:pt idx="50">
                  <c:v>5.4555847896469052</c:v>
                </c:pt>
                <c:pt idx="51">
                  <c:v>4.7290435545591523</c:v>
                </c:pt>
                <c:pt idx="52">
                  <c:v>5.2798206273761989</c:v>
                </c:pt>
                <c:pt idx="53">
                  <c:v>6.6537370460794296</c:v>
                </c:pt>
                <c:pt idx="54">
                  <c:v>6.6167601650565677</c:v>
                </c:pt>
                <c:pt idx="55">
                  <c:v>7.4107792123107128</c:v>
                </c:pt>
                <c:pt idx="56">
                  <c:v>6.5516320547304208</c:v>
                </c:pt>
                <c:pt idx="57">
                  <c:v>7.5551025206618165</c:v>
                </c:pt>
                <c:pt idx="58">
                  <c:v>8.8157254973296979</c:v>
                </c:pt>
                <c:pt idx="59">
                  <c:v>9.7724907911682308</c:v>
                </c:pt>
                <c:pt idx="60">
                  <c:v>11.382895889994884</c:v>
                </c:pt>
                <c:pt idx="61">
                  <c:v>12.966329503623257</c:v>
                </c:pt>
                <c:pt idx="62">
                  <c:v>15.084039608827611</c:v>
                </c:pt>
                <c:pt idx="63">
                  <c:v>11.744730601362141</c:v>
                </c:pt>
                <c:pt idx="64">
                  <c:v>11.436265841315841</c:v>
                </c:pt>
                <c:pt idx="65">
                  <c:v>11.963036578251163</c:v>
                </c:pt>
                <c:pt idx="66">
                  <c:v>13.87383860447691</c:v>
                </c:pt>
                <c:pt idx="67">
                  <c:v>11.408508172486187</c:v>
                </c:pt>
                <c:pt idx="68">
                  <c:v>12.490828259347934</c:v>
                </c:pt>
                <c:pt idx="69">
                  <c:v>12.569509025309127</c:v>
                </c:pt>
                <c:pt idx="70">
                  <c:v>9.0710168433070084</c:v>
                </c:pt>
                <c:pt idx="71">
                  <c:v>9.9670055741859986</c:v>
                </c:pt>
                <c:pt idx="72">
                  <c:v>10.93138874031048</c:v>
                </c:pt>
                <c:pt idx="73">
                  <c:v>12.070239102268452</c:v>
                </c:pt>
                <c:pt idx="74">
                  <c:v>10.499988300356927</c:v>
                </c:pt>
                <c:pt idx="75">
                  <c:v>8.8968246691051487</c:v>
                </c:pt>
                <c:pt idx="76">
                  <c:v>7.6659095350964268</c:v>
                </c:pt>
                <c:pt idx="77">
                  <c:v>7.9582729313446618</c:v>
                </c:pt>
                <c:pt idx="78">
                  <c:v>6.6354586780695453</c:v>
                </c:pt>
                <c:pt idx="79">
                  <c:v>7.5336321250808052</c:v>
                </c:pt>
                <c:pt idx="80">
                  <c:v>8.290181193834421</c:v>
                </c:pt>
                <c:pt idx="81">
                  <c:v>6.8330232312196957</c:v>
                </c:pt>
                <c:pt idx="82">
                  <c:v>6.7274060930617701</c:v>
                </c:pt>
                <c:pt idx="83">
                  <c:v>7.7887845110244394</c:v>
                </c:pt>
                <c:pt idx="84">
                  <c:v>6.6874216847428007</c:v>
                </c:pt>
                <c:pt idx="85">
                  <c:v>6.0289809431370935</c:v>
                </c:pt>
                <c:pt idx="86">
                  <c:v>7.7372199320957789</c:v>
                </c:pt>
                <c:pt idx="87">
                  <c:v>7.1422752821959969</c:v>
                </c:pt>
                <c:pt idx="88">
                  <c:v>8.044686616745734</c:v>
                </c:pt>
                <c:pt idx="89">
                  <c:v>6.7665073179973945</c:v>
                </c:pt>
                <c:pt idx="90">
                  <c:v>6.0959755594257894</c:v>
                </c:pt>
                <c:pt idx="91">
                  <c:v>7.6315533370790538</c:v>
                </c:pt>
                <c:pt idx="92">
                  <c:v>6.8064872617974039</c:v>
                </c:pt>
                <c:pt idx="93">
                  <c:v>7.2264513059809978</c:v>
                </c:pt>
                <c:pt idx="94">
                  <c:v>8.4592807227092859</c:v>
                </c:pt>
                <c:pt idx="95">
                  <c:v>10.725848374319382</c:v>
                </c:pt>
                <c:pt idx="96">
                  <c:v>9.1848068505494602</c:v>
                </c:pt>
                <c:pt idx="97">
                  <c:v>10.44403763569688</c:v>
                </c:pt>
                <c:pt idx="98">
                  <c:v>9.9320719442884791</c:v>
                </c:pt>
                <c:pt idx="99">
                  <c:v>12.762068824840455</c:v>
                </c:pt>
                <c:pt idx="100">
                  <c:v>5.9530312428412238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'G12'!$A$3</c:f>
              <c:strCache>
                <c:ptCount val="1"/>
                <c:pt idx="0">
                  <c:v>DRC koeficienty v roku 2064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'G12'!$B$1:$CX$1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'G12'!$B$3:$CX$3</c:f>
              <c:numCache>
                <c:formatCode>0.00</c:formatCode>
                <c:ptCount val="101"/>
                <c:pt idx="0">
                  <c:v>16.599615276523849</c:v>
                </c:pt>
                <c:pt idx="1">
                  <c:v>9.713977980209199</c:v>
                </c:pt>
                <c:pt idx="2">
                  <c:v>2.7497075952985077</c:v>
                </c:pt>
                <c:pt idx="3">
                  <c:v>3.5376347563281438</c:v>
                </c:pt>
                <c:pt idx="4">
                  <c:v>4.6850527664190169</c:v>
                </c:pt>
                <c:pt idx="5">
                  <c:v>4.6004173399158486</c:v>
                </c:pt>
                <c:pt idx="6">
                  <c:v>2.4986329244989536</c:v>
                </c:pt>
                <c:pt idx="7">
                  <c:v>9.0197245242397432</c:v>
                </c:pt>
                <c:pt idx="8">
                  <c:v>1.2556182765634121</c:v>
                </c:pt>
                <c:pt idx="9">
                  <c:v>2.6313404039993444</c:v>
                </c:pt>
                <c:pt idx="10">
                  <c:v>8.2661423569030372</c:v>
                </c:pt>
                <c:pt idx="11">
                  <c:v>3.072806597533587</c:v>
                </c:pt>
                <c:pt idx="12">
                  <c:v>1.3219398654538166</c:v>
                </c:pt>
                <c:pt idx="13">
                  <c:v>8.8770687385759821</c:v>
                </c:pt>
                <c:pt idx="14">
                  <c:v>2.1960672329141673</c:v>
                </c:pt>
                <c:pt idx="15">
                  <c:v>5.7023671165066201</c:v>
                </c:pt>
                <c:pt idx="16">
                  <c:v>7.4338229021927891</c:v>
                </c:pt>
                <c:pt idx="17">
                  <c:v>4.0212442814946279</c:v>
                </c:pt>
                <c:pt idx="18">
                  <c:v>1.6172574994027575</c:v>
                </c:pt>
                <c:pt idx="19">
                  <c:v>1.4537263550048871</c:v>
                </c:pt>
                <c:pt idx="20">
                  <c:v>1.4887147432295584</c:v>
                </c:pt>
                <c:pt idx="21">
                  <c:v>1.2086078154299305</c:v>
                </c:pt>
                <c:pt idx="22">
                  <c:v>1.5754690679947292</c:v>
                </c:pt>
                <c:pt idx="23">
                  <c:v>1.0866180388707498</c:v>
                </c:pt>
                <c:pt idx="24">
                  <c:v>1.4593159996584875</c:v>
                </c:pt>
                <c:pt idx="25">
                  <c:v>1.1614479799792043</c:v>
                </c:pt>
                <c:pt idx="26">
                  <c:v>1.1087643574995583</c:v>
                </c:pt>
                <c:pt idx="27">
                  <c:v>1.425741806945374</c:v>
                </c:pt>
                <c:pt idx="28">
                  <c:v>1.4283504585213138</c:v>
                </c:pt>
                <c:pt idx="29">
                  <c:v>1.7503396288471527</c:v>
                </c:pt>
                <c:pt idx="30">
                  <c:v>1.5554131441244328</c:v>
                </c:pt>
                <c:pt idx="31">
                  <c:v>1.5858194157145167</c:v>
                </c:pt>
                <c:pt idx="32">
                  <c:v>1.6643441441805684</c:v>
                </c:pt>
                <c:pt idx="33">
                  <c:v>1.4769377290639336</c:v>
                </c:pt>
                <c:pt idx="34">
                  <c:v>1.3405270671069411</c:v>
                </c:pt>
                <c:pt idx="35">
                  <c:v>1.513894026969093</c:v>
                </c:pt>
                <c:pt idx="36">
                  <c:v>1.8610173615889776</c:v>
                </c:pt>
                <c:pt idx="37">
                  <c:v>2.4844967326655629</c:v>
                </c:pt>
                <c:pt idx="38">
                  <c:v>2.4155552260859796</c:v>
                </c:pt>
                <c:pt idx="39">
                  <c:v>2.4658505208494548</c:v>
                </c:pt>
                <c:pt idx="40">
                  <c:v>2.5783199169161728</c:v>
                </c:pt>
                <c:pt idx="41">
                  <c:v>3.0294579178796393</c:v>
                </c:pt>
                <c:pt idx="42">
                  <c:v>3.9635305668119449</c:v>
                </c:pt>
                <c:pt idx="43">
                  <c:v>5.1417729186899779</c:v>
                </c:pt>
                <c:pt idx="44">
                  <c:v>4.1695181809905932</c:v>
                </c:pt>
                <c:pt idx="45">
                  <c:v>3.2507103181147814</c:v>
                </c:pt>
                <c:pt idx="46">
                  <c:v>3.3554999831139924</c:v>
                </c:pt>
                <c:pt idx="47">
                  <c:v>3.2643929914427079</c:v>
                </c:pt>
                <c:pt idx="48">
                  <c:v>3.187122730429381</c:v>
                </c:pt>
                <c:pt idx="49">
                  <c:v>4.0763305626149648</c:v>
                </c:pt>
                <c:pt idx="50">
                  <c:v>4.6101068386651729</c:v>
                </c:pt>
                <c:pt idx="51">
                  <c:v>4.7252137383785957</c:v>
                </c:pt>
                <c:pt idx="52">
                  <c:v>5.4747729054487566</c:v>
                </c:pt>
                <c:pt idx="53">
                  <c:v>4.8232011159275574</c:v>
                </c:pt>
                <c:pt idx="54">
                  <c:v>5.1862122426812283</c:v>
                </c:pt>
                <c:pt idx="55">
                  <c:v>6.3590689701038761</c:v>
                </c:pt>
                <c:pt idx="56">
                  <c:v>6.634741383974279</c:v>
                </c:pt>
                <c:pt idx="57">
                  <c:v>7.1115497979600342</c:v>
                </c:pt>
                <c:pt idx="58">
                  <c:v>6.9560914183739238</c:v>
                </c:pt>
                <c:pt idx="59">
                  <c:v>7.0303839709787708</c:v>
                </c:pt>
                <c:pt idx="60">
                  <c:v>8.0853008658864276</c:v>
                </c:pt>
                <c:pt idx="61">
                  <c:v>9.1362325587446929</c:v>
                </c:pt>
                <c:pt idx="62">
                  <c:v>10.053640071080167</c:v>
                </c:pt>
                <c:pt idx="63">
                  <c:v>11.521162314339925</c:v>
                </c:pt>
                <c:pt idx="64">
                  <c:v>13.199568551595751</c:v>
                </c:pt>
                <c:pt idx="65">
                  <c:v>14.940208302758455</c:v>
                </c:pt>
                <c:pt idx="66">
                  <c:v>11.791870297468842</c:v>
                </c:pt>
                <c:pt idx="67">
                  <c:v>11.492959303800376</c:v>
                </c:pt>
                <c:pt idx="68">
                  <c:v>12.238341799793201</c:v>
                </c:pt>
                <c:pt idx="69">
                  <c:v>13.095976501373189</c:v>
                </c:pt>
                <c:pt idx="70">
                  <c:v>11.529484635467551</c:v>
                </c:pt>
                <c:pt idx="71">
                  <c:v>12.305244926969173</c:v>
                </c:pt>
                <c:pt idx="72">
                  <c:v>11.015418548561952</c:v>
                </c:pt>
                <c:pt idx="73">
                  <c:v>9.33837849894649</c:v>
                </c:pt>
                <c:pt idx="74">
                  <c:v>10.480748068730868</c:v>
                </c:pt>
                <c:pt idx="75">
                  <c:v>11.57875454695014</c:v>
                </c:pt>
                <c:pt idx="76">
                  <c:v>10.901205881497141</c:v>
                </c:pt>
                <c:pt idx="77">
                  <c:v>9.2575262036332404</c:v>
                </c:pt>
                <c:pt idx="78">
                  <c:v>8.0256492776371147</c:v>
                </c:pt>
                <c:pt idx="79">
                  <c:v>8.0917198076440187</c:v>
                </c:pt>
                <c:pt idx="80">
                  <c:v>6.6208240597983758</c:v>
                </c:pt>
                <c:pt idx="81">
                  <c:v>7.5819613482334614</c:v>
                </c:pt>
                <c:pt idx="82">
                  <c:v>8.566038663730664</c:v>
                </c:pt>
                <c:pt idx="83">
                  <c:v>6.6955795318233902</c:v>
                </c:pt>
                <c:pt idx="84">
                  <c:v>6.7969268271972476</c:v>
                </c:pt>
                <c:pt idx="85">
                  <c:v>7.4345982214066879</c:v>
                </c:pt>
                <c:pt idx="86">
                  <c:v>6.6567421782485772</c:v>
                </c:pt>
                <c:pt idx="87">
                  <c:v>7.0236617498728631</c:v>
                </c:pt>
                <c:pt idx="88">
                  <c:v>7.8515748495396371</c:v>
                </c:pt>
                <c:pt idx="89">
                  <c:v>8.0205407830313433</c:v>
                </c:pt>
                <c:pt idx="90">
                  <c:v>7.4475047891722168</c:v>
                </c:pt>
                <c:pt idx="91">
                  <c:v>6.3769559767783033</c:v>
                </c:pt>
                <c:pt idx="92">
                  <c:v>7.5315672320278892</c:v>
                </c:pt>
                <c:pt idx="93">
                  <c:v>7.2141609288652306</c:v>
                </c:pt>
                <c:pt idx="94">
                  <c:v>7.5238916411892571</c:v>
                </c:pt>
                <c:pt idx="95">
                  <c:v>8.7742852342845428</c:v>
                </c:pt>
                <c:pt idx="96">
                  <c:v>10.971955080711057</c:v>
                </c:pt>
                <c:pt idx="97">
                  <c:v>9.4555718044668442</c:v>
                </c:pt>
                <c:pt idx="98">
                  <c:v>10.318195823653598</c:v>
                </c:pt>
                <c:pt idx="99">
                  <c:v>10.297092111882881</c:v>
                </c:pt>
                <c:pt idx="100">
                  <c:v>10.183479901700453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74408"/>
        <c:axId val="329374016"/>
      </c:lineChart>
      <c:lineChart>
        <c:grouping val="standard"/>
        <c:varyColors val="0"/>
        <c:ser>
          <c:idx val="6"/>
          <c:order val="1"/>
          <c:tx>
            <c:strRef>
              <c:f>'G12'!$A$4</c:f>
              <c:strCache>
                <c:ptCount val="1"/>
                <c:pt idx="0">
                  <c:v>Zomrú v roku 2064, pravá os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'G12'!$B$4:$CX$4</c:f>
              <c:numCache>
                <c:formatCode>0</c:formatCode>
                <c:ptCount val="101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70</c:v>
                </c:pt>
                <c:pt idx="47">
                  <c:v>80</c:v>
                </c:pt>
                <c:pt idx="48">
                  <c:v>90</c:v>
                </c:pt>
                <c:pt idx="49">
                  <c:v>90</c:v>
                </c:pt>
                <c:pt idx="50">
                  <c:v>100</c:v>
                </c:pt>
                <c:pt idx="51">
                  <c:v>120</c:v>
                </c:pt>
                <c:pt idx="52">
                  <c:v>120</c:v>
                </c:pt>
                <c:pt idx="53">
                  <c:v>150</c:v>
                </c:pt>
                <c:pt idx="54">
                  <c:v>150</c:v>
                </c:pt>
                <c:pt idx="55">
                  <c:v>160</c:v>
                </c:pt>
                <c:pt idx="56">
                  <c:v>160</c:v>
                </c:pt>
                <c:pt idx="57">
                  <c:v>170</c:v>
                </c:pt>
                <c:pt idx="58">
                  <c:v>180</c:v>
                </c:pt>
                <c:pt idx="59">
                  <c:v>190</c:v>
                </c:pt>
                <c:pt idx="60">
                  <c:v>210</c:v>
                </c:pt>
                <c:pt idx="61">
                  <c:v>210</c:v>
                </c:pt>
                <c:pt idx="62">
                  <c:v>230</c:v>
                </c:pt>
                <c:pt idx="63">
                  <c:v>260</c:v>
                </c:pt>
                <c:pt idx="64">
                  <c:v>290</c:v>
                </c:pt>
                <c:pt idx="65">
                  <c:v>320</c:v>
                </c:pt>
                <c:pt idx="66">
                  <c:v>350</c:v>
                </c:pt>
                <c:pt idx="67">
                  <c:v>380</c:v>
                </c:pt>
                <c:pt idx="68">
                  <c:v>420</c:v>
                </c:pt>
                <c:pt idx="69">
                  <c:v>490</c:v>
                </c:pt>
                <c:pt idx="70">
                  <c:v>580</c:v>
                </c:pt>
                <c:pt idx="71">
                  <c:v>640</c:v>
                </c:pt>
                <c:pt idx="72">
                  <c:v>710</c:v>
                </c:pt>
                <c:pt idx="73">
                  <c:v>790</c:v>
                </c:pt>
                <c:pt idx="74">
                  <c:v>870</c:v>
                </c:pt>
                <c:pt idx="75">
                  <c:v>960</c:v>
                </c:pt>
                <c:pt idx="76">
                  <c:v>1070</c:v>
                </c:pt>
                <c:pt idx="77">
                  <c:v>1180</c:v>
                </c:pt>
                <c:pt idx="78">
                  <c:v>1350</c:v>
                </c:pt>
                <c:pt idx="79">
                  <c:v>1550</c:v>
                </c:pt>
                <c:pt idx="80">
                  <c:v>1710</c:v>
                </c:pt>
                <c:pt idx="81">
                  <c:v>1910</c:v>
                </c:pt>
                <c:pt idx="82">
                  <c:v>2130</c:v>
                </c:pt>
                <c:pt idx="83">
                  <c:v>2360</c:v>
                </c:pt>
                <c:pt idx="84">
                  <c:v>2640</c:v>
                </c:pt>
                <c:pt idx="85">
                  <c:v>3020</c:v>
                </c:pt>
                <c:pt idx="86">
                  <c:v>3240</c:v>
                </c:pt>
                <c:pt idx="87">
                  <c:v>3430</c:v>
                </c:pt>
                <c:pt idx="88">
                  <c:v>3550</c:v>
                </c:pt>
                <c:pt idx="89">
                  <c:v>3530</c:v>
                </c:pt>
                <c:pt idx="90">
                  <c:v>3550</c:v>
                </c:pt>
                <c:pt idx="91">
                  <c:v>3330</c:v>
                </c:pt>
                <c:pt idx="92">
                  <c:v>3030</c:v>
                </c:pt>
                <c:pt idx="93">
                  <c:v>2700</c:v>
                </c:pt>
                <c:pt idx="94">
                  <c:v>2410</c:v>
                </c:pt>
                <c:pt idx="95">
                  <c:v>2140</c:v>
                </c:pt>
                <c:pt idx="96">
                  <c:v>1790</c:v>
                </c:pt>
                <c:pt idx="97">
                  <c:v>1570</c:v>
                </c:pt>
                <c:pt idx="98">
                  <c:v>1330</c:v>
                </c:pt>
                <c:pt idx="99">
                  <c:v>1120</c:v>
                </c:pt>
                <c:pt idx="100">
                  <c:v>910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'G12'!$A$5</c:f>
              <c:strCache>
                <c:ptCount val="1"/>
                <c:pt idx="0">
                  <c:v>Zomreli v roku 2014, pravá os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'G12'!$B$5:$CX$5</c:f>
              <c:numCache>
                <c:formatCode>0</c:formatCode>
                <c:ptCount val="101"/>
                <c:pt idx="0">
                  <c:v>460</c:v>
                </c:pt>
                <c:pt idx="1">
                  <c:v>50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20</c:v>
                </c:pt>
                <c:pt idx="18">
                  <c:v>30</c:v>
                </c:pt>
                <c:pt idx="19">
                  <c:v>30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60</c:v>
                </c:pt>
                <c:pt idx="33">
                  <c:v>70</c:v>
                </c:pt>
                <c:pt idx="34">
                  <c:v>70</c:v>
                </c:pt>
                <c:pt idx="35">
                  <c:v>80</c:v>
                </c:pt>
                <c:pt idx="36">
                  <c:v>90</c:v>
                </c:pt>
                <c:pt idx="37">
                  <c:v>100</c:v>
                </c:pt>
                <c:pt idx="38">
                  <c:v>110</c:v>
                </c:pt>
                <c:pt idx="39">
                  <c:v>120</c:v>
                </c:pt>
                <c:pt idx="40">
                  <c:v>140</c:v>
                </c:pt>
                <c:pt idx="41">
                  <c:v>150</c:v>
                </c:pt>
                <c:pt idx="42">
                  <c:v>150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210</c:v>
                </c:pt>
                <c:pt idx="47">
                  <c:v>240</c:v>
                </c:pt>
                <c:pt idx="48">
                  <c:v>270</c:v>
                </c:pt>
                <c:pt idx="49">
                  <c:v>310</c:v>
                </c:pt>
                <c:pt idx="50">
                  <c:v>350</c:v>
                </c:pt>
                <c:pt idx="51">
                  <c:v>380</c:v>
                </c:pt>
                <c:pt idx="52">
                  <c:v>420</c:v>
                </c:pt>
                <c:pt idx="53">
                  <c:v>450</c:v>
                </c:pt>
                <c:pt idx="54">
                  <c:v>490</c:v>
                </c:pt>
                <c:pt idx="55">
                  <c:v>550</c:v>
                </c:pt>
                <c:pt idx="56">
                  <c:v>590</c:v>
                </c:pt>
                <c:pt idx="57">
                  <c:v>670</c:v>
                </c:pt>
                <c:pt idx="58">
                  <c:v>720</c:v>
                </c:pt>
                <c:pt idx="59">
                  <c:v>780</c:v>
                </c:pt>
                <c:pt idx="60">
                  <c:v>820</c:v>
                </c:pt>
                <c:pt idx="61">
                  <c:v>880</c:v>
                </c:pt>
                <c:pt idx="62">
                  <c:v>960</c:v>
                </c:pt>
                <c:pt idx="63">
                  <c:v>1010</c:v>
                </c:pt>
                <c:pt idx="64">
                  <c:v>1020</c:v>
                </c:pt>
                <c:pt idx="65">
                  <c:v>990</c:v>
                </c:pt>
                <c:pt idx="66">
                  <c:v>1030</c:v>
                </c:pt>
                <c:pt idx="67">
                  <c:v>1030</c:v>
                </c:pt>
                <c:pt idx="68">
                  <c:v>930</c:v>
                </c:pt>
                <c:pt idx="69">
                  <c:v>970</c:v>
                </c:pt>
                <c:pt idx="70">
                  <c:v>1010</c:v>
                </c:pt>
                <c:pt idx="71">
                  <c:v>1020</c:v>
                </c:pt>
                <c:pt idx="72">
                  <c:v>1080</c:v>
                </c:pt>
                <c:pt idx="73">
                  <c:v>1160</c:v>
                </c:pt>
                <c:pt idx="74">
                  <c:v>1190</c:v>
                </c:pt>
                <c:pt idx="75">
                  <c:v>1190</c:v>
                </c:pt>
                <c:pt idx="76">
                  <c:v>1220</c:v>
                </c:pt>
                <c:pt idx="77">
                  <c:v>1260</c:v>
                </c:pt>
                <c:pt idx="78">
                  <c:v>1420</c:v>
                </c:pt>
                <c:pt idx="79">
                  <c:v>1480</c:v>
                </c:pt>
                <c:pt idx="80">
                  <c:v>1620</c:v>
                </c:pt>
                <c:pt idx="81">
                  <c:v>1730</c:v>
                </c:pt>
                <c:pt idx="82">
                  <c:v>1830</c:v>
                </c:pt>
                <c:pt idx="83">
                  <c:v>1860</c:v>
                </c:pt>
                <c:pt idx="84">
                  <c:v>1770</c:v>
                </c:pt>
                <c:pt idx="85">
                  <c:v>1770</c:v>
                </c:pt>
                <c:pt idx="86">
                  <c:v>1740</c:v>
                </c:pt>
                <c:pt idx="87">
                  <c:v>1640</c:v>
                </c:pt>
                <c:pt idx="88">
                  <c:v>1480</c:v>
                </c:pt>
                <c:pt idx="89">
                  <c:v>1390</c:v>
                </c:pt>
                <c:pt idx="90">
                  <c:v>1340</c:v>
                </c:pt>
                <c:pt idx="91">
                  <c:v>1220</c:v>
                </c:pt>
                <c:pt idx="92">
                  <c:v>1010</c:v>
                </c:pt>
                <c:pt idx="93">
                  <c:v>680</c:v>
                </c:pt>
                <c:pt idx="94">
                  <c:v>600</c:v>
                </c:pt>
                <c:pt idx="95">
                  <c:v>290</c:v>
                </c:pt>
                <c:pt idx="96">
                  <c:v>210</c:v>
                </c:pt>
                <c:pt idx="97">
                  <c:v>150</c:v>
                </c:pt>
                <c:pt idx="98">
                  <c:v>200</c:v>
                </c:pt>
                <c:pt idx="99">
                  <c:v>230</c:v>
                </c:pt>
                <c:pt idx="100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73624"/>
        <c:axId val="329373232"/>
      </c:lineChart>
      <c:catAx>
        <c:axId val="32937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29374016"/>
        <c:crosses val="autoZero"/>
        <c:auto val="1"/>
        <c:lblAlgn val="ctr"/>
        <c:lblOffset val="100"/>
        <c:tickLblSkip val="5"/>
        <c:noMultiLvlLbl val="0"/>
      </c:catAx>
      <c:valAx>
        <c:axId val="3293740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29374408"/>
        <c:crosses val="autoZero"/>
        <c:crossBetween val="between"/>
      </c:valAx>
      <c:catAx>
        <c:axId val="329373624"/>
        <c:scaling>
          <c:orientation val="minMax"/>
        </c:scaling>
        <c:delete val="1"/>
        <c:axPos val="b"/>
        <c:majorTickMark val="out"/>
        <c:minorTickMark val="none"/>
        <c:tickLblPos val="nextTo"/>
        <c:crossAx val="329373232"/>
        <c:crosses val="autoZero"/>
        <c:auto val="1"/>
        <c:lblAlgn val="ctr"/>
        <c:lblOffset val="100"/>
        <c:noMultiLvlLbl val="0"/>
      </c:catAx>
      <c:valAx>
        <c:axId val="32937323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293736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2032341296321"/>
          <c:y val="2.8268551236749116E-2"/>
          <c:w val="0.44757373548645396"/>
          <c:h val="0.35453585969598322"/>
        </c:manualLayout>
      </c:layout>
      <c:overlay val="0"/>
      <c:txPr>
        <a:bodyPr/>
        <a:lstStyle/>
        <a:p>
          <a:pPr>
            <a:defRPr sz="900"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0526246719160099"/>
        </c:manualLayout>
      </c:layout>
      <c:lineChart>
        <c:grouping val="standard"/>
        <c:varyColors val="0"/>
        <c:ser>
          <c:idx val="0"/>
          <c:order val="0"/>
          <c:tx>
            <c:strRef>
              <c:f>'G13'!$A$2</c:f>
              <c:strCache>
                <c:ptCount val="1"/>
                <c:pt idx="0">
                  <c:v>Aktualizácia (apríl 2015)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'G13'!$B$1:$AZ$1</c:f>
              <c:numCache>
                <c:formatCode>0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  <c:pt idx="11" formatCode="General">
                  <c:v>2025</c:v>
                </c:pt>
                <c:pt idx="12" formatCode="General">
                  <c:v>2026</c:v>
                </c:pt>
                <c:pt idx="13" formatCode="General">
                  <c:v>2027</c:v>
                </c:pt>
                <c:pt idx="14" formatCode="General">
                  <c:v>2028</c:v>
                </c:pt>
                <c:pt idx="15" formatCode="General">
                  <c:v>2029</c:v>
                </c:pt>
                <c:pt idx="16" formatCode="General">
                  <c:v>2030</c:v>
                </c:pt>
                <c:pt idx="17" formatCode="General">
                  <c:v>2031</c:v>
                </c:pt>
                <c:pt idx="18" formatCode="General">
                  <c:v>2032</c:v>
                </c:pt>
                <c:pt idx="19" formatCode="General">
                  <c:v>2033</c:v>
                </c:pt>
                <c:pt idx="20" formatCode="General">
                  <c:v>2034</c:v>
                </c:pt>
                <c:pt idx="21" formatCode="General">
                  <c:v>2035</c:v>
                </c:pt>
                <c:pt idx="22" formatCode="General">
                  <c:v>2036</c:v>
                </c:pt>
                <c:pt idx="23" formatCode="General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  <c:pt idx="26" formatCode="General">
                  <c:v>2040</c:v>
                </c:pt>
                <c:pt idx="27" formatCode="General">
                  <c:v>2041</c:v>
                </c:pt>
                <c:pt idx="28" formatCode="General">
                  <c:v>2042</c:v>
                </c:pt>
                <c:pt idx="29" formatCode="General">
                  <c:v>2043</c:v>
                </c:pt>
                <c:pt idx="30" formatCode="General">
                  <c:v>2044</c:v>
                </c:pt>
                <c:pt idx="31" formatCode="General">
                  <c:v>2045</c:v>
                </c:pt>
                <c:pt idx="32" formatCode="General">
                  <c:v>2046</c:v>
                </c:pt>
                <c:pt idx="33" formatCode="General">
                  <c:v>2047</c:v>
                </c:pt>
                <c:pt idx="34" formatCode="General">
                  <c:v>2048</c:v>
                </c:pt>
                <c:pt idx="35" formatCode="General">
                  <c:v>2049</c:v>
                </c:pt>
                <c:pt idx="36" formatCode="General">
                  <c:v>2050</c:v>
                </c:pt>
                <c:pt idx="37" formatCode="General">
                  <c:v>2051</c:v>
                </c:pt>
                <c:pt idx="38" formatCode="General">
                  <c:v>2052</c:v>
                </c:pt>
                <c:pt idx="39" formatCode="General">
                  <c:v>2053</c:v>
                </c:pt>
                <c:pt idx="40" formatCode="General">
                  <c:v>2054</c:v>
                </c:pt>
                <c:pt idx="41" formatCode="General">
                  <c:v>2055</c:v>
                </c:pt>
                <c:pt idx="42" formatCode="General">
                  <c:v>2056</c:v>
                </c:pt>
                <c:pt idx="43" formatCode="General">
                  <c:v>2057</c:v>
                </c:pt>
                <c:pt idx="44" formatCode="General">
                  <c:v>2058</c:v>
                </c:pt>
                <c:pt idx="45" formatCode="General">
                  <c:v>2059</c:v>
                </c:pt>
                <c:pt idx="46" formatCode="General">
                  <c:v>2060</c:v>
                </c:pt>
                <c:pt idx="47" formatCode="General">
                  <c:v>2061</c:v>
                </c:pt>
                <c:pt idx="48" formatCode="General">
                  <c:v>2062</c:v>
                </c:pt>
                <c:pt idx="49" formatCode="General">
                  <c:v>2063</c:v>
                </c:pt>
                <c:pt idx="50" formatCode="General">
                  <c:v>2064</c:v>
                </c:pt>
              </c:numCache>
            </c:numRef>
          </c:cat>
          <c:val>
            <c:numRef>
              <c:f>'G13'!$B$2:$AZ$2</c:f>
              <c:numCache>
                <c:formatCode>#,##0.00</c:formatCode>
                <c:ptCount val="51"/>
                <c:pt idx="0">
                  <c:v>0.16935304175103605</c:v>
                </c:pt>
                <c:pt idx="1">
                  <c:v>0.17070352240138642</c:v>
                </c:pt>
                <c:pt idx="2">
                  <c:v>0.16303102839091876</c:v>
                </c:pt>
                <c:pt idx="3">
                  <c:v>0.15519202861263981</c:v>
                </c:pt>
                <c:pt idx="4">
                  <c:v>0.14693738668382517</c:v>
                </c:pt>
                <c:pt idx="5">
                  <c:v>0.14124506639221338</c:v>
                </c:pt>
                <c:pt idx="6">
                  <c:v>0.13569886491109409</c:v>
                </c:pt>
                <c:pt idx="7">
                  <c:v>0.13030256206632251</c:v>
                </c:pt>
                <c:pt idx="8">
                  <c:v>0.12503981589054422</c:v>
                </c:pt>
                <c:pt idx="9">
                  <c:v>0.11991202345263192</c:v>
                </c:pt>
                <c:pt idx="10">
                  <c:v>0.1145323809243471</c:v>
                </c:pt>
                <c:pt idx="11">
                  <c:v>0.10938232061381621</c:v>
                </c:pt>
                <c:pt idx="12">
                  <c:v>0.104519342853844</c:v>
                </c:pt>
                <c:pt idx="13">
                  <c:v>9.9925178557181402E-2</c:v>
                </c:pt>
                <c:pt idx="14">
                  <c:v>9.5636525752182178E-2</c:v>
                </c:pt>
                <c:pt idx="15">
                  <c:v>9.1594262802843288E-2</c:v>
                </c:pt>
                <c:pt idx="16">
                  <c:v>8.7834730340287798E-2</c:v>
                </c:pt>
                <c:pt idx="17">
                  <c:v>8.4416384183890497E-2</c:v>
                </c:pt>
                <c:pt idx="18">
                  <c:v>8.130110858600606E-2</c:v>
                </c:pt>
                <c:pt idx="19">
                  <c:v>7.850222360970989E-2</c:v>
                </c:pt>
                <c:pt idx="20">
                  <c:v>7.6004190612944847E-2</c:v>
                </c:pt>
                <c:pt idx="21">
                  <c:v>7.3673417508072631E-2</c:v>
                </c:pt>
                <c:pt idx="22">
                  <c:v>7.1454679168498708E-2</c:v>
                </c:pt>
                <c:pt idx="23">
                  <c:v>6.9352130217812363E-2</c:v>
                </c:pt>
                <c:pt idx="24">
                  <c:v>6.7369914993104116E-2</c:v>
                </c:pt>
                <c:pt idx="25">
                  <c:v>6.5470577101124028E-2</c:v>
                </c:pt>
                <c:pt idx="26">
                  <c:v>6.392026837681998E-2</c:v>
                </c:pt>
                <c:pt idx="27">
                  <c:v>3.8631362989405039E-2</c:v>
                </c:pt>
                <c:pt idx="28">
                  <c:v>6.8217631341107613E-3</c:v>
                </c:pt>
                <c:pt idx="29">
                  <c:v>6.8217631341107613E-3</c:v>
                </c:pt>
                <c:pt idx="30">
                  <c:v>6.8217631341107613E-3</c:v>
                </c:pt>
                <c:pt idx="31">
                  <c:v>6.8217631341107631E-3</c:v>
                </c:pt>
                <c:pt idx="32">
                  <c:v>6.8217631341107631E-3</c:v>
                </c:pt>
                <c:pt idx="33">
                  <c:v>6.8217631341107631E-3</c:v>
                </c:pt>
                <c:pt idx="34">
                  <c:v>6.8217631341107631E-3</c:v>
                </c:pt>
                <c:pt idx="35">
                  <c:v>6.8217631341107631E-3</c:v>
                </c:pt>
                <c:pt idx="36">
                  <c:v>6.8217631341107631E-3</c:v>
                </c:pt>
                <c:pt idx="37">
                  <c:v>6.8217631341107631E-3</c:v>
                </c:pt>
                <c:pt idx="38">
                  <c:v>6.8217631341107631E-3</c:v>
                </c:pt>
                <c:pt idx="39">
                  <c:v>6.8217631341107613E-3</c:v>
                </c:pt>
                <c:pt idx="40">
                  <c:v>6.8217631341107631E-3</c:v>
                </c:pt>
                <c:pt idx="41">
                  <c:v>6.8217631341107631E-3</c:v>
                </c:pt>
                <c:pt idx="42">
                  <c:v>6.8217631341107631E-3</c:v>
                </c:pt>
                <c:pt idx="43">
                  <c:v>6.8217631341107631E-3</c:v>
                </c:pt>
                <c:pt idx="44">
                  <c:v>6.8217631341107631E-3</c:v>
                </c:pt>
                <c:pt idx="45">
                  <c:v>6.8217631341107631E-3</c:v>
                </c:pt>
                <c:pt idx="46">
                  <c:v>6.8217631341107631E-3</c:v>
                </c:pt>
                <c:pt idx="47">
                  <c:v>6.8217631341107613E-3</c:v>
                </c:pt>
                <c:pt idx="48">
                  <c:v>6.8217631341107613E-3</c:v>
                </c:pt>
                <c:pt idx="49">
                  <c:v>6.8217631341107631E-3</c:v>
                </c:pt>
                <c:pt idx="50">
                  <c:v>6.8217631341107613E-3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'G13'!$A$3</c:f>
              <c:strCache>
                <c:ptCount val="1"/>
                <c:pt idx="0">
                  <c:v>Správa (apríl 2014)</c:v>
                </c:pt>
              </c:strCache>
            </c:strRef>
          </c:tx>
          <c:spPr>
            <a:ln w="22225" cap="rnd">
              <a:solidFill>
                <a:srgbClr val="58595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'G13'!$B$1:$AZ$1</c:f>
              <c:numCache>
                <c:formatCode>0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  <c:pt idx="11" formatCode="General">
                  <c:v>2025</c:v>
                </c:pt>
                <c:pt idx="12" formatCode="General">
                  <c:v>2026</c:v>
                </c:pt>
                <c:pt idx="13" formatCode="General">
                  <c:v>2027</c:v>
                </c:pt>
                <c:pt idx="14" formatCode="General">
                  <c:v>2028</c:v>
                </c:pt>
                <c:pt idx="15" formatCode="General">
                  <c:v>2029</c:v>
                </c:pt>
                <c:pt idx="16" formatCode="General">
                  <c:v>2030</c:v>
                </c:pt>
                <c:pt idx="17" formatCode="General">
                  <c:v>2031</c:v>
                </c:pt>
                <c:pt idx="18" formatCode="General">
                  <c:v>2032</c:v>
                </c:pt>
                <c:pt idx="19" formatCode="General">
                  <c:v>2033</c:v>
                </c:pt>
                <c:pt idx="20" formatCode="General">
                  <c:v>2034</c:v>
                </c:pt>
                <c:pt idx="21" formatCode="General">
                  <c:v>2035</c:v>
                </c:pt>
                <c:pt idx="22" formatCode="General">
                  <c:v>2036</c:v>
                </c:pt>
                <c:pt idx="23" formatCode="General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  <c:pt idx="26" formatCode="General">
                  <c:v>2040</c:v>
                </c:pt>
                <c:pt idx="27" formatCode="General">
                  <c:v>2041</c:v>
                </c:pt>
                <c:pt idx="28" formatCode="General">
                  <c:v>2042</c:v>
                </c:pt>
                <c:pt idx="29" formatCode="General">
                  <c:v>2043</c:v>
                </c:pt>
                <c:pt idx="30" formatCode="General">
                  <c:v>2044</c:v>
                </c:pt>
                <c:pt idx="31" formatCode="General">
                  <c:v>2045</c:v>
                </c:pt>
                <c:pt idx="32" formatCode="General">
                  <c:v>2046</c:v>
                </c:pt>
                <c:pt idx="33" formatCode="General">
                  <c:v>2047</c:v>
                </c:pt>
                <c:pt idx="34" formatCode="General">
                  <c:v>2048</c:v>
                </c:pt>
                <c:pt idx="35" formatCode="General">
                  <c:v>2049</c:v>
                </c:pt>
                <c:pt idx="36" formatCode="General">
                  <c:v>2050</c:v>
                </c:pt>
                <c:pt idx="37" formatCode="General">
                  <c:v>2051</c:v>
                </c:pt>
                <c:pt idx="38" formatCode="General">
                  <c:v>2052</c:v>
                </c:pt>
                <c:pt idx="39" formatCode="General">
                  <c:v>2053</c:v>
                </c:pt>
                <c:pt idx="40" formatCode="General">
                  <c:v>2054</c:v>
                </c:pt>
                <c:pt idx="41" formatCode="General">
                  <c:v>2055</c:v>
                </c:pt>
                <c:pt idx="42" formatCode="General">
                  <c:v>2056</c:v>
                </c:pt>
                <c:pt idx="43" formatCode="General">
                  <c:v>2057</c:v>
                </c:pt>
                <c:pt idx="44" formatCode="General">
                  <c:v>2058</c:v>
                </c:pt>
                <c:pt idx="45" formatCode="General">
                  <c:v>2059</c:v>
                </c:pt>
                <c:pt idx="46" formatCode="General">
                  <c:v>2060</c:v>
                </c:pt>
                <c:pt idx="47" formatCode="General">
                  <c:v>2061</c:v>
                </c:pt>
                <c:pt idx="48" formatCode="General">
                  <c:v>2062</c:v>
                </c:pt>
                <c:pt idx="49" formatCode="General">
                  <c:v>2063</c:v>
                </c:pt>
                <c:pt idx="50" formatCode="General">
                  <c:v>2064</c:v>
                </c:pt>
              </c:numCache>
            </c:numRef>
          </c:cat>
          <c:val>
            <c:numRef>
              <c:f>'G13'!$B$3:$AZ$3</c:f>
              <c:numCache>
                <c:formatCode>#,##0.00</c:formatCode>
                <c:ptCount val="51"/>
                <c:pt idx="0">
                  <c:v>0.17649904707537648</c:v>
                </c:pt>
                <c:pt idx="1">
                  <c:v>0.16965954837169978</c:v>
                </c:pt>
                <c:pt idx="2">
                  <c:v>0.16213750042874758</c:v>
                </c:pt>
                <c:pt idx="3">
                  <c:v>0.154282068641165</c:v>
                </c:pt>
                <c:pt idx="4">
                  <c:v>0.14676153322749516</c:v>
                </c:pt>
                <c:pt idx="5">
                  <c:v>0.13998352539098641</c:v>
                </c:pt>
                <c:pt idx="6">
                  <c:v>0.13361430684730599</c:v>
                </c:pt>
                <c:pt idx="7">
                  <c:v>0.12772049436444866</c:v>
                </c:pt>
                <c:pt idx="8">
                  <c:v>0.12220991540722724</c:v>
                </c:pt>
                <c:pt idx="9">
                  <c:v>0.11702222024545866</c:v>
                </c:pt>
                <c:pt idx="10">
                  <c:v>0.11211584804261709</c:v>
                </c:pt>
                <c:pt idx="11">
                  <c:v>0.10747247511436421</c:v>
                </c:pt>
                <c:pt idx="12">
                  <c:v>0.10310955040269119</c:v>
                </c:pt>
                <c:pt idx="13">
                  <c:v>9.9071112479997739E-2</c:v>
                </c:pt>
                <c:pt idx="14">
                  <c:v>9.5356631143224763E-2</c:v>
                </c:pt>
                <c:pt idx="15">
                  <c:v>9.1928609970196001E-2</c:v>
                </c:pt>
                <c:pt idx="16">
                  <c:v>8.8791030632736176E-2</c:v>
                </c:pt>
                <c:pt idx="17">
                  <c:v>8.589759375781135E-2</c:v>
                </c:pt>
                <c:pt idx="18">
                  <c:v>8.3139219355916616E-2</c:v>
                </c:pt>
                <c:pt idx="19">
                  <c:v>8.0508797058139944E-2</c:v>
                </c:pt>
                <c:pt idx="20">
                  <c:v>7.8001254566450587E-2</c:v>
                </c:pt>
                <c:pt idx="21">
                  <c:v>7.5620132070400733E-2</c:v>
                </c:pt>
                <c:pt idx="22">
                  <c:v>7.3361060378718077E-2</c:v>
                </c:pt>
                <c:pt idx="23">
                  <c:v>7.1209422054433161E-2</c:v>
                </c:pt>
                <c:pt idx="24">
                  <c:v>6.9149452147504911E-2</c:v>
                </c:pt>
                <c:pt idx="25">
                  <c:v>6.7175615669623809E-2</c:v>
                </c:pt>
                <c:pt idx="26">
                  <c:v>6.5282863898148372E-2</c:v>
                </c:pt>
                <c:pt idx="27">
                  <c:v>3.6316337409048556E-2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72448"/>
        <c:axId val="329372056"/>
      </c:lineChart>
      <c:catAx>
        <c:axId val="329372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72056"/>
        <c:crosses val="autoZero"/>
        <c:auto val="1"/>
        <c:lblAlgn val="ctr"/>
        <c:lblOffset val="100"/>
        <c:noMultiLvlLbl val="0"/>
      </c:catAx>
      <c:valAx>
        <c:axId val="32937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7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911023622047243"/>
          <c:y val="7.060075823855351E-2"/>
          <c:w val="0.44948704107022081"/>
          <c:h val="0.15046515018955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0526246719160099"/>
        </c:manualLayout>
      </c:layout>
      <c:lineChart>
        <c:grouping val="standard"/>
        <c:varyColors val="0"/>
        <c:ser>
          <c:idx val="0"/>
          <c:order val="0"/>
          <c:tx>
            <c:strRef>
              <c:f>'G14'!$A$2</c:f>
              <c:strCache>
                <c:ptCount val="1"/>
                <c:pt idx="0">
                  <c:v>Príjmy (apríl 2015)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'G14'!$B$1:$EI$1</c:f>
              <c:numCache>
                <c:formatCode>0</c:formatCode>
                <c:ptCount val="13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  <c:pt idx="11" formatCode="General">
                  <c:v>2024</c:v>
                </c:pt>
                <c:pt idx="12" formatCode="General">
                  <c:v>2025</c:v>
                </c:pt>
                <c:pt idx="13" formatCode="General">
                  <c:v>2026</c:v>
                </c:pt>
                <c:pt idx="14" formatCode="General">
                  <c:v>2027</c:v>
                </c:pt>
                <c:pt idx="15" formatCode="General">
                  <c:v>2028</c:v>
                </c:pt>
                <c:pt idx="16" formatCode="General">
                  <c:v>2029</c:v>
                </c:pt>
                <c:pt idx="17" formatCode="General">
                  <c:v>2030</c:v>
                </c:pt>
                <c:pt idx="18" formatCode="General">
                  <c:v>2031</c:v>
                </c:pt>
                <c:pt idx="19" formatCode="General">
                  <c:v>2032</c:v>
                </c:pt>
                <c:pt idx="20" formatCode="General">
                  <c:v>2033</c:v>
                </c:pt>
                <c:pt idx="21" formatCode="General">
                  <c:v>2034</c:v>
                </c:pt>
                <c:pt idx="22" formatCode="General">
                  <c:v>2035</c:v>
                </c:pt>
                <c:pt idx="23" formatCode="General">
                  <c:v>2036</c:v>
                </c:pt>
                <c:pt idx="24" formatCode="General">
                  <c:v>2037</c:v>
                </c:pt>
                <c:pt idx="25" formatCode="General">
                  <c:v>2038</c:v>
                </c:pt>
                <c:pt idx="26" formatCode="General">
                  <c:v>2039</c:v>
                </c:pt>
                <c:pt idx="27" formatCode="General">
                  <c:v>2040</c:v>
                </c:pt>
                <c:pt idx="28" formatCode="General">
                  <c:v>2041</c:v>
                </c:pt>
                <c:pt idx="29" formatCode="General">
                  <c:v>2042</c:v>
                </c:pt>
                <c:pt idx="30" formatCode="General">
                  <c:v>2043</c:v>
                </c:pt>
                <c:pt idx="31" formatCode="General">
                  <c:v>2044</c:v>
                </c:pt>
                <c:pt idx="32" formatCode="General">
                  <c:v>2045</c:v>
                </c:pt>
                <c:pt idx="33" formatCode="General">
                  <c:v>2046</c:v>
                </c:pt>
                <c:pt idx="34" formatCode="General">
                  <c:v>2047</c:v>
                </c:pt>
                <c:pt idx="35" formatCode="General">
                  <c:v>2048</c:v>
                </c:pt>
                <c:pt idx="36" formatCode="General">
                  <c:v>2049</c:v>
                </c:pt>
                <c:pt idx="37" formatCode="General">
                  <c:v>2050</c:v>
                </c:pt>
                <c:pt idx="38" formatCode="General">
                  <c:v>2051</c:v>
                </c:pt>
                <c:pt idx="39" formatCode="General">
                  <c:v>2052</c:v>
                </c:pt>
                <c:pt idx="40" formatCode="General">
                  <c:v>2053</c:v>
                </c:pt>
                <c:pt idx="41" formatCode="General">
                  <c:v>2054</c:v>
                </c:pt>
                <c:pt idx="42" formatCode="General">
                  <c:v>2055</c:v>
                </c:pt>
                <c:pt idx="43" formatCode="General">
                  <c:v>2056</c:v>
                </c:pt>
                <c:pt idx="44" formatCode="General">
                  <c:v>2057</c:v>
                </c:pt>
                <c:pt idx="45" formatCode="General">
                  <c:v>2058</c:v>
                </c:pt>
                <c:pt idx="46" formatCode="General">
                  <c:v>2059</c:v>
                </c:pt>
                <c:pt idx="47" formatCode="General">
                  <c:v>2060</c:v>
                </c:pt>
                <c:pt idx="48" formatCode="General">
                  <c:v>2061</c:v>
                </c:pt>
                <c:pt idx="49" formatCode="General">
                  <c:v>2062</c:v>
                </c:pt>
                <c:pt idx="50" formatCode="General">
                  <c:v>2063</c:v>
                </c:pt>
                <c:pt idx="51" formatCode="General">
                  <c:v>2064</c:v>
                </c:pt>
                <c:pt idx="52" formatCode="General">
                  <c:v>2065</c:v>
                </c:pt>
                <c:pt idx="53" formatCode="General">
                  <c:v>2066</c:v>
                </c:pt>
                <c:pt idx="54" formatCode="General">
                  <c:v>2067</c:v>
                </c:pt>
                <c:pt idx="55" formatCode="General">
                  <c:v>2068</c:v>
                </c:pt>
                <c:pt idx="56" formatCode="General">
                  <c:v>2069</c:v>
                </c:pt>
                <c:pt idx="57" formatCode="General">
                  <c:v>2070</c:v>
                </c:pt>
                <c:pt idx="58" formatCode="General">
                  <c:v>2071</c:v>
                </c:pt>
                <c:pt idx="59" formatCode="General">
                  <c:v>2072</c:v>
                </c:pt>
                <c:pt idx="60" formatCode="General">
                  <c:v>2073</c:v>
                </c:pt>
                <c:pt idx="61" formatCode="General">
                  <c:v>2074</c:v>
                </c:pt>
                <c:pt idx="62" formatCode="General">
                  <c:v>2075</c:v>
                </c:pt>
                <c:pt idx="63" formatCode="General">
                  <c:v>2076</c:v>
                </c:pt>
                <c:pt idx="64" formatCode="General">
                  <c:v>2077</c:v>
                </c:pt>
                <c:pt idx="65" formatCode="General">
                  <c:v>2078</c:v>
                </c:pt>
                <c:pt idx="66" formatCode="General">
                  <c:v>2079</c:v>
                </c:pt>
                <c:pt idx="67" formatCode="General">
                  <c:v>2080</c:v>
                </c:pt>
                <c:pt idx="68" formatCode="General">
                  <c:v>2081</c:v>
                </c:pt>
                <c:pt idx="69" formatCode="General">
                  <c:v>2082</c:v>
                </c:pt>
                <c:pt idx="70" formatCode="General">
                  <c:v>2083</c:v>
                </c:pt>
                <c:pt idx="71" formatCode="General">
                  <c:v>2084</c:v>
                </c:pt>
                <c:pt idx="72" formatCode="General">
                  <c:v>2085</c:v>
                </c:pt>
                <c:pt idx="73" formatCode="General">
                  <c:v>2086</c:v>
                </c:pt>
                <c:pt idx="74" formatCode="General">
                  <c:v>2087</c:v>
                </c:pt>
                <c:pt idx="75" formatCode="General">
                  <c:v>2088</c:v>
                </c:pt>
                <c:pt idx="76" formatCode="General">
                  <c:v>2089</c:v>
                </c:pt>
                <c:pt idx="77" formatCode="General">
                  <c:v>2090</c:v>
                </c:pt>
                <c:pt idx="78" formatCode="General">
                  <c:v>2091</c:v>
                </c:pt>
                <c:pt idx="79" formatCode="General">
                  <c:v>2092</c:v>
                </c:pt>
                <c:pt idx="80" formatCode="General">
                  <c:v>2093</c:v>
                </c:pt>
                <c:pt idx="81" formatCode="General">
                  <c:v>2094</c:v>
                </c:pt>
                <c:pt idx="82" formatCode="General">
                  <c:v>2095</c:v>
                </c:pt>
                <c:pt idx="83" formatCode="General">
                  <c:v>2096</c:v>
                </c:pt>
                <c:pt idx="84" formatCode="General">
                  <c:v>2097</c:v>
                </c:pt>
                <c:pt idx="85" formatCode="General">
                  <c:v>2098</c:v>
                </c:pt>
                <c:pt idx="86" formatCode="General">
                  <c:v>2099</c:v>
                </c:pt>
                <c:pt idx="87" formatCode="General">
                  <c:v>2100</c:v>
                </c:pt>
                <c:pt idx="88" formatCode="General">
                  <c:v>2101</c:v>
                </c:pt>
                <c:pt idx="89" formatCode="General">
                  <c:v>2102</c:v>
                </c:pt>
                <c:pt idx="90" formatCode="General">
                  <c:v>2103</c:v>
                </c:pt>
                <c:pt idx="91" formatCode="General">
                  <c:v>2104</c:v>
                </c:pt>
                <c:pt idx="92" formatCode="General">
                  <c:v>2105</c:v>
                </c:pt>
                <c:pt idx="93" formatCode="General">
                  <c:v>2106</c:v>
                </c:pt>
                <c:pt idx="94" formatCode="General">
                  <c:v>2107</c:v>
                </c:pt>
                <c:pt idx="95" formatCode="General">
                  <c:v>2108</c:v>
                </c:pt>
                <c:pt idx="96" formatCode="General">
                  <c:v>2109</c:v>
                </c:pt>
                <c:pt idx="97" formatCode="General">
                  <c:v>2110</c:v>
                </c:pt>
                <c:pt idx="98" formatCode="General">
                  <c:v>2111</c:v>
                </c:pt>
                <c:pt idx="99" formatCode="General">
                  <c:v>2112</c:v>
                </c:pt>
                <c:pt idx="100" formatCode="General">
                  <c:v>2113</c:v>
                </c:pt>
                <c:pt idx="101" formatCode="General">
                  <c:v>2114</c:v>
                </c:pt>
                <c:pt idx="102" formatCode="General">
                  <c:v>2115</c:v>
                </c:pt>
                <c:pt idx="103" formatCode="General">
                  <c:v>2116</c:v>
                </c:pt>
                <c:pt idx="104" formatCode="General">
                  <c:v>2117</c:v>
                </c:pt>
                <c:pt idx="105" formatCode="General">
                  <c:v>2118</c:v>
                </c:pt>
                <c:pt idx="106" formatCode="General">
                  <c:v>2119</c:v>
                </c:pt>
                <c:pt idx="107" formatCode="General">
                  <c:v>2120</c:v>
                </c:pt>
                <c:pt idx="108" formatCode="General">
                  <c:v>2121</c:v>
                </c:pt>
                <c:pt idx="109" formatCode="General">
                  <c:v>2122</c:v>
                </c:pt>
                <c:pt idx="110" formatCode="General">
                  <c:v>2123</c:v>
                </c:pt>
                <c:pt idx="111" formatCode="General">
                  <c:v>2124</c:v>
                </c:pt>
                <c:pt idx="112" formatCode="General">
                  <c:v>2125</c:v>
                </c:pt>
                <c:pt idx="113" formatCode="General">
                  <c:v>2126</c:v>
                </c:pt>
                <c:pt idx="114" formatCode="General">
                  <c:v>2127</c:v>
                </c:pt>
                <c:pt idx="115" formatCode="General">
                  <c:v>2128</c:v>
                </c:pt>
                <c:pt idx="116" formatCode="General">
                  <c:v>2129</c:v>
                </c:pt>
                <c:pt idx="117" formatCode="General">
                  <c:v>2130</c:v>
                </c:pt>
                <c:pt idx="118" formatCode="General">
                  <c:v>2131</c:v>
                </c:pt>
                <c:pt idx="119" formatCode="General">
                  <c:v>2132</c:v>
                </c:pt>
                <c:pt idx="120" formatCode="General">
                  <c:v>2133</c:v>
                </c:pt>
                <c:pt idx="121" formatCode="General">
                  <c:v>2134</c:v>
                </c:pt>
                <c:pt idx="122" formatCode="General">
                  <c:v>2135</c:v>
                </c:pt>
                <c:pt idx="123" formatCode="General">
                  <c:v>2136</c:v>
                </c:pt>
                <c:pt idx="124" formatCode="General">
                  <c:v>2137</c:v>
                </c:pt>
                <c:pt idx="125" formatCode="General">
                  <c:v>2138</c:v>
                </c:pt>
                <c:pt idx="126" formatCode="General">
                  <c:v>2139</c:v>
                </c:pt>
                <c:pt idx="127" formatCode="General">
                  <c:v>2140</c:v>
                </c:pt>
                <c:pt idx="128" formatCode="General">
                  <c:v>2141</c:v>
                </c:pt>
                <c:pt idx="129" formatCode="General">
                  <c:v>2142</c:v>
                </c:pt>
                <c:pt idx="130" formatCode="General">
                  <c:v>2143</c:v>
                </c:pt>
                <c:pt idx="131" formatCode="General">
                  <c:v>2144</c:v>
                </c:pt>
                <c:pt idx="132" formatCode="General">
                  <c:v>2145</c:v>
                </c:pt>
                <c:pt idx="133" formatCode="General">
                  <c:v>2146</c:v>
                </c:pt>
                <c:pt idx="134" formatCode="General">
                  <c:v>2147</c:v>
                </c:pt>
                <c:pt idx="135" formatCode="General">
                  <c:v>2148</c:v>
                </c:pt>
                <c:pt idx="136" formatCode="General">
                  <c:v>2149</c:v>
                </c:pt>
                <c:pt idx="137" formatCode="General">
                  <c:v>2150</c:v>
                </c:pt>
              </c:numCache>
            </c:numRef>
          </c:cat>
          <c:val>
            <c:numRef>
              <c:f>'G14'!$B$2:$EI$2</c:f>
              <c:numCache>
                <c:formatCode>#,##0.00</c:formatCode>
                <c:ptCount val="138"/>
                <c:pt idx="0">
                  <c:v>0.19159403957445637</c:v>
                </c:pt>
                <c:pt idx="1">
                  <c:v>0.183145479103308</c:v>
                </c:pt>
                <c:pt idx="2">
                  <c:v>0.17717047697734314</c:v>
                </c:pt>
                <c:pt idx="3">
                  <c:v>0.17147914336529377</c:v>
                </c:pt>
                <c:pt idx="4">
                  <c:v>0.17067026346192679</c:v>
                </c:pt>
                <c:pt idx="5">
                  <c:v>0.18541073985897596</c:v>
                </c:pt>
                <c:pt idx="6">
                  <c:v>0.19593072172944584</c:v>
                </c:pt>
                <c:pt idx="7">
                  <c:v>0.19372944435053466</c:v>
                </c:pt>
                <c:pt idx="8">
                  <c:v>0.1906503517855854</c:v>
                </c:pt>
                <c:pt idx="9">
                  <c:v>0.18730103392243419</c:v>
                </c:pt>
                <c:pt idx="10">
                  <c:v>0.18178396507072289</c:v>
                </c:pt>
                <c:pt idx="11">
                  <c:v>0.17723659180744239</c:v>
                </c:pt>
                <c:pt idx="12">
                  <c:v>0.17209399468885628</c:v>
                </c:pt>
                <c:pt idx="13">
                  <c:v>0.15252117510282959</c:v>
                </c:pt>
                <c:pt idx="14">
                  <c:v>0.13291088562244888</c:v>
                </c:pt>
                <c:pt idx="15">
                  <c:v>0.13013183480978477</c:v>
                </c:pt>
                <c:pt idx="16">
                  <c:v>0.12652570698094595</c:v>
                </c:pt>
                <c:pt idx="17">
                  <c:v>0.12523155486022333</c:v>
                </c:pt>
                <c:pt idx="18">
                  <c:v>0.12308860498452087</c:v>
                </c:pt>
                <c:pt idx="19">
                  <c:v>0.12116030870681613</c:v>
                </c:pt>
                <c:pt idx="20">
                  <c:v>0.11830148711990104</c:v>
                </c:pt>
                <c:pt idx="21">
                  <c:v>0.11742501226233779</c:v>
                </c:pt>
                <c:pt idx="22">
                  <c:v>0.11563325480189304</c:v>
                </c:pt>
                <c:pt idx="23">
                  <c:v>0.11405679383218818</c:v>
                </c:pt>
                <c:pt idx="24">
                  <c:v>0.11160320250324214</c:v>
                </c:pt>
                <c:pt idx="25">
                  <c:v>0.11100175172025131</c:v>
                </c:pt>
                <c:pt idx="26">
                  <c:v>9.6112229161997104E-2</c:v>
                </c:pt>
                <c:pt idx="27">
                  <c:v>9.4949930151400755E-2</c:v>
                </c:pt>
                <c:pt idx="28">
                  <c:v>7.9021103202654708E-2</c:v>
                </c:pt>
                <c:pt idx="29">
                  <c:v>3.1161270705370992E-2</c:v>
                </c:pt>
                <c:pt idx="30">
                  <c:v>2.5425517342927688E-2</c:v>
                </c:pt>
                <c:pt idx="31">
                  <c:v>2.515329202284337E-2</c:v>
                </c:pt>
                <c:pt idx="32">
                  <c:v>2.4079178970425826E-2</c:v>
                </c:pt>
                <c:pt idx="33">
                  <c:v>2.4647248557422889E-2</c:v>
                </c:pt>
                <c:pt idx="34">
                  <c:v>2.4411500028180242E-2</c:v>
                </c:pt>
                <c:pt idx="35">
                  <c:v>2.4183766330487098E-2</c:v>
                </c:pt>
                <c:pt idx="36">
                  <c:v>2.3176880325758702E-2</c:v>
                </c:pt>
                <c:pt idx="37">
                  <c:v>2.374278900607488E-2</c:v>
                </c:pt>
                <c:pt idx="38">
                  <c:v>2.3528834312658776E-2</c:v>
                </c:pt>
                <c:pt idx="39">
                  <c:v>2.3318290230871848E-2</c:v>
                </c:pt>
                <c:pt idx="40">
                  <c:v>2.2353760343875186E-2</c:v>
                </c:pt>
                <c:pt idx="41">
                  <c:v>2.2900738571624495E-2</c:v>
                </c:pt>
                <c:pt idx="42">
                  <c:v>2.2690654102115203E-2</c:v>
                </c:pt>
                <c:pt idx="43">
                  <c:v>2.2479259967933995E-2</c:v>
                </c:pt>
                <c:pt idx="44">
                  <c:v>1.1241496214922844E-2</c:v>
                </c:pt>
                <c:pt idx="45">
                  <c:v>2.1492508123820831E-4</c:v>
                </c:pt>
                <c:pt idx="46">
                  <c:v>2.1281293038126213E-4</c:v>
                </c:pt>
                <c:pt idx="47">
                  <c:v>2.1066351450202493E-4</c:v>
                </c:pt>
                <c:pt idx="48">
                  <c:v>2.085358077765203E-4</c:v>
                </c:pt>
                <c:pt idx="49">
                  <c:v>2.0642959094175663E-4</c:v>
                </c:pt>
                <c:pt idx="50">
                  <c:v>2.0434464694930399E-4</c:v>
                </c:pt>
                <c:pt idx="51">
                  <c:v>2.0228076094292715E-4</c:v>
                </c:pt>
                <c:pt idx="52">
                  <c:v>2.0023772023644381E-4</c:v>
                </c:pt>
                <c:pt idx="53">
                  <c:v>1.9821531429180792E-4</c:v>
                </c:pt>
                <c:pt idx="54">
                  <c:v>1.962133346974124E-4</c:v>
                </c:pt>
                <c:pt idx="55">
                  <c:v>1.942315751466129E-4</c:v>
                </c:pt>
                <c:pt idx="56">
                  <c:v>1.9226983141646715E-4</c:v>
                </c:pt>
                <c:pt idx="57">
                  <c:v>1.9032790134668984E-4</c:v>
                </c:pt>
                <c:pt idx="58">
                  <c:v>1.8840558481881929E-4</c:v>
                </c:pt>
                <c:pt idx="59">
                  <c:v>1.865026837355955E-4</c:v>
                </c:pt>
                <c:pt idx="60">
                  <c:v>1.8461900200054552E-4</c:v>
                </c:pt>
                <c:pt idx="61">
                  <c:v>1.8275434549777585E-4</c:v>
                </c:pt>
                <c:pt idx="62">
                  <c:v>1.8090852207196817E-4</c:v>
                </c:pt>
                <c:pt idx="63">
                  <c:v>1.7908134150857767E-4</c:v>
                </c:pt>
                <c:pt idx="64">
                  <c:v>1.7727261551423118E-4</c:v>
                </c:pt>
                <c:pt idx="65">
                  <c:v>1.7548215769732338E-4</c:v>
                </c:pt>
                <c:pt idx="66">
                  <c:v>1.7370978354880857E-4</c:v>
                </c:pt>
                <c:pt idx="67">
                  <c:v>1.7195531042318721E-4</c:v>
                </c:pt>
                <c:pt idx="68">
                  <c:v>1.7021855751968366E-4</c:v>
                </c:pt>
                <c:pt idx="69">
                  <c:v>1.6849934586361473E-4</c:v>
                </c:pt>
                <c:pt idx="70">
                  <c:v>1.6679749828794592E-4</c:v>
                </c:pt>
                <c:pt idx="71">
                  <c:v>1.6511283941503415E-4</c:v>
                </c:pt>
                <c:pt idx="72">
                  <c:v>1.6344519563855496E-4</c:v>
                </c:pt>
                <c:pt idx="73">
                  <c:v>1.6179439510561198E-4</c:v>
                </c:pt>
                <c:pt idx="74">
                  <c:v>1.6016026769902751E-4</c:v>
                </c:pt>
                <c:pt idx="75">
                  <c:v>1.5854264501981142E-4</c:v>
                </c:pt>
                <c:pt idx="76">
                  <c:v>1.5694136036980763E-4</c:v>
                </c:pt>
                <c:pt idx="77">
                  <c:v>1.5535624873451551E-4</c:v>
                </c:pt>
                <c:pt idx="78">
                  <c:v>1.5378714676608505E-4</c:v>
                </c:pt>
                <c:pt idx="79">
                  <c:v>1.5223389276648367E-4</c:v>
                </c:pt>
                <c:pt idx="80">
                  <c:v>1.5069632667083263E-4</c:v>
                </c:pt>
                <c:pt idx="81">
                  <c:v>1.4917429003091274E-4</c:v>
                </c:pt>
                <c:pt idx="82">
                  <c:v>1.4766762599883568E-4</c:v>
                </c:pt>
                <c:pt idx="83">
                  <c:v>1.4617617931088057E-4</c:v>
                </c:pt>
                <c:pt idx="84">
                  <c:v>1.4469979627149406E-4</c:v>
                </c:pt>
                <c:pt idx="85">
                  <c:v>1.4323832473745184E-4</c:v>
                </c:pt>
                <c:pt idx="86">
                  <c:v>1.4179161410217964E-4</c:v>
                </c:pt>
                <c:pt idx="87">
                  <c:v>1.4035951528023355E-4</c:v>
                </c:pt>
                <c:pt idx="88">
                  <c:v>1.3894188069193638E-4</c:v>
                </c:pt>
                <c:pt idx="89">
                  <c:v>1.3753856424816909E-4</c:v>
                </c:pt>
                <c:pt idx="90">
                  <c:v>1.3614942133531664E-4</c:v>
                </c:pt>
                <c:pt idx="91">
                  <c:v>1.3477430880036488E-4</c:v>
                </c:pt>
                <c:pt idx="92">
                  <c:v>1.3341308493614886E-4</c:v>
                </c:pt>
                <c:pt idx="93">
                  <c:v>1.3206560946674937E-4</c:v>
                </c:pt>
                <c:pt idx="94">
                  <c:v>1.307317435330375E-4</c:v>
                </c:pt>
                <c:pt idx="95">
                  <c:v>1.2941134967836494E-4</c:v>
                </c:pt>
                <c:pt idx="96">
                  <c:v>1.2810429183439907E-4</c:v>
                </c:pt>
                <c:pt idx="97">
                  <c:v>1.2681043530710074E-4</c:v>
                </c:pt>
                <c:pt idx="98">
                  <c:v>1.2552964676284384E-4</c:v>
                </c:pt>
                <c:pt idx="99">
                  <c:v>1.2426179421467533E-4</c:v>
                </c:pt>
                <c:pt idx="100">
                  <c:v>1.2300674700871359E-4</c:v>
                </c:pt>
                <c:pt idx="101">
                  <c:v>1.2176437581068458E-4</c:v>
                </c:pt>
                <c:pt idx="102">
                  <c:v>1.2053455259259348E-4</c:v>
                </c:pt>
                <c:pt idx="103">
                  <c:v>1.193171506195314E-4</c:v>
                </c:pt>
                <c:pt idx="104">
                  <c:v>1.181120444366153E-4</c:v>
                </c:pt>
                <c:pt idx="105">
                  <c:v>1.1691910985605945E-4</c:v>
                </c:pt>
                <c:pt idx="106">
                  <c:v>1.1573822394437797E-4</c:v>
                </c:pt>
                <c:pt idx="107">
                  <c:v>1.1456926500971608E-4</c:v>
                </c:pt>
                <c:pt idx="108">
                  <c:v>1.1341211258930983E-4</c:v>
                </c:pt>
                <c:pt idx="109">
                  <c:v>1.1226664743707232E-4</c:v>
                </c:pt>
                <c:pt idx="110">
                  <c:v>1.1113275151130477E-4</c:v>
                </c:pt>
                <c:pt idx="111">
                  <c:v>1.1001030796253274E-4</c:v>
                </c:pt>
                <c:pt idx="112">
                  <c:v>1.0889920112146433E-4</c:v>
                </c:pt>
                <c:pt idx="113">
                  <c:v>1.0779931648707032E-4</c:v>
                </c:pt>
                <c:pt idx="114">
                  <c:v>1.067105407147847E-4</c:v>
                </c:pt>
                <c:pt idx="115">
                  <c:v>1.0563276160482449E-4</c:v>
                </c:pt>
                <c:pt idx="116">
                  <c:v>1.0456586809062717E-4</c:v>
                </c:pt>
                <c:pt idx="117">
                  <c:v>1.0350975022740548E-4</c:v>
                </c:pt>
                <c:pt idx="118">
                  <c:v>1.0246429918081695E-4</c:v>
                </c:pt>
                <c:pt idx="119">
                  <c:v>1.0142940721574892E-4</c:v>
                </c:pt>
                <c:pt idx="120">
                  <c:v>1.0040496768521585E-4</c:v>
                </c:pt>
                <c:pt idx="121">
                  <c:v>9.9390875019369552E-5</c:v>
                </c:pt>
                <c:pt idx="122">
                  <c:v>9.8387024714619828E-5</c:v>
                </c:pt>
                <c:pt idx="123">
                  <c:v>9.7393313322865409E-5</c:v>
                </c:pt>
                <c:pt idx="124">
                  <c:v>9.64096384408333E-5</c:v>
                </c:pt>
                <c:pt idx="125">
                  <c:v>9.5435898699526279E-5</c:v>
                </c:pt>
                <c:pt idx="126">
                  <c:v>9.4471993753776355E-5</c:v>
                </c:pt>
                <c:pt idx="127">
                  <c:v>9.3517824271904305E-5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'G14'!$A$3</c:f>
              <c:strCache>
                <c:ptCount val="1"/>
                <c:pt idx="0">
                  <c:v>Výdavky (apríl 2015)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'G14'!$B$1:$EI$1</c:f>
              <c:numCache>
                <c:formatCode>0</c:formatCode>
                <c:ptCount val="13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  <c:pt idx="11" formatCode="General">
                  <c:v>2024</c:v>
                </c:pt>
                <c:pt idx="12" formatCode="General">
                  <c:v>2025</c:v>
                </c:pt>
                <c:pt idx="13" formatCode="General">
                  <c:v>2026</c:v>
                </c:pt>
                <c:pt idx="14" formatCode="General">
                  <c:v>2027</c:v>
                </c:pt>
                <c:pt idx="15" formatCode="General">
                  <c:v>2028</c:v>
                </c:pt>
                <c:pt idx="16" formatCode="General">
                  <c:v>2029</c:v>
                </c:pt>
                <c:pt idx="17" formatCode="General">
                  <c:v>2030</c:v>
                </c:pt>
                <c:pt idx="18" formatCode="General">
                  <c:v>2031</c:v>
                </c:pt>
                <c:pt idx="19" formatCode="General">
                  <c:v>2032</c:v>
                </c:pt>
                <c:pt idx="20" formatCode="General">
                  <c:v>2033</c:v>
                </c:pt>
                <c:pt idx="21" formatCode="General">
                  <c:v>2034</c:v>
                </c:pt>
                <c:pt idx="22" formatCode="General">
                  <c:v>2035</c:v>
                </c:pt>
                <c:pt idx="23" formatCode="General">
                  <c:v>2036</c:v>
                </c:pt>
                <c:pt idx="24" formatCode="General">
                  <c:v>2037</c:v>
                </c:pt>
                <c:pt idx="25" formatCode="General">
                  <c:v>2038</c:v>
                </c:pt>
                <c:pt idx="26" formatCode="General">
                  <c:v>2039</c:v>
                </c:pt>
                <c:pt idx="27" formatCode="General">
                  <c:v>2040</c:v>
                </c:pt>
                <c:pt idx="28" formatCode="General">
                  <c:v>2041</c:v>
                </c:pt>
                <c:pt idx="29" formatCode="General">
                  <c:v>2042</c:v>
                </c:pt>
                <c:pt idx="30" formatCode="General">
                  <c:v>2043</c:v>
                </c:pt>
                <c:pt idx="31" formatCode="General">
                  <c:v>2044</c:v>
                </c:pt>
                <c:pt idx="32" formatCode="General">
                  <c:v>2045</c:v>
                </c:pt>
                <c:pt idx="33" formatCode="General">
                  <c:v>2046</c:v>
                </c:pt>
                <c:pt idx="34" formatCode="General">
                  <c:v>2047</c:v>
                </c:pt>
                <c:pt idx="35" formatCode="General">
                  <c:v>2048</c:v>
                </c:pt>
                <c:pt idx="36" formatCode="General">
                  <c:v>2049</c:v>
                </c:pt>
                <c:pt idx="37" formatCode="General">
                  <c:v>2050</c:v>
                </c:pt>
                <c:pt idx="38" formatCode="General">
                  <c:v>2051</c:v>
                </c:pt>
                <c:pt idx="39" formatCode="General">
                  <c:v>2052</c:v>
                </c:pt>
                <c:pt idx="40" formatCode="General">
                  <c:v>2053</c:v>
                </c:pt>
                <c:pt idx="41" formatCode="General">
                  <c:v>2054</c:v>
                </c:pt>
                <c:pt idx="42" formatCode="General">
                  <c:v>2055</c:v>
                </c:pt>
                <c:pt idx="43" formatCode="General">
                  <c:v>2056</c:v>
                </c:pt>
                <c:pt idx="44" formatCode="General">
                  <c:v>2057</c:v>
                </c:pt>
                <c:pt idx="45" formatCode="General">
                  <c:v>2058</c:v>
                </c:pt>
                <c:pt idx="46" formatCode="General">
                  <c:v>2059</c:v>
                </c:pt>
                <c:pt idx="47" formatCode="General">
                  <c:v>2060</c:v>
                </c:pt>
                <c:pt idx="48" formatCode="General">
                  <c:v>2061</c:v>
                </c:pt>
                <c:pt idx="49" formatCode="General">
                  <c:v>2062</c:v>
                </c:pt>
                <c:pt idx="50" formatCode="General">
                  <c:v>2063</c:v>
                </c:pt>
                <c:pt idx="51" formatCode="General">
                  <c:v>2064</c:v>
                </c:pt>
                <c:pt idx="52" formatCode="General">
                  <c:v>2065</c:v>
                </c:pt>
                <c:pt idx="53" formatCode="General">
                  <c:v>2066</c:v>
                </c:pt>
                <c:pt idx="54" formatCode="General">
                  <c:v>2067</c:v>
                </c:pt>
                <c:pt idx="55" formatCode="General">
                  <c:v>2068</c:v>
                </c:pt>
                <c:pt idx="56" formatCode="General">
                  <c:v>2069</c:v>
                </c:pt>
                <c:pt idx="57" formatCode="General">
                  <c:v>2070</c:v>
                </c:pt>
                <c:pt idx="58" formatCode="General">
                  <c:v>2071</c:v>
                </c:pt>
                <c:pt idx="59" formatCode="General">
                  <c:v>2072</c:v>
                </c:pt>
                <c:pt idx="60" formatCode="General">
                  <c:v>2073</c:v>
                </c:pt>
                <c:pt idx="61" formatCode="General">
                  <c:v>2074</c:v>
                </c:pt>
                <c:pt idx="62" formatCode="General">
                  <c:v>2075</c:v>
                </c:pt>
                <c:pt idx="63" formatCode="General">
                  <c:v>2076</c:v>
                </c:pt>
                <c:pt idx="64" formatCode="General">
                  <c:v>2077</c:v>
                </c:pt>
                <c:pt idx="65" formatCode="General">
                  <c:v>2078</c:v>
                </c:pt>
                <c:pt idx="66" formatCode="General">
                  <c:v>2079</c:v>
                </c:pt>
                <c:pt idx="67" formatCode="General">
                  <c:v>2080</c:v>
                </c:pt>
                <c:pt idx="68" formatCode="General">
                  <c:v>2081</c:v>
                </c:pt>
                <c:pt idx="69" formatCode="General">
                  <c:v>2082</c:v>
                </c:pt>
                <c:pt idx="70" formatCode="General">
                  <c:v>2083</c:v>
                </c:pt>
                <c:pt idx="71" formatCode="General">
                  <c:v>2084</c:v>
                </c:pt>
                <c:pt idx="72" formatCode="General">
                  <c:v>2085</c:v>
                </c:pt>
                <c:pt idx="73" formatCode="General">
                  <c:v>2086</c:v>
                </c:pt>
                <c:pt idx="74" formatCode="General">
                  <c:v>2087</c:v>
                </c:pt>
                <c:pt idx="75" formatCode="General">
                  <c:v>2088</c:v>
                </c:pt>
                <c:pt idx="76" formatCode="General">
                  <c:v>2089</c:v>
                </c:pt>
                <c:pt idx="77" formatCode="General">
                  <c:v>2090</c:v>
                </c:pt>
                <c:pt idx="78" formatCode="General">
                  <c:v>2091</c:v>
                </c:pt>
                <c:pt idx="79" formatCode="General">
                  <c:v>2092</c:v>
                </c:pt>
                <c:pt idx="80" formatCode="General">
                  <c:v>2093</c:v>
                </c:pt>
                <c:pt idx="81" formatCode="General">
                  <c:v>2094</c:v>
                </c:pt>
                <c:pt idx="82" formatCode="General">
                  <c:v>2095</c:v>
                </c:pt>
                <c:pt idx="83" formatCode="General">
                  <c:v>2096</c:v>
                </c:pt>
                <c:pt idx="84" formatCode="General">
                  <c:v>2097</c:v>
                </c:pt>
                <c:pt idx="85" formatCode="General">
                  <c:v>2098</c:v>
                </c:pt>
                <c:pt idx="86" formatCode="General">
                  <c:v>2099</c:v>
                </c:pt>
                <c:pt idx="87" formatCode="General">
                  <c:v>2100</c:v>
                </c:pt>
                <c:pt idx="88" formatCode="General">
                  <c:v>2101</c:v>
                </c:pt>
                <c:pt idx="89" formatCode="General">
                  <c:v>2102</c:v>
                </c:pt>
                <c:pt idx="90" formatCode="General">
                  <c:v>2103</c:v>
                </c:pt>
                <c:pt idx="91" formatCode="General">
                  <c:v>2104</c:v>
                </c:pt>
                <c:pt idx="92" formatCode="General">
                  <c:v>2105</c:v>
                </c:pt>
                <c:pt idx="93" formatCode="General">
                  <c:v>2106</c:v>
                </c:pt>
                <c:pt idx="94" formatCode="General">
                  <c:v>2107</c:v>
                </c:pt>
                <c:pt idx="95" formatCode="General">
                  <c:v>2108</c:v>
                </c:pt>
                <c:pt idx="96" formatCode="General">
                  <c:v>2109</c:v>
                </c:pt>
                <c:pt idx="97" formatCode="General">
                  <c:v>2110</c:v>
                </c:pt>
                <c:pt idx="98" formatCode="General">
                  <c:v>2111</c:v>
                </c:pt>
                <c:pt idx="99" formatCode="General">
                  <c:v>2112</c:v>
                </c:pt>
                <c:pt idx="100" formatCode="General">
                  <c:v>2113</c:v>
                </c:pt>
                <c:pt idx="101" formatCode="General">
                  <c:v>2114</c:v>
                </c:pt>
                <c:pt idx="102" formatCode="General">
                  <c:v>2115</c:v>
                </c:pt>
                <c:pt idx="103" formatCode="General">
                  <c:v>2116</c:v>
                </c:pt>
                <c:pt idx="104" formatCode="General">
                  <c:v>2117</c:v>
                </c:pt>
                <c:pt idx="105" formatCode="General">
                  <c:v>2118</c:v>
                </c:pt>
                <c:pt idx="106" formatCode="General">
                  <c:v>2119</c:v>
                </c:pt>
                <c:pt idx="107" formatCode="General">
                  <c:v>2120</c:v>
                </c:pt>
                <c:pt idx="108" formatCode="General">
                  <c:v>2121</c:v>
                </c:pt>
                <c:pt idx="109" formatCode="General">
                  <c:v>2122</c:v>
                </c:pt>
                <c:pt idx="110" formatCode="General">
                  <c:v>2123</c:v>
                </c:pt>
                <c:pt idx="111" formatCode="General">
                  <c:v>2124</c:v>
                </c:pt>
                <c:pt idx="112" formatCode="General">
                  <c:v>2125</c:v>
                </c:pt>
                <c:pt idx="113" formatCode="General">
                  <c:v>2126</c:v>
                </c:pt>
                <c:pt idx="114" formatCode="General">
                  <c:v>2127</c:v>
                </c:pt>
                <c:pt idx="115" formatCode="General">
                  <c:v>2128</c:v>
                </c:pt>
                <c:pt idx="116" formatCode="General">
                  <c:v>2129</c:v>
                </c:pt>
                <c:pt idx="117" formatCode="General">
                  <c:v>2130</c:v>
                </c:pt>
                <c:pt idx="118" formatCode="General">
                  <c:v>2131</c:v>
                </c:pt>
                <c:pt idx="119" formatCode="General">
                  <c:v>2132</c:v>
                </c:pt>
                <c:pt idx="120" formatCode="General">
                  <c:v>2133</c:v>
                </c:pt>
                <c:pt idx="121" formatCode="General">
                  <c:v>2134</c:v>
                </c:pt>
                <c:pt idx="122" formatCode="General">
                  <c:v>2135</c:v>
                </c:pt>
                <c:pt idx="123" formatCode="General">
                  <c:v>2136</c:v>
                </c:pt>
                <c:pt idx="124" formatCode="General">
                  <c:v>2137</c:v>
                </c:pt>
                <c:pt idx="125" formatCode="General">
                  <c:v>2138</c:v>
                </c:pt>
                <c:pt idx="126" formatCode="General">
                  <c:v>2139</c:v>
                </c:pt>
                <c:pt idx="127" formatCode="General">
                  <c:v>2140</c:v>
                </c:pt>
                <c:pt idx="128" formatCode="General">
                  <c:v>2141</c:v>
                </c:pt>
                <c:pt idx="129" formatCode="General">
                  <c:v>2142</c:v>
                </c:pt>
                <c:pt idx="130" formatCode="General">
                  <c:v>2143</c:v>
                </c:pt>
                <c:pt idx="131" formatCode="General">
                  <c:v>2144</c:v>
                </c:pt>
                <c:pt idx="132" formatCode="General">
                  <c:v>2145</c:v>
                </c:pt>
                <c:pt idx="133" formatCode="General">
                  <c:v>2146</c:v>
                </c:pt>
                <c:pt idx="134" formatCode="General">
                  <c:v>2147</c:v>
                </c:pt>
                <c:pt idx="135" formatCode="General">
                  <c:v>2148</c:v>
                </c:pt>
                <c:pt idx="136" formatCode="General">
                  <c:v>2149</c:v>
                </c:pt>
                <c:pt idx="137" formatCode="General">
                  <c:v>2150</c:v>
                </c:pt>
              </c:numCache>
            </c:numRef>
          </c:cat>
          <c:val>
            <c:numRef>
              <c:f>'G14'!$B$3:$EI$3</c:f>
              <c:numCache>
                <c:formatCode>#,##0.00</c:formatCode>
                <c:ptCount val="138"/>
                <c:pt idx="0">
                  <c:v>8.3227606889431052E-2</c:v>
                </c:pt>
                <c:pt idx="1">
                  <c:v>7.9280501306912443E-2</c:v>
                </c:pt>
                <c:pt idx="2">
                  <c:v>8.6688869852940775E-2</c:v>
                </c:pt>
                <c:pt idx="3">
                  <c:v>8.8166095824546445E-2</c:v>
                </c:pt>
                <c:pt idx="4">
                  <c:v>8.7879748508111061E-2</c:v>
                </c:pt>
                <c:pt idx="5">
                  <c:v>8.5196853695028163E-2</c:v>
                </c:pt>
                <c:pt idx="6">
                  <c:v>6.8905284775948067E-2</c:v>
                </c:pt>
                <c:pt idx="7">
                  <c:v>6.5642388899245868E-2</c:v>
                </c:pt>
                <c:pt idx="8">
                  <c:v>6.3381991214500846E-2</c:v>
                </c:pt>
                <c:pt idx="9">
                  <c:v>6.2701147785898401E-2</c:v>
                </c:pt>
                <c:pt idx="10">
                  <c:v>6.1795690953160287E-2</c:v>
                </c:pt>
                <c:pt idx="11">
                  <c:v>6.2580124159996142E-2</c:v>
                </c:pt>
                <c:pt idx="12">
                  <c:v>6.1993455604661199E-2</c:v>
                </c:pt>
                <c:pt idx="13">
                  <c:v>5.9102642340891097E-2</c:v>
                </c:pt>
                <c:pt idx="14">
                  <c:v>6.0070996527770572E-2</c:v>
                </c:pt>
                <c:pt idx="15">
                  <c:v>6.2189254251137069E-2</c:v>
                </c:pt>
                <c:pt idx="16">
                  <c:v>6.333108768473214E-2</c:v>
                </c:pt>
                <c:pt idx="17">
                  <c:v>6.880671574686878E-2</c:v>
                </c:pt>
                <c:pt idx="18">
                  <c:v>9.0786203377940605E-2</c:v>
                </c:pt>
                <c:pt idx="19">
                  <c:v>9.8875318424655162E-2</c:v>
                </c:pt>
                <c:pt idx="20">
                  <c:v>0.10098551234369731</c:v>
                </c:pt>
                <c:pt idx="21">
                  <c:v>7.9621111794362959E-2</c:v>
                </c:pt>
                <c:pt idx="22">
                  <c:v>8.3727722012058817E-2</c:v>
                </c:pt>
                <c:pt idx="23">
                  <c:v>9.2819380239978141E-2</c:v>
                </c:pt>
                <c:pt idx="24">
                  <c:v>9.8233682441918199E-2</c:v>
                </c:pt>
                <c:pt idx="25">
                  <c:v>9.8194779573726645E-2</c:v>
                </c:pt>
                <c:pt idx="26">
                  <c:v>9.4364136023388917E-2</c:v>
                </c:pt>
                <c:pt idx="27">
                  <c:v>9.1202266513005878E-2</c:v>
                </c:pt>
                <c:pt idx="28">
                  <c:v>9.6184433336258729E-2</c:v>
                </c:pt>
                <c:pt idx="29">
                  <c:v>9.5729310280837629E-2</c:v>
                </c:pt>
                <c:pt idx="30">
                  <c:v>0.10122338457995568</c:v>
                </c:pt>
                <c:pt idx="31">
                  <c:v>9.614216163434533E-2</c:v>
                </c:pt>
                <c:pt idx="32">
                  <c:v>9.3765337884341868E-2</c:v>
                </c:pt>
                <c:pt idx="33">
                  <c:v>8.4584201313321644E-2</c:v>
                </c:pt>
                <c:pt idx="34">
                  <c:v>0.1035504000527407</c:v>
                </c:pt>
                <c:pt idx="35">
                  <c:v>9.8982312588335591E-2</c:v>
                </c:pt>
                <c:pt idx="36">
                  <c:v>9.7942075669851997E-2</c:v>
                </c:pt>
                <c:pt idx="37">
                  <c:v>9.9767028694291549E-2</c:v>
                </c:pt>
                <c:pt idx="38">
                  <c:v>9.8524819625893295E-2</c:v>
                </c:pt>
                <c:pt idx="39">
                  <c:v>9.4711817131818643E-2</c:v>
                </c:pt>
                <c:pt idx="40">
                  <c:v>9.1574576957522719E-2</c:v>
                </c:pt>
                <c:pt idx="41">
                  <c:v>8.7831598107255354E-2</c:v>
                </c:pt>
                <c:pt idx="42">
                  <c:v>9.0120887701907307E-2</c:v>
                </c:pt>
                <c:pt idx="43">
                  <c:v>8.5774354106119471E-2</c:v>
                </c:pt>
                <c:pt idx="44">
                  <c:v>8.6217049373796026E-2</c:v>
                </c:pt>
                <c:pt idx="45">
                  <c:v>7.649929284445299E-2</c:v>
                </c:pt>
                <c:pt idx="46">
                  <c:v>7.0450526926980866E-2</c:v>
                </c:pt>
                <c:pt idx="47">
                  <c:v>6.0860679259920739E-2</c:v>
                </c:pt>
                <c:pt idx="48">
                  <c:v>5.6499212357246156E-2</c:v>
                </c:pt>
                <c:pt idx="49">
                  <c:v>4.7948031850111018E-2</c:v>
                </c:pt>
                <c:pt idx="50">
                  <c:v>4.9878629460102297E-2</c:v>
                </c:pt>
                <c:pt idx="51">
                  <c:v>5.2556609821157285E-2</c:v>
                </c:pt>
                <c:pt idx="52">
                  <c:v>5.2617478213483039E-2</c:v>
                </c:pt>
                <c:pt idx="53">
                  <c:v>5.2838752958142055E-2</c:v>
                </c:pt>
                <c:pt idx="54">
                  <c:v>5.592086696245456E-2</c:v>
                </c:pt>
                <c:pt idx="55">
                  <c:v>5.7757237249095025E-2</c:v>
                </c:pt>
                <c:pt idx="56">
                  <c:v>5.8411910833650979E-2</c:v>
                </c:pt>
                <c:pt idx="57">
                  <c:v>5.6548780517728402E-2</c:v>
                </c:pt>
                <c:pt idx="58">
                  <c:v>5.2566788357310323E-2</c:v>
                </c:pt>
                <c:pt idx="59">
                  <c:v>4.7511501259575727E-2</c:v>
                </c:pt>
                <c:pt idx="60">
                  <c:v>4.7059302780300752E-2</c:v>
                </c:pt>
                <c:pt idx="61">
                  <c:v>4.3221433864599847E-2</c:v>
                </c:pt>
                <c:pt idx="62">
                  <c:v>4.352803886885407E-2</c:v>
                </c:pt>
                <c:pt idx="63">
                  <c:v>3.6985597373339112E-2</c:v>
                </c:pt>
                <c:pt idx="64">
                  <c:v>3.3453606343027534E-2</c:v>
                </c:pt>
                <c:pt idx="65">
                  <c:v>2.5442935155504554E-2</c:v>
                </c:pt>
                <c:pt idx="66">
                  <c:v>2.2548678783698879E-2</c:v>
                </c:pt>
                <c:pt idx="67">
                  <c:v>1.5373109292156493E-2</c:v>
                </c:pt>
                <c:pt idx="68">
                  <c:v>1.0988631231335302E-2</c:v>
                </c:pt>
                <c:pt idx="69">
                  <c:v>1.0713391411153605E-2</c:v>
                </c:pt>
                <c:pt idx="70">
                  <c:v>1.0435617804357551E-2</c:v>
                </c:pt>
                <c:pt idx="71">
                  <c:v>1.0162362359778881E-2</c:v>
                </c:pt>
                <c:pt idx="72">
                  <c:v>9.9078364163638494E-3</c:v>
                </c:pt>
                <c:pt idx="73">
                  <c:v>1.0053335095429362E-2</c:v>
                </c:pt>
                <c:pt idx="74">
                  <c:v>1.0279421360138815E-2</c:v>
                </c:pt>
                <c:pt idx="75">
                  <c:v>1.0128105237452063E-2</c:v>
                </c:pt>
                <c:pt idx="76">
                  <c:v>1.02804489314232E-2</c:v>
                </c:pt>
                <c:pt idx="77">
                  <c:v>1.0227238652356731E-2</c:v>
                </c:pt>
                <c:pt idx="78">
                  <c:v>9.857289296824891E-3</c:v>
                </c:pt>
                <c:pt idx="79">
                  <c:v>9.5775969432119207E-3</c:v>
                </c:pt>
                <c:pt idx="80">
                  <c:v>9.3276635088130298E-3</c:v>
                </c:pt>
                <c:pt idx="81">
                  <c:v>9.0818017267301869E-3</c:v>
                </c:pt>
                <c:pt idx="82">
                  <c:v>8.7144442978279498E-3</c:v>
                </c:pt>
                <c:pt idx="83">
                  <c:v>8.2049768297925447E-3</c:v>
                </c:pt>
                <c:pt idx="84">
                  <c:v>7.5824059395795578E-3</c:v>
                </c:pt>
                <c:pt idx="85">
                  <c:v>7.4151108577656085E-3</c:v>
                </c:pt>
                <c:pt idx="86">
                  <c:v>7.3402180540462509E-3</c:v>
                </c:pt>
                <c:pt idx="87">
                  <c:v>7.2660816695034255E-3</c:v>
                </c:pt>
                <c:pt idx="88">
                  <c:v>7.2044714785285385E-3</c:v>
                </c:pt>
                <c:pt idx="89">
                  <c:v>7.1339921107223519E-3</c:v>
                </c:pt>
                <c:pt idx="90">
                  <c:v>7.0619386133259866E-3</c:v>
                </c:pt>
                <c:pt idx="91">
                  <c:v>6.644426499233089E-3</c:v>
                </c:pt>
                <c:pt idx="92">
                  <c:v>6.5101235349015298E-3</c:v>
                </c:pt>
                <c:pt idx="93">
                  <c:v>6.4555656724364823E-3</c:v>
                </c:pt>
                <c:pt idx="94">
                  <c:v>6.3925371384416577E-3</c:v>
                </c:pt>
                <c:pt idx="95">
                  <c:v>6.3279723546695267E-3</c:v>
                </c:pt>
                <c:pt idx="96">
                  <c:v>6.2640596768161029E-3</c:v>
                </c:pt>
                <c:pt idx="97">
                  <c:v>5.8558871912658874E-3</c:v>
                </c:pt>
                <c:pt idx="98">
                  <c:v>5.1005942770095437E-3</c:v>
                </c:pt>
                <c:pt idx="99">
                  <c:v>4.1579658754510532E-3</c:v>
                </c:pt>
                <c:pt idx="100">
                  <c:v>3.6893603206086733E-3</c:v>
                </c:pt>
                <c:pt idx="101">
                  <c:v>4.1644702526613684E-3</c:v>
                </c:pt>
                <c:pt idx="102">
                  <c:v>4.3970322484788047E-3</c:v>
                </c:pt>
                <c:pt idx="103">
                  <c:v>3.5800434349480695E-3</c:v>
                </c:pt>
                <c:pt idx="104">
                  <c:v>2.1915308733267552E-3</c:v>
                </c:pt>
                <c:pt idx="105">
                  <c:v>8.7009684503821345E-4</c:v>
                </c:pt>
                <c:pt idx="106">
                  <c:v>2.6346573202030651E-4</c:v>
                </c:pt>
                <c:pt idx="107">
                  <c:v>1.8496731334338216E-4</c:v>
                </c:pt>
                <c:pt idx="108">
                  <c:v>1.8309913888740409E-4</c:v>
                </c:pt>
                <c:pt idx="109">
                  <c:v>1.8124983303980285E-4</c:v>
                </c:pt>
                <c:pt idx="110">
                  <c:v>1.7941920522716531E-4</c:v>
                </c:pt>
                <c:pt idx="111">
                  <c:v>1.7760706680087474E-4</c:v>
                </c:pt>
                <c:pt idx="112">
                  <c:v>1.7581323101767011E-4</c:v>
                </c:pt>
                <c:pt idx="113">
                  <c:v>1.7403751302040205E-4</c:v>
                </c:pt>
                <c:pt idx="114">
                  <c:v>1.7227972981898276E-4</c:v>
                </c:pt>
                <c:pt idx="115">
                  <c:v>1.7053970027152901E-4</c:v>
                </c:pt>
                <c:pt idx="116">
                  <c:v>1.6881724506569507E-4</c:v>
                </c:pt>
                <c:pt idx="117">
                  <c:v>1.6711218670019447E-4</c:v>
                </c:pt>
                <c:pt idx="118">
                  <c:v>1.6542434946650788E-4</c:v>
                </c:pt>
                <c:pt idx="119">
                  <c:v>1.6375355943077662E-4</c:v>
                </c:pt>
                <c:pt idx="120">
                  <c:v>1.620996444158781E-4</c:v>
                </c:pt>
                <c:pt idx="121">
                  <c:v>1.6046243398368311E-4</c:v>
                </c:pt>
                <c:pt idx="122">
                  <c:v>1.5884175941749168E-4</c:v>
                </c:pt>
                <c:pt idx="123">
                  <c:v>1.5723745370464678E-4</c:v>
                </c:pt>
                <c:pt idx="124">
                  <c:v>1.556493515193232E-4</c:v>
                </c:pt>
                <c:pt idx="125">
                  <c:v>1.540772892054909E-4</c:v>
                </c:pt>
                <c:pt idx="126">
                  <c:v>1.5252110476004959E-4</c:v>
                </c:pt>
                <c:pt idx="127">
                  <c:v>1.5098063781613448E-4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'G14'!$A$4</c:f>
              <c:strCache>
                <c:ptCount val="1"/>
                <c:pt idx="0">
                  <c:v>Príjmy (apríl 2014)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'G14'!$B$1:$EI$1</c:f>
              <c:numCache>
                <c:formatCode>0</c:formatCode>
                <c:ptCount val="13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  <c:pt idx="11" formatCode="General">
                  <c:v>2024</c:v>
                </c:pt>
                <c:pt idx="12" formatCode="General">
                  <c:v>2025</c:v>
                </c:pt>
                <c:pt idx="13" formatCode="General">
                  <c:v>2026</c:v>
                </c:pt>
                <c:pt idx="14" formatCode="General">
                  <c:v>2027</c:v>
                </c:pt>
                <c:pt idx="15" formatCode="General">
                  <c:v>2028</c:v>
                </c:pt>
                <c:pt idx="16" formatCode="General">
                  <c:v>2029</c:v>
                </c:pt>
                <c:pt idx="17" formatCode="General">
                  <c:v>2030</c:v>
                </c:pt>
                <c:pt idx="18" formatCode="General">
                  <c:v>2031</c:v>
                </c:pt>
                <c:pt idx="19" formatCode="General">
                  <c:v>2032</c:v>
                </c:pt>
                <c:pt idx="20" formatCode="General">
                  <c:v>2033</c:v>
                </c:pt>
                <c:pt idx="21" formatCode="General">
                  <c:v>2034</c:v>
                </c:pt>
                <c:pt idx="22" formatCode="General">
                  <c:v>2035</c:v>
                </c:pt>
                <c:pt idx="23" formatCode="General">
                  <c:v>2036</c:v>
                </c:pt>
                <c:pt idx="24" formatCode="General">
                  <c:v>2037</c:v>
                </c:pt>
                <c:pt idx="25" formatCode="General">
                  <c:v>2038</c:v>
                </c:pt>
                <c:pt idx="26" formatCode="General">
                  <c:v>2039</c:v>
                </c:pt>
                <c:pt idx="27" formatCode="General">
                  <c:v>2040</c:v>
                </c:pt>
                <c:pt idx="28" formatCode="General">
                  <c:v>2041</c:v>
                </c:pt>
                <c:pt idx="29" formatCode="General">
                  <c:v>2042</c:v>
                </c:pt>
                <c:pt idx="30" formatCode="General">
                  <c:v>2043</c:v>
                </c:pt>
                <c:pt idx="31" formatCode="General">
                  <c:v>2044</c:v>
                </c:pt>
                <c:pt idx="32" formatCode="General">
                  <c:v>2045</c:v>
                </c:pt>
                <c:pt idx="33" formatCode="General">
                  <c:v>2046</c:v>
                </c:pt>
                <c:pt idx="34" formatCode="General">
                  <c:v>2047</c:v>
                </c:pt>
                <c:pt idx="35" formatCode="General">
                  <c:v>2048</c:v>
                </c:pt>
                <c:pt idx="36" formatCode="General">
                  <c:v>2049</c:v>
                </c:pt>
                <c:pt idx="37" formatCode="General">
                  <c:v>2050</c:v>
                </c:pt>
                <c:pt idx="38" formatCode="General">
                  <c:v>2051</c:v>
                </c:pt>
                <c:pt idx="39" formatCode="General">
                  <c:v>2052</c:v>
                </c:pt>
                <c:pt idx="40" formatCode="General">
                  <c:v>2053</c:v>
                </c:pt>
                <c:pt idx="41" formatCode="General">
                  <c:v>2054</c:v>
                </c:pt>
                <c:pt idx="42" formatCode="General">
                  <c:v>2055</c:v>
                </c:pt>
                <c:pt idx="43" formatCode="General">
                  <c:v>2056</c:v>
                </c:pt>
                <c:pt idx="44" formatCode="General">
                  <c:v>2057</c:v>
                </c:pt>
                <c:pt idx="45" formatCode="General">
                  <c:v>2058</c:v>
                </c:pt>
                <c:pt idx="46" formatCode="General">
                  <c:v>2059</c:v>
                </c:pt>
                <c:pt idx="47" formatCode="General">
                  <c:v>2060</c:v>
                </c:pt>
                <c:pt idx="48" formatCode="General">
                  <c:v>2061</c:v>
                </c:pt>
                <c:pt idx="49" formatCode="General">
                  <c:v>2062</c:v>
                </c:pt>
                <c:pt idx="50" formatCode="General">
                  <c:v>2063</c:v>
                </c:pt>
                <c:pt idx="51" formatCode="General">
                  <c:v>2064</c:v>
                </c:pt>
                <c:pt idx="52" formatCode="General">
                  <c:v>2065</c:v>
                </c:pt>
                <c:pt idx="53" formatCode="General">
                  <c:v>2066</c:v>
                </c:pt>
                <c:pt idx="54" formatCode="General">
                  <c:v>2067</c:v>
                </c:pt>
                <c:pt idx="55" formatCode="General">
                  <c:v>2068</c:v>
                </c:pt>
                <c:pt idx="56" formatCode="General">
                  <c:v>2069</c:v>
                </c:pt>
                <c:pt idx="57" formatCode="General">
                  <c:v>2070</c:v>
                </c:pt>
                <c:pt idx="58" formatCode="General">
                  <c:v>2071</c:v>
                </c:pt>
                <c:pt idx="59" formatCode="General">
                  <c:v>2072</c:v>
                </c:pt>
                <c:pt idx="60" formatCode="General">
                  <c:v>2073</c:v>
                </c:pt>
                <c:pt idx="61" formatCode="General">
                  <c:v>2074</c:v>
                </c:pt>
                <c:pt idx="62" formatCode="General">
                  <c:v>2075</c:v>
                </c:pt>
                <c:pt idx="63" formatCode="General">
                  <c:v>2076</c:v>
                </c:pt>
                <c:pt idx="64" formatCode="General">
                  <c:v>2077</c:v>
                </c:pt>
                <c:pt idx="65" formatCode="General">
                  <c:v>2078</c:v>
                </c:pt>
                <c:pt idx="66" formatCode="General">
                  <c:v>2079</c:v>
                </c:pt>
                <c:pt idx="67" formatCode="General">
                  <c:v>2080</c:v>
                </c:pt>
                <c:pt idx="68" formatCode="General">
                  <c:v>2081</c:v>
                </c:pt>
                <c:pt idx="69" formatCode="General">
                  <c:v>2082</c:v>
                </c:pt>
                <c:pt idx="70" formatCode="General">
                  <c:v>2083</c:v>
                </c:pt>
                <c:pt idx="71" formatCode="General">
                  <c:v>2084</c:v>
                </c:pt>
                <c:pt idx="72" formatCode="General">
                  <c:v>2085</c:v>
                </c:pt>
                <c:pt idx="73" formatCode="General">
                  <c:v>2086</c:v>
                </c:pt>
                <c:pt idx="74" formatCode="General">
                  <c:v>2087</c:v>
                </c:pt>
                <c:pt idx="75" formatCode="General">
                  <c:v>2088</c:v>
                </c:pt>
                <c:pt idx="76" formatCode="General">
                  <c:v>2089</c:v>
                </c:pt>
                <c:pt idx="77" formatCode="General">
                  <c:v>2090</c:v>
                </c:pt>
                <c:pt idx="78" formatCode="General">
                  <c:v>2091</c:v>
                </c:pt>
                <c:pt idx="79" formatCode="General">
                  <c:v>2092</c:v>
                </c:pt>
                <c:pt idx="80" formatCode="General">
                  <c:v>2093</c:v>
                </c:pt>
                <c:pt idx="81" formatCode="General">
                  <c:v>2094</c:v>
                </c:pt>
                <c:pt idx="82" formatCode="General">
                  <c:v>2095</c:v>
                </c:pt>
                <c:pt idx="83" formatCode="General">
                  <c:v>2096</c:v>
                </c:pt>
                <c:pt idx="84" formatCode="General">
                  <c:v>2097</c:v>
                </c:pt>
                <c:pt idx="85" formatCode="General">
                  <c:v>2098</c:v>
                </c:pt>
                <c:pt idx="86" formatCode="General">
                  <c:v>2099</c:v>
                </c:pt>
                <c:pt idx="87" formatCode="General">
                  <c:v>2100</c:v>
                </c:pt>
                <c:pt idx="88" formatCode="General">
                  <c:v>2101</c:v>
                </c:pt>
                <c:pt idx="89" formatCode="General">
                  <c:v>2102</c:v>
                </c:pt>
                <c:pt idx="90" formatCode="General">
                  <c:v>2103</c:v>
                </c:pt>
                <c:pt idx="91" formatCode="General">
                  <c:v>2104</c:v>
                </c:pt>
                <c:pt idx="92" formatCode="General">
                  <c:v>2105</c:v>
                </c:pt>
                <c:pt idx="93" formatCode="General">
                  <c:v>2106</c:v>
                </c:pt>
                <c:pt idx="94" formatCode="General">
                  <c:v>2107</c:v>
                </c:pt>
                <c:pt idx="95" formatCode="General">
                  <c:v>2108</c:v>
                </c:pt>
                <c:pt idx="96" formatCode="General">
                  <c:v>2109</c:v>
                </c:pt>
                <c:pt idx="97" formatCode="General">
                  <c:v>2110</c:v>
                </c:pt>
                <c:pt idx="98" formatCode="General">
                  <c:v>2111</c:v>
                </c:pt>
                <c:pt idx="99" formatCode="General">
                  <c:v>2112</c:v>
                </c:pt>
                <c:pt idx="100" formatCode="General">
                  <c:v>2113</c:v>
                </c:pt>
                <c:pt idx="101" formatCode="General">
                  <c:v>2114</c:v>
                </c:pt>
                <c:pt idx="102" formatCode="General">
                  <c:v>2115</c:v>
                </c:pt>
                <c:pt idx="103" formatCode="General">
                  <c:v>2116</c:v>
                </c:pt>
                <c:pt idx="104" formatCode="General">
                  <c:v>2117</c:v>
                </c:pt>
                <c:pt idx="105" formatCode="General">
                  <c:v>2118</c:v>
                </c:pt>
                <c:pt idx="106" formatCode="General">
                  <c:v>2119</c:v>
                </c:pt>
                <c:pt idx="107" formatCode="General">
                  <c:v>2120</c:v>
                </c:pt>
                <c:pt idx="108" formatCode="General">
                  <c:v>2121</c:v>
                </c:pt>
                <c:pt idx="109" formatCode="General">
                  <c:v>2122</c:v>
                </c:pt>
                <c:pt idx="110" formatCode="General">
                  <c:v>2123</c:v>
                </c:pt>
                <c:pt idx="111" formatCode="General">
                  <c:v>2124</c:v>
                </c:pt>
                <c:pt idx="112" formatCode="General">
                  <c:v>2125</c:v>
                </c:pt>
                <c:pt idx="113" formatCode="General">
                  <c:v>2126</c:v>
                </c:pt>
                <c:pt idx="114" formatCode="General">
                  <c:v>2127</c:v>
                </c:pt>
                <c:pt idx="115" formatCode="General">
                  <c:v>2128</c:v>
                </c:pt>
                <c:pt idx="116" formatCode="General">
                  <c:v>2129</c:v>
                </c:pt>
                <c:pt idx="117" formatCode="General">
                  <c:v>2130</c:v>
                </c:pt>
                <c:pt idx="118" formatCode="General">
                  <c:v>2131</c:v>
                </c:pt>
                <c:pt idx="119" formatCode="General">
                  <c:v>2132</c:v>
                </c:pt>
                <c:pt idx="120" formatCode="General">
                  <c:v>2133</c:v>
                </c:pt>
                <c:pt idx="121" formatCode="General">
                  <c:v>2134</c:v>
                </c:pt>
                <c:pt idx="122" formatCode="General">
                  <c:v>2135</c:v>
                </c:pt>
                <c:pt idx="123" formatCode="General">
                  <c:v>2136</c:v>
                </c:pt>
                <c:pt idx="124" formatCode="General">
                  <c:v>2137</c:v>
                </c:pt>
                <c:pt idx="125" formatCode="General">
                  <c:v>2138</c:v>
                </c:pt>
                <c:pt idx="126" formatCode="General">
                  <c:v>2139</c:v>
                </c:pt>
                <c:pt idx="127" formatCode="General">
                  <c:v>2140</c:v>
                </c:pt>
                <c:pt idx="128" formatCode="General">
                  <c:v>2141</c:v>
                </c:pt>
                <c:pt idx="129" formatCode="General">
                  <c:v>2142</c:v>
                </c:pt>
                <c:pt idx="130" formatCode="General">
                  <c:v>2143</c:v>
                </c:pt>
                <c:pt idx="131" formatCode="General">
                  <c:v>2144</c:v>
                </c:pt>
                <c:pt idx="132" formatCode="General">
                  <c:v>2145</c:v>
                </c:pt>
                <c:pt idx="133" formatCode="General">
                  <c:v>2146</c:v>
                </c:pt>
                <c:pt idx="134" formatCode="General">
                  <c:v>2147</c:v>
                </c:pt>
                <c:pt idx="135" formatCode="General">
                  <c:v>2148</c:v>
                </c:pt>
                <c:pt idx="136" formatCode="General">
                  <c:v>2149</c:v>
                </c:pt>
                <c:pt idx="137" formatCode="General">
                  <c:v>2150</c:v>
                </c:pt>
              </c:numCache>
            </c:numRef>
          </c:cat>
          <c:val>
            <c:numRef>
              <c:f>'G14'!$B$4:$EI$4</c:f>
              <c:numCache>
                <c:formatCode>#,##0.00</c:formatCode>
                <c:ptCount val="138"/>
                <c:pt idx="0">
                  <c:v>0.1954495101478802</c:v>
                </c:pt>
                <c:pt idx="1">
                  <c:v>0.19638633868578265</c:v>
                </c:pt>
                <c:pt idx="2">
                  <c:v>0.21394608909115642</c:v>
                </c:pt>
                <c:pt idx="3">
                  <c:v>0.22633547182224589</c:v>
                </c:pt>
                <c:pt idx="4">
                  <c:v>0.22587461664313499</c:v>
                </c:pt>
                <c:pt idx="5">
                  <c:v>0.22414892444092457</c:v>
                </c:pt>
                <c:pt idx="6">
                  <c:v>0.22187634665749933</c:v>
                </c:pt>
                <c:pt idx="7">
                  <c:v>0.21626151971690799</c:v>
                </c:pt>
                <c:pt idx="8">
                  <c:v>0.21073203153052603</c:v>
                </c:pt>
                <c:pt idx="9">
                  <c:v>0.20415835411121744</c:v>
                </c:pt>
                <c:pt idx="10">
                  <c:v>0.19897286445326784</c:v>
                </c:pt>
                <c:pt idx="11">
                  <c:v>0.19412799488687027</c:v>
                </c:pt>
                <c:pt idx="12">
                  <c:v>0.18965762617545417</c:v>
                </c:pt>
                <c:pt idx="13">
                  <c:v>0.17021501982501827</c:v>
                </c:pt>
                <c:pt idx="14">
                  <c:v>0.14880242608359184</c:v>
                </c:pt>
                <c:pt idx="15">
                  <c:v>0.14160756021984444</c:v>
                </c:pt>
                <c:pt idx="16">
                  <c:v>0.13880821084248113</c:v>
                </c:pt>
                <c:pt idx="17">
                  <c:v>0.13540611222924895</c:v>
                </c:pt>
                <c:pt idx="18">
                  <c:v>0.13368913408995103</c:v>
                </c:pt>
                <c:pt idx="19">
                  <c:v>0.1318448766709108</c:v>
                </c:pt>
                <c:pt idx="20">
                  <c:v>0.12978562348275383</c:v>
                </c:pt>
                <c:pt idx="21">
                  <c:v>0.12696531961662405</c:v>
                </c:pt>
                <c:pt idx="22">
                  <c:v>0.12559172076417471</c:v>
                </c:pt>
                <c:pt idx="23">
                  <c:v>0.12411493563187301</c:v>
                </c:pt>
                <c:pt idx="24">
                  <c:v>0.12243710178279479</c:v>
                </c:pt>
                <c:pt idx="25">
                  <c:v>0.1200201951325415</c:v>
                </c:pt>
                <c:pt idx="26">
                  <c:v>0.10756071634895055</c:v>
                </c:pt>
                <c:pt idx="27">
                  <c:v>0.10281181086967225</c:v>
                </c:pt>
                <c:pt idx="28">
                  <c:v>8.9654638162824471E-2</c:v>
                </c:pt>
                <c:pt idx="29">
                  <c:v>3.8047474195401582E-2</c:v>
                </c:pt>
                <c:pt idx="30">
                  <c:v>2.8848919461548366E-2</c:v>
                </c:pt>
                <c:pt idx="31">
                  <c:v>2.8320564258687352E-2</c:v>
                </c:pt>
                <c:pt idx="32">
                  <c:v>2.8028336357621964E-2</c:v>
                </c:pt>
                <c:pt idx="33">
                  <c:v>2.7032880667574328E-2</c:v>
                </c:pt>
                <c:pt idx="34">
                  <c:v>2.7252996477575186E-2</c:v>
                </c:pt>
                <c:pt idx="35">
                  <c:v>2.7228957058886699E-2</c:v>
                </c:pt>
                <c:pt idx="36">
                  <c:v>2.6978054288668625E-2</c:v>
                </c:pt>
                <c:pt idx="37">
                  <c:v>2.6040877561699243E-2</c:v>
                </c:pt>
                <c:pt idx="38">
                  <c:v>2.6267588550646721E-2</c:v>
                </c:pt>
                <c:pt idx="39">
                  <c:v>2.6254501251223354E-2</c:v>
                </c:pt>
                <c:pt idx="40">
                  <c:v>2.6019936748895096E-2</c:v>
                </c:pt>
                <c:pt idx="41">
                  <c:v>1.6156240841466142E-2</c:v>
                </c:pt>
                <c:pt idx="42">
                  <c:v>3.3506392614659985E-3</c:v>
                </c:pt>
                <c:pt idx="43">
                  <c:v>2.3088451016540484E-4</c:v>
                </c:pt>
                <c:pt idx="44">
                  <c:v>2.2869377269699748E-4</c:v>
                </c:pt>
                <c:pt idx="45">
                  <c:v>2.2647998092679777E-4</c:v>
                </c:pt>
                <c:pt idx="46">
                  <c:v>2.242542756575951E-4</c:v>
                </c:pt>
                <c:pt idx="47">
                  <c:v>2.219893019070729E-4</c:v>
                </c:pt>
                <c:pt idx="48">
                  <c:v>2.1974720444765155E-4</c:v>
                </c:pt>
                <c:pt idx="49">
                  <c:v>2.1752775222822312E-4</c:v>
                </c:pt>
                <c:pt idx="50">
                  <c:v>2.1533071653130156E-4</c:v>
                </c:pt>
                <c:pt idx="51">
                  <c:v>2.1315587094945321E-4</c:v>
                </c:pt>
                <c:pt idx="52">
                  <c:v>2.1100299136196489E-4</c:v>
                </c:pt>
                <c:pt idx="53">
                  <c:v>2.0887185591174847E-4</c:v>
                </c:pt>
                <c:pt idx="54">
                  <c:v>2.0676224498247767E-4</c:v>
                </c:pt>
                <c:pt idx="55">
                  <c:v>2.0467394117595675E-4</c:v>
                </c:pt>
                <c:pt idx="56">
                  <c:v>2.02606729289717E-4</c:v>
                </c:pt>
                <c:pt idx="57">
                  <c:v>2.0056039629484011E-4</c:v>
                </c:pt>
                <c:pt idx="58">
                  <c:v>1.9853473131400493E-4</c:v>
                </c:pt>
                <c:pt idx="59">
                  <c:v>1.9652952559975678E-4</c:v>
                </c:pt>
                <c:pt idx="60">
                  <c:v>1.9454457251299515E-4</c:v>
                </c:pt>
                <c:pt idx="61">
                  <c:v>1.9257966750167987E-4</c:v>
                </c:pt>
                <c:pt idx="62">
                  <c:v>1.9063460807975118E-4</c:v>
                </c:pt>
                <c:pt idx="63">
                  <c:v>1.8870919380626375E-4</c:v>
                </c:pt>
                <c:pt idx="64">
                  <c:v>1.8680322626473067E-4</c:v>
                </c:pt>
                <c:pt idx="65">
                  <c:v>1.8491650904267648E-4</c:v>
                </c:pt>
                <c:pt idx="66">
                  <c:v>1.8304884771139666E-4</c:v>
                </c:pt>
                <c:pt idx="67">
                  <c:v>1.8120004980592134E-4</c:v>
                </c:pt>
                <c:pt idx="68">
                  <c:v>1.7936992480518168E-4</c:v>
                </c:pt>
                <c:pt idx="69">
                  <c:v>1.7755828411237642E-4</c:v>
                </c:pt>
                <c:pt idx="70">
                  <c:v>1.7576494103553649E-4</c:v>
                </c:pt>
                <c:pt idx="71">
                  <c:v>1.7398971076828656E-4</c:v>
                </c:pt>
                <c:pt idx="72">
                  <c:v>1.7223241037080014E-4</c:v>
                </c:pt>
                <c:pt idx="73">
                  <c:v>1.7049285875094764E-4</c:v>
                </c:pt>
                <c:pt idx="74">
                  <c:v>1.6877087664563423E-4</c:v>
                </c:pt>
                <c:pt idx="75">
                  <c:v>1.6706628660232721E-4</c:v>
                </c:pt>
                <c:pt idx="76">
                  <c:v>1.6537891296076839E-4</c:v>
                </c:pt>
                <c:pt idx="77">
                  <c:v>1.6370858183487288E-4</c:v>
                </c:pt>
                <c:pt idx="78">
                  <c:v>1.620551210948094E-4</c:v>
                </c:pt>
                <c:pt idx="79">
                  <c:v>1.6041836034926237E-4</c:v>
                </c:pt>
                <c:pt idx="80">
                  <c:v>1.5879813092787261E-4</c:v>
                </c:pt>
                <c:pt idx="81">
                  <c:v>1.5719426586385576E-4</c:v>
                </c:pt>
                <c:pt idx="82">
                  <c:v>1.5560659987679621E-4</c:v>
                </c:pt>
                <c:pt idx="83">
                  <c:v>1.540349693556146E-4</c:v>
                </c:pt>
                <c:pt idx="84">
                  <c:v>1.5247921234170752E-4</c:v>
                </c:pt>
                <c:pt idx="85">
                  <c:v>1.5093916851225751E-4</c:v>
                </c:pt>
                <c:pt idx="86">
                  <c:v>1.4941467916371144E-4</c:v>
                </c:pt>
                <c:pt idx="87">
                  <c:v>1.4790558719542622E-4</c:v>
                </c:pt>
                <c:pt idx="88">
                  <c:v>1.4641173709347896E-4</c:v>
                </c:pt>
                <c:pt idx="89">
                  <c:v>1.449329749146413E-4</c:v>
                </c:pt>
                <c:pt idx="90">
                  <c:v>1.4346914827051532E-4</c:v>
                </c:pt>
                <c:pt idx="91">
                  <c:v>1.4202010631182978E-4</c:v>
                </c:pt>
                <c:pt idx="92">
                  <c:v>1.4058569971289468E-4</c:v>
                </c:pt>
                <c:pt idx="93">
                  <c:v>1.391657806562133E-4</c:v>
                </c:pt>
                <c:pt idx="94">
                  <c:v>1.3776020281724922E-4</c:v>
                </c:pt>
                <c:pt idx="95">
                  <c:v>1.3636882134934763E-4</c:v>
                </c:pt>
                <c:pt idx="96">
                  <c:v>1.3499149286880832E-4</c:v>
                </c:pt>
                <c:pt idx="97">
                  <c:v>1.3362807544011011E-4</c:v>
                </c:pt>
                <c:pt idx="98">
                  <c:v>1.3227842856128417E-4</c:v>
                </c:pt>
                <c:pt idx="99">
                  <c:v>1.3094241314943491E-4</c:v>
                </c:pt>
                <c:pt idx="100">
                  <c:v>1.2961989152640761E-4</c:v>
                </c:pt>
                <c:pt idx="101">
                  <c:v>1.2831072740460012E-4</c:v>
                </c:pt>
                <c:pt idx="102">
                  <c:v>1.2701478587291861E-4</c:v>
                </c:pt>
                <c:pt idx="103">
                  <c:v>1.2573193338287467E-4</c:v>
                </c:pt>
                <c:pt idx="104">
                  <c:v>1.2446203773482271E-4</c:v>
                </c:pt>
                <c:pt idx="105">
                  <c:v>1.2320496806433716E-4</c:v>
                </c:pt>
                <c:pt idx="106">
                  <c:v>1.2196059482872613E-4</c:v>
                </c:pt>
                <c:pt idx="107">
                  <c:v>1.2072878979368228E-4</c:v>
                </c:pt>
                <c:pt idx="108">
                  <c:v>1.1950942602006789E-4</c:v>
                </c:pt>
                <c:pt idx="109">
                  <c:v>1.183023778508338E-4</c:v>
                </c:pt>
                <c:pt idx="110">
                  <c:v>1.1710752089806992E-4</c:v>
                </c:pt>
                <c:pt idx="111">
                  <c:v>1.1592473203018747E-4</c:v>
                </c:pt>
                <c:pt idx="112">
                  <c:v>1.1475388935922944E-4</c:v>
                </c:pt>
                <c:pt idx="113">
                  <c:v>1.1359487222831048E-4</c:v>
                </c:pt>
                <c:pt idx="114">
                  <c:v>1.1244756119918257E-4</c:v>
                </c:pt>
                <c:pt idx="115">
                  <c:v>1.1131183803992715E-4</c:v>
                </c:pt>
                <c:pt idx="116">
                  <c:v>1.1018758571277076E-4</c:v>
                </c:pt>
                <c:pt idx="117">
                  <c:v>1.0907468836202463E-4</c:v>
                </c:pt>
                <c:pt idx="118">
                  <c:v>1.07973031302145E-4</c:v>
                </c:pt>
                <c:pt idx="119">
                  <c:v>1.0688250100591526E-4</c:v>
                </c:pt>
                <c:pt idx="120">
                  <c:v>1.0580298509274627E-4</c:v>
                </c:pt>
                <c:pt idx="121">
                  <c:v>1.0473437231709574E-4</c:v>
                </c:pt>
                <c:pt idx="122">
                  <c:v>1.0367655255700409E-4</c:v>
                </c:pt>
                <c:pt idx="123">
                  <c:v>1.0262941680274634E-4</c:v>
                </c:pt>
                <c:pt idx="124">
                  <c:v>1.0159285714559827E-4</c:v>
                </c:pt>
                <c:pt idx="125">
                  <c:v>1.0056676676671663E-4</c:v>
                </c:pt>
                <c:pt idx="126">
                  <c:v>9.9551039926131001E-5</c:v>
                </c:pt>
                <c:pt idx="127">
                  <c:v>9.8545571951847441E-5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'G14'!$A$5</c:f>
              <c:strCache>
                <c:ptCount val="1"/>
                <c:pt idx="0">
                  <c:v>Výdavky (apríl 2014)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'G14'!$B$1:$EI$1</c:f>
              <c:numCache>
                <c:formatCode>0</c:formatCode>
                <c:ptCount val="13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  <c:pt idx="11" formatCode="General">
                  <c:v>2024</c:v>
                </c:pt>
                <c:pt idx="12" formatCode="General">
                  <c:v>2025</c:v>
                </c:pt>
                <c:pt idx="13" formatCode="General">
                  <c:v>2026</c:v>
                </c:pt>
                <c:pt idx="14" formatCode="General">
                  <c:v>2027</c:v>
                </c:pt>
                <c:pt idx="15" formatCode="General">
                  <c:v>2028</c:v>
                </c:pt>
                <c:pt idx="16" formatCode="General">
                  <c:v>2029</c:v>
                </c:pt>
                <c:pt idx="17" formatCode="General">
                  <c:v>2030</c:v>
                </c:pt>
                <c:pt idx="18" formatCode="General">
                  <c:v>2031</c:v>
                </c:pt>
                <c:pt idx="19" formatCode="General">
                  <c:v>2032</c:v>
                </c:pt>
                <c:pt idx="20" formatCode="General">
                  <c:v>2033</c:v>
                </c:pt>
                <c:pt idx="21" formatCode="General">
                  <c:v>2034</c:v>
                </c:pt>
                <c:pt idx="22" formatCode="General">
                  <c:v>2035</c:v>
                </c:pt>
                <c:pt idx="23" formatCode="General">
                  <c:v>2036</c:v>
                </c:pt>
                <c:pt idx="24" formatCode="General">
                  <c:v>2037</c:v>
                </c:pt>
                <c:pt idx="25" formatCode="General">
                  <c:v>2038</c:v>
                </c:pt>
                <c:pt idx="26" formatCode="General">
                  <c:v>2039</c:v>
                </c:pt>
                <c:pt idx="27" formatCode="General">
                  <c:v>2040</c:v>
                </c:pt>
                <c:pt idx="28" formatCode="General">
                  <c:v>2041</c:v>
                </c:pt>
                <c:pt idx="29" formatCode="General">
                  <c:v>2042</c:v>
                </c:pt>
                <c:pt idx="30" formatCode="General">
                  <c:v>2043</c:v>
                </c:pt>
                <c:pt idx="31" formatCode="General">
                  <c:v>2044</c:v>
                </c:pt>
                <c:pt idx="32" formatCode="General">
                  <c:v>2045</c:v>
                </c:pt>
                <c:pt idx="33" formatCode="General">
                  <c:v>2046</c:v>
                </c:pt>
                <c:pt idx="34" formatCode="General">
                  <c:v>2047</c:v>
                </c:pt>
                <c:pt idx="35" formatCode="General">
                  <c:v>2048</c:v>
                </c:pt>
                <c:pt idx="36" formatCode="General">
                  <c:v>2049</c:v>
                </c:pt>
                <c:pt idx="37" formatCode="General">
                  <c:v>2050</c:v>
                </c:pt>
                <c:pt idx="38" formatCode="General">
                  <c:v>2051</c:v>
                </c:pt>
                <c:pt idx="39" formatCode="General">
                  <c:v>2052</c:v>
                </c:pt>
                <c:pt idx="40" formatCode="General">
                  <c:v>2053</c:v>
                </c:pt>
                <c:pt idx="41" formatCode="General">
                  <c:v>2054</c:v>
                </c:pt>
                <c:pt idx="42" formatCode="General">
                  <c:v>2055</c:v>
                </c:pt>
                <c:pt idx="43" formatCode="General">
                  <c:v>2056</c:v>
                </c:pt>
                <c:pt idx="44" formatCode="General">
                  <c:v>2057</c:v>
                </c:pt>
                <c:pt idx="45" formatCode="General">
                  <c:v>2058</c:v>
                </c:pt>
                <c:pt idx="46" formatCode="General">
                  <c:v>2059</c:v>
                </c:pt>
                <c:pt idx="47" formatCode="General">
                  <c:v>2060</c:v>
                </c:pt>
                <c:pt idx="48" formatCode="General">
                  <c:v>2061</c:v>
                </c:pt>
                <c:pt idx="49" formatCode="General">
                  <c:v>2062</c:v>
                </c:pt>
                <c:pt idx="50" formatCode="General">
                  <c:v>2063</c:v>
                </c:pt>
                <c:pt idx="51" formatCode="General">
                  <c:v>2064</c:v>
                </c:pt>
                <c:pt idx="52" formatCode="General">
                  <c:v>2065</c:v>
                </c:pt>
                <c:pt idx="53" formatCode="General">
                  <c:v>2066</c:v>
                </c:pt>
                <c:pt idx="54" formatCode="General">
                  <c:v>2067</c:v>
                </c:pt>
                <c:pt idx="55" formatCode="General">
                  <c:v>2068</c:v>
                </c:pt>
                <c:pt idx="56" formatCode="General">
                  <c:v>2069</c:v>
                </c:pt>
                <c:pt idx="57" formatCode="General">
                  <c:v>2070</c:v>
                </c:pt>
                <c:pt idx="58" formatCode="General">
                  <c:v>2071</c:v>
                </c:pt>
                <c:pt idx="59" formatCode="General">
                  <c:v>2072</c:v>
                </c:pt>
                <c:pt idx="60" formatCode="General">
                  <c:v>2073</c:v>
                </c:pt>
                <c:pt idx="61" formatCode="General">
                  <c:v>2074</c:v>
                </c:pt>
                <c:pt idx="62" formatCode="General">
                  <c:v>2075</c:v>
                </c:pt>
                <c:pt idx="63" formatCode="General">
                  <c:v>2076</c:v>
                </c:pt>
                <c:pt idx="64" formatCode="General">
                  <c:v>2077</c:v>
                </c:pt>
                <c:pt idx="65" formatCode="General">
                  <c:v>2078</c:v>
                </c:pt>
                <c:pt idx="66" formatCode="General">
                  <c:v>2079</c:v>
                </c:pt>
                <c:pt idx="67" formatCode="General">
                  <c:v>2080</c:v>
                </c:pt>
                <c:pt idx="68" formatCode="General">
                  <c:v>2081</c:v>
                </c:pt>
                <c:pt idx="69" formatCode="General">
                  <c:v>2082</c:v>
                </c:pt>
                <c:pt idx="70" formatCode="General">
                  <c:v>2083</c:v>
                </c:pt>
                <c:pt idx="71" formatCode="General">
                  <c:v>2084</c:v>
                </c:pt>
                <c:pt idx="72" formatCode="General">
                  <c:v>2085</c:v>
                </c:pt>
                <c:pt idx="73" formatCode="General">
                  <c:v>2086</c:v>
                </c:pt>
                <c:pt idx="74" formatCode="General">
                  <c:v>2087</c:v>
                </c:pt>
                <c:pt idx="75" formatCode="General">
                  <c:v>2088</c:v>
                </c:pt>
                <c:pt idx="76" formatCode="General">
                  <c:v>2089</c:v>
                </c:pt>
                <c:pt idx="77" formatCode="General">
                  <c:v>2090</c:v>
                </c:pt>
                <c:pt idx="78" formatCode="General">
                  <c:v>2091</c:v>
                </c:pt>
                <c:pt idx="79" formatCode="General">
                  <c:v>2092</c:v>
                </c:pt>
                <c:pt idx="80" formatCode="General">
                  <c:v>2093</c:v>
                </c:pt>
                <c:pt idx="81" formatCode="General">
                  <c:v>2094</c:v>
                </c:pt>
                <c:pt idx="82" formatCode="General">
                  <c:v>2095</c:v>
                </c:pt>
                <c:pt idx="83" formatCode="General">
                  <c:v>2096</c:v>
                </c:pt>
                <c:pt idx="84" formatCode="General">
                  <c:v>2097</c:v>
                </c:pt>
                <c:pt idx="85" formatCode="General">
                  <c:v>2098</c:v>
                </c:pt>
                <c:pt idx="86" formatCode="General">
                  <c:v>2099</c:v>
                </c:pt>
                <c:pt idx="87" formatCode="General">
                  <c:v>2100</c:v>
                </c:pt>
                <c:pt idx="88" formatCode="General">
                  <c:v>2101</c:v>
                </c:pt>
                <c:pt idx="89" formatCode="General">
                  <c:v>2102</c:v>
                </c:pt>
                <c:pt idx="90" formatCode="General">
                  <c:v>2103</c:v>
                </c:pt>
                <c:pt idx="91" formatCode="General">
                  <c:v>2104</c:v>
                </c:pt>
                <c:pt idx="92" formatCode="General">
                  <c:v>2105</c:v>
                </c:pt>
                <c:pt idx="93" formatCode="General">
                  <c:v>2106</c:v>
                </c:pt>
                <c:pt idx="94" formatCode="General">
                  <c:v>2107</c:v>
                </c:pt>
                <c:pt idx="95" formatCode="General">
                  <c:v>2108</c:v>
                </c:pt>
                <c:pt idx="96" formatCode="General">
                  <c:v>2109</c:v>
                </c:pt>
                <c:pt idx="97" formatCode="General">
                  <c:v>2110</c:v>
                </c:pt>
                <c:pt idx="98" formatCode="General">
                  <c:v>2111</c:v>
                </c:pt>
                <c:pt idx="99" formatCode="General">
                  <c:v>2112</c:v>
                </c:pt>
                <c:pt idx="100" formatCode="General">
                  <c:v>2113</c:v>
                </c:pt>
                <c:pt idx="101" formatCode="General">
                  <c:v>2114</c:v>
                </c:pt>
                <c:pt idx="102" formatCode="General">
                  <c:v>2115</c:v>
                </c:pt>
                <c:pt idx="103" formatCode="General">
                  <c:v>2116</c:v>
                </c:pt>
                <c:pt idx="104" formatCode="General">
                  <c:v>2117</c:v>
                </c:pt>
                <c:pt idx="105" formatCode="General">
                  <c:v>2118</c:v>
                </c:pt>
                <c:pt idx="106" formatCode="General">
                  <c:v>2119</c:v>
                </c:pt>
                <c:pt idx="107" formatCode="General">
                  <c:v>2120</c:v>
                </c:pt>
                <c:pt idx="108" formatCode="General">
                  <c:v>2121</c:v>
                </c:pt>
                <c:pt idx="109" formatCode="General">
                  <c:v>2122</c:v>
                </c:pt>
                <c:pt idx="110" formatCode="General">
                  <c:v>2123</c:v>
                </c:pt>
                <c:pt idx="111" formatCode="General">
                  <c:v>2124</c:v>
                </c:pt>
                <c:pt idx="112" formatCode="General">
                  <c:v>2125</c:v>
                </c:pt>
                <c:pt idx="113" formatCode="General">
                  <c:v>2126</c:v>
                </c:pt>
                <c:pt idx="114" formatCode="General">
                  <c:v>2127</c:v>
                </c:pt>
                <c:pt idx="115" formatCode="General">
                  <c:v>2128</c:v>
                </c:pt>
                <c:pt idx="116" formatCode="General">
                  <c:v>2129</c:v>
                </c:pt>
                <c:pt idx="117" formatCode="General">
                  <c:v>2130</c:v>
                </c:pt>
                <c:pt idx="118" formatCode="General">
                  <c:v>2131</c:v>
                </c:pt>
                <c:pt idx="119" formatCode="General">
                  <c:v>2132</c:v>
                </c:pt>
                <c:pt idx="120" formatCode="General">
                  <c:v>2133</c:v>
                </c:pt>
                <c:pt idx="121" formatCode="General">
                  <c:v>2134</c:v>
                </c:pt>
                <c:pt idx="122" formatCode="General">
                  <c:v>2135</c:v>
                </c:pt>
                <c:pt idx="123" formatCode="General">
                  <c:v>2136</c:v>
                </c:pt>
                <c:pt idx="124" formatCode="General">
                  <c:v>2137</c:v>
                </c:pt>
                <c:pt idx="125" formatCode="General">
                  <c:v>2138</c:v>
                </c:pt>
                <c:pt idx="126" formatCode="General">
                  <c:v>2139</c:v>
                </c:pt>
                <c:pt idx="127" formatCode="General">
                  <c:v>2140</c:v>
                </c:pt>
                <c:pt idx="128" formatCode="General">
                  <c:v>2141</c:v>
                </c:pt>
                <c:pt idx="129" formatCode="General">
                  <c:v>2142</c:v>
                </c:pt>
                <c:pt idx="130" formatCode="General">
                  <c:v>2143</c:v>
                </c:pt>
                <c:pt idx="131" formatCode="General">
                  <c:v>2144</c:v>
                </c:pt>
                <c:pt idx="132" formatCode="General">
                  <c:v>2145</c:v>
                </c:pt>
                <c:pt idx="133" formatCode="General">
                  <c:v>2146</c:v>
                </c:pt>
                <c:pt idx="134" formatCode="General">
                  <c:v>2147</c:v>
                </c:pt>
                <c:pt idx="135" formatCode="General">
                  <c:v>2148</c:v>
                </c:pt>
                <c:pt idx="136" formatCode="General">
                  <c:v>2149</c:v>
                </c:pt>
                <c:pt idx="137" formatCode="General">
                  <c:v>2150</c:v>
                </c:pt>
              </c:numCache>
            </c:numRef>
          </c:cat>
          <c:val>
            <c:numRef>
              <c:f>'G14'!$B$5:$EI$5</c:f>
              <c:numCache>
                <c:formatCode>#,##0.00</c:formatCode>
                <c:ptCount val="138"/>
                <c:pt idx="0">
                  <c:v>8.2162668707217085E-2</c:v>
                </c:pt>
                <c:pt idx="1">
                  <c:v>7.8159049883190779E-2</c:v>
                </c:pt>
                <c:pt idx="2">
                  <c:v>9.0571572990189086E-2</c:v>
                </c:pt>
                <c:pt idx="3">
                  <c:v>9.2665455351556028E-2</c:v>
                </c:pt>
                <c:pt idx="4">
                  <c:v>9.2575572866702871E-2</c:v>
                </c:pt>
                <c:pt idx="5">
                  <c:v>8.9777245581158932E-2</c:v>
                </c:pt>
                <c:pt idx="6">
                  <c:v>7.2609801945432456E-2</c:v>
                </c:pt>
                <c:pt idx="7">
                  <c:v>6.9302244987801451E-2</c:v>
                </c:pt>
                <c:pt idx="8">
                  <c:v>6.6941617531975209E-2</c:v>
                </c:pt>
                <c:pt idx="9">
                  <c:v>6.6220088072019165E-2</c:v>
                </c:pt>
                <c:pt idx="10">
                  <c:v>6.5215487837840397E-2</c:v>
                </c:pt>
                <c:pt idx="11">
                  <c:v>6.6030686973909597E-2</c:v>
                </c:pt>
                <c:pt idx="12">
                  <c:v>6.6170820041112757E-2</c:v>
                </c:pt>
                <c:pt idx="13">
                  <c:v>6.3273964691402867E-2</c:v>
                </c:pt>
                <c:pt idx="14">
                  <c:v>6.4271990369916057E-2</c:v>
                </c:pt>
                <c:pt idx="15">
                  <c:v>6.6500254886074334E-2</c:v>
                </c:pt>
                <c:pt idx="16">
                  <c:v>6.7696313648540368E-2</c:v>
                </c:pt>
                <c:pt idx="17">
                  <c:v>7.3470612956464246E-2</c:v>
                </c:pt>
                <c:pt idx="18">
                  <c:v>9.6636395145476589E-2</c:v>
                </c:pt>
                <c:pt idx="19">
                  <c:v>0.1051644652843506</c:v>
                </c:pt>
                <c:pt idx="20">
                  <c:v>0.10734173900337059</c:v>
                </c:pt>
                <c:pt idx="21">
                  <c:v>8.4162289209581326E-2</c:v>
                </c:pt>
                <c:pt idx="22">
                  <c:v>8.8362685208966091E-2</c:v>
                </c:pt>
                <c:pt idx="23">
                  <c:v>9.7941548768894701E-2</c:v>
                </c:pt>
                <c:pt idx="24">
                  <c:v>0.10364513503028641</c:v>
                </c:pt>
                <c:pt idx="25">
                  <c:v>0.10360240788276524</c:v>
                </c:pt>
                <c:pt idx="26">
                  <c:v>9.9564151612430776E-2</c:v>
                </c:pt>
                <c:pt idx="27">
                  <c:v>9.6230685097891955E-2</c:v>
                </c:pt>
                <c:pt idx="28">
                  <c:v>0.10147848730382965</c:v>
                </c:pt>
                <c:pt idx="29">
                  <c:v>0.10099659248901227</c:v>
                </c:pt>
                <c:pt idx="30">
                  <c:v>0.10675609009910585</c:v>
                </c:pt>
                <c:pt idx="31">
                  <c:v>0.10138111744334929</c:v>
                </c:pt>
                <c:pt idx="32">
                  <c:v>9.884518746396985E-2</c:v>
                </c:pt>
                <c:pt idx="33">
                  <c:v>8.9271808444126993E-2</c:v>
                </c:pt>
                <c:pt idx="34">
                  <c:v>0.10927031352678432</c:v>
                </c:pt>
                <c:pt idx="35">
                  <c:v>0.10438671577355566</c:v>
                </c:pt>
                <c:pt idx="36">
                  <c:v>0.10367604655874149</c:v>
                </c:pt>
                <c:pt idx="37">
                  <c:v>0.10567243207183177</c:v>
                </c:pt>
                <c:pt idx="38">
                  <c:v>0.10435855749727145</c:v>
                </c:pt>
                <c:pt idx="39">
                  <c:v>9.9829450207911591E-2</c:v>
                </c:pt>
                <c:pt idx="40">
                  <c:v>9.7179122692247294E-2</c:v>
                </c:pt>
                <c:pt idx="41">
                  <c:v>9.2688336535694624E-2</c:v>
                </c:pt>
                <c:pt idx="42">
                  <c:v>9.4966007737423447E-2</c:v>
                </c:pt>
                <c:pt idx="43">
                  <c:v>9.0385793831254529E-2</c:v>
                </c:pt>
                <c:pt idx="44">
                  <c:v>9.104614185337076E-2</c:v>
                </c:pt>
                <c:pt idx="45">
                  <c:v>8.093768861683534E-2</c:v>
                </c:pt>
                <c:pt idx="46">
                  <c:v>7.5054385619380576E-2</c:v>
                </c:pt>
                <c:pt idx="47">
                  <c:v>7.7762899599086915E-2</c:v>
                </c:pt>
                <c:pt idx="48">
                  <c:v>7.6302789693609485E-2</c:v>
                </c:pt>
                <c:pt idx="49">
                  <c:v>6.5213192073772713E-2</c:v>
                </c:pt>
                <c:pt idx="50">
                  <c:v>5.987361903190528E-2</c:v>
                </c:pt>
                <c:pt idx="51">
                  <c:v>6.2870604981963535E-2</c:v>
                </c:pt>
                <c:pt idx="52">
                  <c:v>6.4935764020381009E-2</c:v>
                </c:pt>
                <c:pt idx="53">
                  <c:v>6.5299922041148623E-2</c:v>
                </c:pt>
                <c:pt idx="54">
                  <c:v>6.3039356692379422E-2</c:v>
                </c:pt>
                <c:pt idx="55">
                  <c:v>6.0095961209376471E-2</c:v>
                </c:pt>
                <c:pt idx="56">
                  <c:v>5.7043443550786423E-2</c:v>
                </c:pt>
                <c:pt idx="57">
                  <c:v>5.8831958979938724E-2</c:v>
                </c:pt>
                <c:pt idx="58">
                  <c:v>5.4937950187382421E-2</c:v>
                </c:pt>
                <c:pt idx="59">
                  <c:v>5.4738792312272175E-2</c:v>
                </c:pt>
                <c:pt idx="60">
                  <c:v>4.6049045047652788E-2</c:v>
                </c:pt>
                <c:pt idx="61">
                  <c:v>4.0554939089130902E-2</c:v>
                </c:pt>
                <c:pt idx="62">
                  <c:v>2.9588843537069216E-2</c:v>
                </c:pt>
                <c:pt idx="63">
                  <c:v>2.5092834689111089E-2</c:v>
                </c:pt>
                <c:pt idx="64">
                  <c:v>1.7022554881568654E-2</c:v>
                </c:pt>
                <c:pt idx="65">
                  <c:v>1.2973748770106786E-2</c:v>
                </c:pt>
                <c:pt idx="66">
                  <c:v>1.2339382602728937E-2</c:v>
                </c:pt>
                <c:pt idx="67">
                  <c:v>1.19011644716553E-2</c:v>
                </c:pt>
                <c:pt idx="68">
                  <c:v>1.1583924029964771E-2</c:v>
                </c:pt>
                <c:pt idx="69">
                  <c:v>1.128936961884949E-2</c:v>
                </c:pt>
                <c:pt idx="70">
                  <c:v>1.0987632692660539E-2</c:v>
                </c:pt>
                <c:pt idx="71">
                  <c:v>1.0698024949625084E-2</c:v>
                </c:pt>
                <c:pt idx="72">
                  <c:v>1.0425499019336322E-2</c:v>
                </c:pt>
                <c:pt idx="73">
                  <c:v>1.0586871627911585E-2</c:v>
                </c:pt>
                <c:pt idx="74">
                  <c:v>1.0822548026704643E-2</c:v>
                </c:pt>
                <c:pt idx="75">
                  <c:v>1.0662351495971719E-2</c:v>
                </c:pt>
                <c:pt idx="76">
                  <c:v>1.0822989242800169E-2</c:v>
                </c:pt>
                <c:pt idx="77">
                  <c:v>1.0771225963687915E-2</c:v>
                </c:pt>
                <c:pt idx="78">
                  <c:v>1.0387241354397824E-2</c:v>
                </c:pt>
                <c:pt idx="79">
                  <c:v>1.0092512053626126E-2</c:v>
                </c:pt>
                <c:pt idx="80">
                  <c:v>9.8291415845793255E-3</c:v>
                </c:pt>
                <c:pt idx="81">
                  <c:v>9.5700616698669201E-3</c:v>
                </c:pt>
                <c:pt idx="82">
                  <c:v>9.1829542042711123E-3</c:v>
                </c:pt>
                <c:pt idx="83">
                  <c:v>8.646096515169675E-3</c:v>
                </c:pt>
                <c:pt idx="84">
                  <c:v>7.9900546864138146E-3</c:v>
                </c:pt>
                <c:pt idx="85">
                  <c:v>7.813765410541091E-3</c:v>
                </c:pt>
                <c:pt idx="86">
                  <c:v>7.7348461859433988E-3</c:v>
                </c:pt>
                <c:pt idx="87">
                  <c:v>7.6567240474730612E-3</c:v>
                </c:pt>
                <c:pt idx="88">
                  <c:v>7.215722846632645E-3</c:v>
                </c:pt>
                <c:pt idx="89">
                  <c:v>7.0722566038156675E-3</c:v>
                </c:pt>
                <c:pt idx="90">
                  <c:v>7.0008266365714413E-3</c:v>
                </c:pt>
                <c:pt idx="91">
                  <c:v>6.9301181137693983E-3</c:v>
                </c:pt>
                <c:pt idx="92">
                  <c:v>6.8601237488027638E-3</c:v>
                </c:pt>
                <c:pt idx="93">
                  <c:v>6.802632721793234E-3</c:v>
                </c:pt>
                <c:pt idx="94">
                  <c:v>6.7362156191695943E-3</c:v>
                </c:pt>
                <c:pt idx="95">
                  <c:v>6.6681796742114165E-3</c:v>
                </c:pt>
                <c:pt idx="96">
                  <c:v>6.6008308939860833E-3</c:v>
                </c:pt>
                <c:pt idx="97">
                  <c:v>6.1707140541566764E-3</c:v>
                </c:pt>
                <c:pt idx="98">
                  <c:v>5.3748147397098328E-3</c:v>
                </c:pt>
                <c:pt idx="99">
                  <c:v>4.3815083225336509E-3</c:v>
                </c:pt>
                <c:pt idx="100">
                  <c:v>3.8877093833336847E-3</c:v>
                </c:pt>
                <c:pt idx="101">
                  <c:v>4.3883623910213592E-3</c:v>
                </c:pt>
                <c:pt idx="102">
                  <c:v>4.6334274903275397E-3</c:v>
                </c:pt>
                <c:pt idx="103">
                  <c:v>3.7725153536896983E-3</c:v>
                </c:pt>
                <c:pt idx="104">
                  <c:v>2.3093529500236641E-3</c:v>
                </c:pt>
                <c:pt idx="105">
                  <c:v>9.1687538622034601E-4</c:v>
                </c:pt>
                <c:pt idx="106">
                  <c:v>2.7763029619000108E-4</c:v>
                </c:pt>
                <c:pt idx="107">
                  <c:v>1.9491160992820867E-4</c:v>
                </c:pt>
                <c:pt idx="108">
                  <c:v>1.9294299782988917E-4</c:v>
                </c:pt>
                <c:pt idx="109">
                  <c:v>1.9099426876262714E-4</c:v>
                </c:pt>
                <c:pt idx="110">
                  <c:v>1.8906522190731518E-4</c:v>
                </c:pt>
                <c:pt idx="111">
                  <c:v>1.8715565847312433E-4</c:v>
                </c:pt>
                <c:pt idx="112">
                  <c:v>1.8526538167701733E-4</c:v>
                </c:pt>
                <c:pt idx="113">
                  <c:v>1.8339419672347106E-4</c:v>
                </c:pt>
                <c:pt idx="114">
                  <c:v>1.8154191078440164E-4</c:v>
                </c:pt>
                <c:pt idx="115">
                  <c:v>1.7970833297929376E-4</c:v>
                </c:pt>
                <c:pt idx="116">
                  <c:v>1.7789327435553001E-4</c:v>
                </c:pt>
                <c:pt idx="117">
                  <c:v>1.7609654786891927E-4</c:v>
                </c:pt>
                <c:pt idx="118">
                  <c:v>1.743179683644211E-4</c:v>
                </c:pt>
                <c:pt idx="119">
                  <c:v>1.7255735255706584E-4</c:v>
                </c:pt>
                <c:pt idx="120">
                  <c:v>1.7081451901306637E-4</c:v>
                </c:pt>
                <c:pt idx="121">
                  <c:v>1.6908928813112148E-4</c:v>
                </c:pt>
                <c:pt idx="122">
                  <c:v>1.6738148212390745E-4</c:v>
                </c:pt>
                <c:pt idx="123">
                  <c:v>1.6569092499975699E-4</c:v>
                </c:pt>
                <c:pt idx="124">
                  <c:v>1.64017442544523E-4</c:v>
                </c:pt>
                <c:pt idx="125">
                  <c:v>1.6236086230362565E-4</c:v>
                </c:pt>
                <c:pt idx="126">
                  <c:v>1.6072101356428046E-4</c:v>
                </c:pt>
                <c:pt idx="127">
                  <c:v>1.5909772733790662E-4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71272"/>
        <c:axId val="329370880"/>
      </c:lineChart>
      <c:catAx>
        <c:axId val="329371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70880"/>
        <c:crosses val="autoZero"/>
        <c:auto val="1"/>
        <c:lblAlgn val="ctr"/>
        <c:lblOffset val="100"/>
        <c:noMultiLvlLbl val="0"/>
      </c:catAx>
      <c:valAx>
        <c:axId val="3293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7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911023622047243"/>
          <c:y val="0.10300816564596096"/>
          <c:w val="0.44948704107022081"/>
          <c:h val="0.20139107611548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0526246719160099"/>
        </c:manualLayout>
      </c:layout>
      <c:lineChart>
        <c:grouping val="standard"/>
        <c:varyColors val="0"/>
        <c:ser>
          <c:idx val="0"/>
          <c:order val="0"/>
          <c:tx>
            <c:v>Hrubý dlh (ľavá os)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'G15'!$B$1:$AZ$1</c:f>
              <c:numCache>
                <c:formatCode>0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  <c:pt idx="11" formatCode="General">
                  <c:v>2025</c:v>
                </c:pt>
                <c:pt idx="12" formatCode="General">
                  <c:v>2026</c:v>
                </c:pt>
                <c:pt idx="13" formatCode="General">
                  <c:v>2027</c:v>
                </c:pt>
                <c:pt idx="14" formatCode="General">
                  <c:v>2028</c:v>
                </c:pt>
                <c:pt idx="15" formatCode="General">
                  <c:v>2029</c:v>
                </c:pt>
                <c:pt idx="16" formatCode="General">
                  <c:v>2030</c:v>
                </c:pt>
                <c:pt idx="17" formatCode="General">
                  <c:v>2031</c:v>
                </c:pt>
                <c:pt idx="18" formatCode="General">
                  <c:v>2032</c:v>
                </c:pt>
                <c:pt idx="19" formatCode="General">
                  <c:v>2033</c:v>
                </c:pt>
                <c:pt idx="20" formatCode="General">
                  <c:v>2034</c:v>
                </c:pt>
                <c:pt idx="21" formatCode="General">
                  <c:v>2035</c:v>
                </c:pt>
                <c:pt idx="22" formatCode="General">
                  <c:v>2036</c:v>
                </c:pt>
                <c:pt idx="23" formatCode="General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  <c:pt idx="26" formatCode="General">
                  <c:v>2040</c:v>
                </c:pt>
                <c:pt idx="27" formatCode="General">
                  <c:v>2041</c:v>
                </c:pt>
                <c:pt idx="28" formatCode="General">
                  <c:v>2042</c:v>
                </c:pt>
                <c:pt idx="29" formatCode="General">
                  <c:v>2043</c:v>
                </c:pt>
                <c:pt idx="30" formatCode="General">
                  <c:v>2044</c:v>
                </c:pt>
                <c:pt idx="31" formatCode="General">
                  <c:v>2045</c:v>
                </c:pt>
                <c:pt idx="32" formatCode="General">
                  <c:v>2046</c:v>
                </c:pt>
                <c:pt idx="33" formatCode="General">
                  <c:v>2047</c:v>
                </c:pt>
                <c:pt idx="34" formatCode="General">
                  <c:v>2048</c:v>
                </c:pt>
                <c:pt idx="35" formatCode="General">
                  <c:v>2049</c:v>
                </c:pt>
                <c:pt idx="36" formatCode="General">
                  <c:v>2050</c:v>
                </c:pt>
                <c:pt idx="37" formatCode="General">
                  <c:v>2051</c:v>
                </c:pt>
                <c:pt idx="38" formatCode="General">
                  <c:v>2052</c:v>
                </c:pt>
                <c:pt idx="39" formatCode="General">
                  <c:v>2053</c:v>
                </c:pt>
                <c:pt idx="40" formatCode="General">
                  <c:v>2054</c:v>
                </c:pt>
                <c:pt idx="41" formatCode="General">
                  <c:v>2055</c:v>
                </c:pt>
                <c:pt idx="42" formatCode="General">
                  <c:v>2056</c:v>
                </c:pt>
                <c:pt idx="43" formatCode="General">
                  <c:v>2057</c:v>
                </c:pt>
                <c:pt idx="44" formatCode="General">
                  <c:v>2058</c:v>
                </c:pt>
                <c:pt idx="45" formatCode="General">
                  <c:v>2059</c:v>
                </c:pt>
                <c:pt idx="46" formatCode="General">
                  <c:v>2060</c:v>
                </c:pt>
                <c:pt idx="47" formatCode="General">
                  <c:v>2061</c:v>
                </c:pt>
                <c:pt idx="48" formatCode="General">
                  <c:v>2062</c:v>
                </c:pt>
                <c:pt idx="49" formatCode="General">
                  <c:v>2063</c:v>
                </c:pt>
                <c:pt idx="50" formatCode="General">
                  <c:v>2064</c:v>
                </c:pt>
              </c:numCache>
            </c:numRef>
          </c:cat>
          <c:val>
            <c:numRef>
              <c:f>'G15'!$B$2:$AZ$2</c:f>
              <c:numCache>
                <c:formatCode>0.0</c:formatCode>
                <c:ptCount val="51"/>
                <c:pt idx="0">
                  <c:v>53.575651898759432</c:v>
                </c:pt>
                <c:pt idx="1">
                  <c:v>55.177572207159265</c:v>
                </c:pt>
                <c:pt idx="2">
                  <c:v>55.259489999663046</c:v>
                </c:pt>
                <c:pt idx="3">
                  <c:v>55.429804084781608</c:v>
                </c:pt>
                <c:pt idx="4">
                  <c:v>55.398698618314292</c:v>
                </c:pt>
                <c:pt idx="5">
                  <c:v>56.144753868164727</c:v>
                </c:pt>
                <c:pt idx="6">
                  <c:v>56.99176071718059</c:v>
                </c:pt>
                <c:pt idx="7">
                  <c:v>57.970583404758109</c:v>
                </c:pt>
                <c:pt idx="8">
                  <c:v>59.056911588481071</c:v>
                </c:pt>
                <c:pt idx="9">
                  <c:v>60.216298277902204</c:v>
                </c:pt>
                <c:pt idx="10">
                  <c:v>61.227709384952377</c:v>
                </c:pt>
                <c:pt idx="11">
                  <c:v>62.281566034112267</c:v>
                </c:pt>
                <c:pt idx="12">
                  <c:v>63.586192167095987</c:v>
                </c:pt>
                <c:pt idx="13">
                  <c:v>65.092062722181055</c:v>
                </c:pt>
                <c:pt idx="14">
                  <c:v>66.746430667590147</c:v>
                </c:pt>
                <c:pt idx="15">
                  <c:v>68.464858363400197</c:v>
                </c:pt>
                <c:pt idx="16">
                  <c:v>70.245066102436709</c:v>
                </c:pt>
                <c:pt idx="17">
                  <c:v>72.149771798453145</c:v>
                </c:pt>
                <c:pt idx="18">
                  <c:v>74.186529510663092</c:v>
                </c:pt>
                <c:pt idx="19">
                  <c:v>76.363034376264963</c:v>
                </c:pt>
                <c:pt idx="20">
                  <c:v>78.760124777370223</c:v>
                </c:pt>
                <c:pt idx="21">
                  <c:v>81.298913857257205</c:v>
                </c:pt>
                <c:pt idx="22">
                  <c:v>83.929254804994002</c:v>
                </c:pt>
                <c:pt idx="23">
                  <c:v>86.737340750592438</c:v>
                </c:pt>
                <c:pt idx="24">
                  <c:v>89.676351726942016</c:v>
                </c:pt>
                <c:pt idx="25">
                  <c:v>92.722663020724184</c:v>
                </c:pt>
                <c:pt idx="26">
                  <c:v>96.329422178624114</c:v>
                </c:pt>
                <c:pt idx="27">
                  <c:v>100.0394542946996</c:v>
                </c:pt>
                <c:pt idx="28">
                  <c:v>103.80209786657431</c:v>
                </c:pt>
                <c:pt idx="29">
                  <c:v>107.86097081890527</c:v>
                </c:pt>
                <c:pt idx="30">
                  <c:v>112.103637467685</c:v>
                </c:pt>
                <c:pt idx="31">
                  <c:v>116.53704186379045</c:v>
                </c:pt>
                <c:pt idx="32">
                  <c:v>121.19646291940933</c:v>
                </c:pt>
                <c:pt idx="33">
                  <c:v>126.1263570034134</c:v>
                </c:pt>
                <c:pt idx="34">
                  <c:v>131.27658914363226</c:v>
                </c:pt>
                <c:pt idx="35">
                  <c:v>136.61114491709239</c:v>
                </c:pt>
                <c:pt idx="36">
                  <c:v>142.21713140340859</c:v>
                </c:pt>
                <c:pt idx="37">
                  <c:v>148.03295070567458</c:v>
                </c:pt>
                <c:pt idx="38">
                  <c:v>154.18822199883112</c:v>
                </c:pt>
                <c:pt idx="39">
                  <c:v>160.66182891878944</c:v>
                </c:pt>
                <c:pt idx="40">
                  <c:v>167.47045935119408</c:v>
                </c:pt>
                <c:pt idx="41">
                  <c:v>174.55765097750867</c:v>
                </c:pt>
                <c:pt idx="42">
                  <c:v>182.00170782813058</c:v>
                </c:pt>
                <c:pt idx="43">
                  <c:v>189.73362626723366</c:v>
                </c:pt>
                <c:pt idx="44">
                  <c:v>197.75567781347215</c:v>
                </c:pt>
                <c:pt idx="45">
                  <c:v>206.05853000893322</c:v>
                </c:pt>
                <c:pt idx="46">
                  <c:v>214.66107757763538</c:v>
                </c:pt>
                <c:pt idx="47">
                  <c:v>223.46692450302621</c:v>
                </c:pt>
                <c:pt idx="48">
                  <c:v>232.40824945846094</c:v>
                </c:pt>
                <c:pt idx="49">
                  <c:v>241.38912090541243</c:v>
                </c:pt>
                <c:pt idx="50">
                  <c:v>250.51111741359801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70096"/>
        <c:axId val="329369704"/>
      </c:lineChart>
      <c:lineChart>
        <c:grouping val="standard"/>
        <c:varyColors val="0"/>
        <c:ser>
          <c:idx val="1"/>
          <c:order val="1"/>
          <c:tx>
            <c:v>Primárne saldo (pravá os)</c:v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'G15'!$B$1:$AZ$1</c:f>
              <c:numCache>
                <c:formatCode>0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  <c:pt idx="11" formatCode="General">
                  <c:v>2025</c:v>
                </c:pt>
                <c:pt idx="12" formatCode="General">
                  <c:v>2026</c:v>
                </c:pt>
                <c:pt idx="13" formatCode="General">
                  <c:v>2027</c:v>
                </c:pt>
                <c:pt idx="14" formatCode="General">
                  <c:v>2028</c:v>
                </c:pt>
                <c:pt idx="15" formatCode="General">
                  <c:v>2029</c:v>
                </c:pt>
                <c:pt idx="16" formatCode="General">
                  <c:v>2030</c:v>
                </c:pt>
                <c:pt idx="17" formatCode="General">
                  <c:v>2031</c:v>
                </c:pt>
                <c:pt idx="18" formatCode="General">
                  <c:v>2032</c:v>
                </c:pt>
                <c:pt idx="19" formatCode="General">
                  <c:v>2033</c:v>
                </c:pt>
                <c:pt idx="20" formatCode="General">
                  <c:v>2034</c:v>
                </c:pt>
                <c:pt idx="21" formatCode="General">
                  <c:v>2035</c:v>
                </c:pt>
                <c:pt idx="22" formatCode="General">
                  <c:v>2036</c:v>
                </c:pt>
                <c:pt idx="23" formatCode="General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  <c:pt idx="26" formatCode="General">
                  <c:v>2040</c:v>
                </c:pt>
                <c:pt idx="27" formatCode="General">
                  <c:v>2041</c:v>
                </c:pt>
                <c:pt idx="28" formatCode="General">
                  <c:v>2042</c:v>
                </c:pt>
                <c:pt idx="29" formatCode="General">
                  <c:v>2043</c:v>
                </c:pt>
                <c:pt idx="30" formatCode="General">
                  <c:v>2044</c:v>
                </c:pt>
                <c:pt idx="31" formatCode="General">
                  <c:v>2045</c:v>
                </c:pt>
                <c:pt idx="32" formatCode="General">
                  <c:v>2046</c:v>
                </c:pt>
                <c:pt idx="33" formatCode="General">
                  <c:v>2047</c:v>
                </c:pt>
                <c:pt idx="34" formatCode="General">
                  <c:v>2048</c:v>
                </c:pt>
                <c:pt idx="35" formatCode="General">
                  <c:v>2049</c:v>
                </c:pt>
                <c:pt idx="36" formatCode="General">
                  <c:v>2050</c:v>
                </c:pt>
                <c:pt idx="37" formatCode="General">
                  <c:v>2051</c:v>
                </c:pt>
                <c:pt idx="38" formatCode="General">
                  <c:v>2052</c:v>
                </c:pt>
                <c:pt idx="39" formatCode="General">
                  <c:v>2053</c:v>
                </c:pt>
                <c:pt idx="40" formatCode="General">
                  <c:v>2054</c:v>
                </c:pt>
                <c:pt idx="41" formatCode="General">
                  <c:v>2055</c:v>
                </c:pt>
                <c:pt idx="42" formatCode="General">
                  <c:v>2056</c:v>
                </c:pt>
                <c:pt idx="43" formatCode="General">
                  <c:v>2057</c:v>
                </c:pt>
                <c:pt idx="44" formatCode="General">
                  <c:v>2058</c:v>
                </c:pt>
                <c:pt idx="45" formatCode="General">
                  <c:v>2059</c:v>
                </c:pt>
                <c:pt idx="46" formatCode="General">
                  <c:v>2060</c:v>
                </c:pt>
                <c:pt idx="47" formatCode="General">
                  <c:v>2061</c:v>
                </c:pt>
                <c:pt idx="48" formatCode="General">
                  <c:v>2062</c:v>
                </c:pt>
                <c:pt idx="49" formatCode="General">
                  <c:v>2063</c:v>
                </c:pt>
                <c:pt idx="50" formatCode="General">
                  <c:v>2064</c:v>
                </c:pt>
              </c:numCache>
            </c:numRef>
          </c:cat>
          <c:val>
            <c:numRef>
              <c:f>'G15'!$B$3:$AZ$3</c:f>
              <c:numCache>
                <c:formatCode>0.0</c:formatCode>
                <c:ptCount val="51"/>
                <c:pt idx="0">
                  <c:v>-1.0675128089260872</c:v>
                </c:pt>
                <c:pt idx="1">
                  <c:v>-1.216482352129753</c:v>
                </c:pt>
                <c:pt idx="2">
                  <c:v>-1.0965682476903849</c:v>
                </c:pt>
                <c:pt idx="3">
                  <c:v>-1.4908084734973974</c:v>
                </c:pt>
                <c:pt idx="4">
                  <c:v>-1.4594269861950817</c:v>
                </c:pt>
                <c:pt idx="5">
                  <c:v>-1.537025751281071</c:v>
                </c:pt>
                <c:pt idx="6">
                  <c:v>-1.5719397675774751</c:v>
                </c:pt>
                <c:pt idx="7">
                  <c:v>-1.6417526647233593</c:v>
                </c:pt>
                <c:pt idx="8">
                  <c:v>-1.6999302210503029</c:v>
                </c:pt>
                <c:pt idx="9">
                  <c:v>-1.7346767976608617</c:v>
                </c:pt>
                <c:pt idx="10">
                  <c:v>-1.7498638051635613</c:v>
                </c:pt>
                <c:pt idx="11">
                  <c:v>-1.698551462599714</c:v>
                </c:pt>
                <c:pt idx="12">
                  <c:v>-1.6886863473757316</c:v>
                </c:pt>
                <c:pt idx="13">
                  <c:v>-1.7009740537165263</c:v>
                </c:pt>
                <c:pt idx="14">
                  <c:v>-1.6614908947317193</c:v>
                </c:pt>
                <c:pt idx="15">
                  <c:v>-1.6082304036861335</c:v>
                </c:pt>
                <c:pt idx="16">
                  <c:v>-1.5759553560072423</c:v>
                </c:pt>
                <c:pt idx="17">
                  <c:v>-1.5563304538683931</c:v>
                </c:pt>
                <c:pt idx="18">
                  <c:v>-1.5454015882229801</c:v>
                </c:pt>
                <c:pt idx="19">
                  <c:v>-1.4766291550836637</c:v>
                </c:pt>
                <c:pt idx="20">
                  <c:v>-1.4408859032687045</c:v>
                </c:pt>
                <c:pt idx="21">
                  <c:v>-1.4605245208211532</c:v>
                </c:pt>
                <c:pt idx="22">
                  <c:v>-1.4752327571752057</c:v>
                </c:pt>
                <c:pt idx="23">
                  <c:v>-1.5291116934441193</c:v>
                </c:pt>
                <c:pt idx="24">
                  <c:v>-1.5559848117253545</c:v>
                </c:pt>
                <c:pt idx="25">
                  <c:v>-1.567213410948195</c:v>
                </c:pt>
                <c:pt idx="26">
                  <c:v>-1.6403916411717252</c:v>
                </c:pt>
                <c:pt idx="27">
                  <c:v>-1.6294584705145407</c:v>
                </c:pt>
                <c:pt idx="28">
                  <c:v>-1.6978032652921642</c:v>
                </c:pt>
                <c:pt idx="29">
                  <c:v>-1.7692040377984752</c:v>
                </c:pt>
                <c:pt idx="30">
                  <c:v>-1.8326273913386921</c:v>
                </c:pt>
                <c:pt idx="31">
                  <c:v>-1.8886948406297903</c:v>
                </c:pt>
                <c:pt idx="32">
                  <c:v>-1.9505305454632271</c:v>
                </c:pt>
                <c:pt idx="33">
                  <c:v>-2.0622356241808246</c:v>
                </c:pt>
                <c:pt idx="34">
                  <c:v>-2.1396682413800328</c:v>
                </c:pt>
                <c:pt idx="35">
                  <c:v>-2.1852319432154896</c:v>
                </c:pt>
                <c:pt idx="36">
                  <c:v>-2.258379650470995</c:v>
                </c:pt>
                <c:pt idx="37">
                  <c:v>-2.3796296210990757</c:v>
                </c:pt>
                <c:pt idx="38">
                  <c:v>-2.5182061845652606</c:v>
                </c:pt>
                <c:pt idx="39">
                  <c:v>-2.662200123070118</c:v>
                </c:pt>
                <c:pt idx="40">
                  <c:v>-2.8469775744454351</c:v>
                </c:pt>
                <c:pt idx="41">
                  <c:v>-3.0290885723390644</c:v>
                </c:pt>
                <c:pt idx="42">
                  <c:v>-3.2023947927129406</c:v>
                </c:pt>
                <c:pt idx="43">
                  <c:v>-3.3553255936333009</c:v>
                </c:pt>
                <c:pt idx="44">
                  <c:v>-3.5269251801588695</c:v>
                </c:pt>
                <c:pt idx="45">
                  <c:v>-3.6770756821900648</c:v>
                </c:pt>
                <c:pt idx="46">
                  <c:v>-3.8608877317033055</c:v>
                </c:pt>
                <c:pt idx="47">
                  <c:v>-3.9343506072498329</c:v>
                </c:pt>
                <c:pt idx="48">
                  <c:v>-4.0502707900417274</c:v>
                </c:pt>
                <c:pt idx="49">
                  <c:v>-4.1245922031730968</c:v>
                </c:pt>
                <c:pt idx="50">
                  <c:v>-4.1912015403744958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68920"/>
        <c:axId val="329369312"/>
      </c:lineChart>
      <c:catAx>
        <c:axId val="329370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9704"/>
        <c:crosses val="autoZero"/>
        <c:auto val="1"/>
        <c:lblAlgn val="ctr"/>
        <c:lblOffset val="100"/>
        <c:noMultiLvlLbl val="0"/>
      </c:catAx>
      <c:valAx>
        <c:axId val="32936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70096"/>
        <c:crosses val="autoZero"/>
        <c:crossBetween val="between"/>
      </c:valAx>
      <c:valAx>
        <c:axId val="32936931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8920"/>
        <c:crosses val="max"/>
        <c:crossBetween val="between"/>
      </c:valAx>
      <c:catAx>
        <c:axId val="3293689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29369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188801399825023"/>
          <c:y val="0.68634149897929431"/>
          <c:w val="0.44948704107022081"/>
          <c:h val="0.15046515018955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5144356955382E-2"/>
          <c:y val="5.0925925925925923E-2"/>
          <c:w val="0.86809383202099732"/>
          <c:h val="0.80570209973753282"/>
        </c:manualLayout>
      </c:layout>
      <c:areaChart>
        <c:grouping val="stacked"/>
        <c:varyColors val="0"/>
        <c:ser>
          <c:idx val="1"/>
          <c:order val="0"/>
          <c:tx>
            <c:strRef>
              <c:f>'G16'!$A$5</c:f>
              <c:strCache>
                <c:ptCount val="1"/>
                <c:pt idx="0">
                  <c:v>Fixné výdavky</c:v>
                </c:pt>
              </c:strCache>
            </c:strRef>
          </c:tx>
          <c:spPr>
            <a:solidFill>
              <a:srgbClr val="58595B"/>
            </a:solidFill>
            <a:ln w="25400">
              <a:noFill/>
            </a:ln>
            <a:effectLst/>
          </c:spPr>
          <c:cat>
            <c:numRef>
              <c:f>'G16'!$B$1:$AZ$1</c:f>
              <c:numCache>
                <c:formatCode>0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  <c:pt idx="11" formatCode="General">
                  <c:v>2025</c:v>
                </c:pt>
                <c:pt idx="12" formatCode="General">
                  <c:v>2026</c:v>
                </c:pt>
                <c:pt idx="13" formatCode="General">
                  <c:v>2027</c:v>
                </c:pt>
                <c:pt idx="14" formatCode="General">
                  <c:v>2028</c:v>
                </c:pt>
                <c:pt idx="15" formatCode="General">
                  <c:v>2029</c:v>
                </c:pt>
                <c:pt idx="16" formatCode="General">
                  <c:v>2030</c:v>
                </c:pt>
                <c:pt idx="17" formatCode="General">
                  <c:v>2031</c:v>
                </c:pt>
                <c:pt idx="18" formatCode="General">
                  <c:v>2032</c:v>
                </c:pt>
                <c:pt idx="19" formatCode="General">
                  <c:v>2033</c:v>
                </c:pt>
                <c:pt idx="20" formatCode="General">
                  <c:v>2034</c:v>
                </c:pt>
                <c:pt idx="21" formatCode="General">
                  <c:v>2035</c:v>
                </c:pt>
                <c:pt idx="22" formatCode="General">
                  <c:v>2036</c:v>
                </c:pt>
                <c:pt idx="23" formatCode="General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  <c:pt idx="26" formatCode="General">
                  <c:v>2040</c:v>
                </c:pt>
                <c:pt idx="27" formatCode="General">
                  <c:v>2041</c:v>
                </c:pt>
                <c:pt idx="28" formatCode="General">
                  <c:v>2042</c:v>
                </c:pt>
                <c:pt idx="29" formatCode="General">
                  <c:v>2043</c:v>
                </c:pt>
                <c:pt idx="30" formatCode="General">
                  <c:v>2044</c:v>
                </c:pt>
                <c:pt idx="31" formatCode="General">
                  <c:v>2045</c:v>
                </c:pt>
                <c:pt idx="32" formatCode="General">
                  <c:v>2046</c:v>
                </c:pt>
                <c:pt idx="33" formatCode="General">
                  <c:v>2047</c:v>
                </c:pt>
                <c:pt idx="34" formatCode="General">
                  <c:v>2048</c:v>
                </c:pt>
                <c:pt idx="35" formatCode="General">
                  <c:v>2049</c:v>
                </c:pt>
                <c:pt idx="36" formatCode="General">
                  <c:v>2050</c:v>
                </c:pt>
                <c:pt idx="37" formatCode="General">
                  <c:v>2051</c:v>
                </c:pt>
                <c:pt idx="38" formatCode="General">
                  <c:v>2052</c:v>
                </c:pt>
                <c:pt idx="39" formatCode="General">
                  <c:v>2053</c:v>
                </c:pt>
                <c:pt idx="40" formatCode="General">
                  <c:v>2054</c:v>
                </c:pt>
                <c:pt idx="41" formatCode="General">
                  <c:v>2055</c:v>
                </c:pt>
                <c:pt idx="42" formatCode="General">
                  <c:v>2056</c:v>
                </c:pt>
                <c:pt idx="43" formatCode="General">
                  <c:v>2057</c:v>
                </c:pt>
                <c:pt idx="44" formatCode="General">
                  <c:v>2058</c:v>
                </c:pt>
                <c:pt idx="45" formatCode="General">
                  <c:v>2059</c:v>
                </c:pt>
                <c:pt idx="46" formatCode="General">
                  <c:v>2060</c:v>
                </c:pt>
                <c:pt idx="47" formatCode="General">
                  <c:v>2061</c:v>
                </c:pt>
                <c:pt idx="48" formatCode="General">
                  <c:v>2062</c:v>
                </c:pt>
                <c:pt idx="49" formatCode="General">
                  <c:v>2063</c:v>
                </c:pt>
                <c:pt idx="50" formatCode="General">
                  <c:v>2064</c:v>
                </c:pt>
              </c:numCache>
            </c:numRef>
          </c:cat>
          <c:val>
            <c:numRef>
              <c:f>'G16'!$B$5:$AZ$5</c:f>
              <c:numCache>
                <c:formatCode>0.0</c:formatCode>
                <c:ptCount val="51"/>
                <c:pt idx="0">
                  <c:v>20.872756282870451</c:v>
                </c:pt>
                <c:pt idx="1">
                  <c:v>21.46916203684183</c:v>
                </c:pt>
                <c:pt idx="2">
                  <c:v>19.82693520072489</c:v>
                </c:pt>
                <c:pt idx="3">
                  <c:v>19.936117480532751</c:v>
                </c:pt>
                <c:pt idx="4">
                  <c:v>19.785257341809849</c:v>
                </c:pt>
                <c:pt idx="5">
                  <c:v>19.785257341809849</c:v>
                </c:pt>
                <c:pt idx="6">
                  <c:v>19.785257341809853</c:v>
                </c:pt>
                <c:pt idx="7">
                  <c:v>19.785257341809853</c:v>
                </c:pt>
                <c:pt idx="8">
                  <c:v>19.785257341809853</c:v>
                </c:pt>
                <c:pt idx="9">
                  <c:v>19.785257341809849</c:v>
                </c:pt>
                <c:pt idx="10">
                  <c:v>19.785257341809849</c:v>
                </c:pt>
                <c:pt idx="11">
                  <c:v>19.785257341809849</c:v>
                </c:pt>
                <c:pt idx="12">
                  <c:v>19.785257341809849</c:v>
                </c:pt>
                <c:pt idx="13">
                  <c:v>19.785257341809849</c:v>
                </c:pt>
                <c:pt idx="14">
                  <c:v>19.785257341809849</c:v>
                </c:pt>
                <c:pt idx="15">
                  <c:v>19.785257341809849</c:v>
                </c:pt>
                <c:pt idx="16">
                  <c:v>19.785257341809846</c:v>
                </c:pt>
                <c:pt idx="17">
                  <c:v>19.785257341809849</c:v>
                </c:pt>
                <c:pt idx="18">
                  <c:v>19.785257341809849</c:v>
                </c:pt>
                <c:pt idx="19">
                  <c:v>19.785257341809849</c:v>
                </c:pt>
                <c:pt idx="20">
                  <c:v>19.785257341809853</c:v>
                </c:pt>
                <c:pt idx="21">
                  <c:v>19.785257341809853</c:v>
                </c:pt>
                <c:pt idx="22">
                  <c:v>19.785257341809849</c:v>
                </c:pt>
                <c:pt idx="23">
                  <c:v>19.785257341809853</c:v>
                </c:pt>
                <c:pt idx="24">
                  <c:v>19.785257341809853</c:v>
                </c:pt>
                <c:pt idx="25">
                  <c:v>19.785257341809853</c:v>
                </c:pt>
                <c:pt idx="26">
                  <c:v>19.785257341809853</c:v>
                </c:pt>
                <c:pt idx="27">
                  <c:v>19.785257341809853</c:v>
                </c:pt>
                <c:pt idx="28">
                  <c:v>19.785257341809849</c:v>
                </c:pt>
                <c:pt idx="29">
                  <c:v>19.785257341809849</c:v>
                </c:pt>
                <c:pt idx="30">
                  <c:v>19.785257341809849</c:v>
                </c:pt>
                <c:pt idx="31">
                  <c:v>19.785257341809846</c:v>
                </c:pt>
                <c:pt idx="32">
                  <c:v>19.785257341809846</c:v>
                </c:pt>
                <c:pt idx="33">
                  <c:v>19.785257341809849</c:v>
                </c:pt>
                <c:pt idx="34">
                  <c:v>19.785257341809849</c:v>
                </c:pt>
                <c:pt idx="35">
                  <c:v>19.785257341809849</c:v>
                </c:pt>
                <c:pt idx="36">
                  <c:v>19.785257341809846</c:v>
                </c:pt>
                <c:pt idx="37">
                  <c:v>19.785257341809846</c:v>
                </c:pt>
                <c:pt idx="38">
                  <c:v>19.785257341809849</c:v>
                </c:pt>
                <c:pt idx="39">
                  <c:v>19.785257341809849</c:v>
                </c:pt>
                <c:pt idx="40">
                  <c:v>19.785257341809846</c:v>
                </c:pt>
                <c:pt idx="41">
                  <c:v>19.785257341809849</c:v>
                </c:pt>
                <c:pt idx="42">
                  <c:v>19.785257341809846</c:v>
                </c:pt>
                <c:pt idx="43">
                  <c:v>19.785257341809849</c:v>
                </c:pt>
                <c:pt idx="44">
                  <c:v>19.785257341809849</c:v>
                </c:pt>
                <c:pt idx="45">
                  <c:v>19.785257341809846</c:v>
                </c:pt>
                <c:pt idx="46">
                  <c:v>19.785257341809846</c:v>
                </c:pt>
                <c:pt idx="47">
                  <c:v>19.785257341809846</c:v>
                </c:pt>
                <c:pt idx="48">
                  <c:v>19.785257341809849</c:v>
                </c:pt>
                <c:pt idx="49">
                  <c:v>19.785257341809849</c:v>
                </c:pt>
                <c:pt idx="50">
                  <c:v>19.785257341809849</c:v>
                </c:pt>
              </c:numCache>
            </c:numRef>
          </c:val>
        </c:ser>
        <c:ser>
          <c:idx val="2"/>
          <c:order val="1"/>
          <c:tx>
            <c:strRef>
              <c:f>'G16'!$A$6</c:f>
              <c:strCache>
                <c:ptCount val="1"/>
                <c:pt idx="0">
                  <c:v>Modelované výdavky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'G16'!$B$1:$AZ$1</c:f>
              <c:numCache>
                <c:formatCode>0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  <c:pt idx="11" formatCode="General">
                  <c:v>2025</c:v>
                </c:pt>
                <c:pt idx="12" formatCode="General">
                  <c:v>2026</c:v>
                </c:pt>
                <c:pt idx="13" formatCode="General">
                  <c:v>2027</c:v>
                </c:pt>
                <c:pt idx="14" formatCode="General">
                  <c:v>2028</c:v>
                </c:pt>
                <c:pt idx="15" formatCode="General">
                  <c:v>2029</c:v>
                </c:pt>
                <c:pt idx="16" formatCode="General">
                  <c:v>2030</c:v>
                </c:pt>
                <c:pt idx="17" formatCode="General">
                  <c:v>2031</c:v>
                </c:pt>
                <c:pt idx="18" formatCode="General">
                  <c:v>2032</c:v>
                </c:pt>
                <c:pt idx="19" formatCode="General">
                  <c:v>2033</c:v>
                </c:pt>
                <c:pt idx="20" formatCode="General">
                  <c:v>2034</c:v>
                </c:pt>
                <c:pt idx="21" formatCode="General">
                  <c:v>2035</c:v>
                </c:pt>
                <c:pt idx="22" formatCode="General">
                  <c:v>2036</c:v>
                </c:pt>
                <c:pt idx="23" formatCode="General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  <c:pt idx="26" formatCode="General">
                  <c:v>2040</c:v>
                </c:pt>
                <c:pt idx="27" formatCode="General">
                  <c:v>2041</c:v>
                </c:pt>
                <c:pt idx="28" formatCode="General">
                  <c:v>2042</c:v>
                </c:pt>
                <c:pt idx="29" formatCode="General">
                  <c:v>2043</c:v>
                </c:pt>
                <c:pt idx="30" formatCode="General">
                  <c:v>2044</c:v>
                </c:pt>
                <c:pt idx="31" formatCode="General">
                  <c:v>2045</c:v>
                </c:pt>
                <c:pt idx="32" formatCode="General">
                  <c:v>2046</c:v>
                </c:pt>
                <c:pt idx="33" formatCode="General">
                  <c:v>2047</c:v>
                </c:pt>
                <c:pt idx="34" formatCode="General">
                  <c:v>2048</c:v>
                </c:pt>
                <c:pt idx="35" formatCode="General">
                  <c:v>2049</c:v>
                </c:pt>
                <c:pt idx="36" formatCode="General">
                  <c:v>2050</c:v>
                </c:pt>
                <c:pt idx="37" formatCode="General">
                  <c:v>2051</c:v>
                </c:pt>
                <c:pt idx="38" formatCode="General">
                  <c:v>2052</c:v>
                </c:pt>
                <c:pt idx="39" formatCode="General">
                  <c:v>2053</c:v>
                </c:pt>
                <c:pt idx="40" formatCode="General">
                  <c:v>2054</c:v>
                </c:pt>
                <c:pt idx="41" formatCode="General">
                  <c:v>2055</c:v>
                </c:pt>
                <c:pt idx="42" formatCode="General">
                  <c:v>2056</c:v>
                </c:pt>
                <c:pt idx="43" formatCode="General">
                  <c:v>2057</c:v>
                </c:pt>
                <c:pt idx="44" formatCode="General">
                  <c:v>2058</c:v>
                </c:pt>
                <c:pt idx="45" formatCode="General">
                  <c:v>2059</c:v>
                </c:pt>
                <c:pt idx="46" formatCode="General">
                  <c:v>2060</c:v>
                </c:pt>
                <c:pt idx="47" formatCode="General">
                  <c:v>2061</c:v>
                </c:pt>
                <c:pt idx="48" formatCode="General">
                  <c:v>2062</c:v>
                </c:pt>
                <c:pt idx="49" formatCode="General">
                  <c:v>2063</c:v>
                </c:pt>
                <c:pt idx="50" formatCode="General">
                  <c:v>2064</c:v>
                </c:pt>
              </c:numCache>
            </c:numRef>
          </c:cat>
          <c:val>
            <c:numRef>
              <c:f>'G16'!$B$6:$AZ$6</c:f>
              <c:numCache>
                <c:formatCode>0.0</c:formatCode>
                <c:ptCount val="51"/>
                <c:pt idx="0">
                  <c:v>18.843273409063411</c:v>
                </c:pt>
                <c:pt idx="1">
                  <c:v>18.993314781922777</c:v>
                </c:pt>
                <c:pt idx="2">
                  <c:v>18.642657441652851</c:v>
                </c:pt>
                <c:pt idx="3">
                  <c:v>18.658002154003775</c:v>
                </c:pt>
                <c:pt idx="4">
                  <c:v>18.627707802069775</c:v>
                </c:pt>
                <c:pt idx="5">
                  <c:v>18.655856256256897</c:v>
                </c:pt>
                <c:pt idx="6">
                  <c:v>18.643659056400992</c:v>
                </c:pt>
                <c:pt idx="7">
                  <c:v>18.666326719917006</c:v>
                </c:pt>
                <c:pt idx="8">
                  <c:v>18.677961782522118</c:v>
                </c:pt>
                <c:pt idx="9">
                  <c:v>18.662870988646546</c:v>
                </c:pt>
                <c:pt idx="10">
                  <c:v>18.63793305365521</c:v>
                </c:pt>
                <c:pt idx="11">
                  <c:v>18.583047166092125</c:v>
                </c:pt>
                <c:pt idx="12">
                  <c:v>18.559478501280914</c:v>
                </c:pt>
                <c:pt idx="13">
                  <c:v>18.55832678510064</c:v>
                </c:pt>
                <c:pt idx="14">
                  <c:v>18.527476816673047</c:v>
                </c:pt>
                <c:pt idx="15">
                  <c:v>18.48046598599122</c:v>
                </c:pt>
                <c:pt idx="16">
                  <c:v>18.454813948625851</c:v>
                </c:pt>
                <c:pt idx="17">
                  <c:v>18.436970152060933</c:v>
                </c:pt>
                <c:pt idx="18">
                  <c:v>18.437472307109395</c:v>
                </c:pt>
                <c:pt idx="19">
                  <c:v>18.379802192927833</c:v>
                </c:pt>
                <c:pt idx="20">
                  <c:v>18.361250452877044</c:v>
                </c:pt>
                <c:pt idx="21">
                  <c:v>18.396370894061775</c:v>
                </c:pt>
                <c:pt idx="22">
                  <c:v>18.431815491567981</c:v>
                </c:pt>
                <c:pt idx="23">
                  <c:v>18.499024171279963</c:v>
                </c:pt>
                <c:pt idx="24">
                  <c:v>18.536011700547025</c:v>
                </c:pt>
                <c:pt idx="25">
                  <c:v>18.555774556971617</c:v>
                </c:pt>
                <c:pt idx="26">
                  <c:v>18.652115667001226</c:v>
                </c:pt>
                <c:pt idx="27">
                  <c:v>18.653253269686978</c:v>
                </c:pt>
                <c:pt idx="28">
                  <c:v>18.699951820818953</c:v>
                </c:pt>
                <c:pt idx="29">
                  <c:v>18.79002027347785</c:v>
                </c:pt>
                <c:pt idx="30">
                  <c:v>18.883611929629975</c:v>
                </c:pt>
                <c:pt idx="31">
                  <c:v>18.956489039242165</c:v>
                </c:pt>
                <c:pt idx="32">
                  <c:v>19.030901140021058</c:v>
                </c:pt>
                <c:pt idx="33">
                  <c:v>19.166007114975027</c:v>
                </c:pt>
                <c:pt idx="34">
                  <c:v>19.26685553713466</c:v>
                </c:pt>
                <c:pt idx="35">
                  <c:v>19.336975893599583</c:v>
                </c:pt>
                <c:pt idx="36">
                  <c:v>19.434640652261486</c:v>
                </c:pt>
                <c:pt idx="37">
                  <c:v>19.572979742166993</c:v>
                </c:pt>
                <c:pt idx="38">
                  <c:v>19.732264801644764</c:v>
                </c:pt>
                <c:pt idx="39">
                  <c:v>19.88984274240449</c:v>
                </c:pt>
                <c:pt idx="40">
                  <c:v>20.082459891453581</c:v>
                </c:pt>
                <c:pt idx="41">
                  <c:v>20.267856796255131</c:v>
                </c:pt>
                <c:pt idx="42">
                  <c:v>20.45100258972905</c:v>
                </c:pt>
                <c:pt idx="43">
                  <c:v>20.597736383283056</c:v>
                </c:pt>
                <c:pt idx="44">
                  <c:v>20.762820822537854</c:v>
                </c:pt>
                <c:pt idx="45">
                  <c:v>20.917197985744735</c:v>
                </c:pt>
                <c:pt idx="46">
                  <c:v>21.103107016831991</c:v>
                </c:pt>
                <c:pt idx="47">
                  <c:v>21.180259844609381</c:v>
                </c:pt>
                <c:pt idx="48">
                  <c:v>21.29768806059019</c:v>
                </c:pt>
                <c:pt idx="49">
                  <c:v>21.372292046690518</c:v>
                </c:pt>
                <c:pt idx="50">
                  <c:v>21.437872705366409</c:v>
                </c:pt>
              </c:numCache>
            </c:numRef>
          </c:val>
        </c:ser>
        <c:ser>
          <c:idx val="0"/>
          <c:order val="2"/>
          <c:tx>
            <c:strRef>
              <c:f>'G16'!$A$4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numRef>
              <c:f>'G16'!$B$1:$AZ$1</c:f>
              <c:numCache>
                <c:formatCode>0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  <c:pt idx="11" formatCode="General">
                  <c:v>2025</c:v>
                </c:pt>
                <c:pt idx="12" formatCode="General">
                  <c:v>2026</c:v>
                </c:pt>
                <c:pt idx="13" formatCode="General">
                  <c:v>2027</c:v>
                </c:pt>
                <c:pt idx="14" formatCode="General">
                  <c:v>2028</c:v>
                </c:pt>
                <c:pt idx="15" formatCode="General">
                  <c:v>2029</c:v>
                </c:pt>
                <c:pt idx="16" formatCode="General">
                  <c:v>2030</c:v>
                </c:pt>
                <c:pt idx="17" formatCode="General">
                  <c:v>2031</c:v>
                </c:pt>
                <c:pt idx="18" formatCode="General">
                  <c:v>2032</c:v>
                </c:pt>
                <c:pt idx="19" formatCode="General">
                  <c:v>2033</c:v>
                </c:pt>
                <c:pt idx="20" formatCode="General">
                  <c:v>2034</c:v>
                </c:pt>
                <c:pt idx="21" formatCode="General">
                  <c:v>2035</c:v>
                </c:pt>
                <c:pt idx="22" formatCode="General">
                  <c:v>2036</c:v>
                </c:pt>
                <c:pt idx="23" formatCode="General">
                  <c:v>2037</c:v>
                </c:pt>
                <c:pt idx="24" formatCode="General">
                  <c:v>2038</c:v>
                </c:pt>
                <c:pt idx="25" formatCode="General">
                  <c:v>2039</c:v>
                </c:pt>
                <c:pt idx="26" formatCode="General">
                  <c:v>2040</c:v>
                </c:pt>
                <c:pt idx="27" formatCode="General">
                  <c:v>2041</c:v>
                </c:pt>
                <c:pt idx="28" formatCode="General">
                  <c:v>2042</c:v>
                </c:pt>
                <c:pt idx="29" formatCode="General">
                  <c:v>2043</c:v>
                </c:pt>
                <c:pt idx="30" formatCode="General">
                  <c:v>2044</c:v>
                </c:pt>
                <c:pt idx="31" formatCode="General">
                  <c:v>2045</c:v>
                </c:pt>
                <c:pt idx="32" formatCode="General">
                  <c:v>2046</c:v>
                </c:pt>
                <c:pt idx="33" formatCode="General">
                  <c:v>2047</c:v>
                </c:pt>
                <c:pt idx="34" formatCode="General">
                  <c:v>2048</c:v>
                </c:pt>
                <c:pt idx="35" formatCode="General">
                  <c:v>2049</c:v>
                </c:pt>
                <c:pt idx="36" formatCode="General">
                  <c:v>2050</c:v>
                </c:pt>
                <c:pt idx="37" formatCode="General">
                  <c:v>2051</c:v>
                </c:pt>
                <c:pt idx="38" formatCode="General">
                  <c:v>2052</c:v>
                </c:pt>
                <c:pt idx="39" formatCode="General">
                  <c:v>2053</c:v>
                </c:pt>
                <c:pt idx="40" formatCode="General">
                  <c:v>2054</c:v>
                </c:pt>
                <c:pt idx="41" formatCode="General">
                  <c:v>2055</c:v>
                </c:pt>
                <c:pt idx="42" formatCode="General">
                  <c:v>2056</c:v>
                </c:pt>
                <c:pt idx="43" formatCode="General">
                  <c:v>2057</c:v>
                </c:pt>
                <c:pt idx="44" formatCode="General">
                  <c:v>2058</c:v>
                </c:pt>
                <c:pt idx="45" formatCode="General">
                  <c:v>2059</c:v>
                </c:pt>
                <c:pt idx="46" formatCode="General">
                  <c:v>2060</c:v>
                </c:pt>
                <c:pt idx="47" formatCode="General">
                  <c:v>2061</c:v>
                </c:pt>
                <c:pt idx="48" formatCode="General">
                  <c:v>2062</c:v>
                </c:pt>
                <c:pt idx="49" formatCode="General">
                  <c:v>2063</c:v>
                </c:pt>
                <c:pt idx="50" formatCode="General">
                  <c:v>2064</c:v>
                </c:pt>
              </c:numCache>
            </c:numRef>
          </c:cat>
          <c:val>
            <c:numRef>
              <c:f>'G16'!$B$4:$AZ$4</c:f>
              <c:numCache>
                <c:formatCode>0.0</c:formatCode>
                <c:ptCount val="51"/>
                <c:pt idx="0">
                  <c:v>1.9244551279068376</c:v>
                </c:pt>
                <c:pt idx="1">
                  <c:v>1.7813759005774936</c:v>
                </c:pt>
                <c:pt idx="2">
                  <c:v>1.6350259929744344</c:v>
                </c:pt>
                <c:pt idx="3">
                  <c:v>1.5467968798956875</c:v>
                </c:pt>
                <c:pt idx="4">
                  <c:v>1.5164663066847122</c:v>
                </c:pt>
                <c:pt idx="5">
                  <c:v>1.5888927334352478</c:v>
                </c:pt>
                <c:pt idx="6">
                  <c:v>1.7198142653157338</c:v>
                </c:pt>
                <c:pt idx="7">
                  <c:v>1.8513253580113624</c:v>
                </c:pt>
                <c:pt idx="8">
                  <c:v>1.9836303583817756</c:v>
                </c:pt>
                <c:pt idx="9">
                  <c:v>2.1156418847950791</c:v>
                </c:pt>
                <c:pt idx="10">
                  <c:v>2.2706384652431839</c:v>
                </c:pt>
                <c:pt idx="11">
                  <c:v>2.4949372471343945</c:v>
                </c:pt>
                <c:pt idx="12">
                  <c:v>2.7397594656490769</c:v>
                </c:pt>
                <c:pt idx="13">
                  <c:v>2.9497990938085055</c:v>
                </c:pt>
                <c:pt idx="14">
                  <c:v>3.1289417701209468</c:v>
                </c:pt>
                <c:pt idx="15">
                  <c:v>3.2542104716146425</c:v>
                </c:pt>
                <c:pt idx="16">
                  <c:v>3.3453419734573977</c:v>
                </c:pt>
                <c:pt idx="17">
                  <c:v>3.4427695361573982</c:v>
                </c:pt>
                <c:pt idx="18">
                  <c:v>3.5470237439959611</c:v>
                </c:pt>
                <c:pt idx="19">
                  <c:v>3.6593892599277873</c:v>
                </c:pt>
                <c:pt idx="20">
                  <c:v>3.7808091177315353</c:v>
                </c:pt>
                <c:pt idx="21">
                  <c:v>3.9079097881316898</c:v>
                </c:pt>
                <c:pt idx="22">
                  <c:v>4.0397384719508302</c:v>
                </c:pt>
                <c:pt idx="23">
                  <c:v>4.1784406249396255</c:v>
                </c:pt>
                <c:pt idx="24">
                  <c:v>4.3246447829384804</c:v>
                </c:pt>
                <c:pt idx="25">
                  <c:v>4.4759796457979384</c:v>
                </c:pt>
                <c:pt idx="26">
                  <c:v>4.6532952975875101</c:v>
                </c:pt>
                <c:pt idx="27">
                  <c:v>4.8378797313593864</c:v>
                </c:pt>
                <c:pt idx="28">
                  <c:v>5.0287862640923873</c:v>
                </c:pt>
                <c:pt idx="29">
                  <c:v>5.2292965937727125</c:v>
                </c:pt>
                <c:pt idx="30">
                  <c:v>5.4384219213835001</c:v>
                </c:pt>
                <c:pt idx="31">
                  <c:v>5.6573598720158227</c:v>
                </c:pt>
                <c:pt idx="32">
                  <c:v>5.8867926385481919</c:v>
                </c:pt>
                <c:pt idx="33">
                  <c:v>6.1284836438315153</c:v>
                </c:pt>
                <c:pt idx="34">
                  <c:v>6.3813912021015442</c:v>
                </c:pt>
                <c:pt idx="35">
                  <c:v>6.6438284180548663</c:v>
                </c:pt>
                <c:pt idx="36">
                  <c:v>6.919062743282268</c:v>
                </c:pt>
                <c:pt idx="37">
                  <c:v>7.2053789757911275</c:v>
                </c:pt>
                <c:pt idx="38">
                  <c:v>7.506900211251164</c:v>
                </c:pt>
                <c:pt idx="39">
                  <c:v>7.8233649469085034</c:v>
                </c:pt>
                <c:pt idx="40">
                  <c:v>8.1558656455521099</c:v>
                </c:pt>
                <c:pt idx="41">
                  <c:v>8.5014561357681639</c:v>
                </c:pt>
                <c:pt idx="42">
                  <c:v>8.8648811899895978</c:v>
                </c:pt>
                <c:pt idx="43">
                  <c:v>9.2430119448941301</c:v>
                </c:pt>
                <c:pt idx="44">
                  <c:v>9.6350203292926029</c:v>
                </c:pt>
                <c:pt idx="45">
                  <c:v>10.041411590203055</c:v>
                </c:pt>
                <c:pt idx="46">
                  <c:v>10.461791631579553</c:v>
                </c:pt>
                <c:pt idx="47">
                  <c:v>10.894868266636088</c:v>
                </c:pt>
                <c:pt idx="48">
                  <c:v>11.333612572272687</c:v>
                </c:pt>
                <c:pt idx="49">
                  <c:v>11.775311501905732</c:v>
                </c:pt>
                <c:pt idx="50">
                  <c:v>12.224165113720739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67744"/>
        <c:axId val="329367352"/>
      </c:areaChart>
      <c:catAx>
        <c:axId val="3293677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7352"/>
        <c:crosses val="autoZero"/>
        <c:auto val="1"/>
        <c:lblAlgn val="ctr"/>
        <c:lblOffset val="100"/>
        <c:noMultiLvlLbl val="0"/>
      </c:catAx>
      <c:valAx>
        <c:axId val="32936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7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174453193350838"/>
          <c:y val="9.1145013123359583E-2"/>
          <c:w val="0.81235323935237302"/>
          <c:h val="8.2602699841283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8859580052493436"/>
        </c:manualLayout>
      </c:layout>
      <c:lineChart>
        <c:grouping val="standard"/>
        <c:varyColors val="0"/>
        <c:ser>
          <c:idx val="1"/>
          <c:order val="0"/>
          <c:tx>
            <c:strRef>
              <c:f>'G17'!$A$2</c:f>
              <c:strCache>
                <c:ptCount val="1"/>
                <c:pt idx="0">
                  <c:v>Konsolidácia (zmena voči ZS)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'G17'!$B$1:$AZ$1</c:f>
              <c:numCache>
                <c:formatCode>General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</c:numCache>
            </c:numRef>
          </c:cat>
          <c:val>
            <c:numRef>
              <c:f>'G17'!$B$2:$AZ$2</c:f>
              <c:numCache>
                <c:formatCode>#\ ##0.0</c:formatCode>
                <c:ptCount val="5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2.5133960339902166</c:v>
                </c:pt>
                <c:pt idx="7">
                  <c:v>2.5133960339902166</c:v>
                </c:pt>
                <c:pt idx="8">
                  <c:v>2.5133960339902166</c:v>
                </c:pt>
                <c:pt idx="9">
                  <c:v>2.5133960339902166</c:v>
                </c:pt>
                <c:pt idx="10">
                  <c:v>2.5133960339902166</c:v>
                </c:pt>
                <c:pt idx="11">
                  <c:v>2.5133960339902166</c:v>
                </c:pt>
                <c:pt idx="12">
                  <c:v>2.5133960339902166</c:v>
                </c:pt>
                <c:pt idx="13">
                  <c:v>2.5133960339902166</c:v>
                </c:pt>
                <c:pt idx="14">
                  <c:v>2.5133960339902166</c:v>
                </c:pt>
                <c:pt idx="15">
                  <c:v>2.5133960339902166</c:v>
                </c:pt>
                <c:pt idx="16">
                  <c:v>2.5133960339902166</c:v>
                </c:pt>
                <c:pt idx="17">
                  <c:v>2.5133960339902166</c:v>
                </c:pt>
                <c:pt idx="18">
                  <c:v>2.5133960339902166</c:v>
                </c:pt>
                <c:pt idx="19">
                  <c:v>2.5133960339902166</c:v>
                </c:pt>
                <c:pt idx="20">
                  <c:v>2.5133960339902166</c:v>
                </c:pt>
                <c:pt idx="21">
                  <c:v>2.5133960339902166</c:v>
                </c:pt>
                <c:pt idx="22">
                  <c:v>2.5133960339902166</c:v>
                </c:pt>
                <c:pt idx="23">
                  <c:v>2.5133960339902166</c:v>
                </c:pt>
                <c:pt idx="24">
                  <c:v>2.5133960339902166</c:v>
                </c:pt>
                <c:pt idx="25">
                  <c:v>2.5133960339902166</c:v>
                </c:pt>
                <c:pt idx="26">
                  <c:v>2.5133960339902166</c:v>
                </c:pt>
                <c:pt idx="27">
                  <c:v>2.5133960339902166</c:v>
                </c:pt>
                <c:pt idx="28">
                  <c:v>2.5133960339902166</c:v>
                </c:pt>
                <c:pt idx="29">
                  <c:v>2.5133960339902166</c:v>
                </c:pt>
                <c:pt idx="30">
                  <c:v>2.5133960339902166</c:v>
                </c:pt>
                <c:pt idx="31">
                  <c:v>2.5133960339902166</c:v>
                </c:pt>
                <c:pt idx="32">
                  <c:v>2.5133960339902166</c:v>
                </c:pt>
                <c:pt idx="33">
                  <c:v>2.5133960339902166</c:v>
                </c:pt>
                <c:pt idx="34">
                  <c:v>2.5133960339902166</c:v>
                </c:pt>
                <c:pt idx="35">
                  <c:v>2.5133960339902166</c:v>
                </c:pt>
                <c:pt idx="36">
                  <c:v>2.5133960339902166</c:v>
                </c:pt>
                <c:pt idx="37">
                  <c:v>2.5133960339902166</c:v>
                </c:pt>
                <c:pt idx="38">
                  <c:v>2.5133960339902166</c:v>
                </c:pt>
                <c:pt idx="39">
                  <c:v>2.5133960339902166</c:v>
                </c:pt>
                <c:pt idx="40">
                  <c:v>2.5133960339902166</c:v>
                </c:pt>
                <c:pt idx="41">
                  <c:v>2.5133960339902166</c:v>
                </c:pt>
                <c:pt idx="42">
                  <c:v>2.5133960339902166</c:v>
                </c:pt>
                <c:pt idx="43">
                  <c:v>2.5133960339902166</c:v>
                </c:pt>
                <c:pt idx="44">
                  <c:v>2.5133960339902166</c:v>
                </c:pt>
                <c:pt idx="45">
                  <c:v>2.5133960339902166</c:v>
                </c:pt>
                <c:pt idx="46">
                  <c:v>2.5133960339902166</c:v>
                </c:pt>
                <c:pt idx="47">
                  <c:v>2.5133960339902166</c:v>
                </c:pt>
                <c:pt idx="48">
                  <c:v>2.5133960339902166</c:v>
                </c:pt>
                <c:pt idx="49">
                  <c:v>2.5133960339902166</c:v>
                </c:pt>
                <c:pt idx="50">
                  <c:v>2.5133960339902166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'G17'!$A$4</c:f>
              <c:strCache>
                <c:ptCount val="1"/>
                <c:pt idx="0">
                  <c:v>Primárne saldo</c:v>
                </c:pt>
              </c:strCache>
            </c:strRef>
          </c:tx>
          <c:spPr>
            <a:ln w="22225" cap="rnd">
              <a:solidFill>
                <a:sysClr val="window" lastClr="FFFFFF">
                  <a:lumMod val="65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'G17'!$B$1:$AZ$1</c:f>
              <c:numCache>
                <c:formatCode>General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</c:numCache>
            </c:numRef>
          </c:cat>
          <c:val>
            <c:numRef>
              <c:f>'G17'!$B$4:$AZ$4</c:f>
              <c:numCache>
                <c:formatCode>#\ ##0.0</c:formatCode>
                <c:ptCount val="51"/>
                <c:pt idx="0">
                  <c:v>-0.94246371653756</c:v>
                </c:pt>
                <c:pt idx="1">
                  <c:v>-0.56751280892608946</c:v>
                </c:pt>
                <c:pt idx="2">
                  <c:v>-0.21648235212975209</c:v>
                </c:pt>
                <c:pt idx="3">
                  <c:v>0.40343175230961492</c:v>
                </c:pt>
                <c:pt idx="4">
                  <c:v>0.50919152650259747</c:v>
                </c:pt>
                <c:pt idx="5">
                  <c:v>1.0405730138049165</c:v>
                </c:pt>
                <c:pt idx="6">
                  <c:v>0.97637028270915271</c:v>
                </c:pt>
                <c:pt idx="7">
                  <c:v>0.94145626641274793</c:v>
                </c:pt>
                <c:pt idx="8">
                  <c:v>0.87164336926685371</c:v>
                </c:pt>
                <c:pt idx="9">
                  <c:v>0.81346581293990772</c:v>
                </c:pt>
                <c:pt idx="10">
                  <c:v>0.77871923632935625</c:v>
                </c:pt>
                <c:pt idx="11">
                  <c:v>0.76353222882665994</c:v>
                </c:pt>
                <c:pt idx="12">
                  <c:v>0.81484457139050681</c:v>
                </c:pt>
                <c:pt idx="13">
                  <c:v>0.82470968661448785</c:v>
                </c:pt>
                <c:pt idx="14">
                  <c:v>0.81242198027368806</c:v>
                </c:pt>
                <c:pt idx="15">
                  <c:v>0.8519051392584962</c:v>
                </c:pt>
                <c:pt idx="16">
                  <c:v>0.9051656303040807</c:v>
                </c:pt>
                <c:pt idx="17">
                  <c:v>0.93744067798298181</c:v>
                </c:pt>
                <c:pt idx="18">
                  <c:v>0.95706558012182574</c:v>
                </c:pt>
                <c:pt idx="19">
                  <c:v>0.96799444576724403</c:v>
                </c:pt>
                <c:pt idx="20">
                  <c:v>1.0367668789065525</c:v>
                </c:pt>
                <c:pt idx="21">
                  <c:v>1.0725101307215161</c:v>
                </c:pt>
                <c:pt idx="22">
                  <c:v>1.0528715131690567</c:v>
                </c:pt>
                <c:pt idx="23">
                  <c:v>1.0381632768150104</c:v>
                </c:pt>
                <c:pt idx="24">
                  <c:v>0.98428434054609459</c:v>
                </c:pt>
                <c:pt idx="25">
                  <c:v>0.9574112222648643</c:v>
                </c:pt>
                <c:pt idx="26">
                  <c:v>0.94618262304202494</c:v>
                </c:pt>
                <c:pt idx="27">
                  <c:v>0.87300439281849895</c:v>
                </c:pt>
                <c:pt idx="28">
                  <c:v>0.8839375634756812</c:v>
                </c:pt>
                <c:pt idx="29">
                  <c:v>0.81559276869805108</c:v>
                </c:pt>
                <c:pt idx="30">
                  <c:v>0.7441919961917427</c:v>
                </c:pt>
                <c:pt idx="31">
                  <c:v>0.6807686426515267</c:v>
                </c:pt>
                <c:pt idx="32">
                  <c:v>0.62470119336042051</c:v>
                </c:pt>
                <c:pt idx="33">
                  <c:v>0.56286548852699303</c:v>
                </c:pt>
                <c:pt idx="34">
                  <c:v>0.45116040980939465</c:v>
                </c:pt>
                <c:pt idx="35">
                  <c:v>0.3737277926101803</c:v>
                </c:pt>
                <c:pt idx="36">
                  <c:v>0.32816409077472519</c:v>
                </c:pt>
                <c:pt idx="37">
                  <c:v>0.25501638351922429</c:v>
                </c:pt>
                <c:pt idx="38">
                  <c:v>0.13376641289114621</c:v>
                </c:pt>
                <c:pt idx="39">
                  <c:v>-4.8101505750488549E-3</c:v>
                </c:pt>
                <c:pt idx="40">
                  <c:v>-0.14880408907990494</c:v>
                </c:pt>
                <c:pt idx="41">
                  <c:v>-0.33358154045521582</c:v>
                </c:pt>
                <c:pt idx="42">
                  <c:v>-0.51569253834884643</c:v>
                </c:pt>
                <c:pt idx="43">
                  <c:v>-0.68899875872272043</c:v>
                </c:pt>
                <c:pt idx="44">
                  <c:v>-0.84192955964308647</c:v>
                </c:pt>
                <c:pt idx="45">
                  <c:v>-1.0135291461686458</c:v>
                </c:pt>
                <c:pt idx="46">
                  <c:v>-1.1636796481998481</c:v>
                </c:pt>
                <c:pt idx="47">
                  <c:v>-1.347491697713084</c:v>
                </c:pt>
                <c:pt idx="48">
                  <c:v>-1.4209545732596163</c:v>
                </c:pt>
                <c:pt idx="49">
                  <c:v>-1.5368747560515126</c:v>
                </c:pt>
                <c:pt idx="50">
                  <c:v>-1.6111961691828776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66568"/>
        <c:axId val="329366176"/>
      </c:lineChart>
      <c:lineChart>
        <c:grouping val="standard"/>
        <c:varyColors val="0"/>
        <c:ser>
          <c:idx val="2"/>
          <c:order val="1"/>
          <c:tx>
            <c:strRef>
              <c:f>'G17'!$A$3</c:f>
              <c:strCache>
                <c:ptCount val="1"/>
                <c:pt idx="0">
                  <c:v>Dlh (pr. os)</c:v>
                </c:pt>
              </c:strCache>
            </c:strRef>
          </c:tx>
          <c:spPr>
            <a:ln w="22225" cap="rnd" cmpd="sng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'G17'!$B$1:$AZ$1</c:f>
              <c:numCache>
                <c:formatCode>General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</c:numCache>
            </c:numRef>
          </c:cat>
          <c:val>
            <c:numRef>
              <c:f>'G17'!$B$3:$AZ$3</c:f>
              <c:numCache>
                <c:formatCode>#\ ##0.0</c:formatCode>
                <c:ptCount val="51"/>
                <c:pt idx="0">
                  <c:v>53.575651898759425</c:v>
                </c:pt>
                <c:pt idx="1">
                  <c:v>54.528602663955603</c:v>
                </c:pt>
                <c:pt idx="2">
                  <c:v>53.753546177969625</c:v>
                </c:pt>
                <c:pt idx="3">
                  <c:v>52.083395868903125</c:v>
                </c:pt>
                <c:pt idx="4">
                  <c:v>50.19100693587297</c:v>
                </c:pt>
                <c:pt idx="5">
                  <c:v>48.439446306206015</c:v>
                </c:pt>
                <c:pt idx="6">
                  <c:v>46.800080963384055</c:v>
                </c:pt>
                <c:pt idx="7">
                  <c:v>45.242531652618432</c:v>
                </c:pt>
                <c:pt idx="8">
                  <c:v>43.793376879295579</c:v>
                </c:pt>
                <c:pt idx="9">
                  <c:v>42.433659408758537</c:v>
                </c:pt>
                <c:pt idx="10">
                  <c:v>41.002153195389788</c:v>
                </c:pt>
                <c:pt idx="11">
                  <c:v>39.677299741431518</c:v>
                </c:pt>
                <c:pt idx="12">
                  <c:v>38.531889362542081</c:v>
                </c:pt>
                <c:pt idx="13">
                  <c:v>37.532078818394425</c:v>
                </c:pt>
                <c:pt idx="14">
                  <c:v>36.672081381299719</c:v>
                </c:pt>
                <c:pt idx="15">
                  <c:v>35.843665683001284</c:v>
                </c:pt>
                <c:pt idx="16">
                  <c:v>35.008879912791045</c:v>
                </c:pt>
                <c:pt idx="17">
                  <c:v>34.198800590445281</c:v>
                </c:pt>
                <c:pt idx="18">
                  <c:v>33.417297253449789</c:v>
                </c:pt>
                <c:pt idx="19">
                  <c:v>32.706677974337836</c:v>
                </c:pt>
                <c:pt idx="20">
                  <c:v>32.035937440818891</c:v>
                </c:pt>
                <c:pt idx="21">
                  <c:v>31.356505433426491</c:v>
                </c:pt>
                <c:pt idx="22">
                  <c:v>30.700779557873751</c:v>
                </c:pt>
                <c:pt idx="23">
                  <c:v>30.098716351624837</c:v>
                </c:pt>
                <c:pt idx="24">
                  <c:v>29.554337909891554</c:v>
                </c:pt>
                <c:pt idx="25">
                  <c:v>29.054420830944405</c:v>
                </c:pt>
                <c:pt idx="26">
                  <c:v>28.696358625242436</c:v>
                </c:pt>
                <c:pt idx="27">
                  <c:v>28.411809464894937</c:v>
                </c:pt>
                <c:pt idx="28">
                  <c:v>27.964465780036768</c:v>
                </c:pt>
                <c:pt idx="29">
                  <c:v>27.722076471982053</c:v>
                </c:pt>
                <c:pt idx="30">
                  <c:v>27.568011477059674</c:v>
                </c:pt>
                <c:pt idx="31">
                  <c:v>27.479017614280636</c:v>
                </c:pt>
                <c:pt idx="32">
                  <c:v>27.471048950203812</c:v>
                </c:pt>
                <c:pt idx="33">
                  <c:v>27.53396560734485</c:v>
                </c:pt>
                <c:pt idx="34">
                  <c:v>27.727255860600781</c:v>
                </c:pt>
                <c:pt idx="35">
                  <c:v>28.013917843542202</c:v>
                </c:pt>
                <c:pt idx="36">
                  <c:v>28.366065955258762</c:v>
                </c:pt>
                <c:pt idx="37">
                  <c:v>28.746260513143639</c:v>
                </c:pt>
                <c:pt idx="38">
                  <c:v>29.296376948445442</c:v>
                </c:pt>
                <c:pt idx="39">
                  <c:v>30.018715070599367</c:v>
                </c:pt>
                <c:pt idx="40">
                  <c:v>30.889907944578443</c:v>
                </c:pt>
                <c:pt idx="41">
                  <c:v>31.97200615031635</c:v>
                </c:pt>
                <c:pt idx="42">
                  <c:v>33.26460216235197</c:v>
                </c:pt>
                <c:pt idx="43">
                  <c:v>34.753514403032945</c:v>
                </c:pt>
                <c:pt idx="44">
                  <c:v>36.418816403188856</c:v>
                </c:pt>
                <c:pt idx="45">
                  <c:v>38.284231611096267</c:v>
                </c:pt>
                <c:pt idx="46">
                  <c:v>40.32887844572042</c:v>
                </c:pt>
                <c:pt idx="47">
                  <c:v>42.591589544547467</c:v>
                </c:pt>
                <c:pt idx="48">
                  <c:v>44.944752640011664</c:v>
                </c:pt>
                <c:pt idx="49">
                  <c:v>47.420769056787456</c:v>
                </c:pt>
                <c:pt idx="50">
                  <c:v>50.000617369687127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65392"/>
        <c:axId val="329365784"/>
      </c:lineChart>
      <c:catAx>
        <c:axId val="32936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6176"/>
        <c:crosses val="autoZero"/>
        <c:auto val="1"/>
        <c:lblAlgn val="ctr"/>
        <c:lblOffset val="100"/>
        <c:noMultiLvlLbl val="0"/>
      </c:catAx>
      <c:valAx>
        <c:axId val="3293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6568"/>
        <c:crosses val="autoZero"/>
        <c:crossBetween val="between"/>
      </c:valAx>
      <c:valAx>
        <c:axId val="329365784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5392"/>
        <c:crosses val="max"/>
        <c:crossBetween val="between"/>
      </c:valAx>
      <c:catAx>
        <c:axId val="32936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36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911023622047251"/>
          <c:y val="0.15393409157188684"/>
          <c:w val="0.44948704107022081"/>
          <c:h val="0.20139107611548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8859580052493436"/>
        </c:manualLayout>
      </c:layout>
      <c:lineChart>
        <c:grouping val="standard"/>
        <c:varyColors val="0"/>
        <c:ser>
          <c:idx val="1"/>
          <c:order val="0"/>
          <c:tx>
            <c:strRef>
              <c:f>'G18'!$A$2</c:f>
              <c:strCache>
                <c:ptCount val="1"/>
                <c:pt idx="0">
                  <c:v>Konsolidácia (zmena voči ZS)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val>
            <c:numRef>
              <c:f>'G18'!$B$2:$AZ$2</c:f>
              <c:numCache>
                <c:formatCode>#\ ##0.0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2.7008756740987039</c:v>
                </c:pt>
                <c:pt idx="7">
                  <c:v>2.7008756740987039</c:v>
                </c:pt>
                <c:pt idx="8">
                  <c:v>2.7008756740987039</c:v>
                </c:pt>
                <c:pt idx="9">
                  <c:v>2.7008756740987039</c:v>
                </c:pt>
                <c:pt idx="10">
                  <c:v>2.7008756740987039</c:v>
                </c:pt>
                <c:pt idx="11">
                  <c:v>2.7008756740987039</c:v>
                </c:pt>
                <c:pt idx="12">
                  <c:v>2.7008756740987039</c:v>
                </c:pt>
                <c:pt idx="13">
                  <c:v>2.7008756740987039</c:v>
                </c:pt>
                <c:pt idx="14">
                  <c:v>2.7008756740987039</c:v>
                </c:pt>
                <c:pt idx="15">
                  <c:v>2.7008756740987039</c:v>
                </c:pt>
                <c:pt idx="16">
                  <c:v>2.7008756740987039</c:v>
                </c:pt>
                <c:pt idx="17">
                  <c:v>2.7008756740987039</c:v>
                </c:pt>
                <c:pt idx="18">
                  <c:v>2.7008756740987039</c:v>
                </c:pt>
                <c:pt idx="19">
                  <c:v>2.7008756740987039</c:v>
                </c:pt>
                <c:pt idx="20">
                  <c:v>2.7008756740987039</c:v>
                </c:pt>
                <c:pt idx="21">
                  <c:v>2.7008756740987039</c:v>
                </c:pt>
                <c:pt idx="22">
                  <c:v>2.7008756740987039</c:v>
                </c:pt>
                <c:pt idx="23">
                  <c:v>2.7008756740987039</c:v>
                </c:pt>
                <c:pt idx="24">
                  <c:v>2.7008756740987039</c:v>
                </c:pt>
                <c:pt idx="25">
                  <c:v>2.7008756740987039</c:v>
                </c:pt>
                <c:pt idx="26">
                  <c:v>2.7008756740987039</c:v>
                </c:pt>
                <c:pt idx="27">
                  <c:v>2.7008756740987039</c:v>
                </c:pt>
                <c:pt idx="28">
                  <c:v>2.7008756740987039</c:v>
                </c:pt>
                <c:pt idx="29">
                  <c:v>2.7008756740987039</c:v>
                </c:pt>
                <c:pt idx="30">
                  <c:v>2.7008756740987039</c:v>
                </c:pt>
                <c:pt idx="31">
                  <c:v>2.7008756740987039</c:v>
                </c:pt>
                <c:pt idx="32">
                  <c:v>2.7008756740987039</c:v>
                </c:pt>
                <c:pt idx="33">
                  <c:v>2.7008756740987039</c:v>
                </c:pt>
                <c:pt idx="34">
                  <c:v>2.7008756740987039</c:v>
                </c:pt>
                <c:pt idx="35">
                  <c:v>2.7008756740987039</c:v>
                </c:pt>
                <c:pt idx="36">
                  <c:v>2.7008756740987039</c:v>
                </c:pt>
                <c:pt idx="37">
                  <c:v>2.7008756740987039</c:v>
                </c:pt>
                <c:pt idx="38">
                  <c:v>2.7008756740987039</c:v>
                </c:pt>
                <c:pt idx="39">
                  <c:v>2.7008756740987039</c:v>
                </c:pt>
                <c:pt idx="40">
                  <c:v>2.7008756740987039</c:v>
                </c:pt>
                <c:pt idx="41">
                  <c:v>2.7008756740987039</c:v>
                </c:pt>
                <c:pt idx="42">
                  <c:v>2.7008756740987039</c:v>
                </c:pt>
                <c:pt idx="43">
                  <c:v>2.7008756740987039</c:v>
                </c:pt>
                <c:pt idx="44">
                  <c:v>2.7008756740987039</c:v>
                </c:pt>
                <c:pt idx="45">
                  <c:v>2.7008756740987039</c:v>
                </c:pt>
                <c:pt idx="46">
                  <c:v>2.7008756740987039</c:v>
                </c:pt>
                <c:pt idx="47">
                  <c:v>2.7008756740987039</c:v>
                </c:pt>
                <c:pt idx="48">
                  <c:v>2.7008756740987039</c:v>
                </c:pt>
                <c:pt idx="49">
                  <c:v>2.7008756740987039</c:v>
                </c:pt>
                <c:pt idx="50">
                  <c:v>2.7008756740987039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2"/>
          <c:tx>
            <c:strRef>
              <c:f>'G18'!$A$4</c:f>
              <c:strCache>
                <c:ptCount val="1"/>
                <c:pt idx="0">
                  <c:v>Primárne saldo</c:v>
                </c:pt>
              </c:strCache>
            </c:strRef>
          </c:tx>
          <c:spPr>
            <a:ln w="2222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val>
            <c:numRef>
              <c:f>'G18'!$B$4:$AZ$4</c:f>
              <c:numCache>
                <c:formatCode>#\ ##0.0</c:formatCode>
                <c:ptCount val="51"/>
                <c:pt idx="0">
                  <c:v>-0.94246371653756</c:v>
                </c:pt>
                <c:pt idx="1">
                  <c:v>-1.0675128089260895</c:v>
                </c:pt>
                <c:pt idx="2">
                  <c:v>-1.2164823521297521</c:v>
                </c:pt>
                <c:pt idx="3">
                  <c:v>-1.0965682476903851</c:v>
                </c:pt>
                <c:pt idx="4">
                  <c:v>-1.4908084734974025</c:v>
                </c:pt>
                <c:pt idx="5">
                  <c:v>-1.4594269861950835</c:v>
                </c:pt>
                <c:pt idx="6">
                  <c:v>1.16384992281764</c:v>
                </c:pt>
                <c:pt idx="7">
                  <c:v>1.1289359065212352</c:v>
                </c:pt>
                <c:pt idx="8">
                  <c:v>1.059123009375341</c:v>
                </c:pt>
                <c:pt idx="9">
                  <c:v>1.000945453048395</c:v>
                </c:pt>
                <c:pt idx="10">
                  <c:v>0.96619887643784352</c:v>
                </c:pt>
                <c:pt idx="11">
                  <c:v>0.95101186893514722</c:v>
                </c:pt>
                <c:pt idx="12">
                  <c:v>1.0023242114989941</c:v>
                </c:pt>
                <c:pt idx="13">
                  <c:v>1.0121893267229751</c:v>
                </c:pt>
                <c:pt idx="14">
                  <c:v>0.99990162038217534</c:v>
                </c:pt>
                <c:pt idx="15">
                  <c:v>1.0393847793669835</c:v>
                </c:pt>
                <c:pt idx="16">
                  <c:v>1.092645270412568</c:v>
                </c:pt>
                <c:pt idx="17">
                  <c:v>1.1249203180914691</c:v>
                </c:pt>
                <c:pt idx="18">
                  <c:v>1.144545220230313</c:v>
                </c:pt>
                <c:pt idx="19">
                  <c:v>1.1554740858757313</c:v>
                </c:pt>
                <c:pt idx="20">
                  <c:v>1.2242465190150398</c:v>
                </c:pt>
                <c:pt idx="21">
                  <c:v>1.2599897708300034</c:v>
                </c:pt>
                <c:pt idx="22">
                  <c:v>1.240351153277544</c:v>
                </c:pt>
                <c:pt idx="23">
                  <c:v>1.2256429169234977</c:v>
                </c:pt>
                <c:pt idx="24">
                  <c:v>1.1717639806545819</c:v>
                </c:pt>
                <c:pt idx="25">
                  <c:v>1.1448908623733516</c:v>
                </c:pt>
                <c:pt idx="26">
                  <c:v>1.1336622631505122</c:v>
                </c:pt>
                <c:pt idx="27">
                  <c:v>1.0604840329269862</c:v>
                </c:pt>
                <c:pt idx="28">
                  <c:v>1.0714172035841685</c:v>
                </c:pt>
                <c:pt idx="29">
                  <c:v>1.0030724088065384</c:v>
                </c:pt>
                <c:pt idx="30">
                  <c:v>0.93167163630022998</c:v>
                </c:pt>
                <c:pt idx="31">
                  <c:v>0.86824828276001398</c:v>
                </c:pt>
                <c:pt idx="32">
                  <c:v>0.81218083346890779</c:v>
                </c:pt>
                <c:pt idx="33">
                  <c:v>0.75034512863548031</c:v>
                </c:pt>
                <c:pt idx="34">
                  <c:v>0.63864004991788192</c:v>
                </c:pt>
                <c:pt idx="35">
                  <c:v>0.56120743271866758</c:v>
                </c:pt>
                <c:pt idx="36">
                  <c:v>0.51564373088321247</c:v>
                </c:pt>
                <c:pt idx="37">
                  <c:v>0.44249602362771157</c:v>
                </c:pt>
                <c:pt idx="38">
                  <c:v>0.32124605299963349</c:v>
                </c:pt>
                <c:pt idx="39">
                  <c:v>0.18266948953343842</c:v>
                </c:pt>
                <c:pt idx="40">
                  <c:v>3.8675551028582333E-2</c:v>
                </c:pt>
                <c:pt idx="41">
                  <c:v>-0.14610190034672854</c:v>
                </c:pt>
                <c:pt idx="42">
                  <c:v>-0.32821289824035915</c:v>
                </c:pt>
                <c:pt idx="43">
                  <c:v>-0.50151911861423315</c:v>
                </c:pt>
                <c:pt idx="44">
                  <c:v>-0.65444991953459919</c:v>
                </c:pt>
                <c:pt idx="45">
                  <c:v>-0.82604950606015848</c:v>
                </c:pt>
                <c:pt idx="46">
                  <c:v>-0.97620000809136087</c:v>
                </c:pt>
                <c:pt idx="47">
                  <c:v>-1.1600120576045967</c:v>
                </c:pt>
                <c:pt idx="48">
                  <c:v>-1.233474933151129</c:v>
                </c:pt>
                <c:pt idx="49">
                  <c:v>-1.3493951159430253</c:v>
                </c:pt>
                <c:pt idx="50">
                  <c:v>-1.4237165290743903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64608"/>
        <c:axId val="329364216"/>
      </c:lineChart>
      <c:lineChart>
        <c:grouping val="standard"/>
        <c:varyColors val="0"/>
        <c:ser>
          <c:idx val="2"/>
          <c:order val="1"/>
          <c:tx>
            <c:strRef>
              <c:f>'G18'!$A$3</c:f>
              <c:strCache>
                <c:ptCount val="1"/>
                <c:pt idx="0">
                  <c:v>Dlh (pr. os)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'G18'!$B$3:$AZ$3</c:f>
              <c:numCache>
                <c:formatCode>#\ ##0.0</c:formatCode>
                <c:ptCount val="51"/>
                <c:pt idx="0">
                  <c:v>53.575651898759425</c:v>
                </c:pt>
                <c:pt idx="1">
                  <c:v>55.028602663955603</c:v>
                </c:pt>
                <c:pt idx="2">
                  <c:v>55.235739782189654</c:v>
                </c:pt>
                <c:pt idx="3">
                  <c:v>55.013370259898295</c:v>
                </c:pt>
                <c:pt idx="4">
                  <c:v>55.026158290479323</c:v>
                </c:pt>
                <c:pt idx="5">
                  <c:v>55.701257452323503</c:v>
                </c:pt>
                <c:pt idx="6">
                  <c:v>53.818489451403259</c:v>
                </c:pt>
                <c:pt idx="7">
                  <c:v>52.016302719324202</c:v>
                </c:pt>
                <c:pt idx="8">
                  <c:v>50.320560569217811</c:v>
                </c:pt>
                <c:pt idx="9">
                  <c:v>48.712524242778201</c:v>
                </c:pt>
                <c:pt idx="10">
                  <c:v>47.010208560950375</c:v>
                </c:pt>
                <c:pt idx="11">
                  <c:v>45.417578938835867</c:v>
                </c:pt>
                <c:pt idx="12">
                  <c:v>44.021892425222795</c:v>
                </c:pt>
                <c:pt idx="13">
                  <c:v>42.796054856189471</c:v>
                </c:pt>
                <c:pt idx="14">
                  <c:v>41.738455189590226</c:v>
                </c:pt>
                <c:pt idx="15">
                  <c:v>40.737166796854105</c:v>
                </c:pt>
                <c:pt idx="16">
                  <c:v>39.734983587284979</c:v>
                </c:pt>
                <c:pt idx="17">
                  <c:v>38.76706842724257</c:v>
                </c:pt>
                <c:pt idx="18">
                  <c:v>37.83609847017663</c:v>
                </c:pt>
                <c:pt idx="19">
                  <c:v>36.985960276075758</c:v>
                </c:pt>
                <c:pt idx="20">
                  <c:v>36.185590530903582</c:v>
                </c:pt>
                <c:pt idx="21">
                  <c:v>35.379531434777398</c:v>
                </c:pt>
                <c:pt idx="22">
                  <c:v>34.597382306959382</c:v>
                </c:pt>
                <c:pt idx="23">
                  <c:v>33.869542258547284</c:v>
                </c:pt>
                <c:pt idx="24">
                  <c:v>33.200474231538301</c:v>
                </c:pt>
                <c:pt idx="25">
                  <c:v>32.575033296470792</c:v>
                </c:pt>
                <c:pt idx="26">
                  <c:v>32.105703291160317</c:v>
                </c:pt>
                <c:pt idx="27">
                  <c:v>31.70889134005747</c:v>
                </c:pt>
                <c:pt idx="28">
                  <c:v>31.149017593548933</c:v>
                </c:pt>
                <c:pt idx="29">
                  <c:v>30.791225964041676</c:v>
                </c:pt>
                <c:pt idx="30">
                  <c:v>30.519380104145416</c:v>
                </c:pt>
                <c:pt idx="31">
                  <c:v>30.311088865953007</c:v>
                </c:pt>
                <c:pt idx="32">
                  <c:v>30.182171798245438</c:v>
                </c:pt>
                <c:pt idx="33">
                  <c:v>30.122457844376825</c:v>
                </c:pt>
                <c:pt idx="34">
                  <c:v>30.190389536605654</c:v>
                </c:pt>
                <c:pt idx="35">
                  <c:v>30.348776290448292</c:v>
                </c:pt>
                <c:pt idx="36">
                  <c:v>30.570792040369987</c:v>
                </c:pt>
                <c:pt idx="37">
                  <c:v>30.817747916428935</c:v>
                </c:pt>
                <c:pt idx="38">
                  <c:v>31.231668554288571</c:v>
                </c:pt>
                <c:pt idx="39">
                  <c:v>31.814468979362402</c:v>
                </c:pt>
                <c:pt idx="40">
                  <c:v>32.54270749244116</c:v>
                </c:pt>
                <c:pt idx="41">
                  <c:v>33.477376290922244</c:v>
                </c:pt>
                <c:pt idx="42">
                  <c:v>34.619072390937831</c:v>
                </c:pt>
                <c:pt idx="43">
                  <c:v>35.953075920555818</c:v>
                </c:pt>
                <c:pt idx="44">
                  <c:v>37.459318022065183</c:v>
                </c:pt>
                <c:pt idx="45">
                  <c:v>39.16159234971078</c:v>
                </c:pt>
                <c:pt idx="46">
                  <c:v>41.038948692313006</c:v>
                </c:pt>
                <c:pt idx="47">
                  <c:v>43.130294411851146</c:v>
                </c:pt>
                <c:pt idx="48">
                  <c:v>45.307768581609011</c:v>
                </c:pt>
                <c:pt idx="49">
                  <c:v>47.603890746430338</c:v>
                </c:pt>
                <c:pt idx="50">
                  <c:v>49.999999999999986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63432"/>
        <c:axId val="329363824"/>
      </c:lineChart>
      <c:catAx>
        <c:axId val="3293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4216"/>
        <c:crosses val="autoZero"/>
        <c:auto val="1"/>
        <c:lblAlgn val="ctr"/>
        <c:lblOffset val="100"/>
        <c:noMultiLvlLbl val="0"/>
      </c:catAx>
      <c:valAx>
        <c:axId val="32936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4608"/>
        <c:crosses val="autoZero"/>
        <c:crossBetween val="between"/>
      </c:valAx>
      <c:valAx>
        <c:axId val="329363824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3432"/>
        <c:crosses val="max"/>
        <c:crossBetween val="between"/>
      </c:valAx>
      <c:catAx>
        <c:axId val="329363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363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911023622047251"/>
          <c:y val="0.15393409157188684"/>
          <c:w val="0.44948704107022081"/>
          <c:h val="0.20139107611548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0526246719160099"/>
        </c:manualLayout>
      </c:layout>
      <c:barChart>
        <c:barDir val="col"/>
        <c:grouping val="clustered"/>
        <c:varyColors val="0"/>
        <c:ser>
          <c:idx val="2"/>
          <c:order val="1"/>
          <c:tx>
            <c:v>Dod. úvery</c:v>
          </c:tx>
          <c:spPr>
            <a:solidFill>
              <a:srgbClr val="B1E8F9"/>
            </a:solidFill>
            <a:ln w="28575" cap="rnd">
              <a:noFill/>
              <a:prstDash val="sysDash"/>
              <a:round/>
            </a:ln>
            <a:effectLst/>
          </c:spPr>
          <c:invertIfNegative val="0"/>
          <c:cat>
            <c:numRef>
              <c:f>('G19'!$H$1,'G19'!$AB$1,'G19'!$AZ$1)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2064</c:v>
                </c:pt>
              </c:numCache>
            </c:numRef>
          </c:cat>
          <c:val>
            <c:numRef>
              <c:f>('G19'!$H$5,'G19'!$AB$5,'G19'!$AZ$5)</c:f>
              <c:numCache>
                <c:formatCode>#\ ##0.0</c:formatCode>
                <c:ptCount val="3"/>
                <c:pt idx="0">
                  <c:v>58.198993601667709</c:v>
                </c:pt>
                <c:pt idx="1">
                  <c:v>97.621826526080071</c:v>
                </c:pt>
                <c:pt idx="2">
                  <c:v>252.76079602415021</c:v>
                </c:pt>
              </c:numCache>
            </c:numRef>
          </c:val>
        </c:ser>
        <c:ser>
          <c:idx val="1"/>
          <c:order val="2"/>
          <c:tx>
            <c:v>Nižšia sadzba</c:v>
          </c:tx>
          <c:spPr>
            <a:solidFill>
              <a:srgbClr val="58595B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('G19'!$H$1,'G19'!$AB$1,'G19'!$AZ$1)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2064</c:v>
                </c:pt>
              </c:numCache>
            </c:numRef>
          </c:cat>
          <c:val>
            <c:numRef>
              <c:f>('G19'!$H$4,'G19'!$AB$4,'G19'!$AZ$4)</c:f>
              <c:numCache>
                <c:formatCode>#\ ##0.0</c:formatCode>
                <c:ptCount val="3"/>
                <c:pt idx="0">
                  <c:v>56.416236660123481</c:v>
                </c:pt>
                <c:pt idx="1">
                  <c:v>88.685720425803837</c:v>
                </c:pt>
                <c:pt idx="2">
                  <c:v>216.56141460527957</c:v>
                </c:pt>
              </c:numCache>
            </c:numRef>
          </c:val>
        </c:ser>
        <c:ser>
          <c:idx val="4"/>
          <c:order val="3"/>
          <c:tx>
            <c:v>Vyššia plodnosť</c:v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('G19'!$H$1,'G19'!$AB$1,'G19'!$AZ$1)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2064</c:v>
                </c:pt>
              </c:numCache>
            </c:numRef>
          </c:cat>
          <c:val>
            <c:numRef>
              <c:f>('G19'!$H$7,'G19'!$AB$7,'G19'!$AZ$7)</c:f>
              <c:numCache>
                <c:formatCode>#\ ##0.0</c:formatCode>
                <c:ptCount val="3"/>
                <c:pt idx="0">
                  <c:v>56.64641590704931</c:v>
                </c:pt>
                <c:pt idx="1">
                  <c:v>93.113639165832012</c:v>
                </c:pt>
                <c:pt idx="2">
                  <c:v>218.55878936571588</c:v>
                </c:pt>
              </c:numCache>
            </c:numRef>
          </c:val>
        </c:ser>
        <c:ser>
          <c:idx val="5"/>
          <c:order val="4"/>
          <c:tx>
            <c:v>Vyššia dĺžka života</c:v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numRef>
              <c:f>('G19'!$H$1,'G19'!$AB$1,'G19'!$AZ$1)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2064</c:v>
                </c:pt>
              </c:numCache>
            </c:numRef>
          </c:cat>
          <c:val>
            <c:numRef>
              <c:f>('G19'!$H$8,'G19'!$AB$8,'G19'!$AZ$8)</c:f>
              <c:numCache>
                <c:formatCode>#\ ##0.0</c:formatCode>
                <c:ptCount val="3"/>
                <c:pt idx="0">
                  <c:v>56.781395743205017</c:v>
                </c:pt>
                <c:pt idx="1">
                  <c:v>92.955357986471654</c:v>
                </c:pt>
                <c:pt idx="2">
                  <c:v>238.91553913206366</c:v>
                </c:pt>
              </c:numCache>
            </c:numRef>
          </c:val>
        </c:ser>
        <c:ser>
          <c:idx val="6"/>
          <c:order val="5"/>
          <c:tx>
            <c:v>II. pilier - otvorenie</c:v>
          </c:tx>
          <c:spPr>
            <a:solidFill>
              <a:srgbClr val="AAE4F8"/>
            </a:solidFill>
            <a:ln>
              <a:noFill/>
            </a:ln>
            <a:effectLst/>
          </c:spPr>
          <c:invertIfNegative val="0"/>
          <c:cat>
            <c:numRef>
              <c:f>('G19'!$H$1,'G19'!$AB$1,'G19'!$AZ$1)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2064</c:v>
                </c:pt>
              </c:numCache>
            </c:numRef>
          </c:cat>
          <c:val>
            <c:numRef>
              <c:f>('G19'!$H$9,'G19'!$AB$9,'G19'!$AZ$9)</c:f>
              <c:numCache>
                <c:formatCode>#\ ##0.0</c:formatCode>
                <c:ptCount val="3"/>
                <c:pt idx="0">
                  <c:v>56.635407701618519</c:v>
                </c:pt>
                <c:pt idx="1">
                  <c:v>95.631579420407803</c:v>
                </c:pt>
                <c:pt idx="2">
                  <c:v>251.83340442881621</c:v>
                </c:pt>
              </c:numCache>
            </c:numRef>
          </c:val>
        </c:ser>
        <c:ser>
          <c:idx val="3"/>
          <c:order val="6"/>
          <c:tx>
            <c:v>Nižšia produktivita</c:v>
          </c:tx>
          <c:spPr>
            <a:solidFill>
              <a:srgbClr val="13B5EA"/>
            </a:solidFill>
            <a:ln w="28575" cap="rnd">
              <a:noFill/>
              <a:prstDash val="sysDash"/>
              <a:round/>
            </a:ln>
            <a:effectLst/>
          </c:spPr>
          <c:invertIfNegative val="0"/>
          <c:cat>
            <c:numRef>
              <c:f>('G19'!$H$1,'G19'!$AB$1,'G19'!$AZ$1)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2064</c:v>
                </c:pt>
              </c:numCache>
            </c:numRef>
          </c:cat>
          <c:val>
            <c:numRef>
              <c:f>('G19'!$H$6,'G19'!$AB$6,'G19'!$AZ$6)</c:f>
              <c:numCache>
                <c:formatCode>#\ ##0.0</c:formatCode>
                <c:ptCount val="3"/>
                <c:pt idx="0">
                  <c:v>57.763019375638635</c:v>
                </c:pt>
                <c:pt idx="1">
                  <c:v>117.54999058535395</c:v>
                </c:pt>
                <c:pt idx="2">
                  <c:v>327.74254552310845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62648"/>
        <c:axId val="329362256"/>
      </c:barChart>
      <c:lineChart>
        <c:grouping val="standard"/>
        <c:varyColors val="0"/>
        <c:ser>
          <c:idx val="0"/>
          <c:order val="0"/>
          <c:tx>
            <c:v>Základný scenár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noFill/>
                <a:miter lim="800000"/>
              </a:ln>
              <a:effectLst/>
            </c:spPr>
          </c:marker>
          <c:dLbls>
            <c:dLbl>
              <c:idx val="0"/>
              <c:layout>
                <c:manualLayout>
                  <c:x val="-3.478260869565217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782608695652244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78260869565217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('G19'!$H$1,'G19'!$AB$1,'G19'!$AZ$1)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2064</c:v>
                </c:pt>
              </c:numCache>
            </c:numRef>
          </c:cat>
          <c:val>
            <c:numRef>
              <c:f>('G19'!$H$3,'G19'!$AB$3,'G19'!$AZ$3)</c:f>
              <c:numCache>
                <c:formatCode>#\ ##0.0</c:formatCode>
                <c:ptCount val="3"/>
                <c:pt idx="0">
                  <c:v>56.99176071718059</c:v>
                </c:pt>
                <c:pt idx="1">
                  <c:v>96.329422178624114</c:v>
                </c:pt>
                <c:pt idx="2">
                  <c:v>250.51111741359801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62648"/>
        <c:axId val="329362256"/>
      </c:lineChart>
      <c:catAx>
        <c:axId val="32936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2256"/>
        <c:crosses val="autoZero"/>
        <c:auto val="1"/>
        <c:lblAlgn val="ctr"/>
        <c:lblOffset val="100"/>
        <c:noMultiLvlLbl val="0"/>
      </c:catAx>
      <c:valAx>
        <c:axId val="32936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6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7974970519989352E-2"/>
          <c:y val="5.6711869349664615E-2"/>
          <c:w val="0.48270135798242608"/>
          <c:h val="0.18865850102070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'T18'!$A$18</c:f>
              <c:strCache>
                <c:ptCount val="1"/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'T18'!$B$17:$F$17</c:f>
              <c:numCache>
                <c:formatCode>General</c:formatCode>
                <c:ptCount val="5"/>
              </c:numCache>
            </c:numRef>
          </c:cat>
          <c:val>
            <c:numRef>
              <c:f>'G02'!$B$3:$E$3</c:f>
              <c:numCache>
                <c:formatCode>General</c:formatCode>
                <c:ptCount val="4"/>
                <c:pt idx="0">
                  <c:v>43.5</c:v>
                </c:pt>
                <c:pt idx="1">
                  <c:v>52.1</c:v>
                </c:pt>
                <c:pt idx="2">
                  <c:v>54.6</c:v>
                </c:pt>
                <c:pt idx="3">
                  <c:v>53.6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1"/>
        <c:axId val="329386952"/>
        <c:axId val="329390480"/>
      </c:barChart>
      <c:catAx>
        <c:axId val="32938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90480"/>
        <c:crosses val="autoZero"/>
        <c:auto val="1"/>
        <c:lblAlgn val="ctr"/>
        <c:lblOffset val="100"/>
        <c:noMultiLvlLbl val="0"/>
      </c:catAx>
      <c:valAx>
        <c:axId val="32939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69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3"/>
          <c:order val="0"/>
          <c:tx>
            <c:strRef>
              <c:f>'G20'!$A$2</c:f>
              <c:strCache>
                <c:ptCount val="1"/>
                <c:pt idx="0">
                  <c:v> základný scenár</c:v>
                </c:pt>
              </c:strCache>
            </c:strRef>
          </c:tx>
          <c:spPr>
            <a:solidFill>
              <a:srgbClr val="13B5EA"/>
            </a:solidFill>
            <a:ln w="25400">
              <a:noFill/>
            </a:ln>
          </c:spPr>
          <c:cat>
            <c:numRef>
              <c:f>'G20'!$B$1:$BP$1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'G20'!$B$2:$BP$2</c:f>
              <c:numCache>
                <c:formatCode>0.00</c:formatCode>
                <c:ptCount val="67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55.17757220465397</c:v>
                </c:pt>
                <c:pt idx="18">
                  <c:v>55.259493122426584</c:v>
                </c:pt>
                <c:pt idx="19">
                  <c:v>55.429806177426045</c:v>
                </c:pt>
                <c:pt idx="20">
                  <c:v>55.398695832608411</c:v>
                </c:pt>
                <c:pt idx="21">
                  <c:v>56.14466877637706</c:v>
                </c:pt>
                <c:pt idx="22">
                  <c:v>56.991876977211867</c:v>
                </c:pt>
                <c:pt idx="23">
                  <c:v>57.97065918326264</c:v>
                </c:pt>
                <c:pt idx="24">
                  <c:v>59.057120816208638</c:v>
                </c:pt>
                <c:pt idx="25">
                  <c:v>60.216998690817455</c:v>
                </c:pt>
                <c:pt idx="26">
                  <c:v>61.228150537761294</c:v>
                </c:pt>
                <c:pt idx="27">
                  <c:v>62.282330733420331</c:v>
                </c:pt>
                <c:pt idx="28">
                  <c:v>63.587462990558798</c:v>
                </c:pt>
                <c:pt idx="29">
                  <c:v>65.093868041176961</c:v>
                </c:pt>
                <c:pt idx="30">
                  <c:v>66.748522720029243</c:v>
                </c:pt>
                <c:pt idx="31">
                  <c:v>68.469553595178084</c:v>
                </c:pt>
                <c:pt idx="32">
                  <c:v>70.252512629617954</c:v>
                </c:pt>
                <c:pt idx="33">
                  <c:v>72.160168301006308</c:v>
                </c:pt>
                <c:pt idx="34">
                  <c:v>74.197105649320221</c:v>
                </c:pt>
                <c:pt idx="35">
                  <c:v>76.375276217579284</c:v>
                </c:pt>
                <c:pt idx="36">
                  <c:v>78.773453421562749</c:v>
                </c:pt>
                <c:pt idx="37">
                  <c:v>81.313533801309262</c:v>
                </c:pt>
                <c:pt idx="38">
                  <c:v>83.945677158113241</c:v>
                </c:pt>
                <c:pt idx="39">
                  <c:v>86.756156711006454</c:v>
                </c:pt>
                <c:pt idx="40">
                  <c:v>89.697642379869023</c:v>
                </c:pt>
                <c:pt idx="41">
                  <c:v>92.745516941153724</c:v>
                </c:pt>
                <c:pt idx="42">
                  <c:v>96.355479345440386</c:v>
                </c:pt>
                <c:pt idx="43">
                  <c:v>100.06982187633827</c:v>
                </c:pt>
                <c:pt idx="44">
                  <c:v>103.83291958149954</c:v>
                </c:pt>
                <c:pt idx="45">
                  <c:v>107.89428336911593</c:v>
                </c:pt>
                <c:pt idx="46">
                  <c:v>112.14228731664744</c:v>
                </c:pt>
                <c:pt idx="47">
                  <c:v>116.58037456519774</c:v>
                </c:pt>
                <c:pt idx="48">
                  <c:v>121.24692558981351</c:v>
                </c:pt>
                <c:pt idx="49">
                  <c:v>126.18459505641242</c:v>
                </c:pt>
                <c:pt idx="50">
                  <c:v>131.34393806157928</c:v>
                </c:pt>
                <c:pt idx="51">
                  <c:v>136.69139069270767</c:v>
                </c:pt>
                <c:pt idx="52">
                  <c:v>142.30681818349035</c:v>
                </c:pt>
                <c:pt idx="53">
                  <c:v>148.13556925816974</c:v>
                </c:pt>
                <c:pt idx="54">
                  <c:v>154.30196584562086</c:v>
                </c:pt>
                <c:pt idx="55">
                  <c:v>160.79207039540393</c:v>
                </c:pt>
                <c:pt idx="56">
                  <c:v>167.61768419074849</c:v>
                </c:pt>
                <c:pt idx="57">
                  <c:v>174.72546598185005</c:v>
                </c:pt>
                <c:pt idx="58">
                  <c:v>182.17676997306674</c:v>
                </c:pt>
                <c:pt idx="59">
                  <c:v>189.91866662106639</c:v>
                </c:pt>
                <c:pt idx="60">
                  <c:v>197.95509896429996</c:v>
                </c:pt>
                <c:pt idx="61">
                  <c:v>206.27106536233691</c:v>
                </c:pt>
                <c:pt idx="62">
                  <c:v>214.89338838326452</c:v>
                </c:pt>
                <c:pt idx="63">
                  <c:v>223.72395283834982</c:v>
                </c:pt>
                <c:pt idx="64">
                  <c:v>232.6878413517004</c:v>
                </c:pt>
                <c:pt idx="65">
                  <c:v>241.68608617280839</c:v>
                </c:pt>
                <c:pt idx="66">
                  <c:v>250.83040226030374</c:v>
                </c:pt>
              </c:numCache>
            </c:numRef>
          </c:val>
        </c:ser>
        <c:ser>
          <c:idx val="1"/>
          <c:order val="1"/>
          <c:tx>
            <c:strRef>
              <c:f>'G20'!$A$3</c:f>
              <c:strCache>
                <c:ptCount val="1"/>
                <c:pt idx="0">
                  <c:v> scenár riziková prirážka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8575" cap="rnd">
              <a:noFill/>
              <a:prstDash val="sysDot"/>
              <a:round/>
            </a:ln>
            <a:effectLst/>
          </c:spPr>
          <c:cat>
            <c:numRef>
              <c:f>'G20'!$B$1:$BP$1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'G20'!$B$3:$AU$3</c:f>
              <c:numCache>
                <c:formatCode>0.00</c:formatCode>
                <c:ptCount val="46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55.658802892603298</c:v>
                </c:pt>
                <c:pt idx="19">
                  <c:v>55.945846543284993</c:v>
                </c:pt>
                <c:pt idx="20">
                  <c:v>55.984135332178361</c:v>
                </c:pt>
                <c:pt idx="21">
                  <c:v>56.836659627590869</c:v>
                </c:pt>
                <c:pt idx="22">
                  <c:v>57.799383127350026</c:v>
                </c:pt>
                <c:pt idx="23">
                  <c:v>58.912077654368268</c:v>
                </c:pt>
                <c:pt idx="24">
                  <c:v>60.165626019801564</c:v>
                </c:pt>
                <c:pt idx="25">
                  <c:v>61.592218661295995</c:v>
                </c:pt>
                <c:pt idx="26">
                  <c:v>63.1157304859885</c:v>
                </c:pt>
                <c:pt idx="27">
                  <c:v>64.916704874436547</c:v>
                </c:pt>
                <c:pt idx="28">
                  <c:v>67.086291550805171</c:v>
                </c:pt>
                <c:pt idx="29">
                  <c:v>69.643157903999978</c:v>
                </c:pt>
                <c:pt idx="30">
                  <c:v>72.557062958963499</c:v>
                </c:pt>
                <c:pt idx="31">
                  <c:v>75.746149518909263</c:v>
                </c:pt>
                <c:pt idx="32">
                  <c:v>79.30565682486008</c:v>
                </c:pt>
                <c:pt idx="33">
                  <c:v>83.371028309462829</c:v>
                </c:pt>
                <c:pt idx="34">
                  <c:v>88.005214752399979</c:v>
                </c:pt>
                <c:pt idx="35">
                  <c:v>93.398590515576558</c:v>
                </c:pt>
                <c:pt idx="36">
                  <c:v>99.763969323426807</c:v>
                </c:pt>
                <c:pt idx="37">
                  <c:v>107.20246324036462</c:v>
                </c:pt>
                <c:pt idx="38">
                  <c:v>115.92110928143026</c:v>
                </c:pt>
                <c:pt idx="39">
                  <c:v>126.3355380562198</c:v>
                </c:pt>
                <c:pt idx="40">
                  <c:v>138.90494251294547</c:v>
                </c:pt>
                <c:pt idx="41">
                  <c:v>154.30348909782069</c:v>
                </c:pt>
                <c:pt idx="42">
                  <c:v>174.50795276810902</c:v>
                </c:pt>
                <c:pt idx="43">
                  <c:v>200.8749123009753</c:v>
                </c:pt>
                <c:pt idx="44">
                  <c:v>237.37832097297041</c:v>
                </c:pt>
                <c:pt idx="45">
                  <c:v>291.14312080462275</c:v>
                </c:pt>
              </c:numCache>
            </c:numRef>
          </c:val>
        </c:ser>
        <c:ser>
          <c:idx val="2"/>
          <c:order val="2"/>
          <c:tx>
            <c:strRef>
              <c:f>'G20'!$A$4</c:f>
              <c:strCache>
                <c:ptCount val="1"/>
                <c:pt idx="0">
                  <c:v> scenár náklady kapitálu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 cap="rnd">
              <a:noFill/>
              <a:prstDash val="sysDash"/>
              <a:round/>
            </a:ln>
            <a:effectLst/>
          </c:spPr>
          <c:cat>
            <c:numRef>
              <c:f>'G20'!$B$1:$BP$1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'G20'!$B$4:$AR$4</c:f>
              <c:numCache>
                <c:formatCode>0.00</c:formatCode>
                <c:ptCount val="43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55.658802892603298</c:v>
                </c:pt>
                <c:pt idx="19">
                  <c:v>55.945846543284993</c:v>
                </c:pt>
                <c:pt idx="20">
                  <c:v>55.984135332178361</c:v>
                </c:pt>
                <c:pt idx="21">
                  <c:v>56.636576457281876</c:v>
                </c:pt>
                <c:pt idx="22">
                  <c:v>57.537596748595043</c:v>
                </c:pt>
                <c:pt idx="23">
                  <c:v>58.521755762275355</c:v>
                </c:pt>
                <c:pt idx="24">
                  <c:v>59.627263846896128</c:v>
                </c:pt>
                <c:pt idx="25">
                  <c:v>60.904236704274631</c:v>
                </c:pt>
                <c:pt idx="26">
                  <c:v>62.169595991333658</c:v>
                </c:pt>
                <c:pt idx="27">
                  <c:v>63.824865308959566</c:v>
                </c:pt>
                <c:pt idx="28">
                  <c:v>65.962590693247606</c:v>
                </c:pt>
                <c:pt idx="29">
                  <c:v>68.606224947123906</c:v>
                </c:pt>
                <c:pt idx="30">
                  <c:v>71.741821128818884</c:v>
                </c:pt>
                <c:pt idx="31">
                  <c:v>75.314104563191293</c:v>
                </c:pt>
                <c:pt idx="32">
                  <c:v>79.443676380049084</c:v>
                </c:pt>
                <c:pt idx="33">
                  <c:v>84.291454882456733</c:v>
                </c:pt>
                <c:pt idx="34">
                  <c:v>90.001998484013768</c:v>
                </c:pt>
                <c:pt idx="35">
                  <c:v>96.902930617959541</c:v>
                </c:pt>
                <c:pt idx="36">
                  <c:v>105.43383065997267</c:v>
                </c:pt>
                <c:pt idx="37">
                  <c:v>116.07226442382847</c:v>
                </c:pt>
                <c:pt idx="38">
                  <c:v>129.6649493011443</c:v>
                </c:pt>
                <c:pt idx="39">
                  <c:v>147.80684624786119</c:v>
                </c:pt>
                <c:pt idx="40">
                  <c:v>173.3323528948786</c:v>
                </c:pt>
                <c:pt idx="41">
                  <c:v>212.33031382945566</c:v>
                </c:pt>
                <c:pt idx="42">
                  <c:v>282.76853870449526</c:v>
                </c:pt>
              </c:numCache>
            </c:numRef>
          </c:val>
        </c:ser>
        <c:ser>
          <c:idx val="0"/>
          <c:order val="3"/>
          <c:tx>
            <c:strRef>
              <c:f>'G20'!$A$5</c:f>
              <c:strCache>
                <c:ptCount val="1"/>
                <c:pt idx="0">
                  <c:v> scenár silný efekt úspor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cat>
            <c:numRef>
              <c:f>'G20'!$B$1:$BP$1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'G20'!$B$5:$AO$5</c:f>
              <c:numCache>
                <c:formatCode>0.00</c:formatCode>
                <c:ptCount val="40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55.660467114079445</c:v>
                </c:pt>
                <c:pt idx="19">
                  <c:v>55.953753096031946</c:v>
                </c:pt>
                <c:pt idx="20">
                  <c:v>56.006974860067615</c:v>
                </c:pt>
                <c:pt idx="21">
                  <c:v>56.687697028850451</c:v>
                </c:pt>
                <c:pt idx="22">
                  <c:v>57.783840760781636</c:v>
                </c:pt>
                <c:pt idx="23">
                  <c:v>59.006576721647654</c:v>
                </c:pt>
                <c:pt idx="24">
                  <c:v>60.403880319929272</c:v>
                </c:pt>
                <c:pt idx="25">
                  <c:v>62.038917471395983</c:v>
                </c:pt>
                <c:pt idx="26">
                  <c:v>63.749423192368958</c:v>
                </c:pt>
                <c:pt idx="27">
                  <c:v>65.973052631202222</c:v>
                </c:pt>
                <c:pt idx="28">
                  <c:v>68.835033380380949</c:v>
                </c:pt>
                <c:pt idx="29">
                  <c:v>72.406937766429593</c:v>
                </c:pt>
                <c:pt idx="30">
                  <c:v>76.73705813713697</c:v>
                </c:pt>
                <c:pt idx="31">
                  <c:v>81.850094799001255</c:v>
                </c:pt>
                <c:pt idx="32">
                  <c:v>87.98862078833524</c:v>
                </c:pt>
                <c:pt idx="33">
                  <c:v>95.504494500607265</c:v>
                </c:pt>
                <c:pt idx="34">
                  <c:v>104.83570016421552</c:v>
                </c:pt>
                <c:pt idx="35">
                  <c:v>116.86725779069658</c:v>
                </c:pt>
                <c:pt idx="36">
                  <c:v>132.99688664471901</c:v>
                </c:pt>
                <c:pt idx="37">
                  <c:v>155.51134102529244</c:v>
                </c:pt>
                <c:pt idx="38">
                  <c:v>189.31631688803395</c:v>
                </c:pt>
                <c:pt idx="39">
                  <c:v>247.02073276690876</c:v>
                </c:pt>
              </c:numCache>
            </c:numRef>
          </c:val>
        </c:ser>
        <c:ser>
          <c:idx val="4"/>
          <c:order val="4"/>
          <c:tx>
            <c:strRef>
              <c:f>'G20'!$A$6</c:f>
              <c:strCache>
                <c:ptCount val="1"/>
                <c:pt idx="0">
                  <c:v> scenár slabý efekt úspor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cat>
            <c:numRef>
              <c:f>'G20'!$B$1:$BP$1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'G20'!$B$6:$AN$6</c:f>
              <c:numCache>
                <c:formatCode>0.00</c:formatCode>
                <c:ptCount val="39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55.66069405337165</c:v>
                </c:pt>
                <c:pt idx="19">
                  <c:v>55.954831537582841</c:v>
                </c:pt>
                <c:pt idx="20">
                  <c:v>56.010091734953747</c:v>
                </c:pt>
                <c:pt idx="21">
                  <c:v>56.694679257115176</c:v>
                </c:pt>
                <c:pt idx="22">
                  <c:v>57.895685812428809</c:v>
                </c:pt>
                <c:pt idx="23">
                  <c:v>59.242848335132422</c:v>
                </c:pt>
                <c:pt idx="24">
                  <c:v>60.789361090766732</c:v>
                </c:pt>
                <c:pt idx="25">
                  <c:v>62.604328387512084</c:v>
                </c:pt>
                <c:pt idx="26">
                  <c:v>64.532474766457426</c:v>
                </c:pt>
                <c:pt idx="27">
                  <c:v>67.032097428637968</c:v>
                </c:pt>
                <c:pt idx="28">
                  <c:v>70.246348013954446</c:v>
                </c:pt>
                <c:pt idx="29">
                  <c:v>74.276314950771408</c:v>
                </c:pt>
                <c:pt idx="30">
                  <c:v>79.210679084812881</c:v>
                </c:pt>
                <c:pt idx="31">
                  <c:v>85.12723912777065</c:v>
                </c:pt>
                <c:pt idx="32">
                  <c:v>92.356693852518831</c:v>
                </c:pt>
                <c:pt idx="33">
                  <c:v>101.40502894374066</c:v>
                </c:pt>
                <c:pt idx="34">
                  <c:v>112.97626284147722</c:v>
                </c:pt>
                <c:pt idx="35">
                  <c:v>128.49702325865954</c:v>
                </c:pt>
                <c:pt idx="36">
                  <c:v>150.52376760151293</c:v>
                </c:pt>
                <c:pt idx="37">
                  <c:v>184.20787873062554</c:v>
                </c:pt>
                <c:pt idx="38">
                  <c:v>243.81341537300818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61472"/>
        <c:axId val="329361080"/>
      </c:areaChart>
      <c:catAx>
        <c:axId val="3293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  <a:alpha val="99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29361080"/>
        <c:crosses val="autoZero"/>
        <c:auto val="1"/>
        <c:lblAlgn val="ctr"/>
        <c:lblOffset val="100"/>
        <c:noMultiLvlLbl val="0"/>
      </c:catAx>
      <c:valAx>
        <c:axId val="329361080"/>
        <c:scaling>
          <c:orientation val="minMax"/>
          <c:max val="3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2936147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634796414195666E-2"/>
          <c:y val="4.3710977304307549E-2"/>
          <c:w val="0.4625272757402269"/>
          <c:h val="0.32948124131542378"/>
        </c:manualLayout>
      </c:layout>
      <c:overlay val="1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92542735042733"/>
          <c:y val="5.1400620376998329E-2"/>
          <c:w val="0.84049423076923069"/>
          <c:h val="0.83798086419753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'G21'!$A$7</c:f>
              <c:strCache>
                <c:ptCount val="1"/>
                <c:pt idx="0">
                  <c:v>Práca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</c:spPr>
          <c:invertIfNegative val="0"/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'G21'!$B$7:$AQ$7</c:f>
              <c:numCache>
                <c:formatCode>0.00</c:formatCode>
                <c:ptCount val="42"/>
                <c:pt idx="0">
                  <c:v>3.9404656457158183E-2</c:v>
                </c:pt>
                <c:pt idx="1">
                  <c:v>0.21157603977698686</c:v>
                </c:pt>
                <c:pt idx="2">
                  <c:v>0.44657191211027014</c:v>
                </c:pt>
                <c:pt idx="3">
                  <c:v>-0.94613409604058418</c:v>
                </c:pt>
                <c:pt idx="4">
                  <c:v>4.1780367914773818E-2</c:v>
                </c:pt>
                <c:pt idx="5">
                  <c:v>0.79776507890049408</c:v>
                </c:pt>
                <c:pt idx="6">
                  <c:v>0.32510887531925337</c:v>
                </c:pt>
                <c:pt idx="7">
                  <c:v>0.93949752436028433</c:v>
                </c:pt>
                <c:pt idx="8">
                  <c:v>0.50224944950018935</c:v>
                </c:pt>
                <c:pt idx="9">
                  <c:v>1.5882341063479437</c:v>
                </c:pt>
                <c:pt idx="10">
                  <c:v>0.24885523110754876</c:v>
                </c:pt>
                <c:pt idx="11">
                  <c:v>0.59845305512701186</c:v>
                </c:pt>
                <c:pt idx="12">
                  <c:v>-0.44369067512606009</c:v>
                </c:pt>
                <c:pt idx="13">
                  <c:v>0.69697033696005162</c:v>
                </c:pt>
                <c:pt idx="14">
                  <c:v>0.24216680801578291</c:v>
                </c:pt>
                <c:pt idx="15">
                  <c:v>-0.51883490212152172</c:v>
                </c:pt>
                <c:pt idx="16">
                  <c:v>0.13685003658187186</c:v>
                </c:pt>
                <c:pt idx="17">
                  <c:v>-0.28960082887273447</c:v>
                </c:pt>
                <c:pt idx="18">
                  <c:v>-0.31276174237714188</c:v>
                </c:pt>
                <c:pt idx="19">
                  <c:v>-0.33284439790946652</c:v>
                </c:pt>
                <c:pt idx="20">
                  <c:v>-0.53330182298908047</c:v>
                </c:pt>
                <c:pt idx="21">
                  <c:v>-0.56910788853709782</c:v>
                </c:pt>
                <c:pt idx="22">
                  <c:v>-0.60685126928300548</c:v>
                </c:pt>
                <c:pt idx="23">
                  <c:v>-0.62732118727519504</c:v>
                </c:pt>
                <c:pt idx="24">
                  <c:v>-0.62861183240037377</c:v>
                </c:pt>
                <c:pt idx="25">
                  <c:v>-0.16705690355106598</c:v>
                </c:pt>
                <c:pt idx="26">
                  <c:v>-0.15925014337895577</c:v>
                </c:pt>
                <c:pt idx="27">
                  <c:v>-0.16099289512412226</c:v>
                </c:pt>
                <c:pt idx="28">
                  <c:v>-0.13243156906207929</c:v>
                </c:pt>
                <c:pt idx="29">
                  <c:v>-0.11881512271575333</c:v>
                </c:pt>
                <c:pt idx="30">
                  <c:v>-6.8972290243645776E-2</c:v>
                </c:pt>
                <c:pt idx="31">
                  <c:v>-4.3892717373413603E-2</c:v>
                </c:pt>
                <c:pt idx="32">
                  <c:v>-5.655757531656818E-2</c:v>
                </c:pt>
                <c:pt idx="33">
                  <c:v>-5.7161180944563482E-2</c:v>
                </c:pt>
                <c:pt idx="34">
                  <c:v>-9.4253301206955339E-2</c:v>
                </c:pt>
                <c:pt idx="35">
                  <c:v>-0.13629437904367947</c:v>
                </c:pt>
                <c:pt idx="36">
                  <c:v>-0.13689575987954825</c:v>
                </c:pt>
                <c:pt idx="37">
                  <c:v>-0.17039646164405794</c:v>
                </c:pt>
                <c:pt idx="38">
                  <c:v>-0.2131627597775676</c:v>
                </c:pt>
                <c:pt idx="39">
                  <c:v>-0.26531936421184737</c:v>
                </c:pt>
                <c:pt idx="40">
                  <c:v>-0.28600575437992432</c:v>
                </c:pt>
                <c:pt idx="41">
                  <c:v>-0.58400687638613469</c:v>
                </c:pt>
              </c:numCache>
            </c:numRef>
          </c:val>
        </c:ser>
        <c:ser>
          <c:idx val="1"/>
          <c:order val="1"/>
          <c:tx>
            <c:strRef>
              <c:f>'G21'!$A$8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DCB47B"/>
            </a:solidFill>
          </c:spPr>
          <c:invertIfNegative val="0"/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'G21'!$B$8:$AQ$8</c:f>
              <c:numCache>
                <c:formatCode>0.00</c:formatCode>
                <c:ptCount val="42"/>
                <c:pt idx="0">
                  <c:v>1.3083805406850857</c:v>
                </c:pt>
                <c:pt idx="1">
                  <c:v>0.76522861819234711</c:v>
                </c:pt>
                <c:pt idx="2">
                  <c:v>1.2404360263705718</c:v>
                </c:pt>
                <c:pt idx="3">
                  <c:v>1.043882074975061</c:v>
                </c:pt>
                <c:pt idx="4">
                  <c:v>0.63880301474343559</c:v>
                </c:pt>
                <c:pt idx="5">
                  <c:v>0.69906213900632674</c:v>
                </c:pt>
                <c:pt idx="6">
                  <c:v>1.2341376310230352</c:v>
                </c:pt>
                <c:pt idx="7">
                  <c:v>1.5129395447314458</c:v>
                </c:pt>
                <c:pt idx="8">
                  <c:v>1.7926450448873019</c:v>
                </c:pt>
                <c:pt idx="9">
                  <c:v>1.565224532127933</c:v>
                </c:pt>
                <c:pt idx="10">
                  <c:v>0.31820475094625778</c:v>
                </c:pt>
                <c:pt idx="11">
                  <c:v>0.46029473093932649</c:v>
                </c:pt>
                <c:pt idx="12">
                  <c:v>0.76693097841998314</c:v>
                </c:pt>
                <c:pt idx="13">
                  <c:v>0.16667063695222167</c:v>
                </c:pt>
                <c:pt idx="14">
                  <c:v>-0.10100220648873659</c:v>
                </c:pt>
                <c:pt idx="15">
                  <c:v>7.2906534370605403E-2</c:v>
                </c:pt>
                <c:pt idx="16">
                  <c:v>0.13501928976319774</c:v>
                </c:pt>
                <c:pt idx="17">
                  <c:v>0.18526505797323764</c:v>
                </c:pt>
                <c:pt idx="18">
                  <c:v>0.30243610415696831</c:v>
                </c:pt>
                <c:pt idx="19">
                  <c:v>0.3529810685420216</c:v>
                </c:pt>
                <c:pt idx="20">
                  <c:v>0.3449774420461203</c:v>
                </c:pt>
                <c:pt idx="21">
                  <c:v>0.41507469873487818</c:v>
                </c:pt>
                <c:pt idx="22">
                  <c:v>0.489707506268725</c:v>
                </c:pt>
                <c:pt idx="23">
                  <c:v>0.56935018232767898</c:v>
                </c:pt>
                <c:pt idx="24">
                  <c:v>0.6231049823900392</c:v>
                </c:pt>
                <c:pt idx="25">
                  <c:v>0.64712208922907377</c:v>
                </c:pt>
                <c:pt idx="26">
                  <c:v>0.76790555202256094</c:v>
                </c:pt>
                <c:pt idx="27">
                  <c:v>0.84538489980938814</c:v>
                </c:pt>
                <c:pt idx="28">
                  <c:v>0.89651689265733192</c:v>
                </c:pt>
                <c:pt idx="29">
                  <c:v>0.9078377494415143</c:v>
                </c:pt>
                <c:pt idx="30">
                  <c:v>0.92006941137647968</c:v>
                </c:pt>
                <c:pt idx="31">
                  <c:v>0.90064770000212979</c:v>
                </c:pt>
                <c:pt idx="32">
                  <c:v>0.82372390812011531</c:v>
                </c:pt>
                <c:pt idx="33">
                  <c:v>0.75153755883269246</c:v>
                </c:pt>
                <c:pt idx="34">
                  <c:v>0.66251519784959212</c:v>
                </c:pt>
                <c:pt idx="35">
                  <c:v>0.56917800271204577</c:v>
                </c:pt>
                <c:pt idx="36">
                  <c:v>0.52938260448897689</c:v>
                </c:pt>
                <c:pt idx="37">
                  <c:v>0.51170867597917891</c:v>
                </c:pt>
                <c:pt idx="38">
                  <c:v>0.48891420339145947</c:v>
                </c:pt>
                <c:pt idx="39">
                  <c:v>0.46061588269575465</c:v>
                </c:pt>
                <c:pt idx="40">
                  <c:v>0.44888231091320135</c:v>
                </c:pt>
                <c:pt idx="41">
                  <c:v>0.28903580532998419</c:v>
                </c:pt>
              </c:numCache>
            </c:numRef>
          </c:val>
        </c:ser>
        <c:ser>
          <c:idx val="9"/>
          <c:order val="10"/>
          <c:tx>
            <c:strRef>
              <c:f>'G21'!$A$6</c:f>
              <c:strCache>
                <c:ptCount val="1"/>
                <c:pt idx="0">
                  <c:v>Produktivita</c:v>
                </c:pt>
              </c:strCache>
            </c:strRef>
          </c:tx>
          <c:spPr>
            <a:solidFill>
              <a:srgbClr val="13B5EA"/>
            </a:solidFill>
          </c:spPr>
          <c:invertIfNegative val="0"/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'G21'!$B$6:$AQ$6</c:f>
              <c:numCache>
                <c:formatCode>0.00</c:formatCode>
                <c:ptCount val="42"/>
                <c:pt idx="0">
                  <c:v>2.3212773370891995</c:v>
                </c:pt>
                <c:pt idx="1">
                  <c:v>2.2283884079890015</c:v>
                </c:pt>
                <c:pt idx="2">
                  <c:v>2.1040501717947819</c:v>
                </c:pt>
                <c:pt idx="3">
                  <c:v>3.9183003305457902</c:v>
                </c:pt>
                <c:pt idx="4">
                  <c:v>3.3157835453028213</c:v>
                </c:pt>
                <c:pt idx="5">
                  <c:v>2.7985245025867584</c:v>
                </c:pt>
                <c:pt idx="6">
                  <c:v>3.6553667277944015</c:v>
                </c:pt>
                <c:pt idx="7">
                  <c:v>3.2296811456070031</c:v>
                </c:pt>
                <c:pt idx="8">
                  <c:v>3.6953070110186985</c:v>
                </c:pt>
                <c:pt idx="9">
                  <c:v>2.2785007595218048</c:v>
                </c:pt>
                <c:pt idx="10">
                  <c:v>2.9588775100078948</c:v>
                </c:pt>
                <c:pt idx="11">
                  <c:v>2.4355454183276919</c:v>
                </c:pt>
                <c:pt idx="12">
                  <c:v>3.1691705344724284</c:v>
                </c:pt>
                <c:pt idx="13">
                  <c:v>1.7037728546952451</c:v>
                </c:pt>
                <c:pt idx="14">
                  <c:v>1.9802729070783442</c:v>
                </c:pt>
                <c:pt idx="15">
                  <c:v>2.6999764572876614</c:v>
                </c:pt>
                <c:pt idx="16">
                  <c:v>2.2676649999999938</c:v>
                </c:pt>
                <c:pt idx="17">
                  <c:v>2.3447929999999957</c:v>
                </c:pt>
                <c:pt idx="18">
                  <c:v>2.3998159999999871</c:v>
                </c:pt>
                <c:pt idx="19">
                  <c:v>2.435805000000002</c:v>
                </c:pt>
                <c:pt idx="20">
                  <c:v>2.4690850000000069</c:v>
                </c:pt>
                <c:pt idx="21">
                  <c:v>2.4958230000000015</c:v>
                </c:pt>
                <c:pt idx="22">
                  <c:v>2.5183810000000193</c:v>
                </c:pt>
                <c:pt idx="23">
                  <c:v>2.5305469999999985</c:v>
                </c:pt>
                <c:pt idx="24">
                  <c:v>2.5488010000000116</c:v>
                </c:pt>
                <c:pt idx="25">
                  <c:v>2.4680996324431277</c:v>
                </c:pt>
                <c:pt idx="26">
                  <c:v>2.3544131423672781</c:v>
                </c:pt>
                <c:pt idx="27">
                  <c:v>2.2297316114518111</c:v>
                </c:pt>
                <c:pt idx="28">
                  <c:v>2.1013850669231289</c:v>
                </c:pt>
                <c:pt idx="29">
                  <c:v>1.9718168511900132</c:v>
                </c:pt>
                <c:pt idx="30">
                  <c:v>1.8418414117221005</c:v>
                </c:pt>
                <c:pt idx="31">
                  <c:v>1.7117302310092555</c:v>
                </c:pt>
                <c:pt idx="32">
                  <c:v>1.5815738032147806</c:v>
                </c:pt>
                <c:pt idx="33">
                  <c:v>1.4514022930597577</c:v>
                </c:pt>
                <c:pt idx="34">
                  <c:v>1.321225755451195</c:v>
                </c:pt>
                <c:pt idx="35">
                  <c:v>1.1910475420247906</c:v>
                </c:pt>
                <c:pt idx="36">
                  <c:v>1.1168314353116102</c:v>
                </c:pt>
                <c:pt idx="37">
                  <c:v>1.1168314353116102</c:v>
                </c:pt>
                <c:pt idx="38">
                  <c:v>1.1168314353116102</c:v>
                </c:pt>
                <c:pt idx="39">
                  <c:v>1.1168314353116102</c:v>
                </c:pt>
                <c:pt idx="40">
                  <c:v>1.1168314353116102</c:v>
                </c:pt>
                <c:pt idx="41">
                  <c:v>1.1168314353116102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9360296"/>
        <c:axId val="329359904"/>
      </c:barChart>
      <c:lineChart>
        <c:grouping val="standard"/>
        <c:varyColors val="0"/>
        <c:ser>
          <c:idx val="4"/>
          <c:order val="2"/>
          <c:tx>
            <c:strRef>
              <c:f>'G21'!$A$12</c:f>
              <c:strCache>
                <c:ptCount val="1"/>
                <c:pt idx="0">
                  <c:v>Kapitál, úspory slabý efekt</c:v>
                </c:pt>
              </c:strCache>
            </c:strRef>
          </c:tx>
          <c:spPr>
            <a:ln w="12700">
              <a:solidFill>
                <a:srgbClr val="B98231"/>
              </a:solidFill>
            </a:ln>
          </c:spPr>
          <c:marker>
            <c:symbol val="none"/>
          </c:marker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'G21'!$B$12:$AQ$12</c:f>
              <c:numCache>
                <c:formatCode>0.00</c:formatCode>
                <c:ptCount val="42"/>
                <c:pt idx="0">
                  <c:v>1.3083805406850857</c:v>
                </c:pt>
                <c:pt idx="1">
                  <c:v>0.76522861819234711</c:v>
                </c:pt>
                <c:pt idx="2">
                  <c:v>1.2404360263705718</c:v>
                </c:pt>
                <c:pt idx="3">
                  <c:v>1.043882074975061</c:v>
                </c:pt>
                <c:pt idx="4">
                  <c:v>0.63880301474343559</c:v>
                </c:pt>
                <c:pt idx="5">
                  <c:v>0.69906213900632674</c:v>
                </c:pt>
                <c:pt idx="6">
                  <c:v>1.2341376310230352</c:v>
                </c:pt>
                <c:pt idx="7">
                  <c:v>1.5129395447314458</c:v>
                </c:pt>
                <c:pt idx="8">
                  <c:v>1.7926450448873019</c:v>
                </c:pt>
                <c:pt idx="9">
                  <c:v>1.565224532127933</c:v>
                </c:pt>
                <c:pt idx="10">
                  <c:v>0.31820475094625778</c:v>
                </c:pt>
                <c:pt idx="11">
                  <c:v>0.46029473093932649</c:v>
                </c:pt>
                <c:pt idx="12">
                  <c:v>0.76693097841998314</c:v>
                </c:pt>
                <c:pt idx="13">
                  <c:v>0.16667063695222167</c:v>
                </c:pt>
                <c:pt idx="14">
                  <c:v>-0.10100220648873659</c:v>
                </c:pt>
                <c:pt idx="15">
                  <c:v>7.2906534370605403E-2</c:v>
                </c:pt>
                <c:pt idx="16">
                  <c:v>0.19890653437060521</c:v>
                </c:pt>
                <c:pt idx="17">
                  <c:v>0.32490653437060002</c:v>
                </c:pt>
                <c:pt idx="18">
                  <c:v>0.45090653437060974</c:v>
                </c:pt>
                <c:pt idx="19">
                  <c:v>0.57690653437060457</c:v>
                </c:pt>
                <c:pt idx="20">
                  <c:v>0.70290653437060435</c:v>
                </c:pt>
                <c:pt idx="21">
                  <c:v>8.612252663030659E-2</c:v>
                </c:pt>
                <c:pt idx="22">
                  <c:v>0.22535833766728855</c:v>
                </c:pt>
                <c:pt idx="23">
                  <c:v>0.27625637694311389</c:v>
                </c:pt>
                <c:pt idx="24">
                  <c:v>0.26021321247854273</c:v>
                </c:pt>
                <c:pt idx="25">
                  <c:v>0.37993459324205786</c:v>
                </c:pt>
                <c:pt idx="26">
                  <c:v>0.20129444167189375</c:v>
                </c:pt>
                <c:pt idx="27">
                  <c:v>-2.5400811680363941E-2</c:v>
                </c:pt>
                <c:pt idx="28">
                  <c:v>-0.29317161402483549</c:v>
                </c:pt>
                <c:pt idx="29">
                  <c:v>-0.62917795427202416</c:v>
                </c:pt>
                <c:pt idx="30">
                  <c:v>-1.0007684073338026</c:v>
                </c:pt>
                <c:pt idx="31">
                  <c:v>-1.4430466201863608</c:v>
                </c:pt>
                <c:pt idx="32">
                  <c:v>-2.0011331825422025</c:v>
                </c:pt>
                <c:pt idx="33">
                  <c:v>-2.70773015632609</c:v>
                </c:pt>
                <c:pt idx="34">
                  <c:v>-3.6814582068632844</c:v>
                </c:pt>
                <c:pt idx="35">
                  <c:v>-5.110408309750011</c:v>
                </c:pt>
                <c:pt idx="36">
                  <c:v>-7.336436016485794</c:v>
                </c:pt>
                <c:pt idx="37">
                  <c:v>-11.311009934738248</c:v>
                </c:pt>
                <c:pt idx="38">
                  <c:v>-20.138091646477111</c:v>
                </c:pt>
                <c:pt idx="39">
                  <c:v>-54.683382827240159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'G21'!$A$11</c:f>
              <c:strCache>
                <c:ptCount val="1"/>
                <c:pt idx="0">
                  <c:v>Kapitál, úspory silný efekt</c:v>
                </c:pt>
              </c:strCache>
            </c:strRef>
          </c:tx>
          <c:spPr>
            <a:ln w="25400">
              <a:solidFill>
                <a:srgbClr val="B98231"/>
              </a:solidFill>
            </a:ln>
          </c:spPr>
          <c:marker>
            <c:symbol val="none"/>
          </c:marker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'G21'!$B$11:$AQ$11</c:f>
              <c:numCache>
                <c:formatCode>0.00</c:formatCode>
                <c:ptCount val="42"/>
                <c:pt idx="0">
                  <c:v>1.3083805406850857</c:v>
                </c:pt>
                <c:pt idx="1">
                  <c:v>0.76522861819234711</c:v>
                </c:pt>
                <c:pt idx="2">
                  <c:v>1.2404360263705718</c:v>
                </c:pt>
                <c:pt idx="3">
                  <c:v>1.043882074975061</c:v>
                </c:pt>
                <c:pt idx="4">
                  <c:v>0.63880301474343559</c:v>
                </c:pt>
                <c:pt idx="5">
                  <c:v>0.69906213900632674</c:v>
                </c:pt>
                <c:pt idx="6">
                  <c:v>1.2341376310230352</c:v>
                </c:pt>
                <c:pt idx="7">
                  <c:v>1.5129395447314458</c:v>
                </c:pt>
                <c:pt idx="8">
                  <c:v>1.7926450448873019</c:v>
                </c:pt>
                <c:pt idx="9">
                  <c:v>1.565224532127933</c:v>
                </c:pt>
                <c:pt idx="10">
                  <c:v>0.31820475094625778</c:v>
                </c:pt>
                <c:pt idx="11">
                  <c:v>0.46029473093932649</c:v>
                </c:pt>
                <c:pt idx="12">
                  <c:v>0.76693097841998314</c:v>
                </c:pt>
                <c:pt idx="13">
                  <c:v>0.16667063695222167</c:v>
                </c:pt>
                <c:pt idx="14">
                  <c:v>-0.10100220648873659</c:v>
                </c:pt>
                <c:pt idx="15">
                  <c:v>7.2906534370605403E-2</c:v>
                </c:pt>
                <c:pt idx="16">
                  <c:v>0.19890653437060521</c:v>
                </c:pt>
                <c:pt idx="17">
                  <c:v>0.32490653437060002</c:v>
                </c:pt>
                <c:pt idx="18">
                  <c:v>0.45090653437060974</c:v>
                </c:pt>
                <c:pt idx="19">
                  <c:v>0.57690653437060457</c:v>
                </c:pt>
                <c:pt idx="20">
                  <c:v>0.70290653437060435</c:v>
                </c:pt>
                <c:pt idx="21">
                  <c:v>0.25710843577915199</c:v>
                </c:pt>
                <c:pt idx="22">
                  <c:v>0.4169790765882645</c:v>
                </c:pt>
                <c:pt idx="23">
                  <c:v>0.49159405223551428</c:v>
                </c:pt>
                <c:pt idx="24">
                  <c:v>0.50123890354146283</c:v>
                </c:pt>
                <c:pt idx="25">
                  <c:v>0.65007022414270066</c:v>
                </c:pt>
                <c:pt idx="26">
                  <c:v>0.51005822998291139</c:v>
                </c:pt>
                <c:pt idx="27">
                  <c:v>0.32554209117919441</c:v>
                </c:pt>
                <c:pt idx="28">
                  <c:v>0.11121243893212308</c:v>
                </c:pt>
                <c:pt idx="29">
                  <c:v>-0.15748359762256284</c:v>
                </c:pt>
                <c:pt idx="30">
                  <c:v>-0.44764301587010136</c:v>
                </c:pt>
                <c:pt idx="31">
                  <c:v>-0.78730492965060317</c:v>
                </c:pt>
                <c:pt idx="32">
                  <c:v>-1.2029253948190854</c:v>
                </c:pt>
                <c:pt idx="33">
                  <c:v>-1.7035696419539064</c:v>
                </c:pt>
                <c:pt idx="34">
                  <c:v>-2.3646228033675292</c:v>
                </c:pt>
                <c:pt idx="35">
                  <c:v>-3.2703641018225325</c:v>
                </c:pt>
                <c:pt idx="36">
                  <c:v>-4.5370874573812996</c:v>
                </c:pt>
                <c:pt idx="37">
                  <c:v>-6.4945078451159528</c:v>
                </c:pt>
                <c:pt idx="38">
                  <c:v>-9.8582864239470531</c:v>
                </c:pt>
                <c:pt idx="39">
                  <c:v>-16.65177685750168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'G21'!$A$10</c:f>
              <c:strCache>
                <c:ptCount val="1"/>
                <c:pt idx="0">
                  <c:v>Kapitál, náklady kapitálu</c:v>
                </c:pt>
              </c:strCache>
            </c:strRef>
          </c:tx>
          <c:spPr>
            <a:ln w="34925">
              <a:solidFill>
                <a:srgbClr val="B98231"/>
              </a:solidFill>
              <a:prstDash val="solid"/>
            </a:ln>
          </c:spPr>
          <c:marker>
            <c:symbol val="none"/>
          </c:marker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'G21'!$B$10:$AQ$10</c:f>
              <c:numCache>
                <c:formatCode>0.00</c:formatCode>
                <c:ptCount val="42"/>
                <c:pt idx="0">
                  <c:v>1.3083805406850857</c:v>
                </c:pt>
                <c:pt idx="1">
                  <c:v>0.76522861819234711</c:v>
                </c:pt>
                <c:pt idx="2">
                  <c:v>1.2404360263705718</c:v>
                </c:pt>
                <c:pt idx="3">
                  <c:v>1.043882074975061</c:v>
                </c:pt>
                <c:pt idx="4">
                  <c:v>0.63880301474343559</c:v>
                </c:pt>
                <c:pt idx="5">
                  <c:v>0.69906213900632674</c:v>
                </c:pt>
                <c:pt idx="6">
                  <c:v>1.2341376310230352</c:v>
                </c:pt>
                <c:pt idx="7">
                  <c:v>1.5129395447314458</c:v>
                </c:pt>
                <c:pt idx="8">
                  <c:v>1.7926450448873019</c:v>
                </c:pt>
                <c:pt idx="9">
                  <c:v>1.565224532127933</c:v>
                </c:pt>
                <c:pt idx="10">
                  <c:v>0.31820475094625778</c:v>
                </c:pt>
                <c:pt idx="11">
                  <c:v>0.46029473093932649</c:v>
                </c:pt>
                <c:pt idx="12">
                  <c:v>0.76693097841998314</c:v>
                </c:pt>
                <c:pt idx="13">
                  <c:v>0.16667063695222167</c:v>
                </c:pt>
                <c:pt idx="14">
                  <c:v>-0.10100220648873659</c:v>
                </c:pt>
                <c:pt idx="15">
                  <c:v>7.2906534370605403E-2</c:v>
                </c:pt>
                <c:pt idx="16">
                  <c:v>0.19890653437060521</c:v>
                </c:pt>
                <c:pt idx="17">
                  <c:v>0.32490653437060002</c:v>
                </c:pt>
                <c:pt idx="18">
                  <c:v>0.45090653437060974</c:v>
                </c:pt>
                <c:pt idx="19">
                  <c:v>0.57690653437060457</c:v>
                </c:pt>
                <c:pt idx="20">
                  <c:v>0.70290653437060435</c:v>
                </c:pt>
                <c:pt idx="21">
                  <c:v>0.51705500269692306</c:v>
                </c:pt>
                <c:pt idx="22">
                  <c:v>0.70184239324388853</c:v>
                </c:pt>
                <c:pt idx="23">
                  <c:v>0.8030124750613985</c:v>
                </c:pt>
                <c:pt idx="24">
                  <c:v>0.84319248025854199</c:v>
                </c:pt>
                <c:pt idx="25">
                  <c:v>1.0274150100588137</c:v>
                </c:pt>
                <c:pt idx="26">
                  <c:v>0.93265348388472158</c:v>
                </c:pt>
                <c:pt idx="27">
                  <c:v>0.80140806243441176</c:v>
                </c:pt>
                <c:pt idx="28">
                  <c:v>0.65385898589473257</c:v>
                </c:pt>
                <c:pt idx="29">
                  <c:v>0.46863893607886026</c:v>
                </c:pt>
                <c:pt idx="30">
                  <c:v>0.280199785980497</c:v>
                </c:pt>
                <c:pt idx="31">
                  <c:v>6.5844390814150694E-2</c:v>
                </c:pt>
                <c:pt idx="32">
                  <c:v>-0.18659637161788395</c:v>
                </c:pt>
                <c:pt idx="33">
                  <c:v>-0.46578231405514925</c:v>
                </c:pt>
                <c:pt idx="34">
                  <c:v>-0.81431123362857816</c:v>
                </c:pt>
                <c:pt idx="35">
                  <c:v>-1.2471606108357598</c:v>
                </c:pt>
                <c:pt idx="36">
                  <c:v>-1.7558598205639937</c:v>
                </c:pt>
                <c:pt idx="37">
                  <c:v>-2.4222530114167062</c:v>
                </c:pt>
                <c:pt idx="38">
                  <c:v>-3.3617779123721885</c:v>
                </c:pt>
                <c:pt idx="39">
                  <c:v>-4.7568945616452281</c:v>
                </c:pt>
                <c:pt idx="40">
                  <c:v>-6.9413327045444824</c:v>
                </c:pt>
                <c:pt idx="41">
                  <c:v>-10.897935145244931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'G21'!$A$9</c:f>
              <c:strCache>
                <c:ptCount val="1"/>
                <c:pt idx="0">
                  <c:v>Kapitál, riziková prirážka</c:v>
                </c:pt>
              </c:strCache>
            </c:strRef>
          </c:tx>
          <c:spPr>
            <a:ln w="38100" cmpd="sng">
              <a:solidFill>
                <a:srgbClr val="B98231"/>
              </a:solidFill>
            </a:ln>
          </c:spPr>
          <c:marker>
            <c:symbol val="none"/>
          </c:marker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'G21'!$B$9:$AQ$9</c:f>
              <c:numCache>
                <c:formatCode>0.00</c:formatCode>
                <c:ptCount val="42"/>
                <c:pt idx="0">
                  <c:v>1.3083805406850857</c:v>
                </c:pt>
                <c:pt idx="1">
                  <c:v>0.76522861819234711</c:v>
                </c:pt>
                <c:pt idx="2">
                  <c:v>1.2404360263705718</c:v>
                </c:pt>
                <c:pt idx="3">
                  <c:v>1.043882074975061</c:v>
                </c:pt>
                <c:pt idx="4">
                  <c:v>0.63880301474343559</c:v>
                </c:pt>
                <c:pt idx="5">
                  <c:v>0.69906213900632674</c:v>
                </c:pt>
                <c:pt idx="6">
                  <c:v>1.2341376310230352</c:v>
                </c:pt>
                <c:pt idx="7">
                  <c:v>1.5129395447314458</c:v>
                </c:pt>
                <c:pt idx="8">
                  <c:v>1.7926450448873019</c:v>
                </c:pt>
                <c:pt idx="9">
                  <c:v>1.565224532127933</c:v>
                </c:pt>
                <c:pt idx="10">
                  <c:v>0.31820475094625778</c:v>
                </c:pt>
                <c:pt idx="11">
                  <c:v>0.46029473093932649</c:v>
                </c:pt>
                <c:pt idx="12">
                  <c:v>0.76693097841998314</c:v>
                </c:pt>
                <c:pt idx="13">
                  <c:v>0.16667063695222167</c:v>
                </c:pt>
                <c:pt idx="14">
                  <c:v>-0.10100220648873659</c:v>
                </c:pt>
                <c:pt idx="15">
                  <c:v>7.2906534370605403E-2</c:v>
                </c:pt>
                <c:pt idx="16">
                  <c:v>0.13501928976319774</c:v>
                </c:pt>
                <c:pt idx="17">
                  <c:v>0.18526505797323764</c:v>
                </c:pt>
                <c:pt idx="18">
                  <c:v>0.30243610415696831</c:v>
                </c:pt>
                <c:pt idx="19">
                  <c:v>0.3529810685420216</c:v>
                </c:pt>
                <c:pt idx="20">
                  <c:v>0.3449774420461203</c:v>
                </c:pt>
                <c:pt idx="21">
                  <c:v>0.41507469873487818</c:v>
                </c:pt>
                <c:pt idx="22">
                  <c:v>0.489707506268725</c:v>
                </c:pt>
                <c:pt idx="23">
                  <c:v>0.56935018232767898</c:v>
                </c:pt>
                <c:pt idx="24">
                  <c:v>0.6231049823900392</c:v>
                </c:pt>
                <c:pt idx="25">
                  <c:v>0.64712208922907377</c:v>
                </c:pt>
                <c:pt idx="26">
                  <c:v>0.76790555202256094</c:v>
                </c:pt>
                <c:pt idx="27">
                  <c:v>0.84538489980938814</c:v>
                </c:pt>
                <c:pt idx="28">
                  <c:v>0.89651689265733192</c:v>
                </c:pt>
                <c:pt idx="29">
                  <c:v>0.9078377494415143</c:v>
                </c:pt>
                <c:pt idx="30">
                  <c:v>0.92006941137647968</c:v>
                </c:pt>
                <c:pt idx="31">
                  <c:v>0.90064770000212979</c:v>
                </c:pt>
                <c:pt idx="32">
                  <c:v>0.82372390812011531</c:v>
                </c:pt>
                <c:pt idx="33">
                  <c:v>0.75153755883269246</c:v>
                </c:pt>
                <c:pt idx="34">
                  <c:v>0.66251519784959212</c:v>
                </c:pt>
                <c:pt idx="35">
                  <c:v>0.56917800271204577</c:v>
                </c:pt>
                <c:pt idx="36">
                  <c:v>0.52938260448897689</c:v>
                </c:pt>
                <c:pt idx="37">
                  <c:v>0.51170867597917891</c:v>
                </c:pt>
                <c:pt idx="38">
                  <c:v>0.48891420339145947</c:v>
                </c:pt>
                <c:pt idx="39">
                  <c:v>0.46061588269575465</c:v>
                </c:pt>
                <c:pt idx="40">
                  <c:v>0.44888231091320135</c:v>
                </c:pt>
                <c:pt idx="41">
                  <c:v>0.28903580532998419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'G21'!$A$5</c:f>
              <c:strCache>
                <c:ptCount val="1"/>
                <c:pt idx="0">
                  <c:v>Potenciálny HDP, úspory slabý efekt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37"/>
            <c:bubble3D val="0"/>
          </c:dPt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'G21'!$B$5:$AQ$5</c:f>
              <c:numCache>
                <c:formatCode>0.00</c:formatCode>
                <c:ptCount val="42"/>
                <c:pt idx="0">
                  <c:v>3.6849268058524416</c:v>
                </c:pt>
                <c:pt idx="1">
                  <c:v>3.2229868463868598</c:v>
                </c:pt>
                <c:pt idx="2">
                  <c:v>3.8172819368870137</c:v>
                </c:pt>
                <c:pt idx="3">
                  <c:v>3.9968197481253327</c:v>
                </c:pt>
                <c:pt idx="4">
                  <c:v>4.0153268119821774</c:v>
                </c:pt>
                <c:pt idx="5">
                  <c:v>4.3365587747126426</c:v>
                </c:pt>
                <c:pt idx="6">
                  <c:v>5.2610415364678857</c:v>
                </c:pt>
                <c:pt idx="7">
                  <c:v>5.7518879909948879</c:v>
                </c:pt>
                <c:pt idx="8">
                  <c:v>6.0533759141763142</c:v>
                </c:pt>
                <c:pt idx="9">
                  <c:v>5.4991875455230712</c:v>
                </c:pt>
                <c:pt idx="10">
                  <c:v>3.5423938646904247</c:v>
                </c:pt>
                <c:pt idx="11">
                  <c:v>3.519900249073558</c:v>
                </c:pt>
                <c:pt idx="12">
                  <c:v>3.493048412437588</c:v>
                </c:pt>
                <c:pt idx="13">
                  <c:v>2.5817203198777321</c:v>
                </c:pt>
                <c:pt idx="14">
                  <c:v>2.1237259394843164</c:v>
                </c:pt>
                <c:pt idx="15">
                  <c:v>2.2408217425319776</c:v>
                </c:pt>
                <c:pt idx="16">
                  <c:v>2.6108871115448409</c:v>
                </c:pt>
                <c:pt idx="17">
                  <c:v>2.3787360042546624</c:v>
                </c:pt>
                <c:pt idx="18">
                  <c:v>2.5376467639096347</c:v>
                </c:pt>
                <c:pt idx="19">
                  <c:v>2.6804101160546594</c:v>
                </c:pt>
                <c:pt idx="20">
                  <c:v>2.6336180900815833</c:v>
                </c:pt>
                <c:pt idx="21">
                  <c:v>1.9993126501014302</c:v>
                </c:pt>
                <c:pt idx="22">
                  <c:v>2.1243767049002429</c:v>
                </c:pt>
                <c:pt idx="23">
                  <c:v>2.167008468537702</c:v>
                </c:pt>
                <c:pt idx="24">
                  <c:v>2.1675984917889792</c:v>
                </c:pt>
                <c:pt idx="25">
                  <c:v>2.6841405557297406</c:v>
                </c:pt>
                <c:pt idx="26">
                  <c:v>2.3966658385922983</c:v>
                </c:pt>
                <c:pt idx="27">
                  <c:v>2.0391461146779903</c:v>
                </c:pt>
                <c:pt idx="28">
                  <c:v>1.6663690543548171</c:v>
                </c:pt>
                <c:pt idx="29">
                  <c:v>1.2060170968341453</c:v>
                </c:pt>
                <c:pt idx="30">
                  <c:v>0.74347136059968477</c:v>
                </c:pt>
                <c:pt idx="31">
                  <c:v>0.17986041765895777</c:v>
                </c:pt>
                <c:pt idx="32">
                  <c:v>-0.54650552213171011</c:v>
                </c:pt>
                <c:pt idx="33">
                  <c:v>-1.4241836623967998</c:v>
                </c:pt>
                <c:pt idx="34">
                  <c:v>-2.6361985253137874</c:v>
                </c:pt>
                <c:pt idx="35">
                  <c:v>-4.3780205501266778</c:v>
                </c:pt>
                <c:pt idx="36">
                  <c:v>-7.0022749364378285</c:v>
                </c:pt>
                <c:pt idx="37">
                  <c:v>-11.945828809081746</c:v>
                </c:pt>
                <c:pt idx="38">
                  <c:v>-25.234978261165779</c:v>
                </c:pt>
                <c:pt idx="39">
                  <c:v>-62.569408956076352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'G21'!$A$4</c:f>
              <c:strCache>
                <c:ptCount val="1"/>
                <c:pt idx="0">
                  <c:v>Potenciálny HDP, úspory silný efekt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'G21'!$B$4:$AQ$4</c:f>
              <c:numCache>
                <c:formatCode>0.00</c:formatCode>
                <c:ptCount val="42"/>
                <c:pt idx="0">
                  <c:v>3.6849268058524416</c:v>
                </c:pt>
                <c:pt idx="1">
                  <c:v>3.2229868463868598</c:v>
                </c:pt>
                <c:pt idx="2">
                  <c:v>3.8172819368870137</c:v>
                </c:pt>
                <c:pt idx="3">
                  <c:v>3.9968197481253327</c:v>
                </c:pt>
                <c:pt idx="4">
                  <c:v>4.0153268119821774</c:v>
                </c:pt>
                <c:pt idx="5">
                  <c:v>4.3365587747126426</c:v>
                </c:pt>
                <c:pt idx="6">
                  <c:v>5.2610415364678857</c:v>
                </c:pt>
                <c:pt idx="7">
                  <c:v>5.7518879909948879</c:v>
                </c:pt>
                <c:pt idx="8">
                  <c:v>6.0533759141763142</c:v>
                </c:pt>
                <c:pt idx="9">
                  <c:v>5.4991875455230712</c:v>
                </c:pt>
                <c:pt idx="10">
                  <c:v>3.5423938646904247</c:v>
                </c:pt>
                <c:pt idx="11">
                  <c:v>3.519900249073558</c:v>
                </c:pt>
                <c:pt idx="12">
                  <c:v>3.493048412437588</c:v>
                </c:pt>
                <c:pt idx="13">
                  <c:v>2.5817203198777321</c:v>
                </c:pt>
                <c:pt idx="14">
                  <c:v>2.1237259394843164</c:v>
                </c:pt>
                <c:pt idx="15">
                  <c:v>2.2408217425319776</c:v>
                </c:pt>
                <c:pt idx="16">
                  <c:v>2.6108871115448409</c:v>
                </c:pt>
                <c:pt idx="17">
                  <c:v>2.3787360042546624</c:v>
                </c:pt>
                <c:pt idx="18">
                  <c:v>2.5376467639096347</c:v>
                </c:pt>
                <c:pt idx="19">
                  <c:v>2.6804101160546594</c:v>
                </c:pt>
                <c:pt idx="20">
                  <c:v>2.6336180900815833</c:v>
                </c:pt>
                <c:pt idx="21">
                  <c:v>2.1730141957188067</c:v>
                </c:pt>
                <c:pt idx="22">
                  <c:v>2.3184734961379405</c:v>
                </c:pt>
                <c:pt idx="23">
                  <c:v>2.3848580266665067</c:v>
                </c:pt>
                <c:pt idx="24">
                  <c:v>2.4114903813213999</c:v>
                </c:pt>
                <c:pt idx="25">
                  <c:v>2.9578701480627672</c:v>
                </c:pt>
                <c:pt idx="26">
                  <c:v>2.7101298824715485</c:v>
                </c:pt>
                <c:pt idx="27">
                  <c:v>2.3963430846338838</c:v>
                </c:pt>
                <c:pt idx="28">
                  <c:v>2.0794044562371568</c:v>
                </c:pt>
                <c:pt idx="29">
                  <c:v>1.6899869624624984</c:v>
                </c:pt>
                <c:pt idx="30">
                  <c:v>1.3141052058296623</c:v>
                </c:pt>
                <c:pt idx="31">
                  <c:v>0.86072578379830134</c:v>
                </c:pt>
                <c:pt idx="32">
                  <c:v>0.28894825691251924</c:v>
                </c:pt>
                <c:pt idx="33">
                  <c:v>-0.3619846451483113</c:v>
                </c:pt>
                <c:pt idx="34">
                  <c:v>-1.2225049523266449</c:v>
                </c:pt>
                <c:pt idx="35">
                  <c:v>-2.3575839826547735</c:v>
                </c:pt>
                <c:pt idx="36">
                  <c:v>-3.8112065181535684</c:v>
                </c:pt>
                <c:pt idx="37">
                  <c:v>-6.0528450065002346</c:v>
                </c:pt>
                <c:pt idx="38">
                  <c:v>-10.130863802640945</c:v>
                </c:pt>
                <c:pt idx="39">
                  <c:v>-19.554285031392055</c:v>
                </c:pt>
                <c:pt idx="40">
                  <c:v>-85.89016732780847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'G21'!$A$3</c:f>
              <c:strCache>
                <c:ptCount val="1"/>
                <c:pt idx="0">
                  <c:v>Potenciálny HDP, náklady kapitálu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'G21'!$B$3:$AQ$3</c:f>
              <c:numCache>
                <c:formatCode>0.00</c:formatCode>
                <c:ptCount val="42"/>
                <c:pt idx="0">
                  <c:v>3.6849268058524416</c:v>
                </c:pt>
                <c:pt idx="1">
                  <c:v>3.2229868463868598</c:v>
                </c:pt>
                <c:pt idx="2">
                  <c:v>3.8172819368870137</c:v>
                </c:pt>
                <c:pt idx="3">
                  <c:v>3.9968197481253327</c:v>
                </c:pt>
                <c:pt idx="4">
                  <c:v>4.0153268119821774</c:v>
                </c:pt>
                <c:pt idx="5">
                  <c:v>4.3365587747126426</c:v>
                </c:pt>
                <c:pt idx="6">
                  <c:v>5.2610415364678857</c:v>
                </c:pt>
                <c:pt idx="7">
                  <c:v>5.7518879909948879</c:v>
                </c:pt>
                <c:pt idx="8">
                  <c:v>6.0533759141763142</c:v>
                </c:pt>
                <c:pt idx="9">
                  <c:v>5.4991875455230712</c:v>
                </c:pt>
                <c:pt idx="10">
                  <c:v>3.5423938646904247</c:v>
                </c:pt>
                <c:pt idx="11">
                  <c:v>3.519900249073558</c:v>
                </c:pt>
                <c:pt idx="12">
                  <c:v>3.493048412437588</c:v>
                </c:pt>
                <c:pt idx="13">
                  <c:v>2.5817203198777321</c:v>
                </c:pt>
                <c:pt idx="14">
                  <c:v>2.1237259394843164</c:v>
                </c:pt>
                <c:pt idx="15">
                  <c:v>2.2408217425319776</c:v>
                </c:pt>
                <c:pt idx="16">
                  <c:v>2.6108871115448409</c:v>
                </c:pt>
                <c:pt idx="17">
                  <c:v>2.3787360042546624</c:v>
                </c:pt>
                <c:pt idx="18">
                  <c:v>2.5376467639096347</c:v>
                </c:pt>
                <c:pt idx="19">
                  <c:v>2.6804101160546594</c:v>
                </c:pt>
                <c:pt idx="20">
                  <c:v>2.6336180900815833</c:v>
                </c:pt>
                <c:pt idx="21">
                  <c:v>2.4360433899762057</c:v>
                </c:pt>
                <c:pt idx="22">
                  <c:v>2.6057601012094551</c:v>
                </c:pt>
                <c:pt idx="23">
                  <c:v>2.6983946590403889</c:v>
                </c:pt>
                <c:pt idx="24">
                  <c:v>2.755670580195499</c:v>
                </c:pt>
                <c:pt idx="25">
                  <c:v>3.337987474492806</c:v>
                </c:pt>
                <c:pt idx="26">
                  <c:v>3.13629952678329</c:v>
                </c:pt>
                <c:pt idx="27">
                  <c:v>2.8770239111742342</c:v>
                </c:pt>
                <c:pt idx="28">
                  <c:v>2.6288300947739742</c:v>
                </c:pt>
                <c:pt idx="29">
                  <c:v>2.3258698556655588</c:v>
                </c:pt>
                <c:pt idx="30">
                  <c:v>2.0560107716022884</c:v>
                </c:pt>
                <c:pt idx="31">
                  <c:v>1.733982094595433</c:v>
                </c:pt>
                <c:pt idx="32">
                  <c:v>1.334343459857763</c:v>
                </c:pt>
                <c:pt idx="33">
                  <c:v>0.91907228853852985</c:v>
                </c:pt>
                <c:pt idx="34">
                  <c:v>0.39509677337770199</c:v>
                </c:pt>
                <c:pt idx="35">
                  <c:v>-0.22210318292849252</c:v>
                </c:pt>
                <c:pt idx="36">
                  <c:v>-0.82441617324676031</c:v>
                </c:pt>
                <c:pt idx="37">
                  <c:v>-1.5578684721456852</c:v>
                </c:pt>
                <c:pt idx="38">
                  <c:v>-2.6027744177336842</c:v>
                </c:pt>
                <c:pt idx="39">
                  <c:v>-4.1782174874282987</c:v>
                </c:pt>
                <c:pt idx="40">
                  <c:v>-6.6792430994452161</c:v>
                </c:pt>
                <c:pt idx="41">
                  <c:v>-11.779228358734159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'G21'!$A$2</c:f>
              <c:strCache>
                <c:ptCount val="1"/>
                <c:pt idx="0">
                  <c:v>Potenciálny HDP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Ref>
              <c:f>'G21'!$B$2:$AQ$2</c:f>
              <c:numCache>
                <c:formatCode>0.00</c:formatCode>
                <c:ptCount val="42"/>
                <c:pt idx="0">
                  <c:v>3.6849268058524416</c:v>
                </c:pt>
                <c:pt idx="1">
                  <c:v>3.2229868463868598</c:v>
                </c:pt>
                <c:pt idx="2">
                  <c:v>3.8172819368870137</c:v>
                </c:pt>
                <c:pt idx="3">
                  <c:v>3.9968197481253327</c:v>
                </c:pt>
                <c:pt idx="4">
                  <c:v>4.0153268119821774</c:v>
                </c:pt>
                <c:pt idx="5">
                  <c:v>4.3365587747126426</c:v>
                </c:pt>
                <c:pt idx="6">
                  <c:v>5.2610415364678857</c:v>
                </c:pt>
                <c:pt idx="7">
                  <c:v>5.7518879909948879</c:v>
                </c:pt>
                <c:pt idx="8">
                  <c:v>6.0533759141763142</c:v>
                </c:pt>
                <c:pt idx="9">
                  <c:v>5.4991875455230712</c:v>
                </c:pt>
                <c:pt idx="10">
                  <c:v>3.5423938646904247</c:v>
                </c:pt>
                <c:pt idx="11">
                  <c:v>3.519900249073558</c:v>
                </c:pt>
                <c:pt idx="12">
                  <c:v>3.493048412437588</c:v>
                </c:pt>
                <c:pt idx="13">
                  <c:v>2.5817203198777321</c:v>
                </c:pt>
                <c:pt idx="14">
                  <c:v>2.1237259394843164</c:v>
                </c:pt>
                <c:pt idx="15">
                  <c:v>2.2408217425319776</c:v>
                </c:pt>
                <c:pt idx="16">
                  <c:v>2.545663801226226</c:v>
                </c:pt>
                <c:pt idx="17">
                  <c:v>2.2369053741953451</c:v>
                </c:pt>
                <c:pt idx="18">
                  <c:v>2.3871399715049506</c:v>
                </c:pt>
                <c:pt idx="19">
                  <c:v>2.4537466603927243</c:v>
                </c:pt>
                <c:pt idx="20">
                  <c:v>2.2723150187487846</c:v>
                </c:pt>
                <c:pt idx="21">
                  <c:v>2.3330033738285323</c:v>
                </c:pt>
                <c:pt idx="22">
                  <c:v>2.3919629772998263</c:v>
                </c:pt>
                <c:pt idx="23">
                  <c:v>2.4633100131069341</c:v>
                </c:pt>
                <c:pt idx="24">
                  <c:v>2.5343961274665077</c:v>
                </c:pt>
                <c:pt idx="25">
                  <c:v>2.954890079670605</c:v>
                </c:pt>
                <c:pt idx="26">
                  <c:v>2.9705476080334989</c:v>
                </c:pt>
                <c:pt idx="27">
                  <c:v>2.9212355921816879</c:v>
                </c:pt>
                <c:pt idx="28">
                  <c:v>2.8727612215994043</c:v>
                </c:pt>
                <c:pt idx="29">
                  <c:v>2.7675731942505877</c:v>
                </c:pt>
                <c:pt idx="30">
                  <c:v>2.7000687564241446</c:v>
                </c:pt>
                <c:pt idx="31">
                  <c:v>2.5751918779936034</c:v>
                </c:pt>
                <c:pt idx="32">
                  <c:v>2.3540763167364958</c:v>
                </c:pt>
                <c:pt idx="33">
                  <c:v>2.1501562384522686</c:v>
                </c:pt>
                <c:pt idx="34">
                  <c:v>1.8922552914158359</c:v>
                </c:pt>
                <c:pt idx="35">
                  <c:v>1.6252380613095028</c:v>
                </c:pt>
                <c:pt idx="36">
                  <c:v>1.5103114628939807</c:v>
                </c:pt>
                <c:pt idx="37">
                  <c:v>1.4585594761015557</c:v>
                </c:pt>
                <c:pt idx="38">
                  <c:v>1.3922616630070763</c:v>
                </c:pt>
                <c:pt idx="39">
                  <c:v>1.3109078788802577</c:v>
                </c:pt>
                <c:pt idx="40">
                  <c:v>1.2781314349287669</c:v>
                </c:pt>
                <c:pt idx="41">
                  <c:v>0.81514792322980156</c:v>
                </c:pt>
              </c:numCache>
            </c:numRef>
          </c:val>
          <c:smooth val="0"/>
        </c:ser>
        <c:ser>
          <c:idx val="5"/>
          <c:order val="11"/>
          <c:spPr>
            <a:ln w="31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'G21'!$B$1:$AQ$1</c:f>
              <c:numCache>
                <c:formatCode>General</c:formatCode>
                <c:ptCount val="4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</c:numCache>
            </c:numRef>
          </c:cat>
          <c:val>
            <c:numLit>
              <c:formatCode>General</c:formatCode>
              <c:ptCount val="42"/>
              <c:pt idx="0">
                <c:v>3.6849268058524416</c:v>
              </c:pt>
              <c:pt idx="1">
                <c:v>3.2229868463868598</c:v>
              </c:pt>
              <c:pt idx="2">
                <c:v>3.8172819368870137</c:v>
              </c:pt>
              <c:pt idx="3">
                <c:v>3.9968197481253327</c:v>
              </c:pt>
              <c:pt idx="4">
                <c:v>4.0153268119821774</c:v>
              </c:pt>
              <c:pt idx="5">
                <c:v>4.3365587747126426</c:v>
              </c:pt>
              <c:pt idx="6">
                <c:v>5.2610415364678857</c:v>
              </c:pt>
              <c:pt idx="7">
                <c:v>5.7518879909948879</c:v>
              </c:pt>
              <c:pt idx="8">
                <c:v>6.0533759141763142</c:v>
              </c:pt>
              <c:pt idx="9">
                <c:v>5.4991875455230712</c:v>
              </c:pt>
              <c:pt idx="10">
                <c:v>3.5423938646904247</c:v>
              </c:pt>
              <c:pt idx="11">
                <c:v>3.519900249073558</c:v>
              </c:pt>
              <c:pt idx="12">
                <c:v>3.493048412437588</c:v>
              </c:pt>
              <c:pt idx="13">
                <c:v>2.5817203198777321</c:v>
              </c:pt>
              <c:pt idx="14">
                <c:v>2.1237259394843164</c:v>
              </c:pt>
              <c:pt idx="15">
                <c:v>2.2408217425319776</c:v>
              </c:pt>
              <c:pt idx="16">
                <c:v>2.545663801226226</c:v>
              </c:pt>
              <c:pt idx="17">
                <c:v>2.2369053741953451</c:v>
              </c:pt>
              <c:pt idx="18">
                <c:v>2.3871399715049506</c:v>
              </c:pt>
              <c:pt idx="19">
                <c:v>2.4537466603927243</c:v>
              </c:pt>
              <c:pt idx="20">
                <c:v>2.2723150187487846</c:v>
              </c:pt>
              <c:pt idx="21">
                <c:v>2.3330033738285323</c:v>
              </c:pt>
              <c:pt idx="22">
                <c:v>2.3919629772998263</c:v>
              </c:pt>
              <c:pt idx="23">
                <c:v>2.4633100131069341</c:v>
              </c:pt>
              <c:pt idx="24">
                <c:v>2.5343961274665077</c:v>
              </c:pt>
              <c:pt idx="25">
                <c:v>2.954890079670605</c:v>
              </c:pt>
              <c:pt idx="26">
                <c:v>2.9705476080334989</c:v>
              </c:pt>
              <c:pt idx="27">
                <c:v>2.9212355921816879</c:v>
              </c:pt>
              <c:pt idx="28">
                <c:v>2.8727612215994043</c:v>
              </c:pt>
              <c:pt idx="29">
                <c:v>2.7675731942505877</c:v>
              </c:pt>
              <c:pt idx="30">
                <c:v>2.7000687564241446</c:v>
              </c:pt>
              <c:pt idx="31">
                <c:v>2.5751918779936034</c:v>
              </c:pt>
              <c:pt idx="32">
                <c:v>2.3540763167364958</c:v>
              </c:pt>
              <c:pt idx="33">
                <c:v>2.1501562384522686</c:v>
              </c:pt>
              <c:pt idx="34">
                <c:v>1.8922552914158359</c:v>
              </c:pt>
              <c:pt idx="35">
                <c:v>1.6252380613095028</c:v>
              </c:pt>
              <c:pt idx="36">
                <c:v>1.5103114628939807</c:v>
              </c:pt>
              <c:pt idx="37">
                <c:v>1.4585594761015557</c:v>
              </c:pt>
              <c:pt idx="38">
                <c:v>1.3922616630070763</c:v>
              </c:pt>
              <c:pt idx="39">
                <c:v>1.3109078788802577</c:v>
              </c:pt>
              <c:pt idx="40">
                <c:v>1.2781314349287669</c:v>
              </c:pt>
              <c:pt idx="41">
                <c:v>0.81514792322980156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60296"/>
        <c:axId val="329359904"/>
      </c:lineChart>
      <c:catAx>
        <c:axId val="32936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solidFill>
              <a:sysClr val="windowText" lastClr="000000"/>
            </a:solidFill>
          </a:ln>
        </c:spPr>
        <c:crossAx val="329359904"/>
        <c:crosses val="autoZero"/>
        <c:auto val="1"/>
        <c:lblAlgn val="ctr"/>
        <c:lblOffset val="50"/>
        <c:noMultiLvlLbl val="0"/>
      </c:catAx>
      <c:valAx>
        <c:axId val="329359904"/>
        <c:scaling>
          <c:orientation val="minMax"/>
          <c:max val="8"/>
          <c:min val="-5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Rast potenciálu v %</a:t>
                </a:r>
                <a:r>
                  <a:rPr lang="sk-SK"/>
                  <a:t>, príspevky v p.b.</a:t>
                </a:r>
                <a:endParaRPr lang="en-US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crossAx val="329360296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45737659808652953"/>
          <c:y val="4.5278471288649896E-2"/>
          <c:w val="0.51562568791804253"/>
          <c:h val="0.24303405671851994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nstantia" pitchFamily="18" charset="0"/>
        </a:defRPr>
      </a:pPr>
      <a:endParaRPr lang="sk-S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3"/>
          <c:order val="0"/>
          <c:tx>
            <c:strRef>
              <c:f>'G22'!$A$2</c:f>
              <c:strCache>
                <c:ptCount val="1"/>
                <c:pt idx="0">
                  <c:v>základný scenár</c:v>
                </c:pt>
              </c:strCache>
            </c:strRef>
          </c:tx>
          <c:spPr>
            <a:solidFill>
              <a:srgbClr val="13B5EA"/>
            </a:solidFill>
            <a:ln w="25400">
              <a:noFill/>
            </a:ln>
          </c:spPr>
          <c:cat>
            <c:numRef>
              <c:f>'G22'!$B$1:$BP$1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'G22'!$B$2:$BP$2</c:f>
              <c:numCache>
                <c:formatCode>0.00</c:formatCode>
                <c:ptCount val="67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55.17757220465397</c:v>
                </c:pt>
                <c:pt idx="18">
                  <c:v>55.259493122426584</c:v>
                </c:pt>
                <c:pt idx="19">
                  <c:v>55.429806177426045</c:v>
                </c:pt>
                <c:pt idx="20">
                  <c:v>55.398695832608411</c:v>
                </c:pt>
                <c:pt idx="21">
                  <c:v>56.14466877637706</c:v>
                </c:pt>
                <c:pt idx="22">
                  <c:v>56.991876977211867</c:v>
                </c:pt>
                <c:pt idx="23">
                  <c:v>57.97065918326264</c:v>
                </c:pt>
                <c:pt idx="24">
                  <c:v>59.057120816208638</c:v>
                </c:pt>
                <c:pt idx="25">
                  <c:v>60.216998690817455</c:v>
                </c:pt>
                <c:pt idx="26">
                  <c:v>61.228150537761294</c:v>
                </c:pt>
                <c:pt idx="27">
                  <c:v>62.282330733420331</c:v>
                </c:pt>
                <c:pt idx="28">
                  <c:v>63.587462990558798</c:v>
                </c:pt>
                <c:pt idx="29">
                  <c:v>65.093868041176961</c:v>
                </c:pt>
                <c:pt idx="30">
                  <c:v>66.748522720029243</c:v>
                </c:pt>
                <c:pt idx="31">
                  <c:v>68.469553595178084</c:v>
                </c:pt>
                <c:pt idx="32">
                  <c:v>70.252512629617954</c:v>
                </c:pt>
                <c:pt idx="33">
                  <c:v>72.160168301006308</c:v>
                </c:pt>
                <c:pt idx="34">
                  <c:v>74.197105649320221</c:v>
                </c:pt>
                <c:pt idx="35">
                  <c:v>76.375276217579284</c:v>
                </c:pt>
                <c:pt idx="36">
                  <c:v>78.773453421562749</c:v>
                </c:pt>
                <c:pt idx="37">
                  <c:v>81.313533801309262</c:v>
                </c:pt>
                <c:pt idx="38">
                  <c:v>83.945677158113241</c:v>
                </c:pt>
                <c:pt idx="39">
                  <c:v>86.756156711006454</c:v>
                </c:pt>
                <c:pt idx="40">
                  <c:v>89.697642379869023</c:v>
                </c:pt>
                <c:pt idx="41">
                  <c:v>92.745516941153724</c:v>
                </c:pt>
                <c:pt idx="42">
                  <c:v>96.355479345440386</c:v>
                </c:pt>
                <c:pt idx="43">
                  <c:v>100.06982187633827</c:v>
                </c:pt>
                <c:pt idx="44">
                  <c:v>103.83291958149954</c:v>
                </c:pt>
                <c:pt idx="45">
                  <c:v>107.89428336911593</c:v>
                </c:pt>
                <c:pt idx="46">
                  <c:v>112.14228731664744</c:v>
                </c:pt>
                <c:pt idx="47">
                  <c:v>116.58037456519774</c:v>
                </c:pt>
                <c:pt idx="48">
                  <c:v>121.24692558981351</c:v>
                </c:pt>
                <c:pt idx="49">
                  <c:v>126.18459505641242</c:v>
                </c:pt>
                <c:pt idx="50">
                  <c:v>131.34393806157928</c:v>
                </c:pt>
                <c:pt idx="51">
                  <c:v>136.69139069270767</c:v>
                </c:pt>
                <c:pt idx="52">
                  <c:v>142.30681818349035</c:v>
                </c:pt>
                <c:pt idx="53">
                  <c:v>148.13556925816974</c:v>
                </c:pt>
                <c:pt idx="54">
                  <c:v>154.30196584562086</c:v>
                </c:pt>
                <c:pt idx="55">
                  <c:v>160.79207039540393</c:v>
                </c:pt>
                <c:pt idx="56">
                  <c:v>167.61768419074849</c:v>
                </c:pt>
                <c:pt idx="57">
                  <c:v>174.72546598185005</c:v>
                </c:pt>
                <c:pt idx="58">
                  <c:v>182.17676997306674</c:v>
                </c:pt>
                <c:pt idx="59">
                  <c:v>189.91866662106639</c:v>
                </c:pt>
                <c:pt idx="60">
                  <c:v>197.95509896429996</c:v>
                </c:pt>
                <c:pt idx="61">
                  <c:v>206.27106536233691</c:v>
                </c:pt>
                <c:pt idx="62">
                  <c:v>214.89338838326452</c:v>
                </c:pt>
                <c:pt idx="63">
                  <c:v>223.72395283834982</c:v>
                </c:pt>
                <c:pt idx="64">
                  <c:v>232.6878413517004</c:v>
                </c:pt>
                <c:pt idx="65">
                  <c:v>241.68608617280839</c:v>
                </c:pt>
                <c:pt idx="66">
                  <c:v>250.83040226030374</c:v>
                </c:pt>
              </c:numCache>
            </c:numRef>
          </c:val>
        </c:ser>
        <c:ser>
          <c:idx val="1"/>
          <c:order val="1"/>
          <c:tx>
            <c:strRef>
              <c:f>'G22'!$A$3</c:f>
              <c:strCache>
                <c:ptCount val="1"/>
                <c:pt idx="0">
                  <c:v>TFP pesimistický scenár</c:v>
                </c:pt>
              </c:strCache>
            </c:strRef>
          </c:tx>
          <c:spPr>
            <a:solidFill>
              <a:srgbClr val="015D82"/>
            </a:solidFill>
            <a:ln w="28575" cap="rnd">
              <a:noFill/>
              <a:prstDash val="sysDot"/>
              <a:round/>
            </a:ln>
            <a:effectLst/>
          </c:spPr>
          <c:cat>
            <c:numRef>
              <c:f>'G22'!$B$1:$BP$1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'G22'!$B$3:$AM$3</c:f>
              <c:numCache>
                <c:formatCode>0.00</c:formatCode>
                <c:ptCount val="38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55.660467114079445</c:v>
                </c:pt>
                <c:pt idx="19">
                  <c:v>55.953753096031946</c:v>
                </c:pt>
                <c:pt idx="20">
                  <c:v>56.006974860067615</c:v>
                </c:pt>
                <c:pt idx="21">
                  <c:v>57.078234850926776</c:v>
                </c:pt>
                <c:pt idx="22">
                  <c:v>58.893376473147526</c:v>
                </c:pt>
                <c:pt idx="23">
                  <c:v>60.974692498322433</c:v>
                </c:pt>
                <c:pt idx="24">
                  <c:v>63.387763960232256</c:v>
                </c:pt>
                <c:pt idx="25">
                  <c:v>66.237427192023617</c:v>
                </c:pt>
                <c:pt idx="26">
                  <c:v>69.289489540522666</c:v>
                </c:pt>
                <c:pt idx="27">
                  <c:v>73.02243387926876</c:v>
                </c:pt>
                <c:pt idx="28">
                  <c:v>77.620845864033569</c:v>
                </c:pt>
                <c:pt idx="29">
                  <c:v>83.246164136062745</c:v>
                </c:pt>
                <c:pt idx="30">
                  <c:v>90.072232658818152</c:v>
                </c:pt>
                <c:pt idx="31">
                  <c:v>98.301627630114126</c:v>
                </c:pt>
                <c:pt idx="32">
                  <c:v>108.49102090296935</c:v>
                </c:pt>
                <c:pt idx="33">
                  <c:v>121.53277204567291</c:v>
                </c:pt>
                <c:pt idx="34">
                  <c:v>138.83382399247694</c:v>
                </c:pt>
                <c:pt idx="35">
                  <c:v>163.39393777250959</c:v>
                </c:pt>
                <c:pt idx="36">
                  <c:v>201.50271707448999</c:v>
                </c:pt>
                <c:pt idx="37">
                  <c:v>270.03865894546306</c:v>
                </c:pt>
              </c:numCache>
            </c:numRef>
          </c:val>
        </c:ser>
        <c:ser>
          <c:idx val="2"/>
          <c:order val="2"/>
          <c:tx>
            <c:strRef>
              <c:f>'G22'!$A$4</c:f>
              <c:strCache>
                <c:ptCount val="1"/>
                <c:pt idx="0">
                  <c:v>TFP optimistický scenár</c:v>
                </c:pt>
              </c:strCache>
            </c:strRef>
          </c:tx>
          <c:spPr>
            <a:solidFill>
              <a:srgbClr val="DCB47B"/>
            </a:solidFill>
            <a:ln w="28575" cap="rnd">
              <a:noFill/>
              <a:prstDash val="sysDash"/>
              <a:round/>
            </a:ln>
            <a:effectLst/>
          </c:spPr>
          <c:cat>
            <c:numRef>
              <c:f>'G22'!$B$1:$BP$1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'G22'!$B$4:$AP$4</c:f>
              <c:numCache>
                <c:formatCode>0.00</c:formatCode>
                <c:ptCount val="41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55.660467114079445</c:v>
                </c:pt>
                <c:pt idx="19">
                  <c:v>55.953753096031946</c:v>
                </c:pt>
                <c:pt idx="20">
                  <c:v>56.006974860067615</c:v>
                </c:pt>
                <c:pt idx="21">
                  <c:v>56.687697028850451</c:v>
                </c:pt>
                <c:pt idx="22">
                  <c:v>57.783840760781636</c:v>
                </c:pt>
                <c:pt idx="23">
                  <c:v>59.006576721647654</c:v>
                </c:pt>
                <c:pt idx="24">
                  <c:v>60.403880319929272</c:v>
                </c:pt>
                <c:pt idx="25">
                  <c:v>62.094146296158002</c:v>
                </c:pt>
                <c:pt idx="26">
                  <c:v>63.827158302250517</c:v>
                </c:pt>
                <c:pt idx="27">
                  <c:v>66.004647205887423</c:v>
                </c:pt>
                <c:pt idx="28">
                  <c:v>68.727726277092898</c:v>
                </c:pt>
                <c:pt idx="29">
                  <c:v>72.041874834418707</c:v>
                </c:pt>
                <c:pt idx="30">
                  <c:v>75.961357219455365</c:v>
                </c:pt>
                <c:pt idx="31">
                  <c:v>80.46528341418896</c:v>
                </c:pt>
                <c:pt idx="32">
                  <c:v>85.728892997445712</c:v>
                </c:pt>
                <c:pt idx="33">
                  <c:v>91.999631284312571</c:v>
                </c:pt>
                <c:pt idx="34">
                  <c:v>99.549666698438088</c:v>
                </c:pt>
                <c:pt idx="35">
                  <c:v>108.96207873739074</c:v>
                </c:pt>
                <c:pt idx="36">
                  <c:v>121.07368490102782</c:v>
                </c:pt>
                <c:pt idx="37">
                  <c:v>137.22090011093277</c:v>
                </c:pt>
                <c:pt idx="38">
                  <c:v>159.96339058637551</c:v>
                </c:pt>
                <c:pt idx="39">
                  <c:v>194.59593614736261</c:v>
                </c:pt>
                <c:pt idx="40">
                  <c:v>254.50564115720599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59512"/>
        <c:axId val="329359120"/>
      </c:areaChart>
      <c:lineChart>
        <c:grouping val="standard"/>
        <c:varyColors val="0"/>
        <c:ser>
          <c:idx val="4"/>
          <c:order val="3"/>
          <c:tx>
            <c:strRef>
              <c:f>'G22'!$A$5</c:f>
              <c:strCache>
                <c:ptCount val="1"/>
                <c:pt idx="0">
                  <c:v>TFP pôvodný scenár (s dynamickými efektami)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'G22'!$B$1:$BP$1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'G22'!$B$5:$AP$5</c:f>
              <c:numCache>
                <c:formatCode>0.00</c:formatCode>
                <c:ptCount val="41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55.660467114079445</c:v>
                </c:pt>
                <c:pt idx="19">
                  <c:v>55.953753096031946</c:v>
                </c:pt>
                <c:pt idx="20">
                  <c:v>56.006974860067615</c:v>
                </c:pt>
                <c:pt idx="21">
                  <c:v>56.687697028850451</c:v>
                </c:pt>
                <c:pt idx="22">
                  <c:v>57.783840760781636</c:v>
                </c:pt>
                <c:pt idx="23">
                  <c:v>59.006576721647654</c:v>
                </c:pt>
                <c:pt idx="24">
                  <c:v>60.403880319929272</c:v>
                </c:pt>
                <c:pt idx="25">
                  <c:v>62.038917471395983</c:v>
                </c:pt>
                <c:pt idx="26">
                  <c:v>63.749423192368958</c:v>
                </c:pt>
                <c:pt idx="27">
                  <c:v>65.973052631202222</c:v>
                </c:pt>
                <c:pt idx="28">
                  <c:v>68.835033380380949</c:v>
                </c:pt>
                <c:pt idx="29">
                  <c:v>72.406937766429593</c:v>
                </c:pt>
                <c:pt idx="30">
                  <c:v>76.73705813713697</c:v>
                </c:pt>
                <c:pt idx="31">
                  <c:v>81.850094799001255</c:v>
                </c:pt>
                <c:pt idx="32">
                  <c:v>87.98862078833524</c:v>
                </c:pt>
                <c:pt idx="33">
                  <c:v>95.504494500607265</c:v>
                </c:pt>
                <c:pt idx="34">
                  <c:v>104.83570016421552</c:v>
                </c:pt>
                <c:pt idx="35">
                  <c:v>116.86725779069658</c:v>
                </c:pt>
                <c:pt idx="36">
                  <c:v>132.99688664471901</c:v>
                </c:pt>
                <c:pt idx="37">
                  <c:v>155.51134102529244</c:v>
                </c:pt>
                <c:pt idx="38">
                  <c:v>189.31631688803395</c:v>
                </c:pt>
                <c:pt idx="39">
                  <c:v>247.02073276690876</c:v>
                </c:pt>
                <c:pt idx="40">
                  <c:v>375.27433955402347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59512"/>
        <c:axId val="329359120"/>
      </c:lineChart>
      <c:catAx>
        <c:axId val="32935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  <a:alpha val="99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29359120"/>
        <c:crosses val="autoZero"/>
        <c:auto val="1"/>
        <c:lblAlgn val="ctr"/>
        <c:lblOffset val="100"/>
        <c:noMultiLvlLbl val="0"/>
      </c:catAx>
      <c:valAx>
        <c:axId val="329359120"/>
        <c:scaling>
          <c:orientation val="minMax"/>
          <c:max val="3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29359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781435925397313E-2"/>
          <c:y val="4.3710977304307549E-2"/>
          <c:w val="0.43537181070288822"/>
          <c:h val="0.34908908445267872"/>
        </c:manualLayout>
      </c:layout>
      <c:overlay val="1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3"/>
          <c:order val="0"/>
          <c:tx>
            <c:strRef>
              <c:f>'G23'!$A$2</c:f>
              <c:strCache>
                <c:ptCount val="1"/>
                <c:pt idx="0">
                  <c:v>základný scenár</c:v>
                </c:pt>
              </c:strCache>
            </c:strRef>
          </c:tx>
          <c:spPr>
            <a:solidFill>
              <a:srgbClr val="13B5EA"/>
            </a:solidFill>
            <a:ln w="25400">
              <a:noFill/>
            </a:ln>
          </c:spPr>
          <c:cat>
            <c:numRef>
              <c:f>'G23'!$B$1:$BP$1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'G23'!$B$2:$BP$2</c:f>
              <c:numCache>
                <c:formatCode>0.00</c:formatCode>
                <c:ptCount val="67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55.17757220465397</c:v>
                </c:pt>
                <c:pt idx="18">
                  <c:v>55.259493122426584</c:v>
                </c:pt>
                <c:pt idx="19">
                  <c:v>55.429806177426045</c:v>
                </c:pt>
                <c:pt idx="20">
                  <c:v>55.398695832608411</c:v>
                </c:pt>
                <c:pt idx="21">
                  <c:v>56.14466877637706</c:v>
                </c:pt>
                <c:pt idx="22">
                  <c:v>56.991876977211867</c:v>
                </c:pt>
                <c:pt idx="23">
                  <c:v>57.97065918326264</c:v>
                </c:pt>
                <c:pt idx="24">
                  <c:v>59.057120816208638</c:v>
                </c:pt>
                <c:pt idx="25">
                  <c:v>60.216998690817455</c:v>
                </c:pt>
                <c:pt idx="26">
                  <c:v>61.228150537761294</c:v>
                </c:pt>
                <c:pt idx="27">
                  <c:v>62.282330733420331</c:v>
                </c:pt>
                <c:pt idx="28">
                  <c:v>63.587462990558798</c:v>
                </c:pt>
                <c:pt idx="29">
                  <c:v>65.093868041176961</c:v>
                </c:pt>
                <c:pt idx="30">
                  <c:v>66.748522720029243</c:v>
                </c:pt>
                <c:pt idx="31">
                  <c:v>68.469553595178084</c:v>
                </c:pt>
                <c:pt idx="32">
                  <c:v>70.252512629617954</c:v>
                </c:pt>
                <c:pt idx="33">
                  <c:v>72.160168301006308</c:v>
                </c:pt>
                <c:pt idx="34">
                  <c:v>74.197105649320221</c:v>
                </c:pt>
                <c:pt idx="35">
                  <c:v>76.375276217579284</c:v>
                </c:pt>
                <c:pt idx="36">
                  <c:v>78.773453421562749</c:v>
                </c:pt>
                <c:pt idx="37">
                  <c:v>81.313533801309262</c:v>
                </c:pt>
                <c:pt idx="38">
                  <c:v>83.945677158113241</c:v>
                </c:pt>
                <c:pt idx="39">
                  <c:v>86.756156711006454</c:v>
                </c:pt>
                <c:pt idx="40">
                  <c:v>89.697642379869023</c:v>
                </c:pt>
                <c:pt idx="41">
                  <c:v>92.745516941153724</c:v>
                </c:pt>
                <c:pt idx="42">
                  <c:v>96.355479345440386</c:v>
                </c:pt>
                <c:pt idx="43">
                  <c:v>100.06982187633827</c:v>
                </c:pt>
                <c:pt idx="44">
                  <c:v>103.83291958149954</c:v>
                </c:pt>
                <c:pt idx="45">
                  <c:v>107.89428336911593</c:v>
                </c:pt>
                <c:pt idx="46">
                  <c:v>112.14228731664744</c:v>
                </c:pt>
                <c:pt idx="47">
                  <c:v>116.58037456519774</c:v>
                </c:pt>
                <c:pt idx="48">
                  <c:v>121.24692558981351</c:v>
                </c:pt>
                <c:pt idx="49">
                  <c:v>126.18459505641242</c:v>
                </c:pt>
                <c:pt idx="50">
                  <c:v>131.34393806157928</c:v>
                </c:pt>
                <c:pt idx="51">
                  <c:v>136.69139069270767</c:v>
                </c:pt>
                <c:pt idx="52">
                  <c:v>142.30681818349035</c:v>
                </c:pt>
                <c:pt idx="53">
                  <c:v>148.13556925816974</c:v>
                </c:pt>
                <c:pt idx="54">
                  <c:v>154.30196584562086</c:v>
                </c:pt>
                <c:pt idx="55">
                  <c:v>160.79207039540393</c:v>
                </c:pt>
                <c:pt idx="56">
                  <c:v>167.61768419074849</c:v>
                </c:pt>
                <c:pt idx="57">
                  <c:v>174.72546598185005</c:v>
                </c:pt>
                <c:pt idx="58">
                  <c:v>182.17676997306674</c:v>
                </c:pt>
                <c:pt idx="59">
                  <c:v>189.91866662106639</c:v>
                </c:pt>
                <c:pt idx="60">
                  <c:v>197.95509896429996</c:v>
                </c:pt>
                <c:pt idx="61">
                  <c:v>206.27106536233691</c:v>
                </c:pt>
                <c:pt idx="62">
                  <c:v>214.89338838326452</c:v>
                </c:pt>
                <c:pt idx="63">
                  <c:v>223.72395283834982</c:v>
                </c:pt>
                <c:pt idx="64">
                  <c:v>232.6878413517004</c:v>
                </c:pt>
                <c:pt idx="65">
                  <c:v>241.68608617280839</c:v>
                </c:pt>
                <c:pt idx="66">
                  <c:v>250.83040226030374</c:v>
                </c:pt>
              </c:numCache>
            </c:numRef>
          </c:val>
        </c:ser>
        <c:ser>
          <c:idx val="1"/>
          <c:order val="1"/>
          <c:tx>
            <c:strRef>
              <c:f>'G23'!$A$3</c:f>
              <c:strCache>
                <c:ptCount val="1"/>
                <c:pt idx="0">
                  <c:v>NAWRU - pesimistický scenár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8575" cap="rnd">
              <a:noFill/>
              <a:prstDash val="sysDot"/>
              <a:round/>
            </a:ln>
            <a:effectLst/>
          </c:spPr>
          <c:cat>
            <c:numRef>
              <c:f>'G23'!$B$1:$BP$1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'G23'!$B$3:$AO$3</c:f>
              <c:numCache>
                <c:formatCode>0.00</c:formatCode>
                <c:ptCount val="40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55.660467114079445</c:v>
                </c:pt>
                <c:pt idx="19">
                  <c:v>55.953753096031946</c:v>
                </c:pt>
                <c:pt idx="20">
                  <c:v>56.006974860067615</c:v>
                </c:pt>
                <c:pt idx="21">
                  <c:v>56.51968584211977</c:v>
                </c:pt>
                <c:pt idx="22">
                  <c:v>57.120446086270192</c:v>
                </c:pt>
                <c:pt idx="23">
                  <c:v>57.935894455416737</c:v>
                </c:pt>
                <c:pt idx="24">
                  <c:v>58.968871863839745</c:v>
                </c:pt>
                <c:pt idx="25">
                  <c:v>60.253759445269885</c:v>
                </c:pt>
                <c:pt idx="26">
                  <c:v>62.033837446399311</c:v>
                </c:pt>
                <c:pt idx="27">
                  <c:v>64.344968473706516</c:v>
                </c:pt>
                <c:pt idx="28">
                  <c:v>67.298353024661068</c:v>
                </c:pt>
                <c:pt idx="29">
                  <c:v>70.982142266168637</c:v>
                </c:pt>
                <c:pt idx="30">
                  <c:v>75.432332411301175</c:v>
                </c:pt>
                <c:pt idx="31">
                  <c:v>80.663008543505995</c:v>
                </c:pt>
                <c:pt idx="32">
                  <c:v>86.917341433285003</c:v>
                </c:pt>
                <c:pt idx="33">
                  <c:v>94.540431280797094</c:v>
                </c:pt>
                <c:pt idx="34">
                  <c:v>103.98674012019103</c:v>
                </c:pt>
                <c:pt idx="35">
                  <c:v>116.12539667897248</c:v>
                </c:pt>
                <c:pt idx="36">
                  <c:v>132.35277528408182</c:v>
                </c:pt>
                <c:pt idx="37">
                  <c:v>154.97834685010619</c:v>
                </c:pt>
                <c:pt idx="38">
                  <c:v>188.85073054486949</c:v>
                </c:pt>
                <c:pt idx="39">
                  <c:v>246.5243561467683</c:v>
                </c:pt>
              </c:numCache>
            </c:numRef>
          </c:val>
        </c:ser>
        <c:ser>
          <c:idx val="2"/>
          <c:order val="2"/>
          <c:tx>
            <c:strRef>
              <c:f>'G23'!$A$4</c:f>
              <c:strCache>
                <c:ptCount val="1"/>
                <c:pt idx="0">
                  <c:v>NAWRU - optimistický scenár</c:v>
                </c:pt>
              </c:strCache>
            </c:strRef>
          </c:tx>
          <c:spPr>
            <a:solidFill>
              <a:srgbClr val="014A67"/>
            </a:solidFill>
            <a:ln w="28575" cap="rnd">
              <a:noFill/>
              <a:prstDash val="sysDash"/>
              <a:round/>
            </a:ln>
            <a:effectLst/>
          </c:spPr>
          <c:cat>
            <c:numRef>
              <c:f>'G23'!$B$1:$BP$1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'G23'!$B$4:$AP$4</c:f>
              <c:numCache>
                <c:formatCode>0.00</c:formatCode>
                <c:ptCount val="41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55.660467114079445</c:v>
                </c:pt>
                <c:pt idx="19">
                  <c:v>55.953753096031946</c:v>
                </c:pt>
                <c:pt idx="20">
                  <c:v>56.006974860067615</c:v>
                </c:pt>
                <c:pt idx="21">
                  <c:v>55.551129109626594</c:v>
                </c:pt>
                <c:pt idx="22">
                  <c:v>55.391911711247118</c:v>
                </c:pt>
                <c:pt idx="23">
                  <c:v>55.688589566513279</c:v>
                </c:pt>
                <c:pt idx="24">
                  <c:v>56.332141603164217</c:v>
                </c:pt>
                <c:pt idx="25">
                  <c:v>57.294600713602136</c:v>
                </c:pt>
                <c:pt idx="26">
                  <c:v>58.76504397934702</c:v>
                </c:pt>
                <c:pt idx="27">
                  <c:v>60.746464113776533</c:v>
                </c:pt>
                <c:pt idx="28">
                  <c:v>63.319001240471373</c:v>
                </c:pt>
                <c:pt idx="29">
                  <c:v>66.539293776288673</c:v>
                </c:pt>
                <c:pt idx="30">
                  <c:v>70.411833440240429</c:v>
                </c:pt>
                <c:pt idx="31">
                  <c:v>74.914074808304107</c:v>
                </c:pt>
                <c:pt idx="32">
                  <c:v>80.226756592933612</c:v>
                </c:pt>
                <c:pt idx="33">
                  <c:v>86.600559097399085</c:v>
                </c:pt>
                <c:pt idx="34">
                  <c:v>94.34226463851428</c:v>
                </c:pt>
                <c:pt idx="35">
                  <c:v>104.03648571332428</c:v>
                </c:pt>
                <c:pt idx="36">
                  <c:v>116.5648792496103</c:v>
                </c:pt>
                <c:pt idx="37">
                  <c:v>133.2087650004469</c:v>
                </c:pt>
                <c:pt idx="38">
                  <c:v>156.36790911736873</c:v>
                </c:pt>
                <c:pt idx="39">
                  <c:v>191.32292923884299</c:v>
                </c:pt>
                <c:pt idx="40">
                  <c:v>251.30156994662875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58336"/>
        <c:axId val="329357944"/>
      </c:areaChart>
      <c:lineChart>
        <c:grouping val="standard"/>
        <c:varyColors val="0"/>
        <c:ser>
          <c:idx val="4"/>
          <c:order val="3"/>
          <c:tx>
            <c:strRef>
              <c:f>'G23'!$A$5</c:f>
              <c:strCache>
                <c:ptCount val="1"/>
                <c:pt idx="0">
                  <c:v>NAWRU pôvodný scenár (s dynamickými efektami)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'G23'!$B$1:$BP$1</c:f>
              <c:numCache>
                <c:formatCode>General</c:formatCode>
                <c:ptCount val="6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  <c:pt idx="66">
                  <c:v>2064</c:v>
                </c:pt>
              </c:numCache>
            </c:numRef>
          </c:cat>
          <c:val>
            <c:numRef>
              <c:f>'G23'!$B$5:$AP$5</c:f>
              <c:numCache>
                <c:formatCode>0.00</c:formatCode>
                <c:ptCount val="41"/>
                <c:pt idx="0">
                  <c:v>33.868934619010496</c:v>
                </c:pt>
                <c:pt idx="1">
                  <c:v>47.089178480990135</c:v>
                </c:pt>
                <c:pt idx="2">
                  <c:v>49.631810187008412</c:v>
                </c:pt>
                <c:pt idx="3">
                  <c:v>48.25225308941468</c:v>
                </c:pt>
                <c:pt idx="4">
                  <c:v>42.788223013026268</c:v>
                </c:pt>
                <c:pt idx="5">
                  <c:v>41.484415293922822</c:v>
                </c:pt>
                <c:pt idx="6">
                  <c:v>40.55688941251249</c:v>
                </c:pt>
                <c:pt idx="7">
                  <c:v>33.80477195037389</c:v>
                </c:pt>
                <c:pt idx="8">
                  <c:v>30.687732501216441</c:v>
                </c:pt>
                <c:pt idx="9">
                  <c:v>29.844136327960065</c:v>
                </c:pt>
                <c:pt idx="10">
                  <c:v>28.20381552396692</c:v>
                </c:pt>
                <c:pt idx="11">
                  <c:v>35.984605326335391</c:v>
                </c:pt>
                <c:pt idx="12">
                  <c:v>41.101899308105104</c:v>
                </c:pt>
                <c:pt idx="13">
                  <c:v>43.450146774298531</c:v>
                </c:pt>
                <c:pt idx="14">
                  <c:v>52.113504037452799</c:v>
                </c:pt>
                <c:pt idx="15">
                  <c:v>54.595266983793969</c:v>
                </c:pt>
                <c:pt idx="16">
                  <c:v>53.575664720181301</c:v>
                </c:pt>
                <c:pt idx="17">
                  <c:v>55.406037948239941</c:v>
                </c:pt>
                <c:pt idx="18">
                  <c:v>55.660467114079445</c:v>
                </c:pt>
                <c:pt idx="19">
                  <c:v>55.953753096031946</c:v>
                </c:pt>
                <c:pt idx="20">
                  <c:v>56.006974860067615</c:v>
                </c:pt>
                <c:pt idx="21">
                  <c:v>56.687697028850451</c:v>
                </c:pt>
                <c:pt idx="22">
                  <c:v>57.783840760781636</c:v>
                </c:pt>
                <c:pt idx="23">
                  <c:v>59.006576721647654</c:v>
                </c:pt>
                <c:pt idx="24">
                  <c:v>60.403880319929272</c:v>
                </c:pt>
                <c:pt idx="25">
                  <c:v>62.038917471395983</c:v>
                </c:pt>
                <c:pt idx="26">
                  <c:v>63.749423192368958</c:v>
                </c:pt>
                <c:pt idx="27">
                  <c:v>65.973052631202222</c:v>
                </c:pt>
                <c:pt idx="28">
                  <c:v>68.835033380380949</c:v>
                </c:pt>
                <c:pt idx="29">
                  <c:v>72.406937766429593</c:v>
                </c:pt>
                <c:pt idx="30">
                  <c:v>76.73705813713697</c:v>
                </c:pt>
                <c:pt idx="31">
                  <c:v>81.850094799001255</c:v>
                </c:pt>
                <c:pt idx="32">
                  <c:v>87.98862078833524</c:v>
                </c:pt>
                <c:pt idx="33">
                  <c:v>95.504494500607265</c:v>
                </c:pt>
                <c:pt idx="34">
                  <c:v>104.83570016421552</c:v>
                </c:pt>
                <c:pt idx="35">
                  <c:v>116.86725779069658</c:v>
                </c:pt>
                <c:pt idx="36">
                  <c:v>132.99688664471901</c:v>
                </c:pt>
                <c:pt idx="37">
                  <c:v>155.51134102529244</c:v>
                </c:pt>
                <c:pt idx="38">
                  <c:v>189.31631688803395</c:v>
                </c:pt>
                <c:pt idx="39">
                  <c:v>247.02073276690876</c:v>
                </c:pt>
                <c:pt idx="40">
                  <c:v>375.27433955402347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58336"/>
        <c:axId val="329357944"/>
      </c:lineChart>
      <c:catAx>
        <c:axId val="3293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  <a:alpha val="99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00"/>
            </a:pPr>
            <a:endParaRPr lang="sk-SK"/>
          </a:p>
        </c:txPr>
        <c:crossAx val="329357944"/>
        <c:crosses val="autoZero"/>
        <c:auto val="1"/>
        <c:lblAlgn val="ctr"/>
        <c:lblOffset val="100"/>
        <c:noMultiLvlLbl val="0"/>
      </c:catAx>
      <c:valAx>
        <c:axId val="329357944"/>
        <c:scaling>
          <c:orientation val="minMax"/>
          <c:max val="3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0" vert="horz"/>
          <a:lstStyle/>
          <a:p>
            <a:pPr>
              <a:defRPr sz="1000"/>
            </a:pPr>
            <a:endParaRPr lang="sk-SK"/>
          </a:p>
        </c:txPr>
        <c:crossAx val="329358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350342917929539E-2"/>
          <c:y val="4.763254593175853E-2"/>
          <c:w val="0.48425164777009799"/>
          <c:h val="0.35693222170758065"/>
        </c:manualLayout>
      </c:layout>
      <c:overlay val="1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1000"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866666666665"/>
          <c:y val="4.1301481481481488E-2"/>
          <c:w val="0.86423622222222218"/>
          <c:h val="0.85640851851851851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'G24'!$B$4:$B$104</c:f>
              <c:numCache>
                <c:formatCode>#,##0</c:formatCode>
                <c:ptCount val="101"/>
                <c:pt idx="0">
                  <c:v>-51.333387172137819</c:v>
                </c:pt>
                <c:pt idx="1">
                  <c:v>-105.72578526517927</c:v>
                </c:pt>
                <c:pt idx="2">
                  <c:v>-150.23280125109881</c:v>
                </c:pt>
                <c:pt idx="3">
                  <c:v>-180.3999919969402</c:v>
                </c:pt>
                <c:pt idx="4">
                  <c:v>-198.75213362163061</c:v>
                </c:pt>
                <c:pt idx="5">
                  <c:v>-210.0836992683702</c:v>
                </c:pt>
                <c:pt idx="6">
                  <c:v>-217.00128220058673</c:v>
                </c:pt>
                <c:pt idx="7">
                  <c:v>-220.70200739922853</c:v>
                </c:pt>
                <c:pt idx="8">
                  <c:v>-223.85046443229427</c:v>
                </c:pt>
                <c:pt idx="9">
                  <c:v>-227.81784330768915</c:v>
                </c:pt>
                <c:pt idx="10">
                  <c:v>-233.21989004764555</c:v>
                </c:pt>
                <c:pt idx="11">
                  <c:v>-236.97607218197166</c:v>
                </c:pt>
                <c:pt idx="12">
                  <c:v>-235.94591073301299</c:v>
                </c:pt>
                <c:pt idx="13">
                  <c:v>-234.25661748812425</c:v>
                </c:pt>
                <c:pt idx="14">
                  <c:v>-241.19014187243317</c:v>
                </c:pt>
                <c:pt idx="15">
                  <c:v>-258.34112636971787</c:v>
                </c:pt>
                <c:pt idx="16">
                  <c:v>-282.22537406580358</c:v>
                </c:pt>
                <c:pt idx="17">
                  <c:v>-303.6177283066819</c:v>
                </c:pt>
                <c:pt idx="18">
                  <c:v>-307.93197636398781</c:v>
                </c:pt>
                <c:pt idx="19">
                  <c:v>-286.71341717785924</c:v>
                </c:pt>
                <c:pt idx="20">
                  <c:v>-245.73230080092782</c:v>
                </c:pt>
                <c:pt idx="21">
                  <c:v>-197.72980819122191</c:v>
                </c:pt>
                <c:pt idx="22">
                  <c:v>-151.91943923926587</c:v>
                </c:pt>
                <c:pt idx="23">
                  <c:v>-110.44411535132647</c:v>
                </c:pt>
                <c:pt idx="24">
                  <c:v>-71.95832363798543</c:v>
                </c:pt>
                <c:pt idx="25">
                  <c:v>-39.764677992950247</c:v>
                </c:pt>
                <c:pt idx="26">
                  <c:v>-17.203259493516583</c:v>
                </c:pt>
                <c:pt idx="27">
                  <c:v>-3.8315275362312664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'G24'!$C$4:$C$104</c:f>
              <c:numCache>
                <c:formatCode>#,##0</c:formatCode>
                <c:ptCount val="101"/>
                <c:pt idx="0">
                  <c:v>-763.43990684186679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'G24'!$D$4:$D$104</c:f>
              <c:numCache>
                <c:formatCode>#,##0</c:formatCode>
                <c:ptCount val="101"/>
                <c:pt idx="0">
                  <c:v>-2018.5479771535711</c:v>
                </c:pt>
                <c:pt idx="1">
                  <c:v>-2018.5479771535713</c:v>
                </c:pt>
                <c:pt idx="2">
                  <c:v>-2018.5479771535711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'G24'!$E$4:$E$104</c:f>
              <c:numCache>
                <c:formatCode>#,##0</c:formatCode>
                <c:ptCount val="101"/>
                <c:pt idx="0">
                  <c:v>-4.097207851443514</c:v>
                </c:pt>
                <c:pt idx="1">
                  <c:v>-8.1426572015268164</c:v>
                </c:pt>
                <c:pt idx="2">
                  <c:v>-12.699514800567089</c:v>
                </c:pt>
                <c:pt idx="3">
                  <c:v>-18.575385669681701</c:v>
                </c:pt>
                <c:pt idx="4">
                  <c:v>-25.039134020021301</c:v>
                </c:pt>
                <c:pt idx="5">
                  <c:v>-30.320049118452658</c:v>
                </c:pt>
                <c:pt idx="6">
                  <c:v>-34.08210225964487</c:v>
                </c:pt>
                <c:pt idx="7">
                  <c:v>-36.648595112907941</c:v>
                </c:pt>
                <c:pt idx="8">
                  <c:v>-38.208588080201764</c:v>
                </c:pt>
                <c:pt idx="9">
                  <c:v>-39.064060935081166</c:v>
                </c:pt>
                <c:pt idx="10">
                  <c:v>-39.392333961354382</c:v>
                </c:pt>
                <c:pt idx="11">
                  <c:v>-39.007076629711257</c:v>
                </c:pt>
                <c:pt idx="12">
                  <c:v>-37.774974489714133</c:v>
                </c:pt>
                <c:pt idx="13">
                  <c:v>-35.668834721176808</c:v>
                </c:pt>
                <c:pt idx="14">
                  <c:v>-33.209520601993333</c:v>
                </c:pt>
                <c:pt idx="15">
                  <c:v>-31.552466675960563</c:v>
                </c:pt>
                <c:pt idx="16">
                  <c:v>-31.32054208058123</c:v>
                </c:pt>
                <c:pt idx="17">
                  <c:v>-32.4052028922559</c:v>
                </c:pt>
                <c:pt idx="18">
                  <c:v>-34.115755624609513</c:v>
                </c:pt>
                <c:pt idx="19">
                  <c:v>-34.279186711482524</c:v>
                </c:pt>
                <c:pt idx="20">
                  <c:v>-32.825075691524255</c:v>
                </c:pt>
                <c:pt idx="21">
                  <c:v>-30.876302414476239</c:v>
                </c:pt>
                <c:pt idx="22">
                  <c:v>-29.85047618911906</c:v>
                </c:pt>
                <c:pt idx="23">
                  <c:v>-30.806684102154527</c:v>
                </c:pt>
                <c:pt idx="24">
                  <c:v>-34.282363222103754</c:v>
                </c:pt>
                <c:pt idx="25">
                  <c:v>-39.670501557854593</c:v>
                </c:pt>
                <c:pt idx="26">
                  <c:v>-44.87663332583432</c:v>
                </c:pt>
                <c:pt idx="27">
                  <c:v>-48.063726103375025</c:v>
                </c:pt>
                <c:pt idx="28">
                  <c:v>-49.586913991693748</c:v>
                </c:pt>
                <c:pt idx="29">
                  <c:v>-50.246003597702618</c:v>
                </c:pt>
                <c:pt idx="30">
                  <c:v>-50.785816532862626</c:v>
                </c:pt>
                <c:pt idx="31">
                  <c:v>-51.480873428188218</c:v>
                </c:pt>
                <c:pt idx="32">
                  <c:v>-52.69231010993709</c:v>
                </c:pt>
                <c:pt idx="33">
                  <c:v>-54.475446648172372</c:v>
                </c:pt>
                <c:pt idx="34">
                  <c:v>-56.392499871618853</c:v>
                </c:pt>
                <c:pt idx="35">
                  <c:v>-58.349829206013879</c:v>
                </c:pt>
                <c:pt idx="36">
                  <c:v>-60.094246006612629</c:v>
                </c:pt>
                <c:pt idx="37">
                  <c:v>-61.369159393404139</c:v>
                </c:pt>
                <c:pt idx="38">
                  <c:v>-62.549517330151474</c:v>
                </c:pt>
                <c:pt idx="39">
                  <c:v>-64.104113784545987</c:v>
                </c:pt>
                <c:pt idx="40">
                  <c:v>-65.80254464402519</c:v>
                </c:pt>
                <c:pt idx="41">
                  <c:v>-66.810991884512006</c:v>
                </c:pt>
                <c:pt idx="42">
                  <c:v>-67.803537527951335</c:v>
                </c:pt>
                <c:pt idx="43">
                  <c:v>-69.109452916173723</c:v>
                </c:pt>
                <c:pt idx="44">
                  <c:v>-70.767172303333496</c:v>
                </c:pt>
                <c:pt idx="45">
                  <c:v>-72.882056749674902</c:v>
                </c:pt>
                <c:pt idx="46">
                  <c:v>-74.660487623288432</c:v>
                </c:pt>
                <c:pt idx="47">
                  <c:v>-75.710034526041881</c:v>
                </c:pt>
                <c:pt idx="48">
                  <c:v>-76.6427268525713</c:v>
                </c:pt>
                <c:pt idx="49">
                  <c:v>-77.383777991717665</c:v>
                </c:pt>
                <c:pt idx="50">
                  <c:v>-77.262958029728381</c:v>
                </c:pt>
                <c:pt idx="51">
                  <c:v>-77.242632024580573</c:v>
                </c:pt>
                <c:pt idx="52">
                  <c:v>-77.386634665712052</c:v>
                </c:pt>
                <c:pt idx="53">
                  <c:v>-77.513098667734752</c:v>
                </c:pt>
                <c:pt idx="54">
                  <c:v>-76.856079728823801</c:v>
                </c:pt>
                <c:pt idx="55">
                  <c:v>-75.108400336256764</c:v>
                </c:pt>
                <c:pt idx="56">
                  <c:v>-71.89728087360551</c:v>
                </c:pt>
                <c:pt idx="57">
                  <c:v>-66.593084795072357</c:v>
                </c:pt>
                <c:pt idx="58">
                  <c:v>-59.141197503884221</c:v>
                </c:pt>
                <c:pt idx="59">
                  <c:v>-49.763356331123198</c:v>
                </c:pt>
                <c:pt idx="60">
                  <c:v>-38.338192613085305</c:v>
                </c:pt>
                <c:pt idx="61">
                  <c:v>-27.793462892119276</c:v>
                </c:pt>
                <c:pt idx="62">
                  <c:v>-19.416246896981686</c:v>
                </c:pt>
                <c:pt idx="63">
                  <c:v>-13.446095460142947</c:v>
                </c:pt>
                <c:pt idx="64">
                  <c:v>-10.300852554808264</c:v>
                </c:pt>
                <c:pt idx="65">
                  <c:v>-9.4460696621236391</c:v>
                </c:pt>
                <c:pt idx="66">
                  <c:v>-9.817327186137172</c:v>
                </c:pt>
                <c:pt idx="67">
                  <c:v>-10.542575472202056</c:v>
                </c:pt>
                <c:pt idx="68">
                  <c:v>-11.187105264702355</c:v>
                </c:pt>
                <c:pt idx="69">
                  <c:v>-11.688880047805645</c:v>
                </c:pt>
                <c:pt idx="70">
                  <c:v>-11.985130130613879</c:v>
                </c:pt>
                <c:pt idx="71">
                  <c:v>-12.0321207455411</c:v>
                </c:pt>
                <c:pt idx="72">
                  <c:v>-12.130099347454749</c:v>
                </c:pt>
                <c:pt idx="73">
                  <c:v>-12.401629920148943</c:v>
                </c:pt>
                <c:pt idx="74">
                  <c:v>-12.976104611412074</c:v>
                </c:pt>
                <c:pt idx="75">
                  <c:v>-13.702772748285353</c:v>
                </c:pt>
                <c:pt idx="76">
                  <c:v>-14.613434851192263</c:v>
                </c:pt>
                <c:pt idx="77">
                  <c:v>-15.768030138502947</c:v>
                </c:pt>
                <c:pt idx="78">
                  <c:v>-17.091357963781917</c:v>
                </c:pt>
                <c:pt idx="79">
                  <c:v>-18.781791277836639</c:v>
                </c:pt>
                <c:pt idx="80">
                  <c:v>-20.677711598870385</c:v>
                </c:pt>
                <c:pt idx="81">
                  <c:v>-22.609273395034254</c:v>
                </c:pt>
                <c:pt idx="82">
                  <c:v>-24.525703370814483</c:v>
                </c:pt>
                <c:pt idx="83">
                  <c:v>-26.677061824758809</c:v>
                </c:pt>
                <c:pt idx="84">
                  <c:v>-29.693034494224715</c:v>
                </c:pt>
                <c:pt idx="85">
                  <c:v>-34.293663188241972</c:v>
                </c:pt>
                <c:pt idx="86">
                  <c:v>-41.213227379635114</c:v>
                </c:pt>
                <c:pt idx="87">
                  <c:v>-49.589131846141029</c:v>
                </c:pt>
                <c:pt idx="88">
                  <c:v>-59.411814775082178</c:v>
                </c:pt>
                <c:pt idx="89">
                  <c:v>-67.676790024323225</c:v>
                </c:pt>
                <c:pt idx="90">
                  <c:v>-72.852820500565301</c:v>
                </c:pt>
                <c:pt idx="91">
                  <c:v>-68.16689695940272</c:v>
                </c:pt>
                <c:pt idx="92">
                  <c:v>-60.596784154370816</c:v>
                </c:pt>
                <c:pt idx="93">
                  <c:v>-56.485846602431586</c:v>
                </c:pt>
                <c:pt idx="94">
                  <c:v>-55.356096292913413</c:v>
                </c:pt>
                <c:pt idx="95">
                  <c:v>-59.768281962751743</c:v>
                </c:pt>
                <c:pt idx="96">
                  <c:v>-61.167947185371112</c:v>
                </c:pt>
                <c:pt idx="97">
                  <c:v>-58.147476033698744</c:v>
                </c:pt>
                <c:pt idx="98">
                  <c:v>-51.674483294783144</c:v>
                </c:pt>
                <c:pt idx="99">
                  <c:v>-37.561277659834602</c:v>
                </c:pt>
                <c:pt idx="100">
                  <c:v>-22.196923041282748</c:v>
                </c:pt>
              </c:numCache>
            </c:numRef>
          </c:val>
          <c:smooth val="0"/>
        </c:ser>
        <c:ser>
          <c:idx val="4"/>
          <c:order val="4"/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'G24'!$F$4:$F$104</c:f>
              <c:numCache>
                <c:formatCode>#,##0</c:formatCode>
                <c:ptCount val="101"/>
                <c:pt idx="0">
                  <c:v>0</c:v>
                </c:pt>
                <c:pt idx="1">
                  <c:v>-0.39394394862607307</c:v>
                </c:pt>
                <c:pt idx="2">
                  <c:v>-2.207500401819313</c:v>
                </c:pt>
                <c:pt idx="3">
                  <c:v>-4.853676514714298</c:v>
                </c:pt>
                <c:pt idx="4">
                  <c:v>-7.8926250075445674</c:v>
                </c:pt>
                <c:pt idx="5">
                  <c:v>-10.939235626034437</c:v>
                </c:pt>
                <c:pt idx="6">
                  <c:v>-13.090019300941561</c:v>
                </c:pt>
                <c:pt idx="7">
                  <c:v>-14.642327106443403</c:v>
                </c:pt>
                <c:pt idx="8">
                  <c:v>-15.529290804632716</c:v>
                </c:pt>
                <c:pt idx="9">
                  <c:v>-16.080828333377482</c:v>
                </c:pt>
                <c:pt idx="10">
                  <c:v>-16.454090035513264</c:v>
                </c:pt>
                <c:pt idx="11">
                  <c:v>-16.533766724759356</c:v>
                </c:pt>
                <c:pt idx="12">
                  <c:v>-16.653576573285417</c:v>
                </c:pt>
                <c:pt idx="13">
                  <c:v>-16.903937012791534</c:v>
                </c:pt>
                <c:pt idx="14">
                  <c:v>-16.860499384947271</c:v>
                </c:pt>
                <c:pt idx="15">
                  <c:v>-16.662547752638229</c:v>
                </c:pt>
                <c:pt idx="16">
                  <c:v>-16.56696692939769</c:v>
                </c:pt>
                <c:pt idx="17">
                  <c:v>-16.035376059052414</c:v>
                </c:pt>
                <c:pt idx="18">
                  <c:v>-15.237278620841925</c:v>
                </c:pt>
                <c:pt idx="19">
                  <c:v>-14.283233844839463</c:v>
                </c:pt>
                <c:pt idx="20">
                  <c:v>-13.427722763621968</c:v>
                </c:pt>
                <c:pt idx="21">
                  <c:v>-12.811859525312865</c:v>
                </c:pt>
                <c:pt idx="22">
                  <c:v>-12.61521979522427</c:v>
                </c:pt>
                <c:pt idx="23">
                  <c:v>-13.098204576594606</c:v>
                </c:pt>
                <c:pt idx="24">
                  <c:v>-13.614333721443755</c:v>
                </c:pt>
                <c:pt idx="25">
                  <c:v>-13.877120270582896</c:v>
                </c:pt>
                <c:pt idx="26">
                  <c:v>-13.549903545880584</c:v>
                </c:pt>
                <c:pt idx="27">
                  <c:v>-13.197184207102948</c:v>
                </c:pt>
                <c:pt idx="28">
                  <c:v>-12.691575911875958</c:v>
                </c:pt>
                <c:pt idx="29">
                  <c:v>-12.415053045308566</c:v>
                </c:pt>
                <c:pt idx="30">
                  <c:v>-12.482566874821314</c:v>
                </c:pt>
                <c:pt idx="31">
                  <c:v>-12.641759510008022</c:v>
                </c:pt>
                <c:pt idx="32">
                  <c:v>-12.890112072655858</c:v>
                </c:pt>
                <c:pt idx="33">
                  <c:v>-13.308568373965105</c:v>
                </c:pt>
                <c:pt idx="34">
                  <c:v>-13.923212062925076</c:v>
                </c:pt>
                <c:pt idx="35">
                  <c:v>-14.442717290558317</c:v>
                </c:pt>
                <c:pt idx="36">
                  <c:v>-14.519126779457693</c:v>
                </c:pt>
                <c:pt idx="37">
                  <c:v>-14.677977361635149</c:v>
                </c:pt>
                <c:pt idx="38">
                  <c:v>-15.077133314508272</c:v>
                </c:pt>
                <c:pt idx="39">
                  <c:v>-15.51434967562242</c:v>
                </c:pt>
                <c:pt idx="40">
                  <c:v>-15.996096748579427</c:v>
                </c:pt>
                <c:pt idx="41">
                  <c:v>-16.606158797898811</c:v>
                </c:pt>
                <c:pt idx="42">
                  <c:v>-17.046452193152607</c:v>
                </c:pt>
                <c:pt idx="43">
                  <c:v>-17.493320356377854</c:v>
                </c:pt>
                <c:pt idx="44">
                  <c:v>-18.087533697960961</c:v>
                </c:pt>
                <c:pt idx="45">
                  <c:v>-18.901836475296701</c:v>
                </c:pt>
                <c:pt idx="46">
                  <c:v>-19.414349580563929</c:v>
                </c:pt>
                <c:pt idx="47">
                  <c:v>-19.31528724119261</c:v>
                </c:pt>
                <c:pt idx="48">
                  <c:v>-19.312068693400516</c:v>
                </c:pt>
                <c:pt idx="49">
                  <c:v>-20.074737094769983</c:v>
                </c:pt>
                <c:pt idx="50">
                  <c:v>-21.478629042589443</c:v>
                </c:pt>
                <c:pt idx="51">
                  <c:v>-23.095149098246637</c:v>
                </c:pt>
                <c:pt idx="52">
                  <c:v>-24.744196003963893</c:v>
                </c:pt>
                <c:pt idx="53">
                  <c:v>-26.469223288064349</c:v>
                </c:pt>
                <c:pt idx="54">
                  <c:v>-28.218190427531638</c:v>
                </c:pt>
                <c:pt idx="55">
                  <c:v>-29.840843215389441</c:v>
                </c:pt>
                <c:pt idx="56">
                  <c:v>-31.20179964137137</c:v>
                </c:pt>
                <c:pt idx="57">
                  <c:v>-32.779484310633386</c:v>
                </c:pt>
                <c:pt idx="58">
                  <c:v>-34.888728477612979</c:v>
                </c:pt>
                <c:pt idx="59">
                  <c:v>-36.421808317795872</c:v>
                </c:pt>
                <c:pt idx="60">
                  <c:v>-37.647262846160402</c:v>
                </c:pt>
                <c:pt idx="61">
                  <c:v>-39.479530418248665</c:v>
                </c:pt>
                <c:pt idx="62">
                  <c:v>-41.357641761529948</c:v>
                </c:pt>
                <c:pt idx="63">
                  <c:v>-42.242367376305594</c:v>
                </c:pt>
                <c:pt idx="64">
                  <c:v>-42.821004510660643</c:v>
                </c:pt>
                <c:pt idx="65">
                  <c:v>-43.434496731063128</c:v>
                </c:pt>
                <c:pt idx="66">
                  <c:v>-43.413968869192217</c:v>
                </c:pt>
                <c:pt idx="67">
                  <c:v>-43.650250752741904</c:v>
                </c:pt>
                <c:pt idx="68">
                  <c:v>-44.888018395241446</c:v>
                </c:pt>
                <c:pt idx="69">
                  <c:v>-47.246616193626778</c:v>
                </c:pt>
                <c:pt idx="70">
                  <c:v>-50.099000852853905</c:v>
                </c:pt>
                <c:pt idx="71">
                  <c:v>-52.152878493604383</c:v>
                </c:pt>
                <c:pt idx="72">
                  <c:v>-54.304440546529378</c:v>
                </c:pt>
                <c:pt idx="73">
                  <c:v>-56.518985852218243</c:v>
                </c:pt>
                <c:pt idx="74">
                  <c:v>-59.019451774028461</c:v>
                </c:pt>
                <c:pt idx="75">
                  <c:v>-61.776445827424133</c:v>
                </c:pt>
                <c:pt idx="76">
                  <c:v>-64.951396291259499</c:v>
                </c:pt>
                <c:pt idx="77">
                  <c:v>-68.23996327372781</c:v>
                </c:pt>
                <c:pt idx="78">
                  <c:v>-70.699585828541046</c:v>
                </c:pt>
                <c:pt idx="79">
                  <c:v>-72.400154779037209</c:v>
                </c:pt>
                <c:pt idx="80">
                  <c:v>-72.915627390572467</c:v>
                </c:pt>
                <c:pt idx="81">
                  <c:v>-72.801107580641286</c:v>
                </c:pt>
                <c:pt idx="82">
                  <c:v>-72.936860545042194</c:v>
                </c:pt>
                <c:pt idx="83">
                  <c:v>-73.1278696619855</c:v>
                </c:pt>
                <c:pt idx="84">
                  <c:v>-73.915593571106982</c:v>
                </c:pt>
                <c:pt idx="85">
                  <c:v>-76.226240821204186</c:v>
                </c:pt>
                <c:pt idx="86">
                  <c:v>-80.797431666970809</c:v>
                </c:pt>
                <c:pt idx="87">
                  <c:v>-88.384322262496468</c:v>
                </c:pt>
                <c:pt idx="88">
                  <c:v>-97.960750727296599</c:v>
                </c:pt>
                <c:pt idx="89">
                  <c:v>-106.28982059045212</c:v>
                </c:pt>
                <c:pt idx="90">
                  <c:v>-110.82043209903711</c:v>
                </c:pt>
                <c:pt idx="91">
                  <c:v>-98.35548642783283</c:v>
                </c:pt>
                <c:pt idx="92">
                  <c:v>-85.027876763436311</c:v>
                </c:pt>
                <c:pt idx="93">
                  <c:v>-73.577210044221871</c:v>
                </c:pt>
                <c:pt idx="94">
                  <c:v>-67.63176034434089</c:v>
                </c:pt>
                <c:pt idx="95">
                  <c:v>-66.127575796782338</c:v>
                </c:pt>
                <c:pt idx="96">
                  <c:v>-64.143896433153984</c:v>
                </c:pt>
                <c:pt idx="97">
                  <c:v>-59.446570693397327</c:v>
                </c:pt>
                <c:pt idx="98">
                  <c:v>-53.331332824146045</c:v>
                </c:pt>
                <c:pt idx="99">
                  <c:v>-44.48123313038424</c:v>
                </c:pt>
                <c:pt idx="100">
                  <c:v>-27.99854712685956</c:v>
                </c:pt>
              </c:numCache>
            </c:numRef>
          </c:val>
          <c:smooth val="0"/>
        </c:ser>
        <c:ser>
          <c:idx val="5"/>
          <c:order val="5"/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'G24'!$G$4:$G$104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-6.0238617910663282E-2</c:v>
                </c:pt>
                <c:pt idx="18">
                  <c:v>-0.62385658385572362</c:v>
                </c:pt>
                <c:pt idx="19">
                  <c:v>-1.5911447029957622</c:v>
                </c:pt>
                <c:pt idx="20">
                  <c:v>-2.7382593371756325</c:v>
                </c:pt>
                <c:pt idx="21">
                  <c:v>-3.7717553539376913</c:v>
                </c:pt>
                <c:pt idx="22">
                  <c:v>-4.5787800664704363</c:v>
                </c:pt>
                <c:pt idx="23">
                  <c:v>-5.4423104263383895</c:v>
                </c:pt>
                <c:pt idx="24">
                  <c:v>-6.276822735112753</c:v>
                </c:pt>
                <c:pt idx="25">
                  <c:v>-7.0727181374522452</c:v>
                </c:pt>
                <c:pt idx="26">
                  <c:v>-7.9230565702433129</c:v>
                </c:pt>
                <c:pt idx="27">
                  <c:v>-8.8737780310795351</c:v>
                </c:pt>
                <c:pt idx="28">
                  <c:v>-9.9913564515652755</c:v>
                </c:pt>
                <c:pt idx="29">
                  <c:v>-11.620722443877797</c:v>
                </c:pt>
                <c:pt idx="30">
                  <c:v>-13.517253887662756</c:v>
                </c:pt>
                <c:pt idx="31">
                  <c:v>-15.581030431414764</c:v>
                </c:pt>
                <c:pt idx="32">
                  <c:v>-17.716672741795211</c:v>
                </c:pt>
                <c:pt idx="33">
                  <c:v>-20.221401150325914</c:v>
                </c:pt>
                <c:pt idx="34">
                  <c:v>-22.875837722464158</c:v>
                </c:pt>
                <c:pt idx="35">
                  <c:v>-25.130758190630704</c:v>
                </c:pt>
                <c:pt idx="36">
                  <c:v>-26.587604203712207</c:v>
                </c:pt>
                <c:pt idx="37">
                  <c:v>-27.770687848352825</c:v>
                </c:pt>
                <c:pt idx="38">
                  <c:v>-28.098895520460733</c:v>
                </c:pt>
                <c:pt idx="39">
                  <c:v>-28.895883160494662</c:v>
                </c:pt>
                <c:pt idx="40">
                  <c:v>-30.030023406390672</c:v>
                </c:pt>
                <c:pt idx="41">
                  <c:v>-30.373394817735154</c:v>
                </c:pt>
                <c:pt idx="42">
                  <c:v>-30.782557168593808</c:v>
                </c:pt>
                <c:pt idx="43">
                  <c:v>-31.755452970306312</c:v>
                </c:pt>
                <c:pt idx="44">
                  <c:v>-32.363374561677453</c:v>
                </c:pt>
                <c:pt idx="45">
                  <c:v>-33.477769622835652</c:v>
                </c:pt>
                <c:pt idx="46">
                  <c:v>-33.858516611652448</c:v>
                </c:pt>
                <c:pt idx="47">
                  <c:v>-34.004257066838605</c:v>
                </c:pt>
                <c:pt idx="48">
                  <c:v>-35.052057240406022</c:v>
                </c:pt>
                <c:pt idx="49">
                  <c:v>-35.948111982017636</c:v>
                </c:pt>
                <c:pt idx="50">
                  <c:v>-36.619245660531874</c:v>
                </c:pt>
                <c:pt idx="51">
                  <c:v>-38.049901429159689</c:v>
                </c:pt>
                <c:pt idx="52">
                  <c:v>-40.263449837293173</c:v>
                </c:pt>
                <c:pt idx="53">
                  <c:v>-42.921076373641505</c:v>
                </c:pt>
                <c:pt idx="54">
                  <c:v>-44.394624583716663</c:v>
                </c:pt>
                <c:pt idx="55">
                  <c:v>-44.258306376943274</c:v>
                </c:pt>
                <c:pt idx="56">
                  <c:v>-42.779267627254256</c:v>
                </c:pt>
                <c:pt idx="57">
                  <c:v>-39.499741796697172</c:v>
                </c:pt>
                <c:pt idx="58">
                  <c:v>-35.742472480682054</c:v>
                </c:pt>
                <c:pt idx="59">
                  <c:v>-32.410183001186319</c:v>
                </c:pt>
                <c:pt idx="60">
                  <c:v>-29.172940103858981</c:v>
                </c:pt>
                <c:pt idx="61">
                  <c:v>-26.914811423562512</c:v>
                </c:pt>
                <c:pt idx="62">
                  <c:v>-25.213633999025411</c:v>
                </c:pt>
                <c:pt idx="63">
                  <c:v>-22.734644365424582</c:v>
                </c:pt>
                <c:pt idx="64">
                  <c:v>-20.73624599908176</c:v>
                </c:pt>
                <c:pt idx="65">
                  <c:v>-20.022960282530345</c:v>
                </c:pt>
                <c:pt idx="66">
                  <c:v>-19.574120619206578</c:v>
                </c:pt>
                <c:pt idx="67">
                  <c:v>-19.540939614423031</c:v>
                </c:pt>
                <c:pt idx="68">
                  <c:v>-19.792595984892174</c:v>
                </c:pt>
                <c:pt idx="69">
                  <c:v>-20.087976721213352</c:v>
                </c:pt>
                <c:pt idx="70">
                  <c:v>-20.113081012157966</c:v>
                </c:pt>
                <c:pt idx="71">
                  <c:v>-19.70122387529031</c:v>
                </c:pt>
                <c:pt idx="72">
                  <c:v>-18.716401998469824</c:v>
                </c:pt>
                <c:pt idx="73">
                  <c:v>-17.683453162083119</c:v>
                </c:pt>
                <c:pt idx="74">
                  <c:v>-16.67293493164593</c:v>
                </c:pt>
                <c:pt idx="75">
                  <c:v>-15.896682714176848</c:v>
                </c:pt>
                <c:pt idx="76">
                  <c:v>-15.126863965068006</c:v>
                </c:pt>
                <c:pt idx="77">
                  <c:v>-14.365591742576434</c:v>
                </c:pt>
                <c:pt idx="78">
                  <c:v>-13.127673621913035</c:v>
                </c:pt>
                <c:pt idx="79">
                  <c:v>-11.809053337347869</c:v>
                </c:pt>
                <c:pt idx="80">
                  <c:v>-10.352946942236619</c:v>
                </c:pt>
                <c:pt idx="81">
                  <c:v>-8.8986965140087957</c:v>
                </c:pt>
                <c:pt idx="82">
                  <c:v>-7.9302580681737656</c:v>
                </c:pt>
                <c:pt idx="83">
                  <c:v>-7.2326605052415776</c:v>
                </c:pt>
                <c:pt idx="84">
                  <c:v>-6.1987725657758546</c:v>
                </c:pt>
                <c:pt idx="85">
                  <c:v>-5.0420021742215733</c:v>
                </c:pt>
                <c:pt idx="86">
                  <c:v>-4.0612687540491281</c:v>
                </c:pt>
                <c:pt idx="87">
                  <c:v>-3.3950232177301141</c:v>
                </c:pt>
                <c:pt idx="88">
                  <c:v>-2.9407306963148279</c:v>
                </c:pt>
                <c:pt idx="89">
                  <c:v>-2.346030187913434</c:v>
                </c:pt>
                <c:pt idx="90">
                  <c:v>-1.7844249484271477</c:v>
                </c:pt>
                <c:pt idx="91">
                  <c:v>-1.2192183209323362</c:v>
                </c:pt>
                <c:pt idx="92">
                  <c:v>-1.1383197633646234</c:v>
                </c:pt>
                <c:pt idx="93">
                  <c:v>-1.0866706757070332</c:v>
                </c:pt>
                <c:pt idx="94">
                  <c:v>-1.1087848854763347</c:v>
                </c:pt>
                <c:pt idx="95">
                  <c:v>-0.95062838719592735</c:v>
                </c:pt>
                <c:pt idx="96">
                  <c:v>-0.50602961196899243</c:v>
                </c:pt>
                <c:pt idx="97">
                  <c:v>-0.13644319182114376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starobné dôchodky</c:v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'G24'!$H$4:$H$104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-3.6790948646022743</c:v>
                </c:pt>
                <c:pt idx="54">
                  <c:v>-7.8649845381082892</c:v>
                </c:pt>
                <c:pt idx="55">
                  <c:v>-10.688872541888118</c:v>
                </c:pt>
                <c:pt idx="56">
                  <c:v>-4.8135132015950957</c:v>
                </c:pt>
                <c:pt idx="57">
                  <c:v>-114.19113514703633</c:v>
                </c:pt>
                <c:pt idx="58">
                  <c:v>-456.72225372426436</c:v>
                </c:pt>
                <c:pt idx="59">
                  <c:v>-1108.4833675342036</c:v>
                </c:pt>
                <c:pt idx="60">
                  <c:v>-2018.0839780133697</c:v>
                </c:pt>
                <c:pt idx="61">
                  <c:v>-3035.3942646388987</c:v>
                </c:pt>
                <c:pt idx="62">
                  <c:v>-4032.6971350952604</c:v>
                </c:pt>
                <c:pt idx="63">
                  <c:v>-4717.8080772622216</c:v>
                </c:pt>
                <c:pt idx="64">
                  <c:v>-5044.40223718985</c:v>
                </c:pt>
                <c:pt idx="65">
                  <c:v>-5273.3512850143161</c:v>
                </c:pt>
                <c:pt idx="66">
                  <c:v>-5452.6287359326243</c:v>
                </c:pt>
                <c:pt idx="67">
                  <c:v>-5364.1423285299852</c:v>
                </c:pt>
                <c:pt idx="68">
                  <c:v>-5161.9727490718242</c:v>
                </c:pt>
                <c:pt idx="69">
                  <c:v>-5031.806377003235</c:v>
                </c:pt>
                <c:pt idx="70">
                  <c:v>-4827.9206926223169</c:v>
                </c:pt>
                <c:pt idx="71">
                  <c:v>-4677.7290951836485</c:v>
                </c:pt>
                <c:pt idx="72">
                  <c:v>-4603.1135005019769</c:v>
                </c:pt>
                <c:pt idx="73">
                  <c:v>-4580.1190575025503</c:v>
                </c:pt>
                <c:pt idx="74">
                  <c:v>-4498.1817008574144</c:v>
                </c:pt>
                <c:pt idx="75">
                  <c:v>-4378.9573943834048</c:v>
                </c:pt>
                <c:pt idx="76">
                  <c:v>-4244.4841607362587</c:v>
                </c:pt>
                <c:pt idx="77">
                  <c:v>-4118.824262834306</c:v>
                </c:pt>
                <c:pt idx="78">
                  <c:v>-4044.0105945255564</c:v>
                </c:pt>
                <c:pt idx="79">
                  <c:v>-3980.9357248918413</c:v>
                </c:pt>
                <c:pt idx="80">
                  <c:v>-3932.0679931822342</c:v>
                </c:pt>
                <c:pt idx="81">
                  <c:v>-3961.3636655892883</c:v>
                </c:pt>
                <c:pt idx="82">
                  <c:v>-3974.6280701795463</c:v>
                </c:pt>
                <c:pt idx="83">
                  <c:v>-3970.1138278757821</c:v>
                </c:pt>
                <c:pt idx="84">
                  <c:v>-3932.2665439487773</c:v>
                </c:pt>
                <c:pt idx="85">
                  <c:v>-3867.9262060488677</c:v>
                </c:pt>
                <c:pt idx="86">
                  <c:v>-3796.7089767990715</c:v>
                </c:pt>
                <c:pt idx="87">
                  <c:v>-3717.3042819628522</c:v>
                </c:pt>
                <c:pt idx="88">
                  <c:v>-3593.9456166017417</c:v>
                </c:pt>
                <c:pt idx="89">
                  <c:v>-3525.6230402207971</c:v>
                </c:pt>
                <c:pt idx="90">
                  <c:v>-3578.7027920923992</c:v>
                </c:pt>
                <c:pt idx="91">
                  <c:v>-3709.105654761182</c:v>
                </c:pt>
                <c:pt idx="92">
                  <c:v>-3942.7640165765529</c:v>
                </c:pt>
                <c:pt idx="93">
                  <c:v>-4142.6550279614812</c:v>
                </c:pt>
                <c:pt idx="94">
                  <c:v>-4334.3663201511063</c:v>
                </c:pt>
                <c:pt idx="95">
                  <c:v>-3530.8942922397432</c:v>
                </c:pt>
                <c:pt idx="96">
                  <c:v>-2795.2996200875109</c:v>
                </c:pt>
                <c:pt idx="97">
                  <c:v>-2337.8699622575314</c:v>
                </c:pt>
                <c:pt idx="98">
                  <c:v>-2090.1002069034353</c:v>
                </c:pt>
                <c:pt idx="99">
                  <c:v>-1781.9019079975262</c:v>
                </c:pt>
                <c:pt idx="100">
                  <c:v>-1023.1078162801232</c:v>
                </c:pt>
              </c:numCache>
            </c:numRef>
          </c:val>
          <c:smooth val="0"/>
        </c:ser>
        <c:ser>
          <c:idx val="7"/>
          <c:order val="7"/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'G24'!$I$4:$I$104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-5.0431918505169477</c:v>
                </c:pt>
                <c:pt idx="18">
                  <c:v>-16.040740393719311</c:v>
                </c:pt>
                <c:pt idx="19">
                  <c:v>-30.370809517120474</c:v>
                </c:pt>
                <c:pt idx="20">
                  <c:v>-41.888162477463197</c:v>
                </c:pt>
                <c:pt idx="21">
                  <c:v>-48.881250307292383</c:v>
                </c:pt>
                <c:pt idx="22">
                  <c:v>-52.580761635565878</c:v>
                </c:pt>
                <c:pt idx="23">
                  <c:v>-53.611036078268079</c:v>
                </c:pt>
                <c:pt idx="24">
                  <c:v>-53.628889734877632</c:v>
                </c:pt>
                <c:pt idx="25">
                  <c:v>-53.694331085496628</c:v>
                </c:pt>
                <c:pt idx="26">
                  <c:v>-55.021312819178334</c:v>
                </c:pt>
                <c:pt idx="27">
                  <c:v>-58.920512439396077</c:v>
                </c:pt>
                <c:pt idx="28">
                  <c:v>-63.063238778114808</c:v>
                </c:pt>
                <c:pt idx="29">
                  <c:v>-66.125938263066288</c:v>
                </c:pt>
                <c:pt idx="30">
                  <c:v>-67.997220082653797</c:v>
                </c:pt>
                <c:pt idx="31">
                  <c:v>-69.003897910432897</c:v>
                </c:pt>
                <c:pt idx="32">
                  <c:v>-70.430475180697911</c:v>
                </c:pt>
                <c:pt idx="33">
                  <c:v>-72.926970762990919</c:v>
                </c:pt>
                <c:pt idx="34">
                  <c:v>-77.851513123865345</c:v>
                </c:pt>
                <c:pt idx="35">
                  <c:v>-83.308162226301718</c:v>
                </c:pt>
                <c:pt idx="36">
                  <c:v>-89.46671276124728</c:v>
                </c:pt>
                <c:pt idx="37">
                  <c:v>-96.597694922559228</c:v>
                </c:pt>
                <c:pt idx="38">
                  <c:v>-104.82378330237681</c:v>
                </c:pt>
                <c:pt idx="39">
                  <c:v>-115.16825776310959</c:v>
                </c:pt>
                <c:pt idx="40">
                  <c:v>-125.62089150532405</c:v>
                </c:pt>
                <c:pt idx="41">
                  <c:v>-134.87890681292023</c:v>
                </c:pt>
                <c:pt idx="42">
                  <c:v>-143.6907106284514</c:v>
                </c:pt>
                <c:pt idx="43">
                  <c:v>-153.25373432881941</c:v>
                </c:pt>
                <c:pt idx="44">
                  <c:v>-165.02332338646468</c:v>
                </c:pt>
                <c:pt idx="45">
                  <c:v>-176.17281544263207</c:v>
                </c:pt>
                <c:pt idx="46">
                  <c:v>-190.32252196069007</c:v>
                </c:pt>
                <c:pt idx="47">
                  <c:v>-209.06600979282572</c:v>
                </c:pt>
                <c:pt idx="48">
                  <c:v>-231.14709326777634</c:v>
                </c:pt>
                <c:pt idx="49">
                  <c:v>-257.5266350333697</c:v>
                </c:pt>
                <c:pt idx="50">
                  <c:v>-285.6507227440037</c:v>
                </c:pt>
                <c:pt idx="51">
                  <c:v>-312.49340222777295</c:v>
                </c:pt>
                <c:pt idx="52">
                  <c:v>-346.12045376140651</c:v>
                </c:pt>
                <c:pt idx="53">
                  <c:v>-386.65264590414694</c:v>
                </c:pt>
                <c:pt idx="54">
                  <c:v>-431.42796019000883</c:v>
                </c:pt>
                <c:pt idx="55">
                  <c:v>-485.15544920642492</c:v>
                </c:pt>
                <c:pt idx="56">
                  <c:v>-543.62396238265717</c:v>
                </c:pt>
                <c:pt idx="57">
                  <c:v>-594.33244272545289</c:v>
                </c:pt>
                <c:pt idx="58">
                  <c:v>-616.4733299195359</c:v>
                </c:pt>
                <c:pt idx="59">
                  <c:v>-597.39905403625346</c:v>
                </c:pt>
                <c:pt idx="60">
                  <c:v>-546.12886296865111</c:v>
                </c:pt>
                <c:pt idx="61">
                  <c:v>-466.13146936491319</c:v>
                </c:pt>
                <c:pt idx="62">
                  <c:v>-355.16287750942274</c:v>
                </c:pt>
                <c:pt idx="63">
                  <c:v>-260.86482360113104</c:v>
                </c:pt>
                <c:pt idx="64">
                  <c:v>-207.7556691563197</c:v>
                </c:pt>
                <c:pt idx="65">
                  <c:v>-174.6939343390583</c:v>
                </c:pt>
                <c:pt idx="66">
                  <c:v>-128.74628898080221</c:v>
                </c:pt>
                <c:pt idx="67">
                  <c:v>-81.464491846311219</c:v>
                </c:pt>
                <c:pt idx="68">
                  <c:v>-32.37055463126898</c:v>
                </c:pt>
                <c:pt idx="69">
                  <c:v>-7.6649287990304229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'G24'!$J$4:$J$104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-5.3557103553305098E-2</c:v>
                </c:pt>
                <c:pt idx="24">
                  <c:v>-9.4696816800706185E-2</c:v>
                </c:pt>
                <c:pt idx="25">
                  <c:v>-0.19836207455314828</c:v>
                </c:pt>
                <c:pt idx="26">
                  <c:v>-0.35717539334875442</c:v>
                </c:pt>
                <c:pt idx="27">
                  <c:v>-0.53172578514652669</c:v>
                </c:pt>
                <c:pt idx="28">
                  <c:v>-0.67208510293480606</c:v>
                </c:pt>
                <c:pt idx="29">
                  <c:v>-0.88325580687572169</c:v>
                </c:pt>
                <c:pt idx="30">
                  <c:v>-1.2001624499748524</c:v>
                </c:pt>
                <c:pt idx="31">
                  <c:v>-1.6429237056946835</c:v>
                </c:pt>
                <c:pt idx="32">
                  <c:v>-2.098682477546395</c:v>
                </c:pt>
                <c:pt idx="33">
                  <c:v>-2.7374377095177964</c:v>
                </c:pt>
                <c:pt idx="34">
                  <c:v>-3.8622626165953036</c:v>
                </c:pt>
                <c:pt idx="35">
                  <c:v>-5.0713604743084675</c:v>
                </c:pt>
                <c:pt idx="36">
                  <c:v>-6.219700237579767</c:v>
                </c:pt>
                <c:pt idx="37">
                  <c:v>-7.6168846359315925</c:v>
                </c:pt>
                <c:pt idx="38">
                  <c:v>-9.2920168782064412</c:v>
                </c:pt>
                <c:pt idx="39">
                  <c:v>-11.199582764546156</c:v>
                </c:pt>
                <c:pt idx="40">
                  <c:v>-13.466715712539017</c:v>
                </c:pt>
                <c:pt idx="41">
                  <c:v>-16.00052664645828</c:v>
                </c:pt>
                <c:pt idx="42">
                  <c:v>-18.511029964880606</c:v>
                </c:pt>
                <c:pt idx="43">
                  <c:v>-20.770035142016834</c:v>
                </c:pt>
                <c:pt idx="44">
                  <c:v>-22.912509760919892</c:v>
                </c:pt>
                <c:pt idx="45">
                  <c:v>-24.742188496483781</c:v>
                </c:pt>
                <c:pt idx="46">
                  <c:v>-26.680397082452156</c:v>
                </c:pt>
                <c:pt idx="47">
                  <c:v>-29.020018975202827</c:v>
                </c:pt>
                <c:pt idx="48">
                  <c:v>-32.362121679378312</c:v>
                </c:pt>
                <c:pt idx="49">
                  <c:v>-37.270050902153677</c:v>
                </c:pt>
                <c:pt idx="50">
                  <c:v>-43.720393924590205</c:v>
                </c:pt>
                <c:pt idx="51">
                  <c:v>-54.219615490836887</c:v>
                </c:pt>
                <c:pt idx="52">
                  <c:v>-69.386938905645309</c:v>
                </c:pt>
                <c:pt idx="53">
                  <c:v>-84.353528129942305</c:v>
                </c:pt>
                <c:pt idx="54">
                  <c:v>-97.201459708102433</c:v>
                </c:pt>
                <c:pt idx="55">
                  <c:v>-112.38399095767548</c:v>
                </c:pt>
                <c:pt idx="56">
                  <c:v>-128.95688933574556</c:v>
                </c:pt>
                <c:pt idx="57">
                  <c:v>-144.16689932599499</c:v>
                </c:pt>
                <c:pt idx="58">
                  <c:v>-154.69263674040562</c:v>
                </c:pt>
                <c:pt idx="59">
                  <c:v>-160.13693130899776</c:v>
                </c:pt>
                <c:pt idx="60">
                  <c:v>-165.83127030375579</c:v>
                </c:pt>
                <c:pt idx="61">
                  <c:v>-178.18790613450759</c:v>
                </c:pt>
                <c:pt idx="62">
                  <c:v>-196.12208406281761</c:v>
                </c:pt>
                <c:pt idx="63">
                  <c:v>-215.36371360796315</c:v>
                </c:pt>
                <c:pt idx="64">
                  <c:v>-233.14070225521942</c:v>
                </c:pt>
                <c:pt idx="65">
                  <c:v>-260.65640369414035</c:v>
                </c:pt>
                <c:pt idx="66">
                  <c:v>-291.01724026964717</c:v>
                </c:pt>
                <c:pt idx="67">
                  <c:v>-314.07368428706673</c:v>
                </c:pt>
                <c:pt idx="68">
                  <c:v>-340.09709947640988</c:v>
                </c:pt>
                <c:pt idx="69">
                  <c:v>-383.10915815946885</c:v>
                </c:pt>
                <c:pt idx="70">
                  <c:v>-423.00482129184383</c:v>
                </c:pt>
                <c:pt idx="71">
                  <c:v>-462.39838984765419</c:v>
                </c:pt>
                <c:pt idx="72">
                  <c:v>-505.46279286963482</c:v>
                </c:pt>
                <c:pt idx="73">
                  <c:v>-548.84365738251836</c:v>
                </c:pt>
                <c:pt idx="74">
                  <c:v>-590.19857931073795</c:v>
                </c:pt>
                <c:pt idx="75">
                  <c:v>-622.2128909128885</c:v>
                </c:pt>
                <c:pt idx="76">
                  <c:v>-650.45809815983114</c:v>
                </c:pt>
                <c:pt idx="77">
                  <c:v>-680.7551057993951</c:v>
                </c:pt>
                <c:pt idx="78">
                  <c:v>-719.45878932436278</c:v>
                </c:pt>
                <c:pt idx="79">
                  <c:v>-762.58146031979823</c:v>
                </c:pt>
                <c:pt idx="80">
                  <c:v>-807.5648654899544</c:v>
                </c:pt>
                <c:pt idx="81">
                  <c:v>-869.6633321509521</c:v>
                </c:pt>
                <c:pt idx="82">
                  <c:v>-939.81349155375233</c:v>
                </c:pt>
                <c:pt idx="83">
                  <c:v>-999.68787234413446</c:v>
                </c:pt>
                <c:pt idx="84">
                  <c:v>-1052.3526710026306</c:v>
                </c:pt>
                <c:pt idx="85">
                  <c:v>-1104.9811663922389</c:v>
                </c:pt>
                <c:pt idx="86">
                  <c:v>-1150.28742867611</c:v>
                </c:pt>
                <c:pt idx="87">
                  <c:v>-1180.3438914177589</c:v>
                </c:pt>
                <c:pt idx="88">
                  <c:v>-1188.827319865961</c:v>
                </c:pt>
                <c:pt idx="89">
                  <c:v>-1214.4042676437127</c:v>
                </c:pt>
                <c:pt idx="90">
                  <c:v>-1283.1041261371513</c:v>
                </c:pt>
                <c:pt idx="91">
                  <c:v>-1374.6493209826203</c:v>
                </c:pt>
                <c:pt idx="92">
                  <c:v>-1485.3030567162984</c:v>
                </c:pt>
                <c:pt idx="93">
                  <c:v>-1586.7474482447649</c:v>
                </c:pt>
                <c:pt idx="94">
                  <c:v>-1621.0443706597516</c:v>
                </c:pt>
                <c:pt idx="95">
                  <c:v>-1268.4406395754729</c:v>
                </c:pt>
                <c:pt idx="96">
                  <c:v>-950.11587153619735</c:v>
                </c:pt>
                <c:pt idx="97">
                  <c:v>-729.57965336176255</c:v>
                </c:pt>
                <c:pt idx="98">
                  <c:v>-602.52429359674375</c:v>
                </c:pt>
                <c:pt idx="99">
                  <c:v>-449.60593170388381</c:v>
                </c:pt>
                <c:pt idx="100">
                  <c:v>-230.21333385321958</c:v>
                </c:pt>
              </c:numCache>
            </c:numRef>
          </c:val>
          <c:smooth val="0"/>
        </c:ser>
        <c:ser>
          <c:idx val="9"/>
          <c:order val="9"/>
          <c:tx>
            <c:v>zdravotná starostlivosť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'G24'!$K$4:$K$104</c:f>
              <c:numCache>
                <c:formatCode>#,##0</c:formatCode>
                <c:ptCount val="101"/>
                <c:pt idx="0">
                  <c:v>-515.9721720965523</c:v>
                </c:pt>
                <c:pt idx="1">
                  <c:v>-493.12964295125266</c:v>
                </c:pt>
                <c:pt idx="2">
                  <c:v>-461.46172936732466</c:v>
                </c:pt>
                <c:pt idx="3">
                  <c:v>-430.15017990113063</c:v>
                </c:pt>
                <c:pt idx="4">
                  <c:v>-403.05094011028706</c:v>
                </c:pt>
                <c:pt idx="5">
                  <c:v>-380.47473027919386</c:v>
                </c:pt>
                <c:pt idx="6">
                  <c:v>-361.24422531352366</c:v>
                </c:pt>
                <c:pt idx="7">
                  <c:v>-345.33788348608164</c:v>
                </c:pt>
                <c:pt idx="8">
                  <c:v>-334.10493150646829</c:v>
                </c:pt>
                <c:pt idx="9">
                  <c:v>-328.37953549199597</c:v>
                </c:pt>
                <c:pt idx="10">
                  <c:v>-328.81001724734409</c:v>
                </c:pt>
                <c:pt idx="11">
                  <c:v>-333.99221189788659</c:v>
                </c:pt>
                <c:pt idx="12">
                  <c:v>-342.66564769721447</c:v>
                </c:pt>
                <c:pt idx="13">
                  <c:v>-352.59672579536692</c:v>
                </c:pt>
                <c:pt idx="14">
                  <c:v>-360.90372785304731</c:v>
                </c:pt>
                <c:pt idx="15">
                  <c:v>-366.07099301682507</c:v>
                </c:pt>
                <c:pt idx="16">
                  <c:v>-366.76081034112673</c:v>
                </c:pt>
                <c:pt idx="17">
                  <c:v>-362.30358654715212</c:v>
                </c:pt>
                <c:pt idx="18">
                  <c:v>-352.66492881340247</c:v>
                </c:pt>
                <c:pt idx="19">
                  <c:v>-340.25444333183293</c:v>
                </c:pt>
                <c:pt idx="20">
                  <c:v>-328.41707216667749</c:v>
                </c:pt>
                <c:pt idx="21">
                  <c:v>-319.36487290205611</c:v>
                </c:pt>
                <c:pt idx="22">
                  <c:v>-315.65000257322447</c:v>
                </c:pt>
                <c:pt idx="23">
                  <c:v>-316.2832462158496</c:v>
                </c:pt>
                <c:pt idx="24">
                  <c:v>-319.8588700390037</c:v>
                </c:pt>
                <c:pt idx="25">
                  <c:v>-326.86283577826435</c:v>
                </c:pt>
                <c:pt idx="26">
                  <c:v>-335.75148705600168</c:v>
                </c:pt>
                <c:pt idx="27">
                  <c:v>-346.68223067579913</c:v>
                </c:pt>
                <c:pt idx="28">
                  <c:v>-357.53895642347373</c:v>
                </c:pt>
                <c:pt idx="29">
                  <c:v>-366.72145341869719</c:v>
                </c:pt>
                <c:pt idx="30">
                  <c:v>-376.39093567960259</c:v>
                </c:pt>
                <c:pt idx="31">
                  <c:v>-385.37281158536166</c:v>
                </c:pt>
                <c:pt idx="32">
                  <c:v>-393.03787796801879</c:v>
                </c:pt>
                <c:pt idx="33">
                  <c:v>-401.52848626962901</c:v>
                </c:pt>
                <c:pt idx="34">
                  <c:v>-408.93228710094735</c:v>
                </c:pt>
                <c:pt idx="35">
                  <c:v>-416.47438750691185</c:v>
                </c:pt>
                <c:pt idx="36">
                  <c:v>-423.46653048860179</c:v>
                </c:pt>
                <c:pt idx="37">
                  <c:v>-430.92838673315339</c:v>
                </c:pt>
                <c:pt idx="38">
                  <c:v>-438.78963051451547</c:v>
                </c:pt>
                <c:pt idx="39">
                  <c:v>-446.43275961820882</c:v>
                </c:pt>
                <c:pt idx="40">
                  <c:v>-454.10017155888772</c:v>
                </c:pt>
                <c:pt idx="41">
                  <c:v>-463.63834197069582</c:v>
                </c:pt>
                <c:pt idx="42">
                  <c:v>-473.38187191555573</c:v>
                </c:pt>
                <c:pt idx="43">
                  <c:v>-486.18861497235855</c:v>
                </c:pt>
                <c:pt idx="44">
                  <c:v>-501.33485598218704</c:v>
                </c:pt>
                <c:pt idx="45">
                  <c:v>-520.20664004794594</c:v>
                </c:pt>
                <c:pt idx="46">
                  <c:v>-543.40850697106487</c:v>
                </c:pt>
                <c:pt idx="47">
                  <c:v>-571.15418829475072</c:v>
                </c:pt>
                <c:pt idx="48">
                  <c:v>-601.51212434464355</c:v>
                </c:pt>
                <c:pt idx="49">
                  <c:v>-635.68138957549684</c:v>
                </c:pt>
                <c:pt idx="50">
                  <c:v>-672.363203701065</c:v>
                </c:pt>
                <c:pt idx="51">
                  <c:v>-712.29122907635087</c:v>
                </c:pt>
                <c:pt idx="52">
                  <c:v>-755.89859775400384</c:v>
                </c:pt>
                <c:pt idx="53">
                  <c:v>-802.91661477293928</c:v>
                </c:pt>
                <c:pt idx="54">
                  <c:v>-853.20519608317215</c:v>
                </c:pt>
                <c:pt idx="55">
                  <c:v>-905.6313064973491</c:v>
                </c:pt>
                <c:pt idx="56">
                  <c:v>-959.95011254541521</c:v>
                </c:pt>
                <c:pt idx="57">
                  <c:v>-1016.3224022084249</c:v>
                </c:pt>
                <c:pt idx="58">
                  <c:v>-1075.8624869285366</c:v>
                </c:pt>
                <c:pt idx="59">
                  <c:v>-1139.0260821543234</c:v>
                </c:pt>
                <c:pt idx="60">
                  <c:v>-1204.8517420692826</c:v>
                </c:pt>
                <c:pt idx="61">
                  <c:v>-1271.8819756926603</c:v>
                </c:pt>
                <c:pt idx="62">
                  <c:v>-1340.7469299192555</c:v>
                </c:pt>
                <c:pt idx="63">
                  <c:v>-1408.8561894552768</c:v>
                </c:pt>
                <c:pt idx="64">
                  <c:v>-1472.0541103334815</c:v>
                </c:pt>
                <c:pt idx="65">
                  <c:v>-1529.1760362742689</c:v>
                </c:pt>
                <c:pt idx="66">
                  <c:v>-1579.0444548396677</c:v>
                </c:pt>
                <c:pt idx="67">
                  <c:v>-1627.1412835845356</c:v>
                </c:pt>
                <c:pt idx="68">
                  <c:v>-1674.9835644043737</c:v>
                </c:pt>
                <c:pt idx="69">
                  <c:v>-1722.4247588696458</c:v>
                </c:pt>
                <c:pt idx="70">
                  <c:v>-1768.5113184654583</c:v>
                </c:pt>
                <c:pt idx="71">
                  <c:v>-1812.7551347728067</c:v>
                </c:pt>
                <c:pt idx="72">
                  <c:v>-1852.2321026236507</c:v>
                </c:pt>
                <c:pt idx="73">
                  <c:v>-1884.3974947416266</c:v>
                </c:pt>
                <c:pt idx="74">
                  <c:v>-1910.7825538539048</c:v>
                </c:pt>
                <c:pt idx="75">
                  <c:v>-1929.8915844788289</c:v>
                </c:pt>
                <c:pt idx="76">
                  <c:v>-1944.6360306180754</c:v>
                </c:pt>
                <c:pt idx="77">
                  <c:v>-1954.3213824054837</c:v>
                </c:pt>
                <c:pt idx="78">
                  <c:v>-1960.2096331240168</c:v>
                </c:pt>
                <c:pt idx="79">
                  <c:v>-1963.5447921752843</c:v>
                </c:pt>
                <c:pt idx="80">
                  <c:v>-1960.9001138803383</c:v>
                </c:pt>
                <c:pt idx="81">
                  <c:v>-1955.4081758965135</c:v>
                </c:pt>
                <c:pt idx="82">
                  <c:v>-1946.4093035390827</c:v>
                </c:pt>
                <c:pt idx="83">
                  <c:v>-1932.7757517692166</c:v>
                </c:pt>
                <c:pt idx="84">
                  <c:v>-1923.0497104030835</c:v>
                </c:pt>
                <c:pt idx="85">
                  <c:v>-1918.6428667843866</c:v>
                </c:pt>
                <c:pt idx="86">
                  <c:v>-1925.6145724588471</c:v>
                </c:pt>
                <c:pt idx="87">
                  <c:v>-1950.5060305510087</c:v>
                </c:pt>
                <c:pt idx="88">
                  <c:v>-1995.3365364903889</c:v>
                </c:pt>
                <c:pt idx="89">
                  <c:v>-2050.8885430594546</c:v>
                </c:pt>
                <c:pt idx="90">
                  <c:v>-2099.6485606342048</c:v>
                </c:pt>
                <c:pt idx="91">
                  <c:v>-2117.0181011121558</c:v>
                </c:pt>
                <c:pt idx="92">
                  <c:v>-2071.4204421327331</c:v>
                </c:pt>
                <c:pt idx="93">
                  <c:v>-1963.083622865061</c:v>
                </c:pt>
                <c:pt idx="94">
                  <c:v>-1806.7451160452692</c:v>
                </c:pt>
                <c:pt idx="95">
                  <c:v>-1642.9325955557349</c:v>
                </c:pt>
                <c:pt idx="96">
                  <c:v>-1483.6265479025917</c:v>
                </c:pt>
                <c:pt idx="97">
                  <c:v>-1315.0583355112042</c:v>
                </c:pt>
                <c:pt idx="98">
                  <c:v>-1120.6223999299395</c:v>
                </c:pt>
                <c:pt idx="99">
                  <c:v>-885.42466823393067</c:v>
                </c:pt>
                <c:pt idx="100">
                  <c:v>-608.11155165069636</c:v>
                </c:pt>
              </c:numCache>
            </c:numRef>
          </c:val>
          <c:smooth val="0"/>
        </c:ser>
        <c:ser>
          <c:idx val="10"/>
          <c:order val="10"/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'G24'!$L$4:$L$104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-0.26563351000743557</c:v>
                </c:pt>
                <c:pt idx="20">
                  <c:v>-1.5817036049169662</c:v>
                </c:pt>
                <c:pt idx="21">
                  <c:v>-4.3739824348917127</c:v>
                </c:pt>
                <c:pt idx="22">
                  <c:v>-9.0957800933368915</c:v>
                </c:pt>
                <c:pt idx="23">
                  <c:v>-16.297712838888856</c:v>
                </c:pt>
                <c:pt idx="24">
                  <c:v>-26.609906355945999</c:v>
                </c:pt>
                <c:pt idx="25">
                  <c:v>-40.808653454818732</c:v>
                </c:pt>
                <c:pt idx="26">
                  <c:v>-59.120175251868361</c:v>
                </c:pt>
                <c:pt idx="27">
                  <c:v>-80.523037493053621</c:v>
                </c:pt>
                <c:pt idx="28">
                  <c:v>-103.61066081791637</c:v>
                </c:pt>
                <c:pt idx="29">
                  <c:v>-120.33015589036691</c:v>
                </c:pt>
                <c:pt idx="30">
                  <c:v>-127.20482707078833</c:v>
                </c:pt>
                <c:pt idx="31">
                  <c:v>-127.81540078781238</c:v>
                </c:pt>
                <c:pt idx="32">
                  <c:v>-122.87410762439154</c:v>
                </c:pt>
                <c:pt idx="33">
                  <c:v>-112.74184778394151</c:v>
                </c:pt>
                <c:pt idx="34">
                  <c:v>-102.06658558312841</c:v>
                </c:pt>
                <c:pt idx="35">
                  <c:v>-88.883251909912772</c:v>
                </c:pt>
                <c:pt idx="36">
                  <c:v>-75.114232002747499</c:v>
                </c:pt>
                <c:pt idx="37">
                  <c:v>-60.551617867111425</c:v>
                </c:pt>
                <c:pt idx="38">
                  <c:v>-46.697331191614545</c:v>
                </c:pt>
                <c:pt idx="39">
                  <c:v>-34.941106380374293</c:v>
                </c:pt>
                <c:pt idx="40">
                  <c:v>-25.574873658641508</c:v>
                </c:pt>
                <c:pt idx="41">
                  <c:v>-18.2646129599411</c:v>
                </c:pt>
                <c:pt idx="42">
                  <c:v>-12.670241846437479</c:v>
                </c:pt>
                <c:pt idx="43">
                  <c:v>-8.5059056441788918</c:v>
                </c:pt>
                <c:pt idx="44">
                  <c:v>-5.746892838126743</c:v>
                </c:pt>
                <c:pt idx="45">
                  <c:v>-3.8274848838325131</c:v>
                </c:pt>
                <c:pt idx="46">
                  <c:v>-2.6539409115338306</c:v>
                </c:pt>
                <c:pt idx="47">
                  <c:v>-1.9355264814888922</c:v>
                </c:pt>
                <c:pt idx="48">
                  <c:v>-1.5258551605102453</c:v>
                </c:pt>
                <c:pt idx="49">
                  <c:v>-1.2845920672835691</c:v>
                </c:pt>
                <c:pt idx="50">
                  <c:v>-1.1214779511248556</c:v>
                </c:pt>
                <c:pt idx="51">
                  <c:v>-0.95295347432191368</c:v>
                </c:pt>
                <c:pt idx="52">
                  <c:v>-0.82792503860956068</c:v>
                </c:pt>
                <c:pt idx="53">
                  <c:v>-0.77118628992003246</c:v>
                </c:pt>
                <c:pt idx="54">
                  <c:v>-0.71807605312834699</c:v>
                </c:pt>
                <c:pt idx="55">
                  <c:v>-0.66875791188290179</c:v>
                </c:pt>
                <c:pt idx="56">
                  <c:v>-0.60624805601822174</c:v>
                </c:pt>
                <c:pt idx="57">
                  <c:v>-0.55627040875740619</c:v>
                </c:pt>
                <c:pt idx="58">
                  <c:v>-0.49560417138497104</c:v>
                </c:pt>
                <c:pt idx="59">
                  <c:v>-0.40653641605861507</c:v>
                </c:pt>
                <c:pt idx="60">
                  <c:v>-0.29034363701010618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'G24'!$M$4:$M$104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-1.2024683645834338</c:v>
                </c:pt>
                <c:pt idx="18">
                  <c:v>-3.2896817066891302</c:v>
                </c:pt>
                <c:pt idx="19">
                  <c:v>-6.3872574044064958</c:v>
                </c:pt>
                <c:pt idx="20">
                  <c:v>-10.462773070275331</c:v>
                </c:pt>
                <c:pt idx="21">
                  <c:v>-15.247784285785539</c:v>
                </c:pt>
                <c:pt idx="22">
                  <c:v>-20.402888482792395</c:v>
                </c:pt>
                <c:pt idx="23">
                  <c:v>-25.616766904070108</c:v>
                </c:pt>
                <c:pt idx="24">
                  <c:v>-30.753217059964356</c:v>
                </c:pt>
                <c:pt idx="25">
                  <c:v>-35.734864827861543</c:v>
                </c:pt>
                <c:pt idx="26">
                  <c:v>-40.30078390676934</c:v>
                </c:pt>
                <c:pt idx="27">
                  <c:v>-44.429876420485378</c:v>
                </c:pt>
                <c:pt idx="28">
                  <c:v>-47.9029333317267</c:v>
                </c:pt>
                <c:pt idx="29">
                  <c:v>-50.788967797706746</c:v>
                </c:pt>
                <c:pt idx="30">
                  <c:v>-52.883406489989568</c:v>
                </c:pt>
                <c:pt idx="31">
                  <c:v>-54.140372291877355</c:v>
                </c:pt>
                <c:pt idx="32">
                  <c:v>-55.165399409654356</c:v>
                </c:pt>
                <c:pt idx="33">
                  <c:v>-56.089635067303362</c:v>
                </c:pt>
                <c:pt idx="34">
                  <c:v>-57.184158358002442</c:v>
                </c:pt>
                <c:pt idx="35">
                  <c:v>-58.732846625940454</c:v>
                </c:pt>
                <c:pt idx="36">
                  <c:v>-60.466227373342015</c:v>
                </c:pt>
                <c:pt idx="37">
                  <c:v>-62.480815826198004</c:v>
                </c:pt>
                <c:pt idx="38">
                  <c:v>-64.648353518617526</c:v>
                </c:pt>
                <c:pt idx="39">
                  <c:v>-66.97699530002852</c:v>
                </c:pt>
                <c:pt idx="40">
                  <c:v>-69.28811564132539</c:v>
                </c:pt>
                <c:pt idx="41">
                  <c:v>-71.489392773176263</c:v>
                </c:pt>
                <c:pt idx="42">
                  <c:v>-73.694535001170152</c:v>
                </c:pt>
                <c:pt idx="43">
                  <c:v>-76.044857567326616</c:v>
                </c:pt>
                <c:pt idx="44">
                  <c:v>-78.308063283435942</c:v>
                </c:pt>
                <c:pt idx="45">
                  <c:v>-80.766985341210798</c:v>
                </c:pt>
                <c:pt idx="46">
                  <c:v>-83.537309044205458</c:v>
                </c:pt>
                <c:pt idx="47">
                  <c:v>-86.946139178785231</c:v>
                </c:pt>
                <c:pt idx="48">
                  <c:v>-91.01467678757578</c:v>
                </c:pt>
                <c:pt idx="49">
                  <c:v>-95.709222894001783</c:v>
                </c:pt>
                <c:pt idx="50">
                  <c:v>-100.70773201782161</c:v>
                </c:pt>
                <c:pt idx="51">
                  <c:v>-105.98013433728055</c:v>
                </c:pt>
                <c:pt idx="52">
                  <c:v>-111.50784757356371</c:v>
                </c:pt>
                <c:pt idx="53">
                  <c:v>-117.16346576022282</c:v>
                </c:pt>
                <c:pt idx="54">
                  <c:v>-122.54818469817729</c:v>
                </c:pt>
                <c:pt idx="55">
                  <c:v>-127.0665329802772</c:v>
                </c:pt>
                <c:pt idx="56">
                  <c:v>-129.67973162001721</c:v>
                </c:pt>
                <c:pt idx="57">
                  <c:v>-129.18739954214109</c:v>
                </c:pt>
                <c:pt idx="58">
                  <c:v>-124.0556839227541</c:v>
                </c:pt>
                <c:pt idx="59">
                  <c:v>-113.76778588961201</c:v>
                </c:pt>
                <c:pt idx="60">
                  <c:v>-98.612998944548593</c:v>
                </c:pt>
                <c:pt idx="61">
                  <c:v>-80.238363107652603</c:v>
                </c:pt>
                <c:pt idx="62">
                  <c:v>-61.120629385889927</c:v>
                </c:pt>
                <c:pt idx="63">
                  <c:v>-43.839477948171954</c:v>
                </c:pt>
                <c:pt idx="64">
                  <c:v>-30.128331726797391</c:v>
                </c:pt>
                <c:pt idx="65">
                  <c:v>-19.923569188907521</c:v>
                </c:pt>
                <c:pt idx="66">
                  <c:v>-12.812793931442755</c:v>
                </c:pt>
                <c:pt idx="67">
                  <c:v>-8.2366517704476081</c:v>
                </c:pt>
                <c:pt idx="68">
                  <c:v>-5.3681540037708313</c:v>
                </c:pt>
                <c:pt idx="69">
                  <c:v>-3.7644700626924377</c:v>
                </c:pt>
                <c:pt idx="70">
                  <c:v>-2.9098964482787073</c:v>
                </c:pt>
                <c:pt idx="71">
                  <c:v>-2.4704034581228234</c:v>
                </c:pt>
                <c:pt idx="72">
                  <c:v>-2.2223060323922676</c:v>
                </c:pt>
                <c:pt idx="73">
                  <c:v>-2.0505954447887795</c:v>
                </c:pt>
                <c:pt idx="74">
                  <c:v>-1.8984839947842223</c:v>
                </c:pt>
                <c:pt idx="75">
                  <c:v>-1.7403640586396028</c:v>
                </c:pt>
                <c:pt idx="76">
                  <c:v>-1.5856735598046978</c:v>
                </c:pt>
                <c:pt idx="77">
                  <c:v>-1.4005543995127339</c:v>
                </c:pt>
                <c:pt idx="78">
                  <c:v>-1.2000857679764654</c:v>
                </c:pt>
                <c:pt idx="79">
                  <c:v>-0.98861361720301799</c:v>
                </c:pt>
                <c:pt idx="80">
                  <c:v>-0.78344495044866491</c:v>
                </c:pt>
                <c:pt idx="81">
                  <c:v>-0.43470344686950724</c:v>
                </c:pt>
                <c:pt idx="82">
                  <c:v>-0.32186630496495638</c:v>
                </c:pt>
                <c:pt idx="83">
                  <c:v>-0.23930579719392137</c:v>
                </c:pt>
                <c:pt idx="84">
                  <c:v>-0.18030481524953551</c:v>
                </c:pt>
                <c:pt idx="85">
                  <c:v>-0.13133552223795381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'G24'!$N$4:$N$104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-0.91955900785263234</c:v>
                </c:pt>
                <c:pt idx="21">
                  <c:v>-4.6603222971881006</c:v>
                </c:pt>
                <c:pt idx="22">
                  <c:v>-11.394002699709992</c:v>
                </c:pt>
                <c:pt idx="23">
                  <c:v>-19.822548684796871</c:v>
                </c:pt>
                <c:pt idx="24">
                  <c:v>-27.992416357340954</c:v>
                </c:pt>
                <c:pt idx="25">
                  <c:v>-34.640472801123167</c:v>
                </c:pt>
                <c:pt idx="26">
                  <c:v>-40.522907915804474</c:v>
                </c:pt>
                <c:pt idx="27">
                  <c:v>-46.320558208186526</c:v>
                </c:pt>
                <c:pt idx="28">
                  <c:v>-51.34846318766062</c:v>
                </c:pt>
                <c:pt idx="29">
                  <c:v>-54.541104669041736</c:v>
                </c:pt>
                <c:pt idx="30">
                  <c:v>-55.864698628876745</c:v>
                </c:pt>
                <c:pt idx="31">
                  <c:v>-56.381610325921613</c:v>
                </c:pt>
                <c:pt idx="32">
                  <c:v>-55.982972834605022</c:v>
                </c:pt>
                <c:pt idx="33">
                  <c:v>-55.494625968164002</c:v>
                </c:pt>
                <c:pt idx="34">
                  <c:v>-55.586419620044921</c:v>
                </c:pt>
                <c:pt idx="35">
                  <c:v>-54.749746705058527</c:v>
                </c:pt>
                <c:pt idx="36">
                  <c:v>-54.153077828526904</c:v>
                </c:pt>
                <c:pt idx="37">
                  <c:v>-53.840791838453413</c:v>
                </c:pt>
                <c:pt idx="38">
                  <c:v>-52.992163330003336</c:v>
                </c:pt>
                <c:pt idx="39">
                  <c:v>-52.825862394482634</c:v>
                </c:pt>
                <c:pt idx="40">
                  <c:v>-52.846471446346925</c:v>
                </c:pt>
                <c:pt idx="41">
                  <c:v>-52.13322911055122</c:v>
                </c:pt>
                <c:pt idx="42">
                  <c:v>-51.12944797402465</c:v>
                </c:pt>
                <c:pt idx="43">
                  <c:v>-50.382156259957796</c:v>
                </c:pt>
                <c:pt idx="44">
                  <c:v>-49.698792784405917</c:v>
                </c:pt>
                <c:pt idx="45">
                  <c:v>-48.528133091272068</c:v>
                </c:pt>
                <c:pt idx="46">
                  <c:v>-47.034283758287302</c:v>
                </c:pt>
                <c:pt idx="47">
                  <c:v>-46.142870691386179</c:v>
                </c:pt>
                <c:pt idx="48">
                  <c:v>-45.753346512325031</c:v>
                </c:pt>
                <c:pt idx="49">
                  <c:v>-46.184049314675789</c:v>
                </c:pt>
                <c:pt idx="50">
                  <c:v>-46.693737298839501</c:v>
                </c:pt>
                <c:pt idx="51">
                  <c:v>-46.648051006026776</c:v>
                </c:pt>
                <c:pt idx="52">
                  <c:v>-47.078445567349632</c:v>
                </c:pt>
                <c:pt idx="53">
                  <c:v>-47.08274295284405</c:v>
                </c:pt>
                <c:pt idx="54">
                  <c:v>-47.03563441600749</c:v>
                </c:pt>
                <c:pt idx="55">
                  <c:v>-47.755284130665132</c:v>
                </c:pt>
                <c:pt idx="56">
                  <c:v>-49.505191661917706</c:v>
                </c:pt>
                <c:pt idx="57">
                  <c:v>-52.159797003178618</c:v>
                </c:pt>
                <c:pt idx="58">
                  <c:v>-53.565720068579139</c:v>
                </c:pt>
                <c:pt idx="59">
                  <c:v>-50.934299366322918</c:v>
                </c:pt>
                <c:pt idx="60">
                  <c:v>-44.763003672291397</c:v>
                </c:pt>
                <c:pt idx="61">
                  <c:v>-33.732266573417952</c:v>
                </c:pt>
                <c:pt idx="62">
                  <c:v>-19.139603600369131</c:v>
                </c:pt>
                <c:pt idx="63">
                  <c:v>-7.0719153384748141</c:v>
                </c:pt>
                <c:pt idx="64">
                  <c:v>-1.0118829459434153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v>výdavky na vzdelávanie</c:v>
          </c:tx>
          <c:spPr>
            <a:ln w="158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'G24'!$O$4:$O$104</c:f>
              <c:numCache>
                <c:formatCode>#,##0</c:formatCode>
                <c:ptCount val="101"/>
                <c:pt idx="0">
                  <c:v>0</c:v>
                </c:pt>
                <c:pt idx="1">
                  <c:v>-128.82405050164201</c:v>
                </c:pt>
                <c:pt idx="2">
                  <c:v>-559.1943061303715</c:v>
                </c:pt>
                <c:pt idx="3">
                  <c:v>-1162.2865473903828</c:v>
                </c:pt>
                <c:pt idx="4">
                  <c:v>-1647.9654492366797</c:v>
                </c:pt>
                <c:pt idx="5">
                  <c:v>-2066.2393732740284</c:v>
                </c:pt>
                <c:pt idx="6">
                  <c:v>-2505.7797760173271</c:v>
                </c:pt>
                <c:pt idx="7">
                  <c:v>-2843.9573195251005</c:v>
                </c:pt>
                <c:pt idx="8">
                  <c:v>-2958.2628953733356</c:v>
                </c:pt>
                <c:pt idx="9">
                  <c:v>-2891.0628564352678</c:v>
                </c:pt>
                <c:pt idx="10">
                  <c:v>-2729.3795061131568</c:v>
                </c:pt>
                <c:pt idx="11">
                  <c:v>-2604.7068009992195</c:v>
                </c:pt>
                <c:pt idx="12">
                  <c:v>-2551.124114215374</c:v>
                </c:pt>
                <c:pt idx="13">
                  <c:v>-2555.0359049819594</c:v>
                </c:pt>
                <c:pt idx="14">
                  <c:v>-2604.6093831131616</c:v>
                </c:pt>
                <c:pt idx="15">
                  <c:v>-2671.7792475211809</c:v>
                </c:pt>
                <c:pt idx="16">
                  <c:v>-2659.6710985944524</c:v>
                </c:pt>
                <c:pt idx="17">
                  <c:v>-2563.9760116289749</c:v>
                </c:pt>
                <c:pt idx="18">
                  <c:v>-2368.6637689589229</c:v>
                </c:pt>
                <c:pt idx="19">
                  <c:v>-2022.4089131779483</c:v>
                </c:pt>
                <c:pt idx="20">
                  <c:v>-1674.2561473311043</c:v>
                </c:pt>
                <c:pt idx="21">
                  <c:v>-1424.0166364117201</c:v>
                </c:pt>
                <c:pt idx="22">
                  <c:v>-1230.1709588591625</c:v>
                </c:pt>
                <c:pt idx="23">
                  <c:v>-1024.3077861057832</c:v>
                </c:pt>
                <c:pt idx="24">
                  <c:v>-760.35231096351731</c:v>
                </c:pt>
                <c:pt idx="25">
                  <c:v>-514.42842514570998</c:v>
                </c:pt>
                <c:pt idx="26">
                  <c:v>-346.37677976144175</c:v>
                </c:pt>
                <c:pt idx="27">
                  <c:v>-246.31489448786277</c:v>
                </c:pt>
                <c:pt idx="28">
                  <c:v>-188.99120474464445</c:v>
                </c:pt>
                <c:pt idx="29">
                  <c:v>-155.91113261430846</c:v>
                </c:pt>
                <c:pt idx="30">
                  <c:v>-135.88913734255195</c:v>
                </c:pt>
                <c:pt idx="31">
                  <c:v>-127.91706165075175</c:v>
                </c:pt>
                <c:pt idx="32">
                  <c:v>-126.65258522823147</c:v>
                </c:pt>
                <c:pt idx="33">
                  <c:v>-125.92834917054968</c:v>
                </c:pt>
                <c:pt idx="34">
                  <c:v>-122.86182558017434</c:v>
                </c:pt>
                <c:pt idx="35">
                  <c:v>-116.9874417501899</c:v>
                </c:pt>
                <c:pt idx="36">
                  <c:v>-114.71398432424033</c:v>
                </c:pt>
                <c:pt idx="37">
                  <c:v>-118.30737067952188</c:v>
                </c:pt>
                <c:pt idx="38">
                  <c:v>-125.61399180101712</c:v>
                </c:pt>
                <c:pt idx="39">
                  <c:v>-135.99627325507345</c:v>
                </c:pt>
                <c:pt idx="40">
                  <c:v>-147.2033426616818</c:v>
                </c:pt>
                <c:pt idx="41">
                  <c:v>-155.64936609862457</c:v>
                </c:pt>
                <c:pt idx="42">
                  <c:v>-157.74400195716549</c:v>
                </c:pt>
                <c:pt idx="43">
                  <c:v>-144.13950372585597</c:v>
                </c:pt>
                <c:pt idx="44">
                  <c:v>-105.83703466223334</c:v>
                </c:pt>
                <c:pt idx="45">
                  <c:v>-46.422327225449692</c:v>
                </c:pt>
                <c:pt idx="46">
                  <c:v>-10.257676447631111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'G24'!$P$4:$P$104</c:f>
              <c:numCache>
                <c:formatCode>#,##0</c:formatCode>
                <c:ptCount val="101"/>
                <c:pt idx="0">
                  <c:v>-3048.5673319615826</c:v>
                </c:pt>
                <c:pt idx="1">
                  <c:v>-3048.5673319615826</c:v>
                </c:pt>
                <c:pt idx="2">
                  <c:v>-3048.5673319615821</c:v>
                </c:pt>
                <c:pt idx="3">
                  <c:v>-3048.5673319615821</c:v>
                </c:pt>
                <c:pt idx="4">
                  <c:v>-3048.5673319615821</c:v>
                </c:pt>
                <c:pt idx="5">
                  <c:v>-3048.5673319615826</c:v>
                </c:pt>
                <c:pt idx="6">
                  <c:v>-3048.5673319615817</c:v>
                </c:pt>
                <c:pt idx="7">
                  <c:v>-3048.5673319615821</c:v>
                </c:pt>
                <c:pt idx="8">
                  <c:v>-3048.5673319615821</c:v>
                </c:pt>
                <c:pt idx="9">
                  <c:v>-3048.5673319615821</c:v>
                </c:pt>
                <c:pt idx="10">
                  <c:v>-3048.5673319615821</c:v>
                </c:pt>
                <c:pt idx="11">
                  <c:v>-3048.5673319615817</c:v>
                </c:pt>
                <c:pt idx="12">
                  <c:v>-3048.5673319615826</c:v>
                </c:pt>
                <c:pt idx="13">
                  <c:v>-3048.567331961583</c:v>
                </c:pt>
                <c:pt idx="14">
                  <c:v>-3048.5673319615821</c:v>
                </c:pt>
                <c:pt idx="15">
                  <c:v>-3048.5673319615821</c:v>
                </c:pt>
                <c:pt idx="16">
                  <c:v>-3048.5673319615821</c:v>
                </c:pt>
                <c:pt idx="17">
                  <c:v>-3048.5673319615821</c:v>
                </c:pt>
                <c:pt idx="18">
                  <c:v>-3048.5673319615817</c:v>
                </c:pt>
                <c:pt idx="19">
                  <c:v>-3048.5673319615826</c:v>
                </c:pt>
                <c:pt idx="20">
                  <c:v>-3048.5673319615821</c:v>
                </c:pt>
                <c:pt idx="21">
                  <c:v>-3048.5673319615821</c:v>
                </c:pt>
                <c:pt idx="22">
                  <c:v>-3048.5673319615821</c:v>
                </c:pt>
                <c:pt idx="23">
                  <c:v>-3048.5673319615826</c:v>
                </c:pt>
                <c:pt idx="24">
                  <c:v>-3048.5673319615826</c:v>
                </c:pt>
                <c:pt idx="25">
                  <c:v>-3048.5673319615821</c:v>
                </c:pt>
                <c:pt idx="26">
                  <c:v>-3048.5673319615821</c:v>
                </c:pt>
                <c:pt idx="27">
                  <c:v>-3048.5673319615826</c:v>
                </c:pt>
                <c:pt idx="28">
                  <c:v>-3048.5673319615826</c:v>
                </c:pt>
                <c:pt idx="29">
                  <c:v>-3048.5673319615821</c:v>
                </c:pt>
                <c:pt idx="30">
                  <c:v>-3048.5673319615826</c:v>
                </c:pt>
                <c:pt idx="31">
                  <c:v>-3048.5673319615821</c:v>
                </c:pt>
                <c:pt idx="32">
                  <c:v>-3048.5673319615826</c:v>
                </c:pt>
                <c:pt idx="33">
                  <c:v>-3048.5673319615821</c:v>
                </c:pt>
                <c:pt idx="34">
                  <c:v>-3048.567331961583</c:v>
                </c:pt>
                <c:pt idx="35">
                  <c:v>-3048.5673319615821</c:v>
                </c:pt>
                <c:pt idx="36">
                  <c:v>-3048.5673319615821</c:v>
                </c:pt>
                <c:pt idx="37">
                  <c:v>-3048.5673319615826</c:v>
                </c:pt>
                <c:pt idx="38">
                  <c:v>-3048.5673319615817</c:v>
                </c:pt>
                <c:pt idx="39">
                  <c:v>-3048.5673319615826</c:v>
                </c:pt>
                <c:pt idx="40">
                  <c:v>-3048.5673319615821</c:v>
                </c:pt>
                <c:pt idx="41">
                  <c:v>-3048.5673319615817</c:v>
                </c:pt>
                <c:pt idx="42">
                  <c:v>-3048.5673319615826</c:v>
                </c:pt>
                <c:pt idx="43">
                  <c:v>-3048.5673319615817</c:v>
                </c:pt>
                <c:pt idx="44">
                  <c:v>-3048.5673319615817</c:v>
                </c:pt>
                <c:pt idx="45">
                  <c:v>-3048.5673319615821</c:v>
                </c:pt>
                <c:pt idx="46">
                  <c:v>-3048.5673319615821</c:v>
                </c:pt>
                <c:pt idx="47">
                  <c:v>-3048.5673319615826</c:v>
                </c:pt>
                <c:pt idx="48">
                  <c:v>-3048.5673319615817</c:v>
                </c:pt>
                <c:pt idx="49">
                  <c:v>-3048.5673319615821</c:v>
                </c:pt>
                <c:pt idx="50">
                  <c:v>-3048.5673319615821</c:v>
                </c:pt>
                <c:pt idx="51">
                  <c:v>-3048.5673319615821</c:v>
                </c:pt>
                <c:pt idx="52">
                  <c:v>-3048.5673319615821</c:v>
                </c:pt>
                <c:pt idx="53">
                  <c:v>-3048.5673319615821</c:v>
                </c:pt>
                <c:pt idx="54">
                  <c:v>-3048.5673319615826</c:v>
                </c:pt>
                <c:pt idx="55">
                  <c:v>-3048.5673319615821</c:v>
                </c:pt>
                <c:pt idx="56">
                  <c:v>-3048.5673319615821</c:v>
                </c:pt>
                <c:pt idx="57">
                  <c:v>-3048.5673319615817</c:v>
                </c:pt>
                <c:pt idx="58">
                  <c:v>-3048.5673319615817</c:v>
                </c:pt>
                <c:pt idx="59">
                  <c:v>-3048.5673319615821</c:v>
                </c:pt>
                <c:pt idx="60">
                  <c:v>-3048.5673319615826</c:v>
                </c:pt>
                <c:pt idx="61">
                  <c:v>-3048.5673319615826</c:v>
                </c:pt>
                <c:pt idx="62">
                  <c:v>-3048.5673319615821</c:v>
                </c:pt>
                <c:pt idx="63">
                  <c:v>-3048.5673319615821</c:v>
                </c:pt>
                <c:pt idx="64">
                  <c:v>-3048.5673319615821</c:v>
                </c:pt>
                <c:pt idx="65">
                  <c:v>-3048.5673319615817</c:v>
                </c:pt>
                <c:pt idx="66">
                  <c:v>-3048.5673319615821</c:v>
                </c:pt>
                <c:pt idx="67">
                  <c:v>-3048.5673319615821</c:v>
                </c:pt>
                <c:pt idx="68">
                  <c:v>-3048.5673319615826</c:v>
                </c:pt>
                <c:pt idx="69">
                  <c:v>-3048.5673319615821</c:v>
                </c:pt>
                <c:pt idx="70">
                  <c:v>-3048.5673319615826</c:v>
                </c:pt>
                <c:pt idx="71">
                  <c:v>-3048.5673319615817</c:v>
                </c:pt>
                <c:pt idx="72">
                  <c:v>-3048.5673319615826</c:v>
                </c:pt>
                <c:pt idx="73">
                  <c:v>-3048.5673319615821</c:v>
                </c:pt>
                <c:pt idx="74">
                  <c:v>-3048.5673319615821</c:v>
                </c:pt>
                <c:pt idx="75">
                  <c:v>-3048.5673319615826</c:v>
                </c:pt>
                <c:pt idx="76">
                  <c:v>-3048.5673319615821</c:v>
                </c:pt>
                <c:pt idx="77">
                  <c:v>-3048.5673319615826</c:v>
                </c:pt>
                <c:pt idx="78">
                  <c:v>-3048.5673319615826</c:v>
                </c:pt>
                <c:pt idx="79">
                  <c:v>-3048.5673319615821</c:v>
                </c:pt>
                <c:pt idx="80">
                  <c:v>-3048.5673319615821</c:v>
                </c:pt>
                <c:pt idx="81">
                  <c:v>-3048.5673319615821</c:v>
                </c:pt>
                <c:pt idx="82">
                  <c:v>-3048.5673319615826</c:v>
                </c:pt>
                <c:pt idx="83">
                  <c:v>-3048.5673319615817</c:v>
                </c:pt>
                <c:pt idx="84">
                  <c:v>-3048.5673319615826</c:v>
                </c:pt>
                <c:pt idx="85">
                  <c:v>-3048.5673319615821</c:v>
                </c:pt>
                <c:pt idx="86">
                  <c:v>-3048.5673319615821</c:v>
                </c:pt>
                <c:pt idx="87">
                  <c:v>-3048.5673319615826</c:v>
                </c:pt>
                <c:pt idx="88">
                  <c:v>-3048.5673319615826</c:v>
                </c:pt>
                <c:pt idx="89">
                  <c:v>-3048.5673319615817</c:v>
                </c:pt>
                <c:pt idx="90">
                  <c:v>-3048.5673319615817</c:v>
                </c:pt>
                <c:pt idx="91">
                  <c:v>-3048.5673319615821</c:v>
                </c:pt>
                <c:pt idx="92">
                  <c:v>-3048.5673319615817</c:v>
                </c:pt>
                <c:pt idx="93">
                  <c:v>-3048.5673319615817</c:v>
                </c:pt>
                <c:pt idx="94">
                  <c:v>-3048.5673319615821</c:v>
                </c:pt>
                <c:pt idx="95">
                  <c:v>-3048.5673319615821</c:v>
                </c:pt>
                <c:pt idx="96">
                  <c:v>-3048.5673319615821</c:v>
                </c:pt>
                <c:pt idx="97">
                  <c:v>-3048.5673319615821</c:v>
                </c:pt>
                <c:pt idx="98">
                  <c:v>-3048.5673319615817</c:v>
                </c:pt>
                <c:pt idx="99">
                  <c:v>-3048.5673319615826</c:v>
                </c:pt>
                <c:pt idx="100">
                  <c:v>-3048.5673319615821</c:v>
                </c:pt>
              </c:numCache>
            </c:numRef>
          </c:val>
          <c:smooth val="0"/>
        </c:ser>
        <c:ser>
          <c:idx val="15"/>
          <c:order val="15"/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'G24'!$Q$4:$Q$104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0.62313450559368533</c:v>
                </c:pt>
                <c:pt idx="19">
                  <c:v>11.007639856814722</c:v>
                </c:pt>
                <c:pt idx="20">
                  <c:v>34.005406143384164</c:v>
                </c:pt>
                <c:pt idx="21">
                  <c:v>66.913385647027553</c:v>
                </c:pt>
                <c:pt idx="22">
                  <c:v>106.2073410758393</c:v>
                </c:pt>
                <c:pt idx="23">
                  <c:v>152.36522745162824</c:v>
                </c:pt>
                <c:pt idx="24">
                  <c:v>213.9867975620453</c:v>
                </c:pt>
                <c:pt idx="25">
                  <c:v>296.80284187414327</c:v>
                </c:pt>
                <c:pt idx="26">
                  <c:v>383.66393339029162</c:v>
                </c:pt>
                <c:pt idx="27">
                  <c:v>463.54884064884527</c:v>
                </c:pt>
                <c:pt idx="28">
                  <c:v>530.0930431221143</c:v>
                </c:pt>
                <c:pt idx="29">
                  <c:v>582.6909750332062</c:v>
                </c:pt>
                <c:pt idx="30">
                  <c:v>623.79350331757803</c:v>
                </c:pt>
                <c:pt idx="31">
                  <c:v>651.17192092919197</c:v>
                </c:pt>
                <c:pt idx="32">
                  <c:v>673.68963921969441</c:v>
                </c:pt>
                <c:pt idx="33">
                  <c:v>699.59243204825123</c:v>
                </c:pt>
                <c:pt idx="34">
                  <c:v>740.04938689520884</c:v>
                </c:pt>
                <c:pt idx="35">
                  <c:v>782.79674946034322</c:v>
                </c:pt>
                <c:pt idx="36">
                  <c:v>817.04440987053351</c:v>
                </c:pt>
                <c:pt idx="37">
                  <c:v>846.37582800388759</c:v>
                </c:pt>
                <c:pt idx="38">
                  <c:v>874.35647500311484</c:v>
                </c:pt>
                <c:pt idx="39">
                  <c:v>899.85455204373318</c:v>
                </c:pt>
                <c:pt idx="40">
                  <c:v>920.30915422830742</c:v>
                </c:pt>
                <c:pt idx="41">
                  <c:v>935.47527114246077</c:v>
                </c:pt>
                <c:pt idx="42">
                  <c:v>938.36354407063959</c:v>
                </c:pt>
                <c:pt idx="43">
                  <c:v>924.17142481898986</c:v>
                </c:pt>
                <c:pt idx="44">
                  <c:v>902.6220065636104</c:v>
                </c:pt>
                <c:pt idx="45">
                  <c:v>866.07284949063092</c:v>
                </c:pt>
                <c:pt idx="46">
                  <c:v>833.76943619886333</c:v>
                </c:pt>
                <c:pt idx="47">
                  <c:v>812.84891409631814</c:v>
                </c:pt>
                <c:pt idx="48">
                  <c:v>810.92169997649148</c:v>
                </c:pt>
                <c:pt idx="49">
                  <c:v>820.9876742108687</c:v>
                </c:pt>
                <c:pt idx="50">
                  <c:v>825.15849149721907</c:v>
                </c:pt>
                <c:pt idx="51">
                  <c:v>804.21540422801945</c:v>
                </c:pt>
                <c:pt idx="52">
                  <c:v>787.42741420085599</c:v>
                </c:pt>
                <c:pt idx="53">
                  <c:v>765.4502922044976</c:v>
                </c:pt>
                <c:pt idx="54">
                  <c:v>740.33050847893799</c:v>
                </c:pt>
                <c:pt idx="55">
                  <c:v>722.59488617540148</c:v>
                </c:pt>
                <c:pt idx="56">
                  <c:v>718.05251413153837</c:v>
                </c:pt>
                <c:pt idx="57">
                  <c:v>710.56817238209999</c:v>
                </c:pt>
                <c:pt idx="58">
                  <c:v>688.13963891239996</c:v>
                </c:pt>
                <c:pt idx="59">
                  <c:v>629.38819142881152</c:v>
                </c:pt>
                <c:pt idx="60">
                  <c:v>540.23448081598383</c:v>
                </c:pt>
                <c:pt idx="61">
                  <c:v>436.54473107129081</c:v>
                </c:pt>
                <c:pt idx="62">
                  <c:v>320.55090871084445</c:v>
                </c:pt>
                <c:pt idx="63">
                  <c:v>221.06087541960289</c:v>
                </c:pt>
                <c:pt idx="64">
                  <c:v>154.04664065171193</c:v>
                </c:pt>
                <c:pt idx="65">
                  <c:v>115.70929119562049</c:v>
                </c:pt>
                <c:pt idx="66">
                  <c:v>92.037548221745141</c:v>
                </c:pt>
                <c:pt idx="67">
                  <c:v>71.927770255357359</c:v>
                </c:pt>
                <c:pt idx="68">
                  <c:v>54.480165248237526</c:v>
                </c:pt>
                <c:pt idx="69">
                  <c:v>43.824002480539967</c:v>
                </c:pt>
                <c:pt idx="70">
                  <c:v>37.580713138565507</c:v>
                </c:pt>
                <c:pt idx="71">
                  <c:v>29.666152913872381</c:v>
                </c:pt>
                <c:pt idx="72">
                  <c:v>22.98990559043823</c:v>
                </c:pt>
                <c:pt idx="73">
                  <c:v>17.638364743263281</c:v>
                </c:pt>
                <c:pt idx="74">
                  <c:v>13.108823163564098</c:v>
                </c:pt>
                <c:pt idx="75">
                  <c:v>9.9407162703074103</c:v>
                </c:pt>
                <c:pt idx="76">
                  <c:v>7.2714638274214281</c:v>
                </c:pt>
                <c:pt idx="77">
                  <c:v>5.4505462919599745</c:v>
                </c:pt>
                <c:pt idx="78">
                  <c:v>3.9521804390726789</c:v>
                </c:pt>
                <c:pt idx="79">
                  <c:v>3.1524564065137035</c:v>
                </c:pt>
                <c:pt idx="80">
                  <c:v>2.9718850065725833</c:v>
                </c:pt>
                <c:pt idx="81">
                  <c:v>2.5453902965986539</c:v>
                </c:pt>
                <c:pt idx="82">
                  <c:v>1.8180333305815228</c:v>
                </c:pt>
                <c:pt idx="83">
                  <c:v>1.3232739792814086</c:v>
                </c:pt>
                <c:pt idx="84">
                  <c:v>0.90262212833945321</c:v>
                </c:pt>
                <c:pt idx="85">
                  <c:v>0.58226283843314508</c:v>
                </c:pt>
                <c:pt idx="86">
                  <c:v>0.4363867450109149</c:v>
                </c:pt>
                <c:pt idx="87">
                  <c:v>0.2673456545328986</c:v>
                </c:pt>
                <c:pt idx="88">
                  <c:v>0.18342743414990337</c:v>
                </c:pt>
                <c:pt idx="89">
                  <c:v>0.15116274048141293</c:v>
                </c:pt>
                <c:pt idx="90">
                  <c:v>0.13750504149561665</c:v>
                </c:pt>
                <c:pt idx="91">
                  <c:v>0.10943242859811765</c:v>
                </c:pt>
                <c:pt idx="92">
                  <c:v>9.1171622637734429E-2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'G24'!$R$4:$R$104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5.0185996097762997</c:v>
                </c:pt>
                <c:pt idx="19">
                  <c:v>18.191158554686606</c:v>
                </c:pt>
                <c:pt idx="20">
                  <c:v>41.035081331676558</c:v>
                </c:pt>
                <c:pt idx="21">
                  <c:v>72.736916091044634</c:v>
                </c:pt>
                <c:pt idx="22">
                  <c:v>113.8003060869712</c:v>
                </c:pt>
                <c:pt idx="23">
                  <c:v>164.27016544936083</c:v>
                </c:pt>
                <c:pt idx="24">
                  <c:v>223.46333471114917</c:v>
                </c:pt>
                <c:pt idx="25">
                  <c:v>289.41872731500604</c:v>
                </c:pt>
                <c:pt idx="26">
                  <c:v>357.81882063318056</c:v>
                </c:pt>
                <c:pt idx="27">
                  <c:v>423.73587649408216</c:v>
                </c:pt>
                <c:pt idx="28">
                  <c:v>485.54713162764796</c:v>
                </c:pt>
                <c:pt idx="29">
                  <c:v>537.82581609266242</c:v>
                </c:pt>
                <c:pt idx="30">
                  <c:v>582.0308938371486</c:v>
                </c:pt>
                <c:pt idx="31">
                  <c:v>621.82978378470739</c:v>
                </c:pt>
                <c:pt idx="32">
                  <c:v>656.22592268920425</c:v>
                </c:pt>
                <c:pt idx="33">
                  <c:v>689.92823927921575</c:v>
                </c:pt>
                <c:pt idx="34">
                  <c:v>721.11667234128777</c:v>
                </c:pt>
                <c:pt idx="35">
                  <c:v>752.25854891689562</c:v>
                </c:pt>
                <c:pt idx="36">
                  <c:v>785.42881022593349</c:v>
                </c:pt>
                <c:pt idx="37">
                  <c:v>813.00912064641352</c:v>
                </c:pt>
                <c:pt idx="38">
                  <c:v>837.63079347525922</c:v>
                </c:pt>
                <c:pt idx="39">
                  <c:v>860.04293857362018</c:v>
                </c:pt>
                <c:pt idx="40">
                  <c:v>872.98404572618608</c:v>
                </c:pt>
                <c:pt idx="41">
                  <c:v>880.80766155011042</c:v>
                </c:pt>
                <c:pt idx="42">
                  <c:v>879.41493952024109</c:v>
                </c:pt>
                <c:pt idx="43">
                  <c:v>871.34187252725712</c:v>
                </c:pt>
                <c:pt idx="44">
                  <c:v>856.60582364470952</c:v>
                </c:pt>
                <c:pt idx="45">
                  <c:v>837.32789218702783</c:v>
                </c:pt>
                <c:pt idx="46">
                  <c:v>818.79897068384025</c:v>
                </c:pt>
                <c:pt idx="47">
                  <c:v>804.10435782637592</c:v>
                </c:pt>
                <c:pt idx="48">
                  <c:v>790.85001847778813</c:v>
                </c:pt>
                <c:pt idx="49">
                  <c:v>784.12494980483689</c:v>
                </c:pt>
                <c:pt idx="50">
                  <c:v>774.99983566749643</c:v>
                </c:pt>
                <c:pt idx="51">
                  <c:v>765.23792678824577</c:v>
                </c:pt>
                <c:pt idx="52">
                  <c:v>754.95407073599381</c:v>
                </c:pt>
                <c:pt idx="53">
                  <c:v>742.41148621438845</c:v>
                </c:pt>
                <c:pt idx="54">
                  <c:v>726.32705769741563</c:v>
                </c:pt>
                <c:pt idx="55">
                  <c:v>710.1272366549515</c:v>
                </c:pt>
                <c:pt idx="56">
                  <c:v>687.8792572957434</c:v>
                </c:pt>
                <c:pt idx="57">
                  <c:v>658.57355840468404</c:v>
                </c:pt>
                <c:pt idx="58">
                  <c:v>617.54317869830732</c:v>
                </c:pt>
                <c:pt idx="59">
                  <c:v>560.68245055638749</c:v>
                </c:pt>
                <c:pt idx="60">
                  <c:v>489.9740198396492</c:v>
                </c:pt>
                <c:pt idx="61">
                  <c:v>409.45513393172365</c:v>
                </c:pt>
                <c:pt idx="62">
                  <c:v>327.6079700786205</c:v>
                </c:pt>
                <c:pt idx="63">
                  <c:v>249.72700165089469</c:v>
                </c:pt>
                <c:pt idx="64">
                  <c:v>184.84321278287729</c:v>
                </c:pt>
                <c:pt idx="65">
                  <c:v>134.07905212872197</c:v>
                </c:pt>
                <c:pt idx="66">
                  <c:v>96.151336456071022</c:v>
                </c:pt>
                <c:pt idx="67">
                  <c:v>68.533298466410272</c:v>
                </c:pt>
                <c:pt idx="68">
                  <c:v>49.182020530915317</c:v>
                </c:pt>
                <c:pt idx="69">
                  <c:v>36.693773683912418</c:v>
                </c:pt>
                <c:pt idx="70">
                  <c:v>28.39673271890134</c:v>
                </c:pt>
                <c:pt idx="71">
                  <c:v>22.299522764354151</c:v>
                </c:pt>
                <c:pt idx="72">
                  <c:v>17.893977932646031</c:v>
                </c:pt>
                <c:pt idx="73">
                  <c:v>14.24390232810981</c:v>
                </c:pt>
                <c:pt idx="74">
                  <c:v>11.396011953381327</c:v>
                </c:pt>
                <c:pt idx="75">
                  <c:v>9.0579444844414709</c:v>
                </c:pt>
                <c:pt idx="76">
                  <c:v>7.0799963906454453</c:v>
                </c:pt>
                <c:pt idx="77">
                  <c:v>5.461869875523063</c:v>
                </c:pt>
                <c:pt idx="78">
                  <c:v>4.2029211655689025</c:v>
                </c:pt>
                <c:pt idx="79">
                  <c:v>3.2814512729473995</c:v>
                </c:pt>
                <c:pt idx="80">
                  <c:v>2.6146186673205354</c:v>
                </c:pt>
                <c:pt idx="81">
                  <c:v>2.0932796710439399</c:v>
                </c:pt>
                <c:pt idx="82">
                  <c:v>1.4563273210802961</c:v>
                </c:pt>
                <c:pt idx="83">
                  <c:v>1.1379509267022234</c:v>
                </c:pt>
                <c:pt idx="84">
                  <c:v>0.85513220406215207</c:v>
                </c:pt>
                <c:pt idx="85">
                  <c:v>0.62404282039339609</c:v>
                </c:pt>
                <c:pt idx="86">
                  <c:v>0.45321994421269013</c:v>
                </c:pt>
                <c:pt idx="87">
                  <c:v>0.31203026809064094</c:v>
                </c:pt>
                <c:pt idx="88">
                  <c:v>0.21552182984458859</c:v>
                </c:pt>
                <c:pt idx="89">
                  <c:v>0.1506806358817552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v>DPH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'G24'!$S$4:$S$104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6.3416461399922133</c:v>
                </c:pt>
                <c:pt idx="17">
                  <c:v>32.622094593041673</c:v>
                </c:pt>
                <c:pt idx="18">
                  <c:v>68.263018685882486</c:v>
                </c:pt>
                <c:pt idx="19">
                  <c:v>118.69186286861574</c:v>
                </c:pt>
                <c:pt idx="20">
                  <c:v>183.55405346688016</c:v>
                </c:pt>
                <c:pt idx="21">
                  <c:v>259.58697764989432</c:v>
                </c:pt>
                <c:pt idx="22">
                  <c:v>337.52285750431514</c:v>
                </c:pt>
                <c:pt idx="23">
                  <c:v>419.47642176996743</c:v>
                </c:pt>
                <c:pt idx="24">
                  <c:v>505.79688257026004</c:v>
                </c:pt>
                <c:pt idx="25">
                  <c:v>595.28171565573712</c:v>
                </c:pt>
                <c:pt idx="26">
                  <c:v>687.15667676928365</c:v>
                </c:pt>
                <c:pt idx="27">
                  <c:v>775.0278306239187</c:v>
                </c:pt>
                <c:pt idx="28">
                  <c:v>867.66201744034606</c:v>
                </c:pt>
                <c:pt idx="29">
                  <c:v>967.11103000141452</c:v>
                </c:pt>
                <c:pt idx="30">
                  <c:v>1064.2597949634546</c:v>
                </c:pt>
                <c:pt idx="31">
                  <c:v>1154.6985931856207</c:v>
                </c:pt>
                <c:pt idx="32">
                  <c:v>1239.792991929615</c:v>
                </c:pt>
                <c:pt idx="33">
                  <c:v>1313.1604780456478</c:v>
                </c:pt>
                <c:pt idx="34">
                  <c:v>1378.1936083033015</c:v>
                </c:pt>
                <c:pt idx="35">
                  <c:v>1430.936763334855</c:v>
                </c:pt>
                <c:pt idx="36">
                  <c:v>1476.800762137166</c:v>
                </c:pt>
                <c:pt idx="37">
                  <c:v>1522.6129670863263</c:v>
                </c:pt>
                <c:pt idx="38">
                  <c:v>1562.3121817804129</c:v>
                </c:pt>
                <c:pt idx="39">
                  <c:v>1605.1625488076556</c:v>
                </c:pt>
                <c:pt idx="40">
                  <c:v>1654.7903432773398</c:v>
                </c:pt>
                <c:pt idx="41">
                  <c:v>1701.3842030126743</c:v>
                </c:pt>
                <c:pt idx="42">
                  <c:v>1739.4086838677067</c:v>
                </c:pt>
                <c:pt idx="43">
                  <c:v>1757.6002575417531</c:v>
                </c:pt>
                <c:pt idx="44">
                  <c:v>1751.2284226568395</c:v>
                </c:pt>
                <c:pt idx="45">
                  <c:v>1728.0875645691322</c:v>
                </c:pt>
                <c:pt idx="46">
                  <c:v>1696.8945135306333</c:v>
                </c:pt>
                <c:pt idx="47">
                  <c:v>1657.2604152702045</c:v>
                </c:pt>
                <c:pt idx="48">
                  <c:v>1610.0759009649405</c:v>
                </c:pt>
                <c:pt idx="49">
                  <c:v>1559.1957150316114</c:v>
                </c:pt>
                <c:pt idx="50">
                  <c:v>1512.3316328898443</c:v>
                </c:pt>
                <c:pt idx="51">
                  <c:v>1450.1432045860161</c:v>
                </c:pt>
                <c:pt idx="52">
                  <c:v>1378.0489132795774</c:v>
                </c:pt>
                <c:pt idx="53">
                  <c:v>1308.2557376819996</c:v>
                </c:pt>
                <c:pt idx="54">
                  <c:v>1258.354073084929</c:v>
                </c:pt>
                <c:pt idx="55">
                  <c:v>1222.9026975901027</c:v>
                </c:pt>
                <c:pt idx="56">
                  <c:v>1199.7212812511943</c:v>
                </c:pt>
                <c:pt idx="57">
                  <c:v>1182.0878662623084</c:v>
                </c:pt>
                <c:pt idx="58">
                  <c:v>1175.3513832041126</c:v>
                </c:pt>
                <c:pt idx="59">
                  <c:v>1176.1269141511775</c:v>
                </c:pt>
                <c:pt idx="60">
                  <c:v>1178.4920392369504</c:v>
                </c:pt>
                <c:pt idx="61">
                  <c:v>1189.4869770840271</c:v>
                </c:pt>
                <c:pt idx="62">
                  <c:v>1208.3632406944544</c:v>
                </c:pt>
                <c:pt idx="63">
                  <c:v>1234.17491123177</c:v>
                </c:pt>
                <c:pt idx="64">
                  <c:v>1269.5748936842369</c:v>
                </c:pt>
                <c:pt idx="65">
                  <c:v>1308.7849734299195</c:v>
                </c:pt>
                <c:pt idx="66">
                  <c:v>1344.8193980365672</c:v>
                </c:pt>
                <c:pt idx="67">
                  <c:v>1364.4151386130907</c:v>
                </c:pt>
                <c:pt idx="68">
                  <c:v>1355.5574611689162</c:v>
                </c:pt>
                <c:pt idx="69">
                  <c:v>1323.7153431119812</c:v>
                </c:pt>
                <c:pt idx="70">
                  <c:v>1267.722863373491</c:v>
                </c:pt>
                <c:pt idx="71">
                  <c:v>1198.4752854232354</c:v>
                </c:pt>
                <c:pt idx="72">
                  <c:v>1128.0302839268377</c:v>
                </c:pt>
                <c:pt idx="73">
                  <c:v>1062.2565238528557</c:v>
                </c:pt>
                <c:pt idx="74">
                  <c:v>1002.5084565283538</c:v>
                </c:pt>
                <c:pt idx="75">
                  <c:v>953.05024948508083</c:v>
                </c:pt>
                <c:pt idx="76">
                  <c:v>912.84973245777815</c:v>
                </c:pt>
                <c:pt idx="77">
                  <c:v>878.25719344018546</c:v>
                </c:pt>
                <c:pt idx="78">
                  <c:v>844.74642726879063</c:v>
                </c:pt>
                <c:pt idx="79">
                  <c:v>803.05184779614956</c:v>
                </c:pt>
                <c:pt idx="80">
                  <c:v>753.23709219761929</c:v>
                </c:pt>
                <c:pt idx="81">
                  <c:v>696.84897713536532</c:v>
                </c:pt>
                <c:pt idx="82">
                  <c:v>636.0839104961359</c:v>
                </c:pt>
                <c:pt idx="83">
                  <c:v>570.50674534660448</c:v>
                </c:pt>
                <c:pt idx="84">
                  <c:v>505.37849446286862</c:v>
                </c:pt>
                <c:pt idx="85">
                  <c:v>447.42923655733625</c:v>
                </c:pt>
                <c:pt idx="86">
                  <c:v>396.82529553557276</c:v>
                </c:pt>
                <c:pt idx="87">
                  <c:v>350.07003960588116</c:v>
                </c:pt>
                <c:pt idx="88">
                  <c:v>316.21163595808554</c:v>
                </c:pt>
                <c:pt idx="89">
                  <c:v>301.18896721501426</c:v>
                </c:pt>
                <c:pt idx="90">
                  <c:v>301.5277690060467</c:v>
                </c:pt>
                <c:pt idx="91">
                  <c:v>316.94671407253679</c:v>
                </c:pt>
                <c:pt idx="92">
                  <c:v>352.31657526492859</c:v>
                </c:pt>
                <c:pt idx="93">
                  <c:v>388.84487691028136</c:v>
                </c:pt>
                <c:pt idx="94">
                  <c:v>405.98709450743536</c:v>
                </c:pt>
                <c:pt idx="95">
                  <c:v>366.26194321976561</c:v>
                </c:pt>
                <c:pt idx="96">
                  <c:v>297.53777144977573</c:v>
                </c:pt>
                <c:pt idx="97">
                  <c:v>234.75337934719229</c:v>
                </c:pt>
                <c:pt idx="98">
                  <c:v>179.78010401115912</c:v>
                </c:pt>
                <c:pt idx="99">
                  <c:v>120.26625402094497</c:v>
                </c:pt>
                <c:pt idx="100">
                  <c:v>65.050929515559574</c:v>
                </c:pt>
              </c:numCache>
            </c:numRef>
          </c:val>
          <c:smooth val="0"/>
        </c:ser>
        <c:ser>
          <c:idx val="18"/>
          <c:order val="18"/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'G24'!$T$4:$T$104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0.1505489240423481</c:v>
                </c:pt>
                <c:pt idx="17">
                  <c:v>4.1542095233078644</c:v>
                </c:pt>
                <c:pt idx="18">
                  <c:v>11.819553148610845</c:v>
                </c:pt>
                <c:pt idx="19">
                  <c:v>23.86995275551099</c:v>
                </c:pt>
                <c:pt idx="20">
                  <c:v>40.227170367664222</c:v>
                </c:pt>
                <c:pt idx="21">
                  <c:v>59.631486456458845</c:v>
                </c:pt>
                <c:pt idx="22">
                  <c:v>80.355949487601393</c:v>
                </c:pt>
                <c:pt idx="23">
                  <c:v>101.55498199023799</c:v>
                </c:pt>
                <c:pt idx="24">
                  <c:v>124.26587637769715</c:v>
                </c:pt>
                <c:pt idx="25">
                  <c:v>148.72968493170117</c:v>
                </c:pt>
                <c:pt idx="26">
                  <c:v>173.40209679320097</c:v>
                </c:pt>
                <c:pt idx="27">
                  <c:v>195.21831690537124</c:v>
                </c:pt>
                <c:pt idx="28">
                  <c:v>219.44252791737273</c:v>
                </c:pt>
                <c:pt idx="29">
                  <c:v>246.0589589467136</c:v>
                </c:pt>
                <c:pt idx="30">
                  <c:v>274.11417283144414</c:v>
                </c:pt>
                <c:pt idx="31">
                  <c:v>300.83403137868117</c:v>
                </c:pt>
                <c:pt idx="32">
                  <c:v>327.0503510877416</c:v>
                </c:pt>
                <c:pt idx="33">
                  <c:v>351.35194030875442</c:v>
                </c:pt>
                <c:pt idx="34">
                  <c:v>370.50950219491381</c:v>
                </c:pt>
                <c:pt idx="35">
                  <c:v>384.15425638544315</c:v>
                </c:pt>
                <c:pt idx="36">
                  <c:v>390.99061710816432</c:v>
                </c:pt>
                <c:pt idx="37">
                  <c:v>392.67416801027645</c:v>
                </c:pt>
                <c:pt idx="38">
                  <c:v>392.59859293322688</c:v>
                </c:pt>
                <c:pt idx="39">
                  <c:v>391.34330958848574</c:v>
                </c:pt>
                <c:pt idx="40">
                  <c:v>394.88763362442216</c:v>
                </c:pt>
                <c:pt idx="41">
                  <c:v>401.49094141344796</c:v>
                </c:pt>
                <c:pt idx="42">
                  <c:v>405.41031353979798</c:v>
                </c:pt>
                <c:pt idx="43">
                  <c:v>403.54868261624392</c:v>
                </c:pt>
                <c:pt idx="44">
                  <c:v>395.86989013012931</c:v>
                </c:pt>
                <c:pt idx="45">
                  <c:v>385.61458828957643</c:v>
                </c:pt>
                <c:pt idx="46">
                  <c:v>373.62612997314261</c:v>
                </c:pt>
                <c:pt idx="47">
                  <c:v>360.64133981562321</c:v>
                </c:pt>
                <c:pt idx="48">
                  <c:v>347.20116647441819</c:v>
                </c:pt>
                <c:pt idx="49">
                  <c:v>336.10530755604435</c:v>
                </c:pt>
                <c:pt idx="50">
                  <c:v>323.74533249478924</c:v>
                </c:pt>
                <c:pt idx="51">
                  <c:v>307.9548841025495</c:v>
                </c:pt>
                <c:pt idx="52">
                  <c:v>285.91821542961884</c:v>
                </c:pt>
                <c:pt idx="53">
                  <c:v>267.49176413708739</c:v>
                </c:pt>
                <c:pt idx="54">
                  <c:v>256.43199229576948</c:v>
                </c:pt>
                <c:pt idx="55">
                  <c:v>248.44497795909928</c:v>
                </c:pt>
                <c:pt idx="56">
                  <c:v>240.78086271248688</c:v>
                </c:pt>
                <c:pt idx="57">
                  <c:v>233.85099860958169</c:v>
                </c:pt>
                <c:pt idx="58">
                  <c:v>226.86322049104928</c:v>
                </c:pt>
                <c:pt idx="59">
                  <c:v>220.09431043344597</c:v>
                </c:pt>
                <c:pt idx="60">
                  <c:v>212.1422209587567</c:v>
                </c:pt>
                <c:pt idx="61">
                  <c:v>204.14378367425726</c:v>
                </c:pt>
                <c:pt idx="62">
                  <c:v>198.32292298238912</c:v>
                </c:pt>
                <c:pt idx="63">
                  <c:v>194.8542544578078</c:v>
                </c:pt>
                <c:pt idx="64">
                  <c:v>194.09378552029344</c:v>
                </c:pt>
                <c:pt idx="65">
                  <c:v>195.3308841331384</c:v>
                </c:pt>
                <c:pt idx="66">
                  <c:v>199.3909978659488</c:v>
                </c:pt>
                <c:pt idx="67">
                  <c:v>200.9542605397377</c:v>
                </c:pt>
                <c:pt idx="68">
                  <c:v>195.572128669194</c:v>
                </c:pt>
                <c:pt idx="69">
                  <c:v>182.99971431358446</c:v>
                </c:pt>
                <c:pt idx="70">
                  <c:v>163.79204751809982</c:v>
                </c:pt>
                <c:pt idx="71">
                  <c:v>144.25518884764531</c:v>
                </c:pt>
                <c:pt idx="72">
                  <c:v>124.65071254357845</c:v>
                </c:pt>
                <c:pt idx="73">
                  <c:v>106.63059850205543</c:v>
                </c:pt>
                <c:pt idx="74">
                  <c:v>91.690338106968667</c:v>
                </c:pt>
                <c:pt idx="75">
                  <c:v>80.228883938715953</c:v>
                </c:pt>
                <c:pt idx="76">
                  <c:v>73.820322532312787</c:v>
                </c:pt>
                <c:pt idx="77">
                  <c:v>70.235297468473306</c:v>
                </c:pt>
                <c:pt idx="78">
                  <c:v>68.795338395027755</c:v>
                </c:pt>
                <c:pt idx="79">
                  <c:v>68.316943954970739</c:v>
                </c:pt>
                <c:pt idx="80">
                  <c:v>66.800371391723175</c:v>
                </c:pt>
                <c:pt idx="81">
                  <c:v>62.868576399527491</c:v>
                </c:pt>
                <c:pt idx="82">
                  <c:v>56.739545890254377</c:v>
                </c:pt>
                <c:pt idx="83">
                  <c:v>48.752006018872862</c:v>
                </c:pt>
                <c:pt idx="84">
                  <c:v>38.886887786832069</c:v>
                </c:pt>
                <c:pt idx="85">
                  <c:v>29.40980757729919</c:v>
                </c:pt>
                <c:pt idx="86">
                  <c:v>22.472608850937963</c:v>
                </c:pt>
                <c:pt idx="87">
                  <c:v>19.03250428720396</c:v>
                </c:pt>
                <c:pt idx="88">
                  <c:v>19.427719265034227</c:v>
                </c:pt>
                <c:pt idx="89">
                  <c:v>22.603285207762468</c:v>
                </c:pt>
                <c:pt idx="90">
                  <c:v>26.442898751641227</c:v>
                </c:pt>
                <c:pt idx="91">
                  <c:v>32.000476234483884</c:v>
                </c:pt>
                <c:pt idx="92">
                  <c:v>39.298033593924877</c:v>
                </c:pt>
                <c:pt idx="93">
                  <c:v>45.145731957900928</c:v>
                </c:pt>
                <c:pt idx="94">
                  <c:v>46.508282674153293</c:v>
                </c:pt>
                <c:pt idx="95">
                  <c:v>38.922453687402459</c:v>
                </c:pt>
                <c:pt idx="96">
                  <c:v>26.005110757695824</c:v>
                </c:pt>
                <c:pt idx="97">
                  <c:v>13.617199079640645</c:v>
                </c:pt>
                <c:pt idx="98">
                  <c:v>5.430317346068291</c:v>
                </c:pt>
                <c:pt idx="99">
                  <c:v>0.42194738225319128</c:v>
                </c:pt>
                <c:pt idx="100">
                  <c:v>0</c:v>
                </c:pt>
              </c:numCache>
            </c:numRef>
          </c:val>
          <c:smooth val="0"/>
        </c:ser>
        <c:ser>
          <c:idx val="19"/>
          <c:order val="19"/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'G24'!$U$4:$U$104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2.2659865706613154</c:v>
                </c:pt>
                <c:pt idx="18">
                  <c:v>7.4549796876259755</c:v>
                </c:pt>
                <c:pt idx="19">
                  <c:v>15.41536411916033</c:v>
                </c:pt>
                <c:pt idx="20">
                  <c:v>26.261785036328803</c:v>
                </c:pt>
                <c:pt idx="21">
                  <c:v>39.201094328977646</c:v>
                </c:pt>
                <c:pt idx="22">
                  <c:v>53.429599184989264</c:v>
                </c:pt>
                <c:pt idx="23">
                  <c:v>69.530316535358281</c:v>
                </c:pt>
                <c:pt idx="24">
                  <c:v>86.895004185660852</c:v>
                </c:pt>
                <c:pt idx="25">
                  <c:v>104.74220828784379</c:v>
                </c:pt>
                <c:pt idx="26">
                  <c:v>122.22758999576928</c:v>
                </c:pt>
                <c:pt idx="27">
                  <c:v>136.47052448968967</c:v>
                </c:pt>
                <c:pt idx="28">
                  <c:v>147.50267682976843</c:v>
                </c:pt>
                <c:pt idx="29">
                  <c:v>154.32100946166096</c:v>
                </c:pt>
                <c:pt idx="30">
                  <c:v>157.66716518180942</c:v>
                </c:pt>
                <c:pt idx="31">
                  <c:v>158.8899899774047</c:v>
                </c:pt>
                <c:pt idx="32">
                  <c:v>160.02502227705239</c:v>
                </c:pt>
                <c:pt idx="33">
                  <c:v>162.39835696667947</c:v>
                </c:pt>
                <c:pt idx="34">
                  <c:v>168.38108552363644</c:v>
                </c:pt>
                <c:pt idx="35">
                  <c:v>175.63804034051131</c:v>
                </c:pt>
                <c:pt idx="36">
                  <c:v>184.07018744933239</c:v>
                </c:pt>
                <c:pt idx="37">
                  <c:v>190.93221603577928</c:v>
                </c:pt>
                <c:pt idx="38">
                  <c:v>196.26593539191805</c:v>
                </c:pt>
                <c:pt idx="39">
                  <c:v>200.79751256254929</c:v>
                </c:pt>
                <c:pt idx="40">
                  <c:v>202.65293103959928</c:v>
                </c:pt>
                <c:pt idx="41">
                  <c:v>202.38974882898597</c:v>
                </c:pt>
                <c:pt idx="42">
                  <c:v>200.37948329861075</c:v>
                </c:pt>
                <c:pt idx="43">
                  <c:v>199.05710023609478</c:v>
                </c:pt>
                <c:pt idx="44">
                  <c:v>197.4427863984871</c:v>
                </c:pt>
                <c:pt idx="45">
                  <c:v>196.21420936435311</c:v>
                </c:pt>
                <c:pt idx="46">
                  <c:v>195.61790195779076</c:v>
                </c:pt>
                <c:pt idx="47">
                  <c:v>195.06967735583211</c:v>
                </c:pt>
                <c:pt idx="48">
                  <c:v>196.07163981107649</c:v>
                </c:pt>
                <c:pt idx="49">
                  <c:v>199.53736973651579</c:v>
                </c:pt>
                <c:pt idx="50">
                  <c:v>202.22530373844896</c:v>
                </c:pt>
                <c:pt idx="51">
                  <c:v>201.81829623259313</c:v>
                </c:pt>
                <c:pt idx="52">
                  <c:v>200.15699380585417</c:v>
                </c:pt>
                <c:pt idx="53">
                  <c:v>197.80947911100085</c:v>
                </c:pt>
                <c:pt idx="54">
                  <c:v>196.78959873665602</c:v>
                </c:pt>
                <c:pt idx="55">
                  <c:v>197.19493894994469</c:v>
                </c:pt>
                <c:pt idx="56">
                  <c:v>197.2550123747655</c:v>
                </c:pt>
                <c:pt idx="57">
                  <c:v>195.01288655672545</c:v>
                </c:pt>
                <c:pt idx="58">
                  <c:v>190.64168621935994</c:v>
                </c:pt>
                <c:pt idx="59">
                  <c:v>183.42538748936289</c:v>
                </c:pt>
                <c:pt idx="60">
                  <c:v>172.31077781820389</c:v>
                </c:pt>
                <c:pt idx="61">
                  <c:v>160.26526850340736</c:v>
                </c:pt>
                <c:pt idx="62">
                  <c:v>150.24619133297554</c:v>
                </c:pt>
                <c:pt idx="63">
                  <c:v>143.05359829443591</c:v>
                </c:pt>
                <c:pt idx="64">
                  <c:v>137.19583304308009</c:v>
                </c:pt>
                <c:pt idx="65">
                  <c:v>132.91737381478583</c:v>
                </c:pt>
                <c:pt idx="66">
                  <c:v>128.36933991457903</c:v>
                </c:pt>
                <c:pt idx="67">
                  <c:v>122.99215484289358</c:v>
                </c:pt>
                <c:pt idx="68">
                  <c:v>115.89482281175776</c:v>
                </c:pt>
                <c:pt idx="69">
                  <c:v>107.30930713827365</c:v>
                </c:pt>
                <c:pt idx="70">
                  <c:v>96.721823892152329</c:v>
                </c:pt>
                <c:pt idx="71">
                  <c:v>85.366467589746776</c:v>
                </c:pt>
                <c:pt idx="72">
                  <c:v>74.535411078396734</c:v>
                </c:pt>
                <c:pt idx="73">
                  <c:v>64.894789855893222</c:v>
                </c:pt>
                <c:pt idx="74">
                  <c:v>56.07011437245864</c:v>
                </c:pt>
                <c:pt idx="75">
                  <c:v>48.124375294809347</c:v>
                </c:pt>
                <c:pt idx="76">
                  <c:v>41.348060901593044</c:v>
                </c:pt>
                <c:pt idx="77">
                  <c:v>35.977443726650051</c:v>
                </c:pt>
                <c:pt idx="78">
                  <c:v>32.03346118062197</c:v>
                </c:pt>
                <c:pt idx="79">
                  <c:v>28.844456057194865</c:v>
                </c:pt>
                <c:pt idx="80">
                  <c:v>27.370863129491042</c:v>
                </c:pt>
                <c:pt idx="81">
                  <c:v>26.768519247208548</c:v>
                </c:pt>
                <c:pt idx="82">
                  <c:v>26.790223114379906</c:v>
                </c:pt>
                <c:pt idx="83">
                  <c:v>25.791942018599602</c:v>
                </c:pt>
                <c:pt idx="84">
                  <c:v>24.285450331029082</c:v>
                </c:pt>
                <c:pt idx="85">
                  <c:v>23.394675685119022</c:v>
                </c:pt>
                <c:pt idx="86">
                  <c:v>22.127720578463649</c:v>
                </c:pt>
                <c:pt idx="87">
                  <c:v>20.633281389393161</c:v>
                </c:pt>
                <c:pt idx="88">
                  <c:v>18.764866931999197</c:v>
                </c:pt>
                <c:pt idx="89">
                  <c:v>16.075550589375034</c:v>
                </c:pt>
                <c:pt idx="90">
                  <c:v>13.966818406366274</c:v>
                </c:pt>
                <c:pt idx="91">
                  <c:v>12.806727621315131</c:v>
                </c:pt>
                <c:pt idx="92">
                  <c:v>11.994877603001392</c:v>
                </c:pt>
                <c:pt idx="93">
                  <c:v>9.4619462043074858</c:v>
                </c:pt>
                <c:pt idx="94">
                  <c:v>7.6394052478733752</c:v>
                </c:pt>
                <c:pt idx="95">
                  <c:v>5.5684257736387783</c:v>
                </c:pt>
                <c:pt idx="96">
                  <c:v>3.5883911817888361</c:v>
                </c:pt>
                <c:pt idx="97">
                  <c:v>1.8007355970847636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0"/>
          <c:order val="20"/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'G24'!$V$4:$V$104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5.4900503849372374E-2</c:v>
                </c:pt>
                <c:pt idx="17">
                  <c:v>0.32547240327903609</c:v>
                </c:pt>
                <c:pt idx="18">
                  <c:v>0.72980475814861101</c:v>
                </c:pt>
                <c:pt idx="19">
                  <c:v>1.3102224111321812</c:v>
                </c:pt>
                <c:pt idx="20">
                  <c:v>2.0442352143793387</c:v>
                </c:pt>
                <c:pt idx="21">
                  <c:v>2.8986290927558382</c:v>
                </c:pt>
                <c:pt idx="22">
                  <c:v>3.770981680249474</c:v>
                </c:pt>
                <c:pt idx="23">
                  <c:v>4.708784158351218</c:v>
                </c:pt>
                <c:pt idx="24">
                  <c:v>5.7871967875695454</c:v>
                </c:pt>
                <c:pt idx="25">
                  <c:v>6.8940104875468871</c:v>
                </c:pt>
                <c:pt idx="26">
                  <c:v>8.0393503960236679</c:v>
                </c:pt>
                <c:pt idx="27">
                  <c:v>9.1063145310246565</c:v>
                </c:pt>
                <c:pt idx="28">
                  <c:v>10.236560137906437</c:v>
                </c:pt>
                <c:pt idx="29">
                  <c:v>11.39895985879267</c:v>
                </c:pt>
                <c:pt idx="30">
                  <c:v>12.527591610816902</c:v>
                </c:pt>
                <c:pt idx="31">
                  <c:v>13.457600392230313</c:v>
                </c:pt>
                <c:pt idx="32">
                  <c:v>14.292785229692059</c:v>
                </c:pt>
                <c:pt idx="33">
                  <c:v>14.951558555757844</c:v>
                </c:pt>
                <c:pt idx="34">
                  <c:v>15.430053059756933</c:v>
                </c:pt>
                <c:pt idx="35">
                  <c:v>15.764376066505912</c:v>
                </c:pt>
                <c:pt idx="36">
                  <c:v>15.807904925599411</c:v>
                </c:pt>
                <c:pt idx="37">
                  <c:v>15.793900452853531</c:v>
                </c:pt>
                <c:pt idx="38">
                  <c:v>15.823838645194229</c:v>
                </c:pt>
                <c:pt idx="39">
                  <c:v>15.950636904271057</c:v>
                </c:pt>
                <c:pt idx="40">
                  <c:v>16.205010517227521</c:v>
                </c:pt>
                <c:pt idx="41">
                  <c:v>16.420311458617224</c:v>
                </c:pt>
                <c:pt idx="42">
                  <c:v>16.507167714252255</c:v>
                </c:pt>
                <c:pt idx="43">
                  <c:v>16.573003992365095</c:v>
                </c:pt>
                <c:pt idx="44">
                  <c:v>16.457154812272229</c:v>
                </c:pt>
                <c:pt idx="45">
                  <c:v>16.326082204319107</c:v>
                </c:pt>
                <c:pt idx="46">
                  <c:v>16.225237483333782</c:v>
                </c:pt>
                <c:pt idx="47">
                  <c:v>16.112575969411651</c:v>
                </c:pt>
                <c:pt idx="48">
                  <c:v>15.99362599498958</c:v>
                </c:pt>
                <c:pt idx="49">
                  <c:v>15.836935056828011</c:v>
                </c:pt>
                <c:pt idx="50">
                  <c:v>15.556879565734393</c:v>
                </c:pt>
                <c:pt idx="51">
                  <c:v>15.040186598134122</c:v>
                </c:pt>
                <c:pt idx="52">
                  <c:v>14.410032806254556</c:v>
                </c:pt>
                <c:pt idx="53">
                  <c:v>14.051013355906495</c:v>
                </c:pt>
                <c:pt idx="54">
                  <c:v>13.939879436470971</c:v>
                </c:pt>
                <c:pt idx="55">
                  <c:v>14.062813138509119</c:v>
                </c:pt>
                <c:pt idx="56">
                  <c:v>14.332055821209241</c:v>
                </c:pt>
                <c:pt idx="57">
                  <c:v>14.616270352626383</c:v>
                </c:pt>
                <c:pt idx="58">
                  <c:v>14.77871406632284</c:v>
                </c:pt>
                <c:pt idx="59">
                  <c:v>14.920300834356251</c:v>
                </c:pt>
                <c:pt idx="60">
                  <c:v>14.877933306281278</c:v>
                </c:pt>
                <c:pt idx="61">
                  <c:v>14.949638908690812</c:v>
                </c:pt>
                <c:pt idx="62">
                  <c:v>15.138717850606163</c:v>
                </c:pt>
                <c:pt idx="63">
                  <c:v>15.41305807940196</c:v>
                </c:pt>
                <c:pt idx="64">
                  <c:v>15.641893982413956</c:v>
                </c:pt>
                <c:pt idx="65">
                  <c:v>15.813095609554603</c:v>
                </c:pt>
                <c:pt idx="66">
                  <c:v>15.946412456455912</c:v>
                </c:pt>
                <c:pt idx="67">
                  <c:v>15.982404698605453</c:v>
                </c:pt>
                <c:pt idx="68">
                  <c:v>15.739156662745938</c:v>
                </c:pt>
                <c:pt idx="69">
                  <c:v>15.216103516595266</c:v>
                </c:pt>
                <c:pt idx="70">
                  <c:v>14.311569459332546</c:v>
                </c:pt>
                <c:pt idx="71">
                  <c:v>13.225186062278345</c:v>
                </c:pt>
                <c:pt idx="72">
                  <c:v>12.082758082912489</c:v>
                </c:pt>
                <c:pt idx="73">
                  <c:v>11.08784544391558</c:v>
                </c:pt>
                <c:pt idx="74">
                  <c:v>10.229941383659968</c:v>
                </c:pt>
                <c:pt idx="75">
                  <c:v>9.6310709470780402</c:v>
                </c:pt>
                <c:pt idx="76">
                  <c:v>9.2093633613935175</c:v>
                </c:pt>
                <c:pt idx="77">
                  <c:v>8.8675731786368051</c:v>
                </c:pt>
                <c:pt idx="78">
                  <c:v>8.6249192127181118</c:v>
                </c:pt>
                <c:pt idx="79">
                  <c:v>8.2813330874156872</c:v>
                </c:pt>
                <c:pt idx="80">
                  <c:v>7.7804006957159357</c:v>
                </c:pt>
                <c:pt idx="81">
                  <c:v>7.0756655239232389</c:v>
                </c:pt>
                <c:pt idx="82">
                  <c:v>6.233313767323537</c:v>
                </c:pt>
                <c:pt idx="83">
                  <c:v>5.3122153116582806</c:v>
                </c:pt>
                <c:pt idx="84">
                  <c:v>4.4734163553512021</c:v>
                </c:pt>
                <c:pt idx="85">
                  <c:v>3.7768426656627714</c:v>
                </c:pt>
                <c:pt idx="86">
                  <c:v>3.1606697669849244</c:v>
                </c:pt>
                <c:pt idx="87">
                  <c:v>2.7110973776651561</c:v>
                </c:pt>
                <c:pt idx="88">
                  <c:v>2.4544305696028195</c:v>
                </c:pt>
                <c:pt idx="89">
                  <c:v>2.4800712557467528</c:v>
                </c:pt>
                <c:pt idx="90">
                  <c:v>2.8452449735171048</c:v>
                </c:pt>
                <c:pt idx="91">
                  <c:v>3.4751241517747253</c:v>
                </c:pt>
                <c:pt idx="92">
                  <c:v>4.2077308065896846</c:v>
                </c:pt>
                <c:pt idx="93">
                  <c:v>4.579536450019658</c:v>
                </c:pt>
                <c:pt idx="94">
                  <c:v>4.516304050171458</c:v>
                </c:pt>
                <c:pt idx="95">
                  <c:v>3.7004794899187923</c:v>
                </c:pt>
                <c:pt idx="96">
                  <c:v>2.5602872257297014</c:v>
                </c:pt>
                <c:pt idx="97">
                  <c:v>1.4436914058091153</c:v>
                </c:pt>
                <c:pt idx="98">
                  <c:v>0.48651536453135519</c:v>
                </c:pt>
                <c:pt idx="99">
                  <c:v>5.6363169449228721E-2</c:v>
                </c:pt>
                <c:pt idx="100">
                  <c:v>0</c:v>
                </c:pt>
              </c:numCache>
            </c:numRef>
          </c:val>
          <c:smooth val="0"/>
        </c:ser>
        <c:ser>
          <c:idx val="21"/>
          <c:order val="21"/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'G24'!$W$4:$W$104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0.31563985657928029</c:v>
                </c:pt>
                <c:pt idx="17">
                  <c:v>1.0737240612309635</c:v>
                </c:pt>
                <c:pt idx="18">
                  <c:v>2.3249308613226431</c:v>
                </c:pt>
                <c:pt idx="19">
                  <c:v>4.1387954288177458</c:v>
                </c:pt>
                <c:pt idx="20">
                  <c:v>6.4957329113347431</c:v>
                </c:pt>
                <c:pt idx="21">
                  <c:v>9.241357668478889</c:v>
                </c:pt>
                <c:pt idx="22">
                  <c:v>11.992136793154028</c:v>
                </c:pt>
                <c:pt idx="23">
                  <c:v>14.776515877042286</c:v>
                </c:pt>
                <c:pt idx="24">
                  <c:v>17.779025682115439</c:v>
                </c:pt>
                <c:pt idx="25">
                  <c:v>21.066824591378186</c:v>
                </c:pt>
                <c:pt idx="26">
                  <c:v>24.538699131441202</c:v>
                </c:pt>
                <c:pt idx="27">
                  <c:v>27.717113094086354</c:v>
                </c:pt>
                <c:pt idx="28">
                  <c:v>30.98993096333621</c:v>
                </c:pt>
                <c:pt idx="29">
                  <c:v>34.421436677962475</c:v>
                </c:pt>
                <c:pt idx="30">
                  <c:v>37.217866926295223</c:v>
                </c:pt>
                <c:pt idx="31">
                  <c:v>38.929277506526752</c:v>
                </c:pt>
                <c:pt idx="32">
                  <c:v>40.472023205287492</c:v>
                </c:pt>
                <c:pt idx="33">
                  <c:v>42.469200192190968</c:v>
                </c:pt>
                <c:pt idx="34">
                  <c:v>44.64120089815011</c:v>
                </c:pt>
                <c:pt idx="35">
                  <c:v>47.159780329154415</c:v>
                </c:pt>
                <c:pt idx="36">
                  <c:v>49.65039919406766</c:v>
                </c:pt>
                <c:pt idx="37">
                  <c:v>51.425594050689334</c:v>
                </c:pt>
                <c:pt idx="38">
                  <c:v>53.199265158682671</c:v>
                </c:pt>
                <c:pt idx="39">
                  <c:v>55.024673795567992</c:v>
                </c:pt>
                <c:pt idx="40">
                  <c:v>57.168558227834978</c:v>
                </c:pt>
                <c:pt idx="41">
                  <c:v>59.410537066933678</c:v>
                </c:pt>
                <c:pt idx="42">
                  <c:v>61.473165946816238</c:v>
                </c:pt>
                <c:pt idx="43">
                  <c:v>62.927569334694098</c:v>
                </c:pt>
                <c:pt idx="44">
                  <c:v>63.249021116131559</c:v>
                </c:pt>
                <c:pt idx="45">
                  <c:v>63.329509224704147</c:v>
                </c:pt>
                <c:pt idx="46">
                  <c:v>63.654933586061013</c:v>
                </c:pt>
                <c:pt idx="47">
                  <c:v>63.243003093725463</c:v>
                </c:pt>
                <c:pt idx="48">
                  <c:v>61.850058706808717</c:v>
                </c:pt>
                <c:pt idx="49">
                  <c:v>59.910738296663638</c:v>
                </c:pt>
                <c:pt idx="50">
                  <c:v>57.789828476580212</c:v>
                </c:pt>
                <c:pt idx="51">
                  <c:v>55.292256234952134</c:v>
                </c:pt>
                <c:pt idx="52">
                  <c:v>52.942427521432514</c:v>
                </c:pt>
                <c:pt idx="53">
                  <c:v>51.357655003174564</c:v>
                </c:pt>
                <c:pt idx="54">
                  <c:v>51.283760994855875</c:v>
                </c:pt>
                <c:pt idx="55">
                  <c:v>51.947825177545965</c:v>
                </c:pt>
                <c:pt idx="56">
                  <c:v>52.690334857531496</c:v>
                </c:pt>
                <c:pt idx="57">
                  <c:v>53.178218185235679</c:v>
                </c:pt>
                <c:pt idx="58">
                  <c:v>53.18921341921277</c:v>
                </c:pt>
                <c:pt idx="59">
                  <c:v>53.198412005327611</c:v>
                </c:pt>
                <c:pt idx="60">
                  <c:v>53.168221221192759</c:v>
                </c:pt>
                <c:pt idx="61">
                  <c:v>53.594923610026406</c:v>
                </c:pt>
                <c:pt idx="62">
                  <c:v>54.993566421230199</c:v>
                </c:pt>
                <c:pt idx="63">
                  <c:v>57.03572801334726</c:v>
                </c:pt>
                <c:pt idx="64">
                  <c:v>59.067710668916028</c:v>
                </c:pt>
                <c:pt idx="65">
                  <c:v>61.029010295857226</c:v>
                </c:pt>
                <c:pt idx="66">
                  <c:v>62.757255648393766</c:v>
                </c:pt>
                <c:pt idx="67">
                  <c:v>64.225041003812862</c:v>
                </c:pt>
                <c:pt idx="68">
                  <c:v>65.026038725875281</c:v>
                </c:pt>
                <c:pt idx="69">
                  <c:v>64.996781535588553</c:v>
                </c:pt>
                <c:pt idx="70">
                  <c:v>63.694929888298745</c:v>
                </c:pt>
                <c:pt idx="71">
                  <c:v>60.745201326097231</c:v>
                </c:pt>
                <c:pt idx="72">
                  <c:v>57.32494223710134</c:v>
                </c:pt>
                <c:pt idx="73">
                  <c:v>54.168227695865319</c:v>
                </c:pt>
                <c:pt idx="74">
                  <c:v>51.143117001537341</c:v>
                </c:pt>
                <c:pt idx="75">
                  <c:v>48.38359018025448</c:v>
                </c:pt>
                <c:pt idx="76">
                  <c:v>45.637833251952898</c:v>
                </c:pt>
                <c:pt idx="77">
                  <c:v>43.726186312644877</c:v>
                </c:pt>
                <c:pt idx="78">
                  <c:v>42.885849690658695</c:v>
                </c:pt>
                <c:pt idx="79">
                  <c:v>42.649566244201942</c:v>
                </c:pt>
                <c:pt idx="80">
                  <c:v>43.036284748719041</c:v>
                </c:pt>
                <c:pt idx="81">
                  <c:v>42.48709301806889</c:v>
                </c:pt>
                <c:pt idx="82">
                  <c:v>41.54250203031657</c:v>
                </c:pt>
                <c:pt idx="83">
                  <c:v>40.701179767462399</c:v>
                </c:pt>
                <c:pt idx="84">
                  <c:v>39.91328649490579</c:v>
                </c:pt>
                <c:pt idx="85">
                  <c:v>39.090568180953639</c:v>
                </c:pt>
                <c:pt idx="86">
                  <c:v>36.741598152228875</c:v>
                </c:pt>
                <c:pt idx="87">
                  <c:v>31.18216637770313</c:v>
                </c:pt>
                <c:pt idx="88">
                  <c:v>25.098341813400896</c:v>
                </c:pt>
                <c:pt idx="89">
                  <c:v>19.522613525061349</c:v>
                </c:pt>
                <c:pt idx="90">
                  <c:v>15.253423662962257</c:v>
                </c:pt>
                <c:pt idx="91">
                  <c:v>12.705230631110533</c:v>
                </c:pt>
                <c:pt idx="92">
                  <c:v>12.266267901815262</c:v>
                </c:pt>
                <c:pt idx="93">
                  <c:v>13.478345034650747</c:v>
                </c:pt>
                <c:pt idx="94">
                  <c:v>15.0715157294871</c:v>
                </c:pt>
                <c:pt idx="95">
                  <c:v>15.64512845832442</c:v>
                </c:pt>
                <c:pt idx="96">
                  <c:v>15.405612908175629</c:v>
                </c:pt>
                <c:pt idx="97">
                  <c:v>14.993355105893679</c:v>
                </c:pt>
                <c:pt idx="98">
                  <c:v>13.920833269068702</c:v>
                </c:pt>
                <c:pt idx="99">
                  <c:v>11.143091387338192</c:v>
                </c:pt>
                <c:pt idx="100">
                  <c:v>7.2244101979277682</c:v>
                </c:pt>
              </c:numCache>
            </c:numRef>
          </c:val>
          <c:smooth val="0"/>
        </c:ser>
        <c:ser>
          <c:idx val="22"/>
          <c:order val="22"/>
          <c:tx>
            <c:v>soc.odvody</c:v>
          </c:tx>
          <c:spPr>
            <a:ln w="158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'G24'!$X$4:$X$104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26.799086363894425</c:v>
                </c:pt>
                <c:pt idx="19">
                  <c:v>106.87123243767836</c:v>
                </c:pt>
                <c:pt idx="20">
                  <c:v>241.65717426247582</c:v>
                </c:pt>
                <c:pt idx="21">
                  <c:v>398.30503196571397</c:v>
                </c:pt>
                <c:pt idx="22">
                  <c:v>554.86902855110884</c:v>
                </c:pt>
                <c:pt idx="23">
                  <c:v>716.80790936702169</c:v>
                </c:pt>
                <c:pt idx="24">
                  <c:v>905.76738313144654</c:v>
                </c:pt>
                <c:pt idx="25">
                  <c:v>1131.9671097043085</c:v>
                </c:pt>
                <c:pt idx="26">
                  <c:v>1344.5525513864991</c:v>
                </c:pt>
                <c:pt idx="27">
                  <c:v>1512.4475895169289</c:v>
                </c:pt>
                <c:pt idx="28">
                  <c:v>1635.8659347531009</c:v>
                </c:pt>
                <c:pt idx="29">
                  <c:v>1716.9506260113419</c:v>
                </c:pt>
                <c:pt idx="30">
                  <c:v>1763.175206908068</c:v>
                </c:pt>
                <c:pt idx="31">
                  <c:v>1783.6859712529856</c:v>
                </c:pt>
                <c:pt idx="32">
                  <c:v>1798.438157613228</c:v>
                </c:pt>
                <c:pt idx="33">
                  <c:v>1836.0544567683123</c:v>
                </c:pt>
                <c:pt idx="34">
                  <c:v>1922.2276430226684</c:v>
                </c:pt>
                <c:pt idx="35">
                  <c:v>2002.4691982997842</c:v>
                </c:pt>
                <c:pt idx="36">
                  <c:v>2072.433271902687</c:v>
                </c:pt>
                <c:pt idx="37">
                  <c:v>2137.1226675681305</c:v>
                </c:pt>
                <c:pt idx="38">
                  <c:v>2193.768852276015</c:v>
                </c:pt>
                <c:pt idx="39">
                  <c:v>2264.5822866808526</c:v>
                </c:pt>
                <c:pt idx="40">
                  <c:v>2315.6632307462123</c:v>
                </c:pt>
                <c:pt idx="41">
                  <c:v>2344.5750269662876</c:v>
                </c:pt>
                <c:pt idx="42">
                  <c:v>2341.8104856230639</c:v>
                </c:pt>
                <c:pt idx="43">
                  <c:v>2309.6557762432576</c:v>
                </c:pt>
                <c:pt idx="44">
                  <c:v>2262.8798737257616</c:v>
                </c:pt>
                <c:pt idx="45">
                  <c:v>2191.1226570897679</c:v>
                </c:pt>
                <c:pt idx="46">
                  <c:v>2134.085060804407</c:v>
                </c:pt>
                <c:pt idx="47">
                  <c:v>2117.6814865352858</c:v>
                </c:pt>
                <c:pt idx="48">
                  <c:v>2135.1154270311126</c:v>
                </c:pt>
                <c:pt idx="49">
                  <c:v>2178.1528198102233</c:v>
                </c:pt>
                <c:pt idx="50">
                  <c:v>2195.9239000854373</c:v>
                </c:pt>
                <c:pt idx="51">
                  <c:v>2159.442981842677</c:v>
                </c:pt>
                <c:pt idx="52">
                  <c:v>2133.9345512031218</c:v>
                </c:pt>
                <c:pt idx="53">
                  <c:v>2098.1894990980004</c:v>
                </c:pt>
                <c:pt idx="54">
                  <c:v>2040.2691820462951</c:v>
                </c:pt>
                <c:pt idx="55">
                  <c:v>2004.4855376931221</c:v>
                </c:pt>
                <c:pt idx="56">
                  <c:v>1987.306318538695</c:v>
                </c:pt>
                <c:pt idx="57">
                  <c:v>1967.2231721096043</c:v>
                </c:pt>
                <c:pt idx="58">
                  <c:v>1884.1295550592463</c:v>
                </c:pt>
                <c:pt idx="59">
                  <c:v>1688.466020821862</c:v>
                </c:pt>
                <c:pt idx="60">
                  <c:v>1396.6538067213335</c:v>
                </c:pt>
                <c:pt idx="61">
                  <c:v>1079.4450290239608</c:v>
                </c:pt>
                <c:pt idx="62">
                  <c:v>781.78912120915606</c:v>
                </c:pt>
                <c:pt idx="63">
                  <c:v>539.54877290556306</c:v>
                </c:pt>
                <c:pt idx="64">
                  <c:v>379.35491392879231</c:v>
                </c:pt>
                <c:pt idx="65">
                  <c:v>286.66703527219499</c:v>
                </c:pt>
                <c:pt idx="66">
                  <c:v>229.96863582031074</c:v>
                </c:pt>
                <c:pt idx="67">
                  <c:v>182.46530488132922</c:v>
                </c:pt>
                <c:pt idx="68">
                  <c:v>140.65255005884097</c:v>
                </c:pt>
                <c:pt idx="69">
                  <c:v>112.13297675213695</c:v>
                </c:pt>
                <c:pt idx="70">
                  <c:v>92.065450340598645</c:v>
                </c:pt>
                <c:pt idx="71">
                  <c:v>74.276623918954897</c:v>
                </c:pt>
                <c:pt idx="72">
                  <c:v>60.118137798897386</c:v>
                </c:pt>
                <c:pt idx="73">
                  <c:v>49.399954624480237</c:v>
                </c:pt>
                <c:pt idx="74">
                  <c:v>39.318098296480329</c:v>
                </c:pt>
                <c:pt idx="75">
                  <c:v>30.748486141788828</c:v>
                </c:pt>
                <c:pt idx="76">
                  <c:v>23.707480263050861</c:v>
                </c:pt>
                <c:pt idx="77">
                  <c:v>18.694585160289961</c:v>
                </c:pt>
                <c:pt idx="78">
                  <c:v>14.687038139181853</c:v>
                </c:pt>
                <c:pt idx="79">
                  <c:v>11.754970192415216</c:v>
                </c:pt>
                <c:pt idx="80">
                  <c:v>10.226934468409935</c:v>
                </c:pt>
                <c:pt idx="81">
                  <c:v>8.4505689153435135</c:v>
                </c:pt>
                <c:pt idx="82">
                  <c:v>6.8864376711453161</c:v>
                </c:pt>
                <c:pt idx="83">
                  <c:v>5.3693448466689375</c:v>
                </c:pt>
                <c:pt idx="84">
                  <c:v>4.311554446553254</c:v>
                </c:pt>
                <c:pt idx="85">
                  <c:v>3.6094128883089072</c:v>
                </c:pt>
                <c:pt idx="86">
                  <c:v>3.1564373567029769</c:v>
                </c:pt>
                <c:pt idx="87">
                  <c:v>2.5559483779316485</c:v>
                </c:pt>
                <c:pt idx="88">
                  <c:v>1.8967217733194663</c:v>
                </c:pt>
                <c:pt idx="89">
                  <c:v>1.617300823703524</c:v>
                </c:pt>
                <c:pt idx="90">
                  <c:v>1.6605113040887538</c:v>
                </c:pt>
                <c:pt idx="91">
                  <c:v>1.6871084383543384</c:v>
                </c:pt>
                <c:pt idx="92">
                  <c:v>1.5938363738630896</c:v>
                </c:pt>
                <c:pt idx="93">
                  <c:v>1.1048187603365471</c:v>
                </c:pt>
                <c:pt idx="94">
                  <c:v>0.42876124890455791</c:v>
                </c:pt>
                <c:pt idx="95">
                  <c:v>0.1973213841611377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3"/>
          <c:order val="23"/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'G24'!$Y$4:$Y$104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12.072163336203563</c:v>
                </c:pt>
                <c:pt idx="19">
                  <c:v>48.14286378986003</c:v>
                </c:pt>
                <c:pt idx="20">
                  <c:v>108.85870193843857</c:v>
                </c:pt>
                <c:pt idx="21">
                  <c:v>179.42167404200919</c:v>
                </c:pt>
                <c:pt idx="22">
                  <c:v>250.32494786802434</c:v>
                </c:pt>
                <c:pt idx="23">
                  <c:v>322.31173912671994</c:v>
                </c:pt>
                <c:pt idx="24">
                  <c:v>408.6179083355135</c:v>
                </c:pt>
                <c:pt idx="25">
                  <c:v>510.44972346404222</c:v>
                </c:pt>
                <c:pt idx="26">
                  <c:v>604.53626019353669</c:v>
                </c:pt>
                <c:pt idx="27">
                  <c:v>681.60188719174073</c:v>
                </c:pt>
                <c:pt idx="28">
                  <c:v>737.03839000156381</c:v>
                </c:pt>
                <c:pt idx="29">
                  <c:v>772.95956994696019</c:v>
                </c:pt>
                <c:pt idx="30">
                  <c:v>793.99346447055234</c:v>
                </c:pt>
                <c:pt idx="31">
                  <c:v>803.64250671969182</c:v>
                </c:pt>
                <c:pt idx="32">
                  <c:v>809.99257794033667</c:v>
                </c:pt>
                <c:pt idx="33">
                  <c:v>827.4632068271261</c:v>
                </c:pt>
                <c:pt idx="34">
                  <c:v>863.3292086627107</c:v>
                </c:pt>
                <c:pt idx="35">
                  <c:v>902.86811078129153</c:v>
                </c:pt>
                <c:pt idx="36">
                  <c:v>933.96289443255534</c:v>
                </c:pt>
                <c:pt idx="37">
                  <c:v>960.55894434680874</c:v>
                </c:pt>
                <c:pt idx="38">
                  <c:v>987.07512011070355</c:v>
                </c:pt>
                <c:pt idx="39">
                  <c:v>1018.4847503628808</c:v>
                </c:pt>
                <c:pt idx="40">
                  <c:v>1042.8443910920309</c:v>
                </c:pt>
                <c:pt idx="41">
                  <c:v>1055.3975696314112</c:v>
                </c:pt>
                <c:pt idx="42">
                  <c:v>1052.923488521755</c:v>
                </c:pt>
                <c:pt idx="43">
                  <c:v>1039.3739410330327</c:v>
                </c:pt>
                <c:pt idx="44">
                  <c:v>1018.135721925455</c:v>
                </c:pt>
                <c:pt idx="45">
                  <c:v>985.42243070516929</c:v>
                </c:pt>
                <c:pt idx="46">
                  <c:v>960.43569060302707</c:v>
                </c:pt>
                <c:pt idx="47">
                  <c:v>952.79615905397645</c:v>
                </c:pt>
                <c:pt idx="48">
                  <c:v>960.87561549467739</c:v>
                </c:pt>
                <c:pt idx="49">
                  <c:v>980.00899526069747</c:v>
                </c:pt>
                <c:pt idx="50">
                  <c:v>988.14244923434876</c:v>
                </c:pt>
                <c:pt idx="51">
                  <c:v>971.86726474414559</c:v>
                </c:pt>
                <c:pt idx="52">
                  <c:v>960.29209979428924</c:v>
                </c:pt>
                <c:pt idx="53">
                  <c:v>944.06806725876481</c:v>
                </c:pt>
                <c:pt idx="54">
                  <c:v>918.77307717381473</c:v>
                </c:pt>
                <c:pt idx="55">
                  <c:v>901.71744917140995</c:v>
                </c:pt>
                <c:pt idx="56">
                  <c:v>894.9607357642185</c:v>
                </c:pt>
                <c:pt idx="57">
                  <c:v>885.29046206914256</c:v>
                </c:pt>
                <c:pt idx="58">
                  <c:v>847.52912261067638</c:v>
                </c:pt>
                <c:pt idx="59">
                  <c:v>759.85786752810054</c:v>
                </c:pt>
                <c:pt idx="60">
                  <c:v>630.5106570554675</c:v>
                </c:pt>
                <c:pt idx="61">
                  <c:v>484.77447134557775</c:v>
                </c:pt>
                <c:pt idx="62">
                  <c:v>353.31131473115875</c:v>
                </c:pt>
                <c:pt idx="63">
                  <c:v>242.91186755724218</c:v>
                </c:pt>
                <c:pt idx="64">
                  <c:v>170.58866036418195</c:v>
                </c:pt>
                <c:pt idx="65">
                  <c:v>129.09436343289241</c:v>
                </c:pt>
                <c:pt idx="66">
                  <c:v>103.56201968992163</c:v>
                </c:pt>
                <c:pt idx="67">
                  <c:v>82.35300535466645</c:v>
                </c:pt>
                <c:pt idx="68">
                  <c:v>63.255065493470163</c:v>
                </c:pt>
                <c:pt idx="69">
                  <c:v>50.680175286800861</c:v>
                </c:pt>
                <c:pt idx="70">
                  <c:v>41.410590682790215</c:v>
                </c:pt>
                <c:pt idx="71">
                  <c:v>33.368701275024307</c:v>
                </c:pt>
                <c:pt idx="72">
                  <c:v>27.024680769941476</c:v>
                </c:pt>
                <c:pt idx="73">
                  <c:v>22.291345713713614</c:v>
                </c:pt>
                <c:pt idx="74">
                  <c:v>17.789322525076667</c:v>
                </c:pt>
                <c:pt idx="75">
                  <c:v>13.807063649302336</c:v>
                </c:pt>
                <c:pt idx="76">
                  <c:v>10.678749315623316</c:v>
                </c:pt>
                <c:pt idx="77">
                  <c:v>8.474027117510877</c:v>
                </c:pt>
                <c:pt idx="78">
                  <c:v>6.6326708354444426</c:v>
                </c:pt>
                <c:pt idx="79">
                  <c:v>5.3623290116718447</c:v>
                </c:pt>
                <c:pt idx="80">
                  <c:v>4.6123712792441545</c:v>
                </c:pt>
                <c:pt idx="81">
                  <c:v>3.8034564591752549</c:v>
                </c:pt>
                <c:pt idx="82">
                  <c:v>3.1099858994947183</c:v>
                </c:pt>
                <c:pt idx="83">
                  <c:v>2.4430076646926793</c:v>
                </c:pt>
                <c:pt idx="84">
                  <c:v>1.9576686560446956</c:v>
                </c:pt>
                <c:pt idx="85">
                  <c:v>1.6349597612858018</c:v>
                </c:pt>
                <c:pt idx="86">
                  <c:v>1.4315867252108274</c:v>
                </c:pt>
                <c:pt idx="87">
                  <c:v>1.1533252061542476</c:v>
                </c:pt>
                <c:pt idx="88">
                  <c:v>0.8641834503774769</c:v>
                </c:pt>
                <c:pt idx="89">
                  <c:v>0.73523003172997314</c:v>
                </c:pt>
                <c:pt idx="90">
                  <c:v>0.75816117140133843</c:v>
                </c:pt>
                <c:pt idx="91">
                  <c:v>0.76625039508220427</c:v>
                </c:pt>
                <c:pt idx="92">
                  <c:v>0.71616980077980386</c:v>
                </c:pt>
                <c:pt idx="93">
                  <c:v>0.49952458697564067</c:v>
                </c:pt>
                <c:pt idx="94">
                  <c:v>0.19197233568650121</c:v>
                </c:pt>
                <c:pt idx="95">
                  <c:v>8.8159362747107395E-2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4"/>
          <c:order val="24"/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'G24'!$Z$4:$Z$104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-1.3860650972039739</c:v>
                </c:pt>
                <c:pt idx="19">
                  <c:v>-5.3803860926127358</c:v>
                </c:pt>
                <c:pt idx="20">
                  <c:v>-12.029920014176206</c:v>
                </c:pt>
                <c:pt idx="21">
                  <c:v>-18.988272059396792</c:v>
                </c:pt>
                <c:pt idx="22">
                  <c:v>-25.579429616236773</c:v>
                </c:pt>
                <c:pt idx="23">
                  <c:v>-34.402138930530725</c:v>
                </c:pt>
                <c:pt idx="24">
                  <c:v>-48.804336523986962</c:v>
                </c:pt>
                <c:pt idx="25">
                  <c:v>-68.490408823288135</c:v>
                </c:pt>
                <c:pt idx="26">
                  <c:v>-86.793706498977855</c:v>
                </c:pt>
                <c:pt idx="27">
                  <c:v>-105.98394611986483</c:v>
                </c:pt>
                <c:pt idx="28">
                  <c:v>-126.17720331661953</c:v>
                </c:pt>
                <c:pt idx="29">
                  <c:v>-145.41046409819049</c:v>
                </c:pt>
                <c:pt idx="30">
                  <c:v>-161.71514940981766</c:v>
                </c:pt>
                <c:pt idx="31">
                  <c:v>-173.51166596601828</c:v>
                </c:pt>
                <c:pt idx="32">
                  <c:v>-181.25422037256055</c:v>
                </c:pt>
                <c:pt idx="33">
                  <c:v>-187.96761188234632</c:v>
                </c:pt>
                <c:pt idx="34">
                  <c:v>-196.3109004716915</c:v>
                </c:pt>
                <c:pt idx="35">
                  <c:v>-202.65947540945606</c:v>
                </c:pt>
                <c:pt idx="36">
                  <c:v>-207.0159675872263</c:v>
                </c:pt>
                <c:pt idx="37">
                  <c:v>-209.40829619430485</c:v>
                </c:pt>
                <c:pt idx="38">
                  <c:v>-210.56823797921882</c:v>
                </c:pt>
                <c:pt idx="39">
                  <c:v>-212.59545845751862</c:v>
                </c:pt>
                <c:pt idx="40">
                  <c:v>-212.25374462718861</c:v>
                </c:pt>
                <c:pt idx="41">
                  <c:v>-209.45115778247367</c:v>
                </c:pt>
                <c:pt idx="42">
                  <c:v>-203.56569799622147</c:v>
                </c:pt>
                <c:pt idx="43">
                  <c:v>-195.07026523216842</c:v>
                </c:pt>
                <c:pt idx="44">
                  <c:v>-185.71280905437797</c:v>
                </c:pt>
                <c:pt idx="45">
                  <c:v>-173.75289922372704</c:v>
                </c:pt>
                <c:pt idx="46">
                  <c:v>-162.49148959460499</c:v>
                </c:pt>
                <c:pt idx="47">
                  <c:v>-153.37275520102494</c:v>
                </c:pt>
                <c:pt idx="48">
                  <c:v>-145.23960431315177</c:v>
                </c:pt>
                <c:pt idx="49">
                  <c:v>-137.80430857238946</c:v>
                </c:pt>
                <c:pt idx="50">
                  <c:v>-127.16347510064081</c:v>
                </c:pt>
                <c:pt idx="51">
                  <c:v>-111.31609180479663</c:v>
                </c:pt>
                <c:pt idx="52">
                  <c:v>-93.899322109719236</c:v>
                </c:pt>
                <c:pt idx="53">
                  <c:v>-74.54853510983142</c:v>
                </c:pt>
                <c:pt idx="54">
                  <c:v>-54.732387018156807</c:v>
                </c:pt>
                <c:pt idx="55">
                  <c:v>-37.769499202973627</c:v>
                </c:pt>
                <c:pt idx="56">
                  <c:v>-24.663800830568508</c:v>
                </c:pt>
                <c:pt idx="57">
                  <c:v>-15.455139286917333</c:v>
                </c:pt>
                <c:pt idx="58">
                  <c:v>-9.1486501319048852</c:v>
                </c:pt>
                <c:pt idx="59">
                  <c:v>-5.0051681713506797</c:v>
                </c:pt>
                <c:pt idx="60">
                  <c:v>-2.4268429508412028</c:v>
                </c:pt>
                <c:pt idx="61">
                  <c:v>-0.97572634465431862</c:v>
                </c:pt>
                <c:pt idx="62">
                  <c:v>-0.37429844880852209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5"/>
          <c:order val="25"/>
          <c:spPr>
            <a:ln w="95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'G24'!$A$4:$A$104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'G24'!$AA$4:$AA$104</c:f>
              <c:numCache>
                <c:formatCode>#,##0</c:formatCode>
                <c:ptCount val="101"/>
                <c:pt idx="0">
                  <c:v>1674.0023274778732</c:v>
                </c:pt>
                <c:pt idx="1">
                  <c:v>1674.0023274778728</c:v>
                </c:pt>
                <c:pt idx="2">
                  <c:v>1674.002327477873</c:v>
                </c:pt>
                <c:pt idx="3">
                  <c:v>1674.002327477873</c:v>
                </c:pt>
                <c:pt idx="4">
                  <c:v>1674.002327477873</c:v>
                </c:pt>
                <c:pt idx="5">
                  <c:v>1674.0023274778728</c:v>
                </c:pt>
                <c:pt idx="6">
                  <c:v>1674.002327477873</c:v>
                </c:pt>
                <c:pt idx="7">
                  <c:v>1674.0023274778728</c:v>
                </c:pt>
                <c:pt idx="8">
                  <c:v>1674.002327477873</c:v>
                </c:pt>
                <c:pt idx="9">
                  <c:v>1674.002327477873</c:v>
                </c:pt>
                <c:pt idx="10">
                  <c:v>1674.0023274778732</c:v>
                </c:pt>
                <c:pt idx="11">
                  <c:v>1674.002327477873</c:v>
                </c:pt>
                <c:pt idx="12">
                  <c:v>1674.0023274778728</c:v>
                </c:pt>
                <c:pt idx="13">
                  <c:v>1674.0023274778732</c:v>
                </c:pt>
                <c:pt idx="14">
                  <c:v>1674.002327477873</c:v>
                </c:pt>
                <c:pt idx="15">
                  <c:v>1674.0023274778732</c:v>
                </c:pt>
                <c:pt idx="16">
                  <c:v>1674.0023274778735</c:v>
                </c:pt>
                <c:pt idx="17">
                  <c:v>1674.0023274778732</c:v>
                </c:pt>
                <c:pt idx="18">
                  <c:v>1674.002327477873</c:v>
                </c:pt>
                <c:pt idx="19">
                  <c:v>1674.002327477873</c:v>
                </c:pt>
                <c:pt idx="20">
                  <c:v>1674.0023274778732</c:v>
                </c:pt>
                <c:pt idx="21">
                  <c:v>1674.0023274778735</c:v>
                </c:pt>
                <c:pt idx="22">
                  <c:v>1674.002327477873</c:v>
                </c:pt>
                <c:pt idx="23">
                  <c:v>1674.002327477873</c:v>
                </c:pt>
                <c:pt idx="24">
                  <c:v>1674.0023274778732</c:v>
                </c:pt>
                <c:pt idx="25">
                  <c:v>1674.002327477873</c:v>
                </c:pt>
                <c:pt idx="26">
                  <c:v>1674.002327477873</c:v>
                </c:pt>
                <c:pt idx="27">
                  <c:v>1674.002327477873</c:v>
                </c:pt>
                <c:pt idx="28">
                  <c:v>1674.0023274778735</c:v>
                </c:pt>
                <c:pt idx="29">
                  <c:v>1674.002327477873</c:v>
                </c:pt>
                <c:pt idx="30">
                  <c:v>1674.0023274778728</c:v>
                </c:pt>
                <c:pt idx="31">
                  <c:v>1674.002327477873</c:v>
                </c:pt>
                <c:pt idx="32">
                  <c:v>1674.002327477873</c:v>
                </c:pt>
                <c:pt idx="33">
                  <c:v>1674.002327477873</c:v>
                </c:pt>
                <c:pt idx="34">
                  <c:v>1674.0023274778732</c:v>
                </c:pt>
                <c:pt idx="35">
                  <c:v>1674.002327477873</c:v>
                </c:pt>
                <c:pt idx="36">
                  <c:v>1674.0023274778728</c:v>
                </c:pt>
                <c:pt idx="37">
                  <c:v>1674.0023274778732</c:v>
                </c:pt>
                <c:pt idx="38">
                  <c:v>1674.0023274778728</c:v>
                </c:pt>
                <c:pt idx="39">
                  <c:v>1674.0023274778732</c:v>
                </c:pt>
                <c:pt idx="40">
                  <c:v>1674.002327477873</c:v>
                </c:pt>
                <c:pt idx="41">
                  <c:v>1674.002327477873</c:v>
                </c:pt>
                <c:pt idx="42">
                  <c:v>1674.0023274778728</c:v>
                </c:pt>
                <c:pt idx="43">
                  <c:v>1674.002327477873</c:v>
                </c:pt>
                <c:pt idx="44">
                  <c:v>1674.0023274778732</c:v>
                </c:pt>
                <c:pt idx="45">
                  <c:v>1674.0023274778728</c:v>
                </c:pt>
                <c:pt idx="46">
                  <c:v>1674.002327477873</c:v>
                </c:pt>
                <c:pt idx="47">
                  <c:v>1674.0023274778732</c:v>
                </c:pt>
                <c:pt idx="48">
                  <c:v>1674.002327477873</c:v>
                </c:pt>
                <c:pt idx="49">
                  <c:v>1674.002327477873</c:v>
                </c:pt>
                <c:pt idx="50">
                  <c:v>1674.002327477873</c:v>
                </c:pt>
                <c:pt idx="51">
                  <c:v>1674.002327477873</c:v>
                </c:pt>
                <c:pt idx="52">
                  <c:v>1674.0023274778732</c:v>
                </c:pt>
                <c:pt idx="53">
                  <c:v>1674.002327477873</c:v>
                </c:pt>
                <c:pt idx="54">
                  <c:v>1674.0023274778732</c:v>
                </c:pt>
                <c:pt idx="55">
                  <c:v>1674.0023274778728</c:v>
                </c:pt>
                <c:pt idx="56">
                  <c:v>1674.002327477873</c:v>
                </c:pt>
                <c:pt idx="57">
                  <c:v>1674.0023274778725</c:v>
                </c:pt>
                <c:pt idx="58">
                  <c:v>1674.0023274778732</c:v>
                </c:pt>
                <c:pt idx="59">
                  <c:v>1674.002327477873</c:v>
                </c:pt>
                <c:pt idx="60">
                  <c:v>1674.002327477873</c:v>
                </c:pt>
                <c:pt idx="61">
                  <c:v>1674.002327477873</c:v>
                </c:pt>
                <c:pt idx="62">
                  <c:v>1674.0023274778732</c:v>
                </c:pt>
                <c:pt idx="63">
                  <c:v>1674.0023274778735</c:v>
                </c:pt>
                <c:pt idx="64">
                  <c:v>1674.0023274778732</c:v>
                </c:pt>
                <c:pt idx="65">
                  <c:v>1674.0023274778735</c:v>
                </c:pt>
                <c:pt idx="66">
                  <c:v>1674.002327477873</c:v>
                </c:pt>
                <c:pt idx="67">
                  <c:v>1674.002327477873</c:v>
                </c:pt>
                <c:pt idx="68">
                  <c:v>1674.0023274778732</c:v>
                </c:pt>
                <c:pt idx="69">
                  <c:v>1674.002327477873</c:v>
                </c:pt>
                <c:pt idx="70">
                  <c:v>1674.002327477873</c:v>
                </c:pt>
                <c:pt idx="71">
                  <c:v>1674.0023274778728</c:v>
                </c:pt>
                <c:pt idx="72">
                  <c:v>1674.0023274778732</c:v>
                </c:pt>
                <c:pt idx="73">
                  <c:v>1674.0023274778732</c:v>
                </c:pt>
                <c:pt idx="74">
                  <c:v>1674.0023274778728</c:v>
                </c:pt>
                <c:pt idx="75">
                  <c:v>1674.002327477873</c:v>
                </c:pt>
                <c:pt idx="76">
                  <c:v>1674.0023274778728</c:v>
                </c:pt>
                <c:pt idx="77">
                  <c:v>1674.0023274778732</c:v>
                </c:pt>
                <c:pt idx="78">
                  <c:v>1674.0023274778732</c:v>
                </c:pt>
                <c:pt idx="79">
                  <c:v>1674.0023274778728</c:v>
                </c:pt>
                <c:pt idx="80">
                  <c:v>1674.0023274778732</c:v>
                </c:pt>
                <c:pt idx="81">
                  <c:v>1674.002327477873</c:v>
                </c:pt>
                <c:pt idx="82">
                  <c:v>1674.0023274778737</c:v>
                </c:pt>
                <c:pt idx="83">
                  <c:v>1674.0023274778728</c:v>
                </c:pt>
                <c:pt idx="84">
                  <c:v>1674.002327477873</c:v>
                </c:pt>
                <c:pt idx="85">
                  <c:v>1674.002327477873</c:v>
                </c:pt>
                <c:pt idx="86">
                  <c:v>1674.002327477873</c:v>
                </c:pt>
                <c:pt idx="87">
                  <c:v>1674.002327477873</c:v>
                </c:pt>
                <c:pt idx="88">
                  <c:v>1674.002327477873</c:v>
                </c:pt>
                <c:pt idx="89">
                  <c:v>1674.002327477873</c:v>
                </c:pt>
                <c:pt idx="90">
                  <c:v>1674.002327477873</c:v>
                </c:pt>
                <c:pt idx="91">
                  <c:v>1674.0023274778728</c:v>
                </c:pt>
                <c:pt idx="92">
                  <c:v>1674.0023274778732</c:v>
                </c:pt>
                <c:pt idx="93">
                  <c:v>1674.0023274778732</c:v>
                </c:pt>
                <c:pt idx="94">
                  <c:v>1674.0023274778728</c:v>
                </c:pt>
                <c:pt idx="95">
                  <c:v>1674.0023274778735</c:v>
                </c:pt>
                <c:pt idx="96">
                  <c:v>1674.002327477873</c:v>
                </c:pt>
                <c:pt idx="97">
                  <c:v>1674.0023274778732</c:v>
                </c:pt>
                <c:pt idx="98">
                  <c:v>1674.0023274778728</c:v>
                </c:pt>
                <c:pt idx="99">
                  <c:v>1674.0023274778728</c:v>
                </c:pt>
                <c:pt idx="100">
                  <c:v>1674.0023274778732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57160"/>
        <c:axId val="329356768"/>
      </c:lineChart>
      <c:catAx>
        <c:axId val="3293571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56768"/>
        <c:crosses val="autoZero"/>
        <c:auto val="1"/>
        <c:lblAlgn val="ctr"/>
        <c:lblOffset val="100"/>
        <c:noMultiLvlLbl val="0"/>
      </c:catAx>
      <c:valAx>
        <c:axId val="329356768"/>
        <c:scaling>
          <c:orientation val="minMax"/>
          <c:max val="6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5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ayout>
        <c:manualLayout>
          <c:xMode val="edge"/>
          <c:yMode val="edge"/>
          <c:x val="0.13568376068376067"/>
          <c:y val="4.7927083333333335E-2"/>
          <c:w val="0.84837362637362634"/>
          <c:h val="0.176541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9225721784777"/>
          <c:y val="4.394685039370079E-2"/>
          <c:w val="0.87085367454068252"/>
          <c:h val="0.85234616506270044"/>
        </c:manualLayout>
      </c:layout>
      <c:lineChart>
        <c:grouping val="standard"/>
        <c:varyColors val="0"/>
        <c:ser>
          <c:idx val="0"/>
          <c:order val="0"/>
          <c:tx>
            <c:v>spolu</c:v>
          </c:tx>
          <c:spPr>
            <a:ln w="254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'G25'!$A$4:$A$104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'G25'!$D$4:$D$104</c:f>
              <c:numCache>
                <c:formatCode>#,##0</c:formatCode>
                <c:ptCount val="101"/>
                <c:pt idx="0">
                  <c:v>-4727.8154567273832</c:v>
                </c:pt>
                <c:pt idx="1">
                  <c:v>-4129.3845912742454</c:v>
                </c:pt>
                <c:pt idx="2">
                  <c:v>-4578.7761158714093</c:v>
                </c:pt>
                <c:pt idx="3">
                  <c:v>-3170.524256849325</c:v>
                </c:pt>
                <c:pt idx="4">
                  <c:v>-3657.3666644107575</c:v>
                </c:pt>
                <c:pt idx="5">
                  <c:v>-4072.5986229231953</c:v>
                </c:pt>
                <c:pt idx="6">
                  <c:v>-4505.712722045374</c:v>
                </c:pt>
                <c:pt idx="7">
                  <c:v>-4835.9269353569916</c:v>
                </c:pt>
                <c:pt idx="8">
                  <c:v>-4944.5797277858283</c:v>
                </c:pt>
                <c:pt idx="9">
                  <c:v>-4877.1192381555129</c:v>
                </c:pt>
                <c:pt idx="10">
                  <c:v>-4721.7485719384458</c:v>
                </c:pt>
                <c:pt idx="11">
                  <c:v>-4605.7556442349069</c:v>
                </c:pt>
                <c:pt idx="12">
                  <c:v>-4558.9480349259184</c:v>
                </c:pt>
                <c:pt idx="13">
                  <c:v>-4569.0036529044173</c:v>
                </c:pt>
                <c:pt idx="14">
                  <c:v>-4631.2856524498256</c:v>
                </c:pt>
                <c:pt idx="15">
                  <c:v>-4718.9183359691233</c:v>
                </c:pt>
                <c:pt idx="16">
                  <c:v>-4724.2663216812425</c:v>
                </c:pt>
                <c:pt idx="17">
                  <c:v>-4605.3828427952058</c:v>
                </c:pt>
                <c:pt idx="18">
                  <c:v>-4320.5112177815881</c:v>
                </c:pt>
                <c:pt idx="19">
                  <c:v>-3567.452343242363</c:v>
                </c:pt>
                <c:pt idx="20">
                  <c:v>-2505.5659471895556</c:v>
                </c:pt>
                <c:pt idx="21">
                  <c:v>-1834.2617825794437</c:v>
                </c:pt>
                <c:pt idx="22">
                  <c:v>-1088.1656816257591</c:v>
                </c:pt>
                <c:pt idx="23">
                  <c:v>-385.49565902537728</c:v>
                </c:pt>
                <c:pt idx="24">
                  <c:v>277.66988472531591</c:v>
                </c:pt>
                <c:pt idx="25">
                  <c:v>1028.8245561655974</c:v>
                </c:pt>
                <c:pt idx="26">
                  <c:v>1767.7065660392968</c:v>
                </c:pt>
                <c:pt idx="27">
                  <c:v>2400.0249233548884</c:v>
                </c:pt>
                <c:pt idx="28">
                  <c:v>2548.1355096884608</c:v>
                </c:pt>
                <c:pt idx="29">
                  <c:v>2836.2843828986734</c:v>
                </c:pt>
                <c:pt idx="30">
                  <c:v>3087.3202357401774</c:v>
                </c:pt>
                <c:pt idx="31">
                  <c:v>3240.7761164540793</c:v>
                </c:pt>
                <c:pt idx="32">
                  <c:v>3248.1757120106977</c:v>
                </c:pt>
                <c:pt idx="33">
                  <c:v>3591.9159740809696</c:v>
                </c:pt>
                <c:pt idx="34">
                  <c:v>3826.8053047032349</c:v>
                </c:pt>
                <c:pt idx="35">
                  <c:v>3978.2419578870085</c:v>
                </c:pt>
                <c:pt idx="36">
                  <c:v>4254.0720748973736</c:v>
                </c:pt>
                <c:pt idx="37">
                  <c:v>4342.6892522384205</c:v>
                </c:pt>
                <c:pt idx="38">
                  <c:v>4419.4041249034644</c:v>
                </c:pt>
                <c:pt idx="39">
                  <c:v>4516.2857156979244</c:v>
                </c:pt>
                <c:pt idx="40">
                  <c:v>4682.4880767740233</c:v>
                </c:pt>
                <c:pt idx="41">
                  <c:v>4795.377940741274</c:v>
                </c:pt>
                <c:pt idx="42">
                  <c:v>4719.4212772163382</c:v>
                </c:pt>
                <c:pt idx="43">
                  <c:v>4846.918708230377</c:v>
                </c:pt>
                <c:pt idx="44">
                  <c:v>4692.5103524426149</c:v>
                </c:pt>
                <c:pt idx="45">
                  <c:v>4584.081323381658</c:v>
                </c:pt>
                <c:pt idx="46">
                  <c:v>4553.7838905069711</c:v>
                </c:pt>
                <c:pt idx="47">
                  <c:v>4375.4333688584666</c:v>
                </c:pt>
                <c:pt idx="48">
                  <c:v>4207.288904059089</c:v>
                </c:pt>
                <c:pt idx="49">
                  <c:v>4043.2666636596687</c:v>
                </c:pt>
                <c:pt idx="50">
                  <c:v>3915.1406261631341</c:v>
                </c:pt>
                <c:pt idx="51">
                  <c:v>3605.0506838217716</c:v>
                </c:pt>
                <c:pt idx="52">
                  <c:v>3526.5743657606649</c:v>
                </c:pt>
                <c:pt idx="53">
                  <c:v>3164.422356434809</c:v>
                </c:pt>
                <c:pt idx="54">
                  <c:v>2959.4780350532415</c:v>
                </c:pt>
                <c:pt idx="55">
                  <c:v>2686.7359298815236</c:v>
                </c:pt>
                <c:pt idx="56">
                  <c:v>2244.7950391634899</c:v>
                </c:pt>
                <c:pt idx="57">
                  <c:v>2047.9526099425091</c:v>
                </c:pt>
                <c:pt idx="58">
                  <c:v>1649.2217683838473</c:v>
                </c:pt>
                <c:pt idx="59">
                  <c:v>376.3613736577426</c:v>
                </c:pt>
                <c:pt idx="60">
                  <c:v>-1122.3016662716782</c:v>
                </c:pt>
                <c:pt idx="61">
                  <c:v>-2555.4364538151299</c:v>
                </c:pt>
                <c:pt idx="62">
                  <c:v>-4438.5827631329612</c:v>
                </c:pt>
                <c:pt idx="63">
                  <c:v>-5333.193707776255</c:v>
                </c:pt>
                <c:pt idx="64">
                  <c:v>-5829.9035590900421</c:v>
                </c:pt>
                <c:pt idx="65">
                  <c:v>-5884.8991366118371</c:v>
                </c:pt>
                <c:pt idx="66">
                  <c:v>-6089.387009162916</c:v>
                </c:pt>
                <c:pt idx="67">
                  <c:v>-6341.1693559709383</c:v>
                </c:pt>
                <c:pt idx="68">
                  <c:v>-6456.5460259555866</c:v>
                </c:pt>
                <c:pt idx="69">
                  <c:v>-6199.6971161762494</c:v>
                </c:pt>
                <c:pt idx="70">
                  <c:v>-6745.9541133915964</c:v>
                </c:pt>
                <c:pt idx="71">
                  <c:v>-6835.9240426616534</c:v>
                </c:pt>
                <c:pt idx="72">
                  <c:v>-7039.0039592920812</c:v>
                </c:pt>
                <c:pt idx="73">
                  <c:v>-7283.5485117856861</c:v>
                </c:pt>
                <c:pt idx="74">
                  <c:v>-7564.6920269678467</c:v>
                </c:pt>
                <c:pt idx="75">
                  <c:v>-7693.97870342445</c:v>
                </c:pt>
                <c:pt idx="76">
                  <c:v>-7827.4211972271332</c:v>
                </c:pt>
                <c:pt idx="77">
                  <c:v>-7841.3486225008237</c:v>
                </c:pt>
                <c:pt idx="78">
                  <c:v>-7763.6975933659596</c:v>
                </c:pt>
                <c:pt idx="79">
                  <c:v>-8039.8804383627266</c:v>
                </c:pt>
                <c:pt idx="80">
                  <c:v>-8013.5882529931159</c:v>
                </c:pt>
                <c:pt idx="81">
                  <c:v>-7883.4728381009181</c:v>
                </c:pt>
                <c:pt idx="82">
                  <c:v>-8363.0083182658036</c:v>
                </c:pt>
                <c:pt idx="83">
                  <c:v>-8425.4817148066377</c:v>
                </c:pt>
                <c:pt idx="84">
                  <c:v>-8618.9659031742631</c:v>
                </c:pt>
                <c:pt idx="85">
                  <c:v>-8645.5773693941628</c:v>
                </c:pt>
                <c:pt idx="86">
                  <c:v>-8679.0099855844619</c:v>
                </c:pt>
                <c:pt idx="87">
                  <c:v>-8745.2689830900617</c:v>
                </c:pt>
                <c:pt idx="88">
                  <c:v>-8994.380140159461</c:v>
                </c:pt>
                <c:pt idx="89">
                  <c:v>-8676.938191968311</c:v>
                </c:pt>
                <c:pt idx="90">
                  <c:v>-8704.7844129947953</c:v>
                </c:pt>
                <c:pt idx="91">
                  <c:v>-8794.6599820195443</c:v>
                </c:pt>
                <c:pt idx="92">
                  <c:v>-8862.6159787175802</c:v>
                </c:pt>
                <c:pt idx="93">
                  <c:v>-9211.0912676332591</c:v>
                </c:pt>
                <c:pt idx="94">
                  <c:v>-7797.1791977658777</c:v>
                </c:pt>
                <c:pt idx="95">
                  <c:v>-9775.7373609215629</c:v>
                </c:pt>
                <c:pt idx="96">
                  <c:v>-6311.2356422278017</c:v>
                </c:pt>
                <c:pt idx="97">
                  <c:v>-6038.3230595057648</c:v>
                </c:pt>
                <c:pt idx="98">
                  <c:v>-5224.3415400050771</c:v>
                </c:pt>
                <c:pt idx="99">
                  <c:v>-4777.2184326704582</c:v>
                </c:pt>
                <c:pt idx="100">
                  <c:v>-3974.2798342825354</c:v>
                </c:pt>
              </c:numCache>
            </c:numRef>
          </c:val>
          <c:smooth val="0"/>
        </c:ser>
        <c:ser>
          <c:idx val="1"/>
          <c:order val="1"/>
          <c:tx>
            <c:v>muži</c:v>
          </c:tx>
          <c:spPr>
            <a:ln w="285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'G25'!$A$4:$A$104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'G25'!$B$4:$B$104</c:f>
              <c:numCache>
                <c:formatCode>#,##0</c:formatCode>
                <c:ptCount val="101"/>
                <c:pt idx="0">
                  <c:v>-4741.0688800996477</c:v>
                </c:pt>
                <c:pt idx="1">
                  <c:v>-4131.324023572537</c:v>
                </c:pt>
                <c:pt idx="2">
                  <c:v>-4569.3678751447178</c:v>
                </c:pt>
                <c:pt idx="3">
                  <c:v>-3156.6099185200464</c:v>
                </c:pt>
                <c:pt idx="4">
                  <c:v>-3650.0551513332584</c:v>
                </c:pt>
                <c:pt idx="5">
                  <c:v>-4073.1360073957876</c:v>
                </c:pt>
                <c:pt idx="6">
                  <c:v>-4511.605548419172</c:v>
                </c:pt>
                <c:pt idx="7">
                  <c:v>-4848.6476441101167</c:v>
                </c:pt>
                <c:pt idx="8">
                  <c:v>-4961.1799422867489</c:v>
                </c:pt>
                <c:pt idx="9">
                  <c:v>-4896.7529837722896</c:v>
                </c:pt>
                <c:pt idx="10">
                  <c:v>-4753.7519203088877</c:v>
                </c:pt>
                <c:pt idx="11">
                  <c:v>-4635.5654910221301</c:v>
                </c:pt>
                <c:pt idx="12">
                  <c:v>-4576.1410664703471</c:v>
                </c:pt>
                <c:pt idx="13">
                  <c:v>-4575.4138554012661</c:v>
                </c:pt>
                <c:pt idx="14">
                  <c:v>-4625.3747686193647</c:v>
                </c:pt>
                <c:pt idx="15">
                  <c:v>-4703.1112141691092</c:v>
                </c:pt>
                <c:pt idx="16">
                  <c:v>-4683.8498975398534</c:v>
                </c:pt>
                <c:pt idx="17">
                  <c:v>-4537.6324868125239</c:v>
                </c:pt>
                <c:pt idx="18">
                  <c:v>-4189.4740546184057</c:v>
                </c:pt>
                <c:pt idx="19">
                  <c:v>-3207.6419025990572</c:v>
                </c:pt>
                <c:pt idx="20">
                  <c:v>-1967.5259873550283</c:v>
                </c:pt>
                <c:pt idx="21">
                  <c:v>-1135.7768901012114</c:v>
                </c:pt>
                <c:pt idx="22">
                  <c:v>-229.72984174194403</c:v>
                </c:pt>
                <c:pt idx="23">
                  <c:v>567.89490748383173</c:v>
                </c:pt>
                <c:pt idx="24">
                  <c:v>1113.0361928247423</c:v>
                </c:pt>
                <c:pt idx="25">
                  <c:v>1900.1899898642962</c:v>
                </c:pt>
                <c:pt idx="26">
                  <c:v>2629.3698616726288</c:v>
                </c:pt>
                <c:pt idx="27">
                  <c:v>3365.2593181409156</c:v>
                </c:pt>
                <c:pt idx="28">
                  <c:v>3615.6409694249824</c:v>
                </c:pt>
                <c:pt idx="29">
                  <c:v>4031.4994392374092</c:v>
                </c:pt>
                <c:pt idx="30">
                  <c:v>4674.3041314739348</c:v>
                </c:pt>
                <c:pt idx="31">
                  <c:v>4763.3403222891575</c:v>
                </c:pt>
                <c:pt idx="32">
                  <c:v>4946.1966043597877</c:v>
                </c:pt>
                <c:pt idx="33">
                  <c:v>5389.3842525903956</c:v>
                </c:pt>
                <c:pt idx="34">
                  <c:v>5652.8183658010139</c:v>
                </c:pt>
                <c:pt idx="35">
                  <c:v>5821.4243449932474</c:v>
                </c:pt>
                <c:pt idx="36">
                  <c:v>5973.2107917689227</c:v>
                </c:pt>
                <c:pt idx="37">
                  <c:v>5981.6983453074454</c:v>
                </c:pt>
                <c:pt idx="38">
                  <c:v>5860.873812788036</c:v>
                </c:pt>
                <c:pt idx="39">
                  <c:v>5908.1800259899092</c:v>
                </c:pt>
                <c:pt idx="40">
                  <c:v>5922.2666700481805</c:v>
                </c:pt>
                <c:pt idx="41">
                  <c:v>5855.4121090764875</c:v>
                </c:pt>
                <c:pt idx="42">
                  <c:v>5773.2927338834033</c:v>
                </c:pt>
                <c:pt idx="43">
                  <c:v>5753.1511033962461</c:v>
                </c:pt>
                <c:pt idx="44">
                  <c:v>5643.2663494825892</c:v>
                </c:pt>
                <c:pt idx="45">
                  <c:v>5416.3366678700595</c:v>
                </c:pt>
                <c:pt idx="46">
                  <c:v>5396.8730158662902</c:v>
                </c:pt>
                <c:pt idx="47">
                  <c:v>5247.6167284800877</c:v>
                </c:pt>
                <c:pt idx="48">
                  <c:v>5087.3590445154068</c:v>
                </c:pt>
                <c:pt idx="49">
                  <c:v>4935.880476620554</c:v>
                </c:pt>
                <c:pt idx="50">
                  <c:v>4777.1541428133851</c:v>
                </c:pt>
                <c:pt idx="51">
                  <c:v>4367.5314373788988</c:v>
                </c:pt>
                <c:pt idx="52">
                  <c:v>4293.6694058919675</c:v>
                </c:pt>
                <c:pt idx="53">
                  <c:v>3960.9780078607073</c:v>
                </c:pt>
                <c:pt idx="54">
                  <c:v>3698.2740939774399</c:v>
                </c:pt>
                <c:pt idx="55">
                  <c:v>3490.7715501846742</c:v>
                </c:pt>
                <c:pt idx="56">
                  <c:v>2948.3853583002683</c:v>
                </c:pt>
                <c:pt idx="57">
                  <c:v>2772.1244935912036</c:v>
                </c:pt>
                <c:pt idx="58">
                  <c:v>2490.5668246270416</c:v>
                </c:pt>
                <c:pt idx="59">
                  <c:v>1915.2256721580773</c:v>
                </c:pt>
                <c:pt idx="60">
                  <c:v>978.42897588111032</c:v>
                </c:pt>
                <c:pt idx="61">
                  <c:v>-869.15689617818975</c:v>
                </c:pt>
                <c:pt idx="62">
                  <c:v>-4082.5707565191906</c:v>
                </c:pt>
                <c:pt idx="63">
                  <c:v>-5489.3993132941532</c:v>
                </c:pt>
                <c:pt idx="64">
                  <c:v>-6309.1741925088163</c:v>
                </c:pt>
                <c:pt idx="65">
                  <c:v>-6436.3935308132695</c:v>
                </c:pt>
                <c:pt idx="66">
                  <c:v>-6747.507101930717</c:v>
                </c:pt>
                <c:pt idx="67">
                  <c:v>-7028.0292559919135</c:v>
                </c:pt>
                <c:pt idx="68">
                  <c:v>-7106.0630530346161</c:v>
                </c:pt>
                <c:pt idx="69">
                  <c:v>-6716.4895141469815</c:v>
                </c:pt>
                <c:pt idx="70">
                  <c:v>-7173.4897781858281</c:v>
                </c:pt>
                <c:pt idx="71">
                  <c:v>-7270.3956169991579</c:v>
                </c:pt>
                <c:pt idx="72">
                  <c:v>-7394.7911174234605</c:v>
                </c:pt>
                <c:pt idx="73">
                  <c:v>-7694.1982634101814</c:v>
                </c:pt>
                <c:pt idx="74">
                  <c:v>-7996.5753320186222</c:v>
                </c:pt>
                <c:pt idx="75">
                  <c:v>-8111.0362720523308</c:v>
                </c:pt>
                <c:pt idx="76">
                  <c:v>-8188.039155620173</c:v>
                </c:pt>
                <c:pt idx="77">
                  <c:v>-8146.467676401674</c:v>
                </c:pt>
                <c:pt idx="78">
                  <c:v>-8001.4573034668474</c:v>
                </c:pt>
                <c:pt idx="79">
                  <c:v>-8212.7846830295184</c:v>
                </c:pt>
                <c:pt idx="80">
                  <c:v>-8295.1436000795911</c:v>
                </c:pt>
                <c:pt idx="81">
                  <c:v>-8181.7066764462043</c:v>
                </c:pt>
                <c:pt idx="82">
                  <c:v>-8658.2957359948923</c:v>
                </c:pt>
                <c:pt idx="83">
                  <c:v>-8782.9423055626758</c:v>
                </c:pt>
                <c:pt idx="84">
                  <c:v>-8827.8089522975024</c:v>
                </c:pt>
                <c:pt idx="85">
                  <c:v>-8986.5963127248306</c:v>
                </c:pt>
                <c:pt idx="86">
                  <c:v>-8880.967880425138</c:v>
                </c:pt>
                <c:pt idx="87">
                  <c:v>-8954.7969086202975</c:v>
                </c:pt>
                <c:pt idx="88">
                  <c:v>-9257.9082112259184</c:v>
                </c:pt>
                <c:pt idx="89">
                  <c:v>-8672.7405934894123</c:v>
                </c:pt>
                <c:pt idx="90">
                  <c:v>-8988.8119463324929</c:v>
                </c:pt>
                <c:pt idx="91">
                  <c:v>-8713.4579482361078</c:v>
                </c:pt>
                <c:pt idx="92">
                  <c:v>-9631.8149584985331</c:v>
                </c:pt>
                <c:pt idx="93">
                  <c:v>-9534.4758224146753</c:v>
                </c:pt>
                <c:pt idx="94">
                  <c:v>-8076.4287164702564</c:v>
                </c:pt>
                <c:pt idx="95">
                  <c:v>-9806.7665340245203</c:v>
                </c:pt>
                <c:pt idx="96">
                  <c:v>-6049.3177845007122</c:v>
                </c:pt>
                <c:pt idx="97">
                  <c:v>-5843.7407043288886</c:v>
                </c:pt>
                <c:pt idx="98">
                  <c:v>-5074.2317214961713</c:v>
                </c:pt>
                <c:pt idx="99">
                  <c:v>-4760.8921820712476</c:v>
                </c:pt>
                <c:pt idx="100">
                  <c:v>-3286.8881670371547</c:v>
                </c:pt>
              </c:numCache>
            </c:numRef>
          </c:val>
          <c:smooth val="0"/>
        </c:ser>
        <c:ser>
          <c:idx val="2"/>
          <c:order val="2"/>
          <c:tx>
            <c:v>ženy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'G25'!$A$4:$A$104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'G25'!$C$4:$C$104</c:f>
              <c:numCache>
                <c:formatCode>#,##0</c:formatCode>
                <c:ptCount val="101"/>
                <c:pt idx="0">
                  <c:v>-4713.9249441469865</c:v>
                </c:pt>
                <c:pt idx="1">
                  <c:v>-4127.3195326216637</c:v>
                </c:pt>
                <c:pt idx="2">
                  <c:v>-4588.6117039608553</c:v>
                </c:pt>
                <c:pt idx="3">
                  <c:v>-3184.8163006314344</c:v>
                </c:pt>
                <c:pt idx="4">
                  <c:v>-3665.1606964470948</c:v>
                </c:pt>
                <c:pt idx="5">
                  <c:v>-4072.0307441601485</c:v>
                </c:pt>
                <c:pt idx="6">
                  <c:v>-4499.5079355715307</c:v>
                </c:pt>
                <c:pt idx="7">
                  <c:v>-4822.4487814473769</c:v>
                </c:pt>
                <c:pt idx="8">
                  <c:v>-4926.9577685133563</c:v>
                </c:pt>
                <c:pt idx="9">
                  <c:v>-4856.3640768649439</c:v>
                </c:pt>
                <c:pt idx="10">
                  <c:v>-4687.9722095575025</c:v>
                </c:pt>
                <c:pt idx="11">
                  <c:v>-4574.5535760341118</c:v>
                </c:pt>
                <c:pt idx="12">
                  <c:v>-4540.537779278493</c:v>
                </c:pt>
                <c:pt idx="13">
                  <c:v>-4562.251037322837</c:v>
                </c:pt>
                <c:pt idx="14">
                  <c:v>-4637.42581553726</c:v>
                </c:pt>
                <c:pt idx="15">
                  <c:v>-4735.6127788424028</c:v>
                </c:pt>
                <c:pt idx="16">
                  <c:v>-4767.024348078593</c:v>
                </c:pt>
                <c:pt idx="17">
                  <c:v>-4677.6502018803039</c:v>
                </c:pt>
                <c:pt idx="18">
                  <c:v>-4457.8318285269415</c:v>
                </c:pt>
                <c:pt idx="19">
                  <c:v>-3940.0300716016127</c:v>
                </c:pt>
                <c:pt idx="20">
                  <c:v>-3071.8145385996104</c:v>
                </c:pt>
                <c:pt idx="21">
                  <c:v>-2562.6035867764849</c:v>
                </c:pt>
                <c:pt idx="22">
                  <c:v>-1978.2903501442572</c:v>
                </c:pt>
                <c:pt idx="23">
                  <c:v>-1385.4131190748681</c:v>
                </c:pt>
                <c:pt idx="24">
                  <c:v>-585.60330872178861</c:v>
                </c:pt>
                <c:pt idx="25">
                  <c:v>126.29744837994485</c:v>
                </c:pt>
                <c:pt idx="26">
                  <c:v>879.35373192625252</c:v>
                </c:pt>
                <c:pt idx="27">
                  <c:v>1395.3477692228475</c:v>
                </c:pt>
                <c:pt idx="28">
                  <c:v>1432.4464756614198</c:v>
                </c:pt>
                <c:pt idx="29">
                  <c:v>1587.415419910024</c:v>
                </c:pt>
                <c:pt idx="30">
                  <c:v>1417.5805383671816</c:v>
                </c:pt>
                <c:pt idx="31">
                  <c:v>1613.9492837982887</c:v>
                </c:pt>
                <c:pt idx="32">
                  <c:v>1468.7398828433809</c:v>
                </c:pt>
                <c:pt idx="33">
                  <c:v>1671.2442415416415</c:v>
                </c:pt>
                <c:pt idx="34">
                  <c:v>1911.3395063186019</c:v>
                </c:pt>
                <c:pt idx="35">
                  <c:v>2035.9501314528084</c:v>
                </c:pt>
                <c:pt idx="36">
                  <c:v>2424.3139972391182</c:v>
                </c:pt>
                <c:pt idx="37">
                  <c:v>2595.8593380381635</c:v>
                </c:pt>
                <c:pt idx="38">
                  <c:v>2913.8377887039596</c:v>
                </c:pt>
                <c:pt idx="39">
                  <c:v>3049.5813024500517</c:v>
                </c:pt>
                <c:pt idx="40">
                  <c:v>3400.8995505383505</c:v>
                </c:pt>
                <c:pt idx="41">
                  <c:v>3702.1093973907109</c:v>
                </c:pt>
                <c:pt idx="42">
                  <c:v>3629.535054519426</c:v>
                </c:pt>
                <c:pt idx="43">
                  <c:v>3912.8748380522156</c:v>
                </c:pt>
                <c:pt idx="44">
                  <c:v>3716.2910203105885</c:v>
                </c:pt>
                <c:pt idx="45">
                  <c:v>3740.5607926283801</c:v>
                </c:pt>
                <c:pt idx="46">
                  <c:v>3697.4520130401588</c:v>
                </c:pt>
                <c:pt idx="47">
                  <c:v>3505.9024278016223</c:v>
                </c:pt>
                <c:pt idx="48">
                  <c:v>3331.5980508852435</c:v>
                </c:pt>
                <c:pt idx="49">
                  <c:v>3152.6870450022088</c:v>
                </c:pt>
                <c:pt idx="50">
                  <c:v>3054.273068828843</c:v>
                </c:pt>
                <c:pt idx="51">
                  <c:v>2850.71298988952</c:v>
                </c:pt>
                <c:pt idx="52">
                  <c:v>2779.4141855860548</c:v>
                </c:pt>
                <c:pt idx="53">
                  <c:v>2383.5025452983573</c:v>
                </c:pt>
                <c:pt idx="54">
                  <c:v>2236.5468012108713</c:v>
                </c:pt>
                <c:pt idx="55">
                  <c:v>1915.0113417419964</c:v>
                </c:pt>
                <c:pt idx="56">
                  <c:v>1575.2288978578208</c:v>
                </c:pt>
                <c:pt idx="57">
                  <c:v>1381.9224406806979</c:v>
                </c:pt>
                <c:pt idx="58">
                  <c:v>879.4682342813694</c:v>
                </c:pt>
                <c:pt idx="59">
                  <c:v>-1029.4056512556301</c:v>
                </c:pt>
                <c:pt idx="60">
                  <c:v>-3023.2687503555408</c:v>
                </c:pt>
                <c:pt idx="61">
                  <c:v>-4045.7936233995224</c:v>
                </c:pt>
                <c:pt idx="62">
                  <c:v>-4746.8515607612699</c:v>
                </c:pt>
                <c:pt idx="63">
                  <c:v>-5200.2403940870963</c:v>
                </c:pt>
                <c:pt idx="64">
                  <c:v>-5430.9110456950239</c:v>
                </c:pt>
                <c:pt idx="65">
                  <c:v>-5431.6947654213482</c:v>
                </c:pt>
                <c:pt idx="66">
                  <c:v>-5568.8663162962321</c:v>
                </c:pt>
                <c:pt idx="67">
                  <c:v>-5814.8301243943415</c:v>
                </c:pt>
                <c:pt idx="68">
                  <c:v>-5979.0327782035747</c:v>
                </c:pt>
                <c:pt idx="69">
                  <c:v>-5832.6513235573348</c:v>
                </c:pt>
                <c:pt idx="70">
                  <c:v>-6446.8170159519814</c:v>
                </c:pt>
                <c:pt idx="71">
                  <c:v>-6543.0332100239839</c:v>
                </c:pt>
                <c:pt idx="72">
                  <c:v>-6804.0389602904788</c:v>
                </c:pt>
                <c:pt idx="73">
                  <c:v>-7018.5102386947683</c:v>
                </c:pt>
                <c:pt idx="74">
                  <c:v>-7302.6333768753902</c:v>
                </c:pt>
                <c:pt idx="75">
                  <c:v>-7448.643009991546</c:v>
                </c:pt>
                <c:pt idx="76">
                  <c:v>-7621.753281542221</c:v>
                </c:pt>
                <c:pt idx="77">
                  <c:v>-7672.7851009927444</c:v>
                </c:pt>
                <c:pt idx="78">
                  <c:v>-7635.5614877068247</c:v>
                </c:pt>
                <c:pt idx="79">
                  <c:v>-7948.1375831051319</c:v>
                </c:pt>
                <c:pt idx="80">
                  <c:v>-7870.9608361237924</c:v>
                </c:pt>
                <c:pt idx="81">
                  <c:v>-7738.2954663119181</c:v>
                </c:pt>
                <c:pt idx="82">
                  <c:v>-8225.0845143588667</c:v>
                </c:pt>
                <c:pt idx="83">
                  <c:v>-8265.6740885477593</c:v>
                </c:pt>
                <c:pt idx="84">
                  <c:v>-8526.1707940061879</c:v>
                </c:pt>
                <c:pt idx="85">
                  <c:v>-8504.9776831914496</c:v>
                </c:pt>
                <c:pt idx="86">
                  <c:v>-8597.8362321659788</c:v>
                </c:pt>
                <c:pt idx="87">
                  <c:v>-8664.9755449035438</c:v>
                </c:pt>
                <c:pt idx="88">
                  <c:v>-8898.093704090099</c:v>
                </c:pt>
                <c:pt idx="89">
                  <c:v>-8678.4923141464405</c:v>
                </c:pt>
                <c:pt idx="90">
                  <c:v>-8604.2535236589392</c:v>
                </c:pt>
                <c:pt idx="91">
                  <c:v>-8824.8104030902614</c:v>
                </c:pt>
                <c:pt idx="92">
                  <c:v>-8603.7723933126344</c:v>
                </c:pt>
                <c:pt idx="93">
                  <c:v>-9099.8331276348345</c:v>
                </c:pt>
                <c:pt idx="94">
                  <c:v>-7691.141592506704</c:v>
                </c:pt>
                <c:pt idx="95">
                  <c:v>-9763.8912480374274</c:v>
                </c:pt>
                <c:pt idx="96">
                  <c:v>-6420.1602116317654</c:v>
                </c:pt>
                <c:pt idx="97">
                  <c:v>-6118.9241187631324</c:v>
                </c:pt>
                <c:pt idx="98">
                  <c:v>-5289.7003605041709</c:v>
                </c:pt>
                <c:pt idx="99">
                  <c:v>-4782.3252896023787</c:v>
                </c:pt>
                <c:pt idx="100">
                  <c:v>-4346.0911999828286</c:v>
                </c:pt>
              </c:numCache>
            </c:numRef>
          </c:val>
          <c:smooth val="0"/>
        </c:ser>
        <c:ser>
          <c:idx val="3"/>
          <c:order val="3"/>
          <c:spPr>
            <a:ln w="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'G25'!$G$4:$G$104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saldo VS per capita</c:v>
          </c:tx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'G25'!$E$4:$E$104</c:f>
              <c:numCache>
                <c:formatCode>#\ ##0.0</c:formatCode>
                <c:ptCount val="101"/>
                <c:pt idx="0">
                  <c:v>-414.39915930755313</c:v>
                </c:pt>
                <c:pt idx="1">
                  <c:v>-414.39915930755313</c:v>
                </c:pt>
                <c:pt idx="2">
                  <c:v>-414.39915930755302</c:v>
                </c:pt>
                <c:pt idx="3">
                  <c:v>-414.39915930755313</c:v>
                </c:pt>
                <c:pt idx="4">
                  <c:v>-414.39915930755313</c:v>
                </c:pt>
                <c:pt idx="5">
                  <c:v>-414.39915930755313</c:v>
                </c:pt>
                <c:pt idx="6">
                  <c:v>-414.39915930755313</c:v>
                </c:pt>
                <c:pt idx="7">
                  <c:v>-414.39915930755313</c:v>
                </c:pt>
                <c:pt idx="8">
                  <c:v>-414.39915930755313</c:v>
                </c:pt>
                <c:pt idx="9">
                  <c:v>-414.39915930755313</c:v>
                </c:pt>
                <c:pt idx="10">
                  <c:v>-414.39915930755313</c:v>
                </c:pt>
                <c:pt idx="11">
                  <c:v>-414.39915930755313</c:v>
                </c:pt>
                <c:pt idx="12">
                  <c:v>-414.39915930755313</c:v>
                </c:pt>
                <c:pt idx="13">
                  <c:v>-414.39915930755313</c:v>
                </c:pt>
                <c:pt idx="14">
                  <c:v>-414.39915930755313</c:v>
                </c:pt>
                <c:pt idx="15">
                  <c:v>-414.39915930755313</c:v>
                </c:pt>
                <c:pt idx="16">
                  <c:v>-414.39915930755313</c:v>
                </c:pt>
                <c:pt idx="17">
                  <c:v>-414.39915930755313</c:v>
                </c:pt>
                <c:pt idx="18">
                  <c:v>-414.39915930755313</c:v>
                </c:pt>
                <c:pt idx="19">
                  <c:v>-414.39915930755313</c:v>
                </c:pt>
                <c:pt idx="20">
                  <c:v>-414.39915930755313</c:v>
                </c:pt>
                <c:pt idx="21">
                  <c:v>-414.39915930755313</c:v>
                </c:pt>
                <c:pt idx="22">
                  <c:v>-414.39915930755313</c:v>
                </c:pt>
                <c:pt idx="23">
                  <c:v>-414.39915930755313</c:v>
                </c:pt>
                <c:pt idx="24">
                  <c:v>-414.39915930755313</c:v>
                </c:pt>
                <c:pt idx="25">
                  <c:v>-414.39915930755313</c:v>
                </c:pt>
                <c:pt idx="26">
                  <c:v>-414.39915930755313</c:v>
                </c:pt>
                <c:pt idx="27">
                  <c:v>-414.39915930755313</c:v>
                </c:pt>
                <c:pt idx="28">
                  <c:v>-414.39915930755313</c:v>
                </c:pt>
                <c:pt idx="29">
                  <c:v>-414.39915930755313</c:v>
                </c:pt>
                <c:pt idx="30">
                  <c:v>-414.39915930755313</c:v>
                </c:pt>
                <c:pt idx="31">
                  <c:v>-414.39915930755313</c:v>
                </c:pt>
                <c:pt idx="32">
                  <c:v>-414.39915930755313</c:v>
                </c:pt>
                <c:pt idx="33">
                  <c:v>-414.39915930755313</c:v>
                </c:pt>
                <c:pt idx="34">
                  <c:v>-414.39915930755313</c:v>
                </c:pt>
                <c:pt idx="35">
                  <c:v>-414.39915930755313</c:v>
                </c:pt>
                <c:pt idx="36">
                  <c:v>-414.39915930755313</c:v>
                </c:pt>
                <c:pt idx="37">
                  <c:v>-414.39915930755313</c:v>
                </c:pt>
                <c:pt idx="38">
                  <c:v>-414.39915930755313</c:v>
                </c:pt>
                <c:pt idx="39">
                  <c:v>-414.39915930755313</c:v>
                </c:pt>
                <c:pt idx="40">
                  <c:v>-414.39915930755313</c:v>
                </c:pt>
                <c:pt idx="41">
                  <c:v>-414.39915930755313</c:v>
                </c:pt>
                <c:pt idx="42">
                  <c:v>-414.39915930755313</c:v>
                </c:pt>
                <c:pt idx="43">
                  <c:v>-414.39915930755313</c:v>
                </c:pt>
                <c:pt idx="44">
                  <c:v>-414.39915930755313</c:v>
                </c:pt>
                <c:pt idx="45">
                  <c:v>-414.39915930755313</c:v>
                </c:pt>
                <c:pt idx="46">
                  <c:v>-414.39915930755313</c:v>
                </c:pt>
                <c:pt idx="47">
                  <c:v>-414.39915930755313</c:v>
                </c:pt>
                <c:pt idx="48">
                  <c:v>-414.39915930755313</c:v>
                </c:pt>
                <c:pt idx="49">
                  <c:v>-414.39915930755313</c:v>
                </c:pt>
                <c:pt idx="50">
                  <c:v>-414.39915930755313</c:v>
                </c:pt>
                <c:pt idx="51">
                  <c:v>-414.39915930755313</c:v>
                </c:pt>
                <c:pt idx="52">
                  <c:v>-414.39915930755313</c:v>
                </c:pt>
                <c:pt idx="53">
                  <c:v>-414.39915930755313</c:v>
                </c:pt>
                <c:pt idx="54">
                  <c:v>-414.39915930755313</c:v>
                </c:pt>
                <c:pt idx="55">
                  <c:v>-414.39915930755313</c:v>
                </c:pt>
                <c:pt idx="56">
                  <c:v>-414.39915930755313</c:v>
                </c:pt>
                <c:pt idx="57">
                  <c:v>-414.39915930755313</c:v>
                </c:pt>
                <c:pt idx="58">
                  <c:v>-414.39915930755313</c:v>
                </c:pt>
                <c:pt idx="59">
                  <c:v>-414.39915930755313</c:v>
                </c:pt>
                <c:pt idx="60">
                  <c:v>-414.39915930755313</c:v>
                </c:pt>
                <c:pt idx="61">
                  <c:v>-414.39915930755313</c:v>
                </c:pt>
                <c:pt idx="62">
                  <c:v>-414.39915930755313</c:v>
                </c:pt>
                <c:pt idx="63">
                  <c:v>-414.39915930755313</c:v>
                </c:pt>
                <c:pt idx="64">
                  <c:v>-414.39915930755313</c:v>
                </c:pt>
                <c:pt idx="65">
                  <c:v>-414.39915930755313</c:v>
                </c:pt>
                <c:pt idx="66">
                  <c:v>-414.39915930755313</c:v>
                </c:pt>
                <c:pt idx="67">
                  <c:v>-414.39915930755313</c:v>
                </c:pt>
                <c:pt idx="68">
                  <c:v>-414.39915930755313</c:v>
                </c:pt>
                <c:pt idx="69">
                  <c:v>-414.39915930755313</c:v>
                </c:pt>
                <c:pt idx="70">
                  <c:v>-414.39915930755313</c:v>
                </c:pt>
                <c:pt idx="71">
                  <c:v>-414.39915930755313</c:v>
                </c:pt>
                <c:pt idx="72">
                  <c:v>-414.39915930755313</c:v>
                </c:pt>
                <c:pt idx="73">
                  <c:v>-414.39915930755313</c:v>
                </c:pt>
                <c:pt idx="74">
                  <c:v>-414.39915930755313</c:v>
                </c:pt>
                <c:pt idx="75">
                  <c:v>-414.39915930755313</c:v>
                </c:pt>
                <c:pt idx="76">
                  <c:v>-414.39915930755313</c:v>
                </c:pt>
                <c:pt idx="77">
                  <c:v>-414.39915930755313</c:v>
                </c:pt>
                <c:pt idx="78">
                  <c:v>-414.39915930755313</c:v>
                </c:pt>
                <c:pt idx="79">
                  <c:v>-414.39915930755313</c:v>
                </c:pt>
                <c:pt idx="80">
                  <c:v>-414.39915930755313</c:v>
                </c:pt>
                <c:pt idx="81">
                  <c:v>-414.39915930755313</c:v>
                </c:pt>
                <c:pt idx="82">
                  <c:v>-414.39915930755313</c:v>
                </c:pt>
                <c:pt idx="83">
                  <c:v>-414.39915930755313</c:v>
                </c:pt>
                <c:pt idx="84">
                  <c:v>-414.39915930755313</c:v>
                </c:pt>
                <c:pt idx="85">
                  <c:v>-414.39915930755313</c:v>
                </c:pt>
                <c:pt idx="86">
                  <c:v>-414.39915930755313</c:v>
                </c:pt>
                <c:pt idx="87">
                  <c:v>-414.39915930755313</c:v>
                </c:pt>
                <c:pt idx="88">
                  <c:v>-414.39915930755313</c:v>
                </c:pt>
                <c:pt idx="89">
                  <c:v>-414.39915930755313</c:v>
                </c:pt>
                <c:pt idx="90">
                  <c:v>-414.39915930755313</c:v>
                </c:pt>
                <c:pt idx="91">
                  <c:v>-414.39915930755313</c:v>
                </c:pt>
                <c:pt idx="92">
                  <c:v>-414.39915930755313</c:v>
                </c:pt>
                <c:pt idx="93">
                  <c:v>-414.39915930755313</c:v>
                </c:pt>
                <c:pt idx="94">
                  <c:v>-414.39915930755313</c:v>
                </c:pt>
                <c:pt idx="95">
                  <c:v>-414.39915930755313</c:v>
                </c:pt>
                <c:pt idx="96">
                  <c:v>-414.39915930755313</c:v>
                </c:pt>
                <c:pt idx="97">
                  <c:v>-414.39915930755313</c:v>
                </c:pt>
                <c:pt idx="98">
                  <c:v>-414.39915930755313</c:v>
                </c:pt>
                <c:pt idx="99">
                  <c:v>-414.39915930755313</c:v>
                </c:pt>
                <c:pt idx="100">
                  <c:v>-414.39915930755313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55984"/>
        <c:axId val="329355592"/>
      </c:lineChart>
      <c:catAx>
        <c:axId val="32935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800"/>
                  <a:t>vek</a:t>
                </a:r>
              </a:p>
            </c:rich>
          </c:tx>
          <c:layout>
            <c:manualLayout>
              <c:xMode val="edge"/>
              <c:yMode val="edge"/>
              <c:x val="0.48822311111111111"/>
              <c:y val="0.84443925925925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55592"/>
        <c:crosses val="autoZero"/>
        <c:auto val="1"/>
        <c:lblAlgn val="ctr"/>
        <c:lblOffset val="100"/>
        <c:noMultiLvlLbl val="0"/>
      </c:catAx>
      <c:valAx>
        <c:axId val="329355592"/>
        <c:scaling>
          <c:orientation val="minMax"/>
          <c:max val="1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/>
                  <a:t>eur ročne</a:t>
                </a:r>
              </a:p>
            </c:rich>
          </c:tx>
          <c:layout>
            <c:manualLayout>
              <c:xMode val="edge"/>
              <c:yMode val="edge"/>
              <c:x val="0.13055555555555556"/>
              <c:y val="3.78860454943132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5598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5137423687423692"/>
          <c:y val="3.955338541666667E-2"/>
          <c:w val="0.42847069597069598"/>
          <c:h val="0.22786458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325333333333334E-2"/>
          <c:y val="4.8576480023330419E-2"/>
          <c:w val="0.83822244444444449"/>
          <c:h val="0.86717228054826478"/>
        </c:manualLayout>
      </c:layout>
      <c:lineChart>
        <c:grouping val="standard"/>
        <c:varyColors val="0"/>
        <c:ser>
          <c:idx val="0"/>
          <c:order val="0"/>
          <c:tx>
            <c:strRef>
              <c:f>'G26'!$B$2</c:f>
              <c:strCache>
                <c:ptCount val="1"/>
                <c:pt idx="0">
                  <c:v>GA_muži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'G26'!$A$3:$A$22</c:f>
              <c:numCache>
                <c:formatCode>General</c:formatCode>
                <c:ptCount val="20"/>
                <c:pt idx="0">
                  <c:v>1919</c:v>
                </c:pt>
                <c:pt idx="1">
                  <c:v>1924</c:v>
                </c:pt>
                <c:pt idx="2">
                  <c:v>1929</c:v>
                </c:pt>
                <c:pt idx="3">
                  <c:v>1934</c:v>
                </c:pt>
                <c:pt idx="4">
                  <c:v>1939</c:v>
                </c:pt>
                <c:pt idx="5">
                  <c:v>1944</c:v>
                </c:pt>
                <c:pt idx="6">
                  <c:v>1949</c:v>
                </c:pt>
                <c:pt idx="7">
                  <c:v>1954</c:v>
                </c:pt>
                <c:pt idx="8">
                  <c:v>1959</c:v>
                </c:pt>
                <c:pt idx="9">
                  <c:v>1964</c:v>
                </c:pt>
                <c:pt idx="10">
                  <c:v>1969</c:v>
                </c:pt>
                <c:pt idx="11">
                  <c:v>1974</c:v>
                </c:pt>
                <c:pt idx="12">
                  <c:v>1979</c:v>
                </c:pt>
                <c:pt idx="13">
                  <c:v>1984</c:v>
                </c:pt>
                <c:pt idx="14">
                  <c:v>1989</c:v>
                </c:pt>
                <c:pt idx="15">
                  <c:v>1994</c:v>
                </c:pt>
                <c:pt idx="16">
                  <c:v>1999</c:v>
                </c:pt>
                <c:pt idx="17">
                  <c:v>2004</c:v>
                </c:pt>
                <c:pt idx="18">
                  <c:v>2009</c:v>
                </c:pt>
                <c:pt idx="19">
                  <c:v>2014</c:v>
                </c:pt>
              </c:numCache>
            </c:numRef>
          </c:cat>
          <c:val>
            <c:numRef>
              <c:f>'G26'!$B$3:$B$22</c:f>
              <c:numCache>
                <c:formatCode>#,##0</c:formatCode>
                <c:ptCount val="20"/>
                <c:pt idx="0">
                  <c:v>-23775.600354336799</c:v>
                </c:pt>
                <c:pt idx="1">
                  <c:v>-30786.391259959299</c:v>
                </c:pt>
                <c:pt idx="2">
                  <c:v>-42478.913030123127</c:v>
                </c:pt>
                <c:pt idx="3">
                  <c:v>-53189.766560046985</c:v>
                </c:pt>
                <c:pt idx="4">
                  <c:v>-67934.204993733874</c:v>
                </c:pt>
                <c:pt idx="5">
                  <c:v>-81501.802863751189</c:v>
                </c:pt>
                <c:pt idx="6">
                  <c:v>-94501.740928123894</c:v>
                </c:pt>
                <c:pt idx="7">
                  <c:v>-89881.994791396675</c:v>
                </c:pt>
                <c:pt idx="8">
                  <c:v>-65282.281668910451</c:v>
                </c:pt>
                <c:pt idx="9">
                  <c:v>-36721.664207564281</c:v>
                </c:pt>
                <c:pt idx="10">
                  <c:v>-6185.2110306588002</c:v>
                </c:pt>
                <c:pt idx="11">
                  <c:v>24684.835465784407</c:v>
                </c:pt>
                <c:pt idx="12">
                  <c:v>54692.344633925415</c:v>
                </c:pt>
                <c:pt idx="13">
                  <c:v>79608.925959481654</c:v>
                </c:pt>
                <c:pt idx="14">
                  <c:v>91527.151940678115</c:v>
                </c:pt>
                <c:pt idx="15">
                  <c:v>86919.385236434609</c:v>
                </c:pt>
                <c:pt idx="16">
                  <c:v>60901.004287512187</c:v>
                </c:pt>
                <c:pt idx="17">
                  <c:v>33361.997157242629</c:v>
                </c:pt>
                <c:pt idx="18">
                  <c:v>6706.0857767518328</c:v>
                </c:pt>
                <c:pt idx="19">
                  <c:v>-15477.087258686386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'G26'!$C$2</c:f>
              <c:strCache>
                <c:ptCount val="1"/>
                <c:pt idx="0">
                  <c:v>GA_ženy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'G26'!$A$3:$A$22</c:f>
              <c:numCache>
                <c:formatCode>General</c:formatCode>
                <c:ptCount val="20"/>
                <c:pt idx="0">
                  <c:v>1919</c:v>
                </c:pt>
                <c:pt idx="1">
                  <c:v>1924</c:v>
                </c:pt>
                <c:pt idx="2">
                  <c:v>1929</c:v>
                </c:pt>
                <c:pt idx="3">
                  <c:v>1934</c:v>
                </c:pt>
                <c:pt idx="4">
                  <c:v>1939</c:v>
                </c:pt>
                <c:pt idx="5">
                  <c:v>1944</c:v>
                </c:pt>
                <c:pt idx="6">
                  <c:v>1949</c:v>
                </c:pt>
                <c:pt idx="7">
                  <c:v>1954</c:v>
                </c:pt>
                <c:pt idx="8">
                  <c:v>1959</c:v>
                </c:pt>
                <c:pt idx="9">
                  <c:v>1964</c:v>
                </c:pt>
                <c:pt idx="10">
                  <c:v>1969</c:v>
                </c:pt>
                <c:pt idx="11">
                  <c:v>1974</c:v>
                </c:pt>
                <c:pt idx="12">
                  <c:v>1979</c:v>
                </c:pt>
                <c:pt idx="13">
                  <c:v>1984</c:v>
                </c:pt>
                <c:pt idx="14">
                  <c:v>1989</c:v>
                </c:pt>
                <c:pt idx="15">
                  <c:v>1994</c:v>
                </c:pt>
                <c:pt idx="16">
                  <c:v>1999</c:v>
                </c:pt>
                <c:pt idx="17">
                  <c:v>2004</c:v>
                </c:pt>
                <c:pt idx="18">
                  <c:v>2009</c:v>
                </c:pt>
                <c:pt idx="19">
                  <c:v>2014</c:v>
                </c:pt>
              </c:numCache>
            </c:numRef>
          </c:cat>
          <c:val>
            <c:numRef>
              <c:f>'G26'!$C$3:$C$22</c:f>
              <c:numCache>
                <c:formatCode>#,##0</c:formatCode>
                <c:ptCount val="20"/>
                <c:pt idx="0">
                  <c:v>-17588.325398137276</c:v>
                </c:pt>
                <c:pt idx="1">
                  <c:v>-23966.627229128571</c:v>
                </c:pt>
                <c:pt idx="2">
                  <c:v>-38780.773420316371</c:v>
                </c:pt>
                <c:pt idx="3">
                  <c:v>-54153.569763144027</c:v>
                </c:pt>
                <c:pt idx="4">
                  <c:v>-73225.629907568466</c:v>
                </c:pt>
                <c:pt idx="5">
                  <c:v>-89250.30242234761</c:v>
                </c:pt>
                <c:pt idx="6">
                  <c:v>-100227.88207032245</c:v>
                </c:pt>
                <c:pt idx="7">
                  <c:v>-103404.84419096014</c:v>
                </c:pt>
                <c:pt idx="8">
                  <c:v>-81956.912169128584</c:v>
                </c:pt>
                <c:pt idx="9">
                  <c:v>-59371.900811506268</c:v>
                </c:pt>
                <c:pt idx="10">
                  <c:v>-34712.700004770079</c:v>
                </c:pt>
                <c:pt idx="11">
                  <c:v>-11079.518949099049</c:v>
                </c:pt>
                <c:pt idx="12">
                  <c:v>3018.5308171685874</c:v>
                </c:pt>
                <c:pt idx="13">
                  <c:v>13852.392751488194</c:v>
                </c:pt>
                <c:pt idx="14">
                  <c:v>19963.917426166914</c:v>
                </c:pt>
                <c:pt idx="15">
                  <c:v>11642.788523509513</c:v>
                </c:pt>
                <c:pt idx="16">
                  <c:v>-9917.4309185877628</c:v>
                </c:pt>
                <c:pt idx="17">
                  <c:v>-30937.446746228474</c:v>
                </c:pt>
                <c:pt idx="18">
                  <c:v>-51712.580342063746</c:v>
                </c:pt>
                <c:pt idx="19">
                  <c:v>-68061.217383638781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'G26'!$D$2</c:f>
              <c:strCache>
                <c:ptCount val="1"/>
                <c:pt idx="0">
                  <c:v>GA_spolu</c:v>
                </c:pt>
              </c:strCache>
            </c:strRef>
          </c:tx>
          <c:spPr>
            <a:ln w="381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8.3255555555555555E-2"/>
                  <c:y val="0.166981481481481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onstantia" panose="02030602050306030303" pitchFamily="18" charset="0"/>
                        <a:ea typeface="+mn-ea"/>
                        <a:cs typeface="+mn-cs"/>
                      </a:defRPr>
                    </a:pPr>
                    <a:fld id="{F36FBCCE-FB68-44AB-933E-CCB307FA822F}" type="VALUE">
                      <a:rPr lang="en-US">
                        <a:solidFill>
                          <a:srgbClr val="FF0000"/>
                        </a:solidFill>
                      </a:rPr>
                      <a:pPr>
                        <a:defRPr/>
                      </a:pPr>
                      <a:t>[HODNOTA]</a:t>
                    </a:fld>
                    <a:endParaRPr lang="sk-SK"/>
                  </a:p>
                </c:rich>
              </c:tx>
              <c:spPr>
                <a:noFill/>
                <a:ln w="3175"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79022222222224"/>
                      <c:h val="6.1077777777777766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 w="3175"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FF0000"/>
                      </a:solidFill>
                      <a:prstDash val="sysDot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'G26'!$A$3:$A$22</c:f>
              <c:numCache>
                <c:formatCode>General</c:formatCode>
                <c:ptCount val="20"/>
                <c:pt idx="0">
                  <c:v>1919</c:v>
                </c:pt>
                <c:pt idx="1">
                  <c:v>1924</c:v>
                </c:pt>
                <c:pt idx="2">
                  <c:v>1929</c:v>
                </c:pt>
                <c:pt idx="3">
                  <c:v>1934</c:v>
                </c:pt>
                <c:pt idx="4">
                  <c:v>1939</c:v>
                </c:pt>
                <c:pt idx="5">
                  <c:v>1944</c:v>
                </c:pt>
                <c:pt idx="6">
                  <c:v>1949</c:v>
                </c:pt>
                <c:pt idx="7">
                  <c:v>1954</c:v>
                </c:pt>
                <c:pt idx="8">
                  <c:v>1959</c:v>
                </c:pt>
                <c:pt idx="9">
                  <c:v>1964</c:v>
                </c:pt>
                <c:pt idx="10">
                  <c:v>1969</c:v>
                </c:pt>
                <c:pt idx="11">
                  <c:v>1974</c:v>
                </c:pt>
                <c:pt idx="12">
                  <c:v>1979</c:v>
                </c:pt>
                <c:pt idx="13">
                  <c:v>1984</c:v>
                </c:pt>
                <c:pt idx="14">
                  <c:v>1989</c:v>
                </c:pt>
                <c:pt idx="15">
                  <c:v>1994</c:v>
                </c:pt>
                <c:pt idx="16">
                  <c:v>1999</c:v>
                </c:pt>
                <c:pt idx="17">
                  <c:v>2004</c:v>
                </c:pt>
                <c:pt idx="18">
                  <c:v>2009</c:v>
                </c:pt>
                <c:pt idx="19">
                  <c:v>2014</c:v>
                </c:pt>
              </c:numCache>
            </c:numRef>
          </c:cat>
          <c:val>
            <c:numRef>
              <c:f>'G26'!$D$3:$D$22</c:f>
              <c:numCache>
                <c:formatCode>#,##0</c:formatCode>
                <c:ptCount val="20"/>
                <c:pt idx="0">
                  <c:v>-19297.822043789551</c:v>
                </c:pt>
                <c:pt idx="1">
                  <c:v>-25749.443318069338</c:v>
                </c:pt>
                <c:pt idx="2">
                  <c:v>-39860.377149882268</c:v>
                </c:pt>
                <c:pt idx="3">
                  <c:v>-53829.538842122449</c:v>
                </c:pt>
                <c:pt idx="4">
                  <c:v>-71265.817053770617</c:v>
                </c:pt>
                <c:pt idx="5">
                  <c:v>-86060.83784834198</c:v>
                </c:pt>
                <c:pt idx="6">
                  <c:v>-97645.191549805109</c:v>
                </c:pt>
                <c:pt idx="7">
                  <c:v>-96982.14061784705</c:v>
                </c:pt>
                <c:pt idx="8">
                  <c:v>-73792.62943083678</c:v>
                </c:pt>
                <c:pt idx="9">
                  <c:v>-48057.59834489903</c:v>
                </c:pt>
                <c:pt idx="10">
                  <c:v>-20359.155430340292</c:v>
                </c:pt>
                <c:pt idx="11">
                  <c:v>7092.3194293123033</c:v>
                </c:pt>
                <c:pt idx="12">
                  <c:v>29522.476285236076</c:v>
                </c:pt>
                <c:pt idx="13">
                  <c:v>47556.157377162628</c:v>
                </c:pt>
                <c:pt idx="14">
                  <c:v>56368.432709590896</c:v>
                </c:pt>
                <c:pt idx="15">
                  <c:v>50218.632462608963</c:v>
                </c:pt>
                <c:pt idx="16">
                  <c:v>26430.030212624115</c:v>
                </c:pt>
                <c:pt idx="17">
                  <c:v>2058.1307706028624</c:v>
                </c:pt>
                <c:pt idx="18">
                  <c:v>-21717.178719909585</c:v>
                </c:pt>
                <c:pt idx="19">
                  <c:v>-41174.943280710388</c:v>
                </c:pt>
              </c:numCache>
            </c:numRef>
          </c:val>
          <c:smooth val="0"/>
        </c:ser>
        <c:ser>
          <c:idx val="3"/>
          <c:order val="3"/>
          <c:spPr>
            <a:ln w="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'G26'!$A$3:$A$22</c:f>
              <c:numCache>
                <c:formatCode>General</c:formatCode>
                <c:ptCount val="20"/>
                <c:pt idx="0">
                  <c:v>1919</c:v>
                </c:pt>
                <c:pt idx="1">
                  <c:v>1924</c:v>
                </c:pt>
                <c:pt idx="2">
                  <c:v>1929</c:v>
                </c:pt>
                <c:pt idx="3">
                  <c:v>1934</c:v>
                </c:pt>
                <c:pt idx="4">
                  <c:v>1939</c:v>
                </c:pt>
                <c:pt idx="5">
                  <c:v>1944</c:v>
                </c:pt>
                <c:pt idx="6">
                  <c:v>1949</c:v>
                </c:pt>
                <c:pt idx="7">
                  <c:v>1954</c:v>
                </c:pt>
                <c:pt idx="8">
                  <c:v>1959</c:v>
                </c:pt>
                <c:pt idx="9">
                  <c:v>1964</c:v>
                </c:pt>
                <c:pt idx="10">
                  <c:v>1969</c:v>
                </c:pt>
                <c:pt idx="11">
                  <c:v>1974</c:v>
                </c:pt>
                <c:pt idx="12">
                  <c:v>1979</c:v>
                </c:pt>
                <c:pt idx="13">
                  <c:v>1984</c:v>
                </c:pt>
                <c:pt idx="14">
                  <c:v>1989</c:v>
                </c:pt>
                <c:pt idx="15">
                  <c:v>1994</c:v>
                </c:pt>
                <c:pt idx="16">
                  <c:v>1999</c:v>
                </c:pt>
                <c:pt idx="17">
                  <c:v>2004</c:v>
                </c:pt>
                <c:pt idx="18">
                  <c:v>2009</c:v>
                </c:pt>
                <c:pt idx="19">
                  <c:v>2014</c:v>
                </c:pt>
              </c:numCache>
            </c:numRef>
          </c:cat>
          <c:val>
            <c:numRef>
              <c:f>'G26'!$F$3:$F$22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54808"/>
        <c:axId val="329354416"/>
      </c:lineChart>
      <c:catAx>
        <c:axId val="329354808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b="0" i="1"/>
                  <a:t>ročník</a:t>
                </a:r>
              </a:p>
            </c:rich>
          </c:tx>
          <c:layout>
            <c:manualLayout>
              <c:xMode val="edge"/>
              <c:yMode val="edge"/>
              <c:x val="0.73822555555555558"/>
              <c:y val="0.7685540740740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54416"/>
        <c:crosses val="autoZero"/>
        <c:auto val="1"/>
        <c:lblAlgn val="ctr"/>
        <c:lblOffset val="100"/>
        <c:noMultiLvlLbl val="0"/>
      </c:catAx>
      <c:valAx>
        <c:axId val="329354416"/>
        <c:scaling>
          <c:orientation val="minMax"/>
          <c:max val="120000"/>
          <c:min val="-12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b="0" i="1"/>
                  <a:t>eur</a:t>
                </a:r>
              </a:p>
            </c:rich>
          </c:tx>
          <c:layout>
            <c:manualLayout>
              <c:xMode val="edge"/>
              <c:yMode val="edge"/>
              <c:x val="0.79904355555555551"/>
              <c:y val="4.942629629629629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5480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47275533333333336"/>
          <c:y val="0.17820777777777774"/>
          <c:w val="0.27115066666666665"/>
          <c:h val="0.21923666666666666"/>
        </c:manualLayout>
      </c:layout>
      <c:overlay val="0"/>
      <c:spPr>
        <a:solidFill>
          <a:schemeClr val="bg1"/>
        </a:solidFill>
        <a:ln>
          <a:solidFill>
            <a:srgbClr val="13B5EA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9866666666668"/>
          <c:y val="2.8704444444444446E-2"/>
          <c:w val="0.85267622222222217"/>
          <c:h val="0.8690055555555557"/>
        </c:manualLayout>
      </c:layout>
      <c:lineChart>
        <c:grouping val="standard"/>
        <c:varyColors val="0"/>
        <c:ser>
          <c:idx val="0"/>
          <c:order val="0"/>
          <c:tx>
            <c:v>SPOLU</c:v>
          </c:tx>
          <c:spPr>
            <a:ln w="349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'G27'!$A$4:$A$104</c:f>
              <c:numCache>
                <c:formatCode>#,##0</c:formatCode>
                <c:ptCount val="101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  <c:pt idx="46">
                  <c:v>1960</c:v>
                </c:pt>
                <c:pt idx="47">
                  <c:v>1961</c:v>
                </c:pt>
                <c:pt idx="48">
                  <c:v>1962</c:v>
                </c:pt>
                <c:pt idx="49">
                  <c:v>1963</c:v>
                </c:pt>
                <c:pt idx="50">
                  <c:v>1964</c:v>
                </c:pt>
                <c:pt idx="51">
                  <c:v>1965</c:v>
                </c:pt>
                <c:pt idx="52">
                  <c:v>1966</c:v>
                </c:pt>
                <c:pt idx="53">
                  <c:v>1967</c:v>
                </c:pt>
                <c:pt idx="54">
                  <c:v>1968</c:v>
                </c:pt>
                <c:pt idx="55">
                  <c:v>1969</c:v>
                </c:pt>
                <c:pt idx="56">
                  <c:v>1970</c:v>
                </c:pt>
                <c:pt idx="57">
                  <c:v>1971</c:v>
                </c:pt>
                <c:pt idx="58">
                  <c:v>1972</c:v>
                </c:pt>
                <c:pt idx="59">
                  <c:v>1973</c:v>
                </c:pt>
                <c:pt idx="60">
                  <c:v>1974</c:v>
                </c:pt>
                <c:pt idx="61">
                  <c:v>1975</c:v>
                </c:pt>
                <c:pt idx="62">
                  <c:v>1976</c:v>
                </c:pt>
                <c:pt idx="63">
                  <c:v>1977</c:v>
                </c:pt>
                <c:pt idx="64">
                  <c:v>1978</c:v>
                </c:pt>
                <c:pt idx="65">
                  <c:v>1979</c:v>
                </c:pt>
                <c:pt idx="66">
                  <c:v>1980</c:v>
                </c:pt>
                <c:pt idx="67">
                  <c:v>1981</c:v>
                </c:pt>
                <c:pt idx="68">
                  <c:v>1982</c:v>
                </c:pt>
                <c:pt idx="69">
                  <c:v>1983</c:v>
                </c:pt>
                <c:pt idx="70">
                  <c:v>1984</c:v>
                </c:pt>
                <c:pt idx="71">
                  <c:v>1985</c:v>
                </c:pt>
                <c:pt idx="72">
                  <c:v>1986</c:v>
                </c:pt>
                <c:pt idx="73">
                  <c:v>1987</c:v>
                </c:pt>
                <c:pt idx="74">
                  <c:v>1988</c:v>
                </c:pt>
                <c:pt idx="75">
                  <c:v>1989</c:v>
                </c:pt>
                <c:pt idx="76">
                  <c:v>1990</c:v>
                </c:pt>
                <c:pt idx="77">
                  <c:v>1991</c:v>
                </c:pt>
                <c:pt idx="78">
                  <c:v>1992</c:v>
                </c:pt>
                <c:pt idx="79">
                  <c:v>1993</c:v>
                </c:pt>
                <c:pt idx="80">
                  <c:v>1994</c:v>
                </c:pt>
                <c:pt idx="81">
                  <c:v>1995</c:v>
                </c:pt>
                <c:pt idx="82">
                  <c:v>1996</c:v>
                </c:pt>
                <c:pt idx="83">
                  <c:v>1997</c:v>
                </c:pt>
                <c:pt idx="84">
                  <c:v>1998</c:v>
                </c:pt>
                <c:pt idx="85">
                  <c:v>1999</c:v>
                </c:pt>
                <c:pt idx="86">
                  <c:v>2000</c:v>
                </c:pt>
                <c:pt idx="87">
                  <c:v>2001</c:v>
                </c:pt>
                <c:pt idx="88">
                  <c:v>2002</c:v>
                </c:pt>
                <c:pt idx="89">
                  <c:v>2003</c:v>
                </c:pt>
                <c:pt idx="90">
                  <c:v>2004</c:v>
                </c:pt>
                <c:pt idx="91">
                  <c:v>2005</c:v>
                </c:pt>
                <c:pt idx="92">
                  <c:v>2006</c:v>
                </c:pt>
                <c:pt idx="93">
                  <c:v>2007</c:v>
                </c:pt>
                <c:pt idx="94">
                  <c:v>2008</c:v>
                </c:pt>
                <c:pt idx="95">
                  <c:v>2009</c:v>
                </c:pt>
                <c:pt idx="96">
                  <c:v>2010</c:v>
                </c:pt>
                <c:pt idx="97">
                  <c:v>2011</c:v>
                </c:pt>
                <c:pt idx="98">
                  <c:v>2012</c:v>
                </c:pt>
                <c:pt idx="99">
                  <c:v>2013</c:v>
                </c:pt>
                <c:pt idx="100">
                  <c:v>2014</c:v>
                </c:pt>
              </c:numCache>
            </c:numRef>
          </c:cat>
          <c:val>
            <c:numRef>
              <c:f>'G27'!$D$4:$D$104</c:f>
              <c:numCache>
                <c:formatCode>#,##0</c:formatCode>
                <c:ptCount val="101"/>
                <c:pt idx="0">
                  <c:v>528.37412829732784</c:v>
                </c:pt>
                <c:pt idx="1">
                  <c:v>245.62587170267221</c:v>
                </c:pt>
                <c:pt idx="2">
                  <c:v>300</c:v>
                </c:pt>
                <c:pt idx="3">
                  <c:v>338</c:v>
                </c:pt>
                <c:pt idx="4">
                  <c:v>446</c:v>
                </c:pt>
                <c:pt idx="5">
                  <c:v>561</c:v>
                </c:pt>
                <c:pt idx="6">
                  <c:v>1497</c:v>
                </c:pt>
                <c:pt idx="7">
                  <c:v>2008</c:v>
                </c:pt>
                <c:pt idx="8">
                  <c:v>3225</c:v>
                </c:pt>
                <c:pt idx="9">
                  <c:v>4310</c:v>
                </c:pt>
                <c:pt idx="10">
                  <c:v>5539</c:v>
                </c:pt>
                <c:pt idx="11">
                  <c:v>6658</c:v>
                </c:pt>
                <c:pt idx="12">
                  <c:v>7784</c:v>
                </c:pt>
                <c:pt idx="13">
                  <c:v>9623</c:v>
                </c:pt>
                <c:pt idx="14">
                  <c:v>11308</c:v>
                </c:pt>
                <c:pt idx="15">
                  <c:v>13212</c:v>
                </c:pt>
                <c:pt idx="16">
                  <c:v>15346</c:v>
                </c:pt>
                <c:pt idx="17">
                  <c:v>17741</c:v>
                </c:pt>
                <c:pt idx="18">
                  <c:v>19722</c:v>
                </c:pt>
                <c:pt idx="19">
                  <c:v>21948.894736842107</c:v>
                </c:pt>
                <c:pt idx="20">
                  <c:v>22590.7</c:v>
                </c:pt>
                <c:pt idx="21">
                  <c:v>23962.714285714286</c:v>
                </c:pt>
                <c:pt idx="22">
                  <c:v>25719.318181818184</c:v>
                </c:pt>
                <c:pt idx="23">
                  <c:v>26570.956521739128</c:v>
                </c:pt>
                <c:pt idx="24">
                  <c:v>28156.458333333332</c:v>
                </c:pt>
                <c:pt idx="25">
                  <c:v>30327.08</c:v>
                </c:pt>
                <c:pt idx="26">
                  <c:v>32854.61538461539</c:v>
                </c:pt>
                <c:pt idx="27">
                  <c:v>36218.444444444445</c:v>
                </c:pt>
                <c:pt idx="28">
                  <c:v>37782.107142857145</c:v>
                </c:pt>
                <c:pt idx="29">
                  <c:v>38891.206896551725</c:v>
                </c:pt>
                <c:pt idx="30">
                  <c:v>40077.399999999994</c:v>
                </c:pt>
                <c:pt idx="31">
                  <c:v>43784.516129032258</c:v>
                </c:pt>
                <c:pt idx="32">
                  <c:v>42820.59375</c:v>
                </c:pt>
                <c:pt idx="33">
                  <c:v>46949.212121212127</c:v>
                </c:pt>
                <c:pt idx="34">
                  <c:v>55530.705882352944</c:v>
                </c:pt>
                <c:pt idx="35">
                  <c:v>58791.942857142858</c:v>
                </c:pt>
                <c:pt idx="36">
                  <c:v>60825.055555555555</c:v>
                </c:pt>
                <c:pt idx="37">
                  <c:v>67159.108108108107</c:v>
                </c:pt>
                <c:pt idx="38">
                  <c:v>71549.236842105267</c:v>
                </c:pt>
                <c:pt idx="39">
                  <c:v>73614.051282051281</c:v>
                </c:pt>
                <c:pt idx="40">
                  <c:v>74140.975000000006</c:v>
                </c:pt>
                <c:pt idx="41">
                  <c:v>75756.609756097561</c:v>
                </c:pt>
                <c:pt idx="42">
                  <c:v>78007.71428571429</c:v>
                </c:pt>
                <c:pt idx="43">
                  <c:v>78939.744186046504</c:v>
                </c:pt>
                <c:pt idx="44">
                  <c:v>77796.954545454544</c:v>
                </c:pt>
                <c:pt idx="45">
                  <c:v>75907.244444444455</c:v>
                </c:pt>
                <c:pt idx="46">
                  <c:v>73050.717391304352</c:v>
                </c:pt>
                <c:pt idx="47">
                  <c:v>74237.702127659577</c:v>
                </c:pt>
                <c:pt idx="48">
                  <c:v>74458.979166666657</c:v>
                </c:pt>
                <c:pt idx="49">
                  <c:v>72189.387755102041</c:v>
                </c:pt>
                <c:pt idx="50">
                  <c:v>75285.540000000008</c:v>
                </c:pt>
                <c:pt idx="51">
                  <c:v>76386.137254901958</c:v>
                </c:pt>
                <c:pt idx="52">
                  <c:v>73905.057692307688</c:v>
                </c:pt>
                <c:pt idx="53">
                  <c:v>71722.90566037735</c:v>
                </c:pt>
                <c:pt idx="54">
                  <c:v>69329.5</c:v>
                </c:pt>
                <c:pt idx="55">
                  <c:v>68754.127272727259</c:v>
                </c:pt>
                <c:pt idx="56">
                  <c:v>72236.58928571429</c:v>
                </c:pt>
                <c:pt idx="57">
                  <c:v>73522.649122807023</c:v>
                </c:pt>
                <c:pt idx="58">
                  <c:v>75823.844827586203</c:v>
                </c:pt>
                <c:pt idx="59">
                  <c:v>80396.067796610179</c:v>
                </c:pt>
                <c:pt idx="60">
                  <c:v>85361.75</c:v>
                </c:pt>
                <c:pt idx="61">
                  <c:v>90129.524590163928</c:v>
                </c:pt>
                <c:pt idx="62">
                  <c:v>90209.725806451606</c:v>
                </c:pt>
                <c:pt idx="63">
                  <c:v>92269.444444444438</c:v>
                </c:pt>
                <c:pt idx="64">
                  <c:v>92654.0625</c:v>
                </c:pt>
                <c:pt idx="65">
                  <c:v>93116.538461538468</c:v>
                </c:pt>
                <c:pt idx="66">
                  <c:v>93902.181818181823</c:v>
                </c:pt>
                <c:pt idx="67">
                  <c:v>89591.074626865666</c:v>
                </c:pt>
                <c:pt idx="68">
                  <c:v>88578</c:v>
                </c:pt>
                <c:pt idx="69">
                  <c:v>88441.623188405792</c:v>
                </c:pt>
                <c:pt idx="70">
                  <c:v>88178.942857142858</c:v>
                </c:pt>
                <c:pt idx="71">
                  <c:v>87906.323943661962</c:v>
                </c:pt>
                <c:pt idx="72">
                  <c:v>87918.097222222219</c:v>
                </c:pt>
                <c:pt idx="73">
                  <c:v>84922.465753424651</c:v>
                </c:pt>
                <c:pt idx="74">
                  <c:v>82711.391891891893</c:v>
                </c:pt>
                <c:pt idx="75">
                  <c:v>81986.82666666666</c:v>
                </c:pt>
                <c:pt idx="76">
                  <c:v>79593.486842105252</c:v>
                </c:pt>
                <c:pt idx="77">
                  <c:v>79697.259740259731</c:v>
                </c:pt>
                <c:pt idx="78">
                  <c:v>78364.73076923078</c:v>
                </c:pt>
                <c:pt idx="79">
                  <c:v>74983.860759493662</c:v>
                </c:pt>
                <c:pt idx="80">
                  <c:v>73880.387499999997</c:v>
                </c:pt>
                <c:pt idx="81">
                  <c:v>67417.654320987655</c:v>
                </c:pt>
                <c:pt idx="82">
                  <c:v>62671.439024390245</c:v>
                </c:pt>
                <c:pt idx="83">
                  <c:v>61426.724057520405</c:v>
                </c:pt>
                <c:pt idx="84">
                  <c:v>60321.608678955454</c:v>
                </c:pt>
                <c:pt idx="85">
                  <c:v>58611.025426944972</c:v>
                </c:pt>
                <c:pt idx="86">
                  <c:v>57752.726556639158</c:v>
                </c:pt>
                <c:pt idx="87">
                  <c:v>56844.288097886543</c:v>
                </c:pt>
                <c:pt idx="88">
                  <c:v>53387.809017595311</c:v>
                </c:pt>
                <c:pt idx="89">
                  <c:v>52727.983689742658</c:v>
                </c:pt>
                <c:pt idx="90">
                  <c:v>53573.723655913978</c:v>
                </c:pt>
                <c:pt idx="91">
                  <c:v>55965.839064161642</c:v>
                </c:pt>
                <c:pt idx="92">
                  <c:v>56528.576086956527</c:v>
                </c:pt>
                <c:pt idx="93">
                  <c:v>56019.801942421094</c:v>
                </c:pt>
                <c:pt idx="94">
                  <c:v>56617.599862731637</c:v>
                </c:pt>
                <c:pt idx="95">
                  <c:v>59320.887945670635</c:v>
                </c:pt>
                <c:pt idx="96">
                  <c:v>62091.454301075268</c:v>
                </c:pt>
                <c:pt idx="97">
                  <c:v>60360.697372796814</c:v>
                </c:pt>
                <c:pt idx="98">
                  <c:v>63653.618828176433</c:v>
                </c:pt>
                <c:pt idx="99">
                  <c:v>58871.333007494301</c:v>
                </c:pt>
                <c:pt idx="100">
                  <c:v>57732.829354838716</c:v>
                </c:pt>
              </c:numCache>
            </c:numRef>
          </c:val>
          <c:smooth val="0"/>
        </c:ser>
        <c:ser>
          <c:idx val="1"/>
          <c:order val="1"/>
          <c:tx>
            <c:v>ženy</c:v>
          </c:tx>
          <c:spPr>
            <a:ln w="22225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'G27'!$A$4:$A$104</c:f>
              <c:numCache>
                <c:formatCode>#,##0</c:formatCode>
                <c:ptCount val="101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  <c:pt idx="46">
                  <c:v>1960</c:v>
                </c:pt>
                <c:pt idx="47">
                  <c:v>1961</c:v>
                </c:pt>
                <c:pt idx="48">
                  <c:v>1962</c:v>
                </c:pt>
                <c:pt idx="49">
                  <c:v>1963</c:v>
                </c:pt>
                <c:pt idx="50">
                  <c:v>1964</c:v>
                </c:pt>
                <c:pt idx="51">
                  <c:v>1965</c:v>
                </c:pt>
                <c:pt idx="52">
                  <c:v>1966</c:v>
                </c:pt>
                <c:pt idx="53">
                  <c:v>1967</c:v>
                </c:pt>
                <c:pt idx="54">
                  <c:v>1968</c:v>
                </c:pt>
                <c:pt idx="55">
                  <c:v>1969</c:v>
                </c:pt>
                <c:pt idx="56">
                  <c:v>1970</c:v>
                </c:pt>
                <c:pt idx="57">
                  <c:v>1971</c:v>
                </c:pt>
                <c:pt idx="58">
                  <c:v>1972</c:v>
                </c:pt>
                <c:pt idx="59">
                  <c:v>1973</c:v>
                </c:pt>
                <c:pt idx="60">
                  <c:v>1974</c:v>
                </c:pt>
                <c:pt idx="61">
                  <c:v>1975</c:v>
                </c:pt>
                <c:pt idx="62">
                  <c:v>1976</c:v>
                </c:pt>
                <c:pt idx="63">
                  <c:v>1977</c:v>
                </c:pt>
                <c:pt idx="64">
                  <c:v>1978</c:v>
                </c:pt>
                <c:pt idx="65">
                  <c:v>1979</c:v>
                </c:pt>
                <c:pt idx="66">
                  <c:v>1980</c:v>
                </c:pt>
                <c:pt idx="67">
                  <c:v>1981</c:v>
                </c:pt>
                <c:pt idx="68">
                  <c:v>1982</c:v>
                </c:pt>
                <c:pt idx="69">
                  <c:v>1983</c:v>
                </c:pt>
                <c:pt idx="70">
                  <c:v>1984</c:v>
                </c:pt>
                <c:pt idx="71">
                  <c:v>1985</c:v>
                </c:pt>
                <c:pt idx="72">
                  <c:v>1986</c:v>
                </c:pt>
                <c:pt idx="73">
                  <c:v>1987</c:v>
                </c:pt>
                <c:pt idx="74">
                  <c:v>1988</c:v>
                </c:pt>
                <c:pt idx="75">
                  <c:v>1989</c:v>
                </c:pt>
                <c:pt idx="76">
                  <c:v>1990</c:v>
                </c:pt>
                <c:pt idx="77">
                  <c:v>1991</c:v>
                </c:pt>
                <c:pt idx="78">
                  <c:v>1992</c:v>
                </c:pt>
                <c:pt idx="79">
                  <c:v>1993</c:v>
                </c:pt>
                <c:pt idx="80">
                  <c:v>1994</c:v>
                </c:pt>
                <c:pt idx="81">
                  <c:v>1995</c:v>
                </c:pt>
                <c:pt idx="82">
                  <c:v>1996</c:v>
                </c:pt>
                <c:pt idx="83">
                  <c:v>1997</c:v>
                </c:pt>
                <c:pt idx="84">
                  <c:v>1998</c:v>
                </c:pt>
                <c:pt idx="85">
                  <c:v>1999</c:v>
                </c:pt>
                <c:pt idx="86">
                  <c:v>2000</c:v>
                </c:pt>
                <c:pt idx="87">
                  <c:v>2001</c:v>
                </c:pt>
                <c:pt idx="88">
                  <c:v>2002</c:v>
                </c:pt>
                <c:pt idx="89">
                  <c:v>2003</c:v>
                </c:pt>
                <c:pt idx="90">
                  <c:v>2004</c:v>
                </c:pt>
                <c:pt idx="91">
                  <c:v>2005</c:v>
                </c:pt>
                <c:pt idx="92">
                  <c:v>2006</c:v>
                </c:pt>
                <c:pt idx="93">
                  <c:v>2007</c:v>
                </c:pt>
                <c:pt idx="94">
                  <c:v>2008</c:v>
                </c:pt>
                <c:pt idx="95">
                  <c:v>2009</c:v>
                </c:pt>
                <c:pt idx="96">
                  <c:v>2010</c:v>
                </c:pt>
                <c:pt idx="97">
                  <c:v>2011</c:v>
                </c:pt>
                <c:pt idx="98">
                  <c:v>2012</c:v>
                </c:pt>
                <c:pt idx="99">
                  <c:v>2013</c:v>
                </c:pt>
                <c:pt idx="100">
                  <c:v>2014</c:v>
                </c:pt>
              </c:numCache>
            </c:numRef>
          </c:cat>
          <c:val>
            <c:numRef>
              <c:f>'G27'!$B$4:$B$104</c:f>
              <c:numCache>
                <c:formatCode>#,##0</c:formatCode>
                <c:ptCount val="101"/>
                <c:pt idx="0">
                  <c:v>342.89929473630349</c:v>
                </c:pt>
                <c:pt idx="1">
                  <c:v>187.10070526369651</c:v>
                </c:pt>
                <c:pt idx="2">
                  <c:v>209</c:v>
                </c:pt>
                <c:pt idx="3">
                  <c:v>239</c:v>
                </c:pt>
                <c:pt idx="4">
                  <c:v>315</c:v>
                </c:pt>
                <c:pt idx="5">
                  <c:v>406</c:v>
                </c:pt>
                <c:pt idx="6">
                  <c:v>1085</c:v>
                </c:pt>
                <c:pt idx="7">
                  <c:v>1494</c:v>
                </c:pt>
                <c:pt idx="8">
                  <c:v>2413</c:v>
                </c:pt>
                <c:pt idx="9">
                  <c:v>3143</c:v>
                </c:pt>
                <c:pt idx="10">
                  <c:v>4091</c:v>
                </c:pt>
                <c:pt idx="11">
                  <c:v>4859</c:v>
                </c:pt>
                <c:pt idx="12">
                  <c:v>5701</c:v>
                </c:pt>
                <c:pt idx="13">
                  <c:v>6957</c:v>
                </c:pt>
                <c:pt idx="14">
                  <c:v>8066</c:v>
                </c:pt>
                <c:pt idx="15">
                  <c:v>9355</c:v>
                </c:pt>
                <c:pt idx="16">
                  <c:v>10625</c:v>
                </c:pt>
                <c:pt idx="17">
                  <c:v>12260</c:v>
                </c:pt>
                <c:pt idx="18">
                  <c:v>13443</c:v>
                </c:pt>
                <c:pt idx="19">
                  <c:v>14762.894736842105</c:v>
                </c:pt>
                <c:pt idx="20">
                  <c:v>14995.7</c:v>
                </c:pt>
                <c:pt idx="21">
                  <c:v>15656.714285714286</c:v>
                </c:pt>
                <c:pt idx="22">
                  <c:v>16712.545454545456</c:v>
                </c:pt>
                <c:pt idx="23">
                  <c:v>17115.347826086956</c:v>
                </c:pt>
                <c:pt idx="24">
                  <c:v>17930.833333333332</c:v>
                </c:pt>
                <c:pt idx="25">
                  <c:v>19094.68</c:v>
                </c:pt>
                <c:pt idx="26">
                  <c:v>20447.423076923078</c:v>
                </c:pt>
                <c:pt idx="27">
                  <c:v>22011.481481481482</c:v>
                </c:pt>
                <c:pt idx="28">
                  <c:v>22754.392857142859</c:v>
                </c:pt>
                <c:pt idx="29">
                  <c:v>23230.448275862069</c:v>
                </c:pt>
                <c:pt idx="30">
                  <c:v>23580.6</c:v>
                </c:pt>
                <c:pt idx="31">
                  <c:v>25602.677419354837</c:v>
                </c:pt>
                <c:pt idx="32">
                  <c:v>24679.71875</c:v>
                </c:pt>
                <c:pt idx="33">
                  <c:v>26583.303030303032</c:v>
                </c:pt>
                <c:pt idx="34">
                  <c:v>31009.852941176472</c:v>
                </c:pt>
                <c:pt idx="35">
                  <c:v>32274.714285714286</c:v>
                </c:pt>
                <c:pt idx="36">
                  <c:v>33195.25</c:v>
                </c:pt>
                <c:pt idx="37">
                  <c:v>36282.351351351354</c:v>
                </c:pt>
                <c:pt idx="38">
                  <c:v>38348.84210526316</c:v>
                </c:pt>
                <c:pt idx="39">
                  <c:v>39081.589743589742</c:v>
                </c:pt>
                <c:pt idx="40">
                  <c:v>38927.574999999997</c:v>
                </c:pt>
                <c:pt idx="41">
                  <c:v>39595.585365853658</c:v>
                </c:pt>
                <c:pt idx="42">
                  <c:v>40742.214285714283</c:v>
                </c:pt>
                <c:pt idx="43">
                  <c:v>41125.186046511626</c:v>
                </c:pt>
                <c:pt idx="44">
                  <c:v>39869.568181818184</c:v>
                </c:pt>
                <c:pt idx="45">
                  <c:v>38741.311111111114</c:v>
                </c:pt>
                <c:pt idx="46">
                  <c:v>36930.760869565216</c:v>
                </c:pt>
                <c:pt idx="47">
                  <c:v>37495.255319148935</c:v>
                </c:pt>
                <c:pt idx="48">
                  <c:v>37728.5</c:v>
                </c:pt>
                <c:pt idx="49">
                  <c:v>36298.959183673469</c:v>
                </c:pt>
                <c:pt idx="50">
                  <c:v>37678.720000000001</c:v>
                </c:pt>
                <c:pt idx="51">
                  <c:v>38246.960784313727</c:v>
                </c:pt>
                <c:pt idx="52">
                  <c:v>37057.538461538461</c:v>
                </c:pt>
                <c:pt idx="53">
                  <c:v>35929.584905660377</c:v>
                </c:pt>
                <c:pt idx="54">
                  <c:v>34410.722222222219</c:v>
                </c:pt>
                <c:pt idx="55">
                  <c:v>34160.63636363636</c:v>
                </c:pt>
                <c:pt idx="56">
                  <c:v>35655.25</c:v>
                </c:pt>
                <c:pt idx="57">
                  <c:v>36220.912280701756</c:v>
                </c:pt>
                <c:pt idx="58">
                  <c:v>37293.948275862072</c:v>
                </c:pt>
                <c:pt idx="59">
                  <c:v>39594.745762711864</c:v>
                </c:pt>
                <c:pt idx="60">
                  <c:v>41989.51666666667</c:v>
                </c:pt>
                <c:pt idx="61">
                  <c:v>43904.131147540982</c:v>
                </c:pt>
                <c:pt idx="62">
                  <c:v>44141.209677419356</c:v>
                </c:pt>
                <c:pt idx="63">
                  <c:v>44685.095238095237</c:v>
                </c:pt>
                <c:pt idx="64">
                  <c:v>44902.640625</c:v>
                </c:pt>
                <c:pt idx="65">
                  <c:v>45356.261538461542</c:v>
                </c:pt>
                <c:pt idx="66">
                  <c:v>45844.393939393936</c:v>
                </c:pt>
                <c:pt idx="67">
                  <c:v>43330.104477611938</c:v>
                </c:pt>
                <c:pt idx="68">
                  <c:v>43264.867647058825</c:v>
                </c:pt>
                <c:pt idx="69">
                  <c:v>42773.260869565216</c:v>
                </c:pt>
                <c:pt idx="70">
                  <c:v>42982.485714285714</c:v>
                </c:pt>
                <c:pt idx="71">
                  <c:v>42999.197183098593</c:v>
                </c:pt>
                <c:pt idx="72">
                  <c:v>42998.138888888891</c:v>
                </c:pt>
                <c:pt idx="73">
                  <c:v>41619.71232876712</c:v>
                </c:pt>
                <c:pt idx="74">
                  <c:v>40730.270270270274</c:v>
                </c:pt>
                <c:pt idx="75">
                  <c:v>40279.786666666667</c:v>
                </c:pt>
                <c:pt idx="76">
                  <c:v>39150.07894736842</c:v>
                </c:pt>
                <c:pt idx="77">
                  <c:v>38912.7012987013</c:v>
                </c:pt>
                <c:pt idx="78">
                  <c:v>38483.820512820515</c:v>
                </c:pt>
                <c:pt idx="79">
                  <c:v>36723.113924050631</c:v>
                </c:pt>
                <c:pt idx="80">
                  <c:v>36020.037499999999</c:v>
                </c:pt>
                <c:pt idx="81">
                  <c:v>33140.024691358027</c:v>
                </c:pt>
                <c:pt idx="82">
                  <c:v>30628.439024390245</c:v>
                </c:pt>
                <c:pt idx="83">
                  <c:v>29755.832491255343</c:v>
                </c:pt>
                <c:pt idx="84">
                  <c:v>29341.440860215054</c:v>
                </c:pt>
                <c:pt idx="85">
                  <c:v>28529</c:v>
                </c:pt>
                <c:pt idx="86">
                  <c:v>28344.00225056264</c:v>
                </c:pt>
                <c:pt idx="87">
                  <c:v>27703.031516499814</c:v>
                </c:pt>
                <c:pt idx="88">
                  <c:v>25807.413123167156</c:v>
                </c:pt>
                <c:pt idx="89">
                  <c:v>25774.833997825299</c:v>
                </c:pt>
                <c:pt idx="90">
                  <c:v>26082.102508960572</c:v>
                </c:pt>
                <c:pt idx="91">
                  <c:v>27221.794753633465</c:v>
                </c:pt>
                <c:pt idx="92">
                  <c:v>27436.167251051895</c:v>
                </c:pt>
                <c:pt idx="93">
                  <c:v>27218.184183142559</c:v>
                </c:pt>
                <c:pt idx="94">
                  <c:v>27594.746739876457</c:v>
                </c:pt>
                <c:pt idx="95">
                  <c:v>28862.235314091682</c:v>
                </c:pt>
                <c:pt idx="96">
                  <c:v>30076.729838709678</c:v>
                </c:pt>
                <c:pt idx="97">
                  <c:v>29778.127369471236</c:v>
                </c:pt>
                <c:pt idx="98">
                  <c:v>31134.973008558263</c:v>
                </c:pt>
                <c:pt idx="99">
                  <c:v>28542.13457152167</c:v>
                </c:pt>
                <c:pt idx="100">
                  <c:v>28214.024516129033</c:v>
                </c:pt>
              </c:numCache>
            </c:numRef>
          </c:val>
          <c:smooth val="0"/>
        </c:ser>
        <c:ser>
          <c:idx val="2"/>
          <c:order val="2"/>
          <c:tx>
            <c:v>muži</c:v>
          </c:tx>
          <c:spPr>
            <a:ln w="2222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'G27'!$A$4:$A$104</c:f>
              <c:numCache>
                <c:formatCode>#,##0</c:formatCode>
                <c:ptCount val="101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  <c:pt idx="46">
                  <c:v>1960</c:v>
                </c:pt>
                <c:pt idx="47">
                  <c:v>1961</c:v>
                </c:pt>
                <c:pt idx="48">
                  <c:v>1962</c:v>
                </c:pt>
                <c:pt idx="49">
                  <c:v>1963</c:v>
                </c:pt>
                <c:pt idx="50">
                  <c:v>1964</c:v>
                </c:pt>
                <c:pt idx="51">
                  <c:v>1965</c:v>
                </c:pt>
                <c:pt idx="52">
                  <c:v>1966</c:v>
                </c:pt>
                <c:pt idx="53">
                  <c:v>1967</c:v>
                </c:pt>
                <c:pt idx="54">
                  <c:v>1968</c:v>
                </c:pt>
                <c:pt idx="55">
                  <c:v>1969</c:v>
                </c:pt>
                <c:pt idx="56">
                  <c:v>1970</c:v>
                </c:pt>
                <c:pt idx="57">
                  <c:v>1971</c:v>
                </c:pt>
                <c:pt idx="58">
                  <c:v>1972</c:v>
                </c:pt>
                <c:pt idx="59">
                  <c:v>1973</c:v>
                </c:pt>
                <c:pt idx="60">
                  <c:v>1974</c:v>
                </c:pt>
                <c:pt idx="61">
                  <c:v>1975</c:v>
                </c:pt>
                <c:pt idx="62">
                  <c:v>1976</c:v>
                </c:pt>
                <c:pt idx="63">
                  <c:v>1977</c:v>
                </c:pt>
                <c:pt idx="64">
                  <c:v>1978</c:v>
                </c:pt>
                <c:pt idx="65">
                  <c:v>1979</c:v>
                </c:pt>
                <c:pt idx="66">
                  <c:v>1980</c:v>
                </c:pt>
                <c:pt idx="67">
                  <c:v>1981</c:v>
                </c:pt>
                <c:pt idx="68">
                  <c:v>1982</c:v>
                </c:pt>
                <c:pt idx="69">
                  <c:v>1983</c:v>
                </c:pt>
                <c:pt idx="70">
                  <c:v>1984</c:v>
                </c:pt>
                <c:pt idx="71">
                  <c:v>1985</c:v>
                </c:pt>
                <c:pt idx="72">
                  <c:v>1986</c:v>
                </c:pt>
                <c:pt idx="73">
                  <c:v>1987</c:v>
                </c:pt>
                <c:pt idx="74">
                  <c:v>1988</c:v>
                </c:pt>
                <c:pt idx="75">
                  <c:v>1989</c:v>
                </c:pt>
                <c:pt idx="76">
                  <c:v>1990</c:v>
                </c:pt>
                <c:pt idx="77">
                  <c:v>1991</c:v>
                </c:pt>
                <c:pt idx="78">
                  <c:v>1992</c:v>
                </c:pt>
                <c:pt idx="79">
                  <c:v>1993</c:v>
                </c:pt>
                <c:pt idx="80">
                  <c:v>1994</c:v>
                </c:pt>
                <c:pt idx="81">
                  <c:v>1995</c:v>
                </c:pt>
                <c:pt idx="82">
                  <c:v>1996</c:v>
                </c:pt>
                <c:pt idx="83">
                  <c:v>1997</c:v>
                </c:pt>
                <c:pt idx="84">
                  <c:v>1998</c:v>
                </c:pt>
                <c:pt idx="85">
                  <c:v>1999</c:v>
                </c:pt>
                <c:pt idx="86">
                  <c:v>2000</c:v>
                </c:pt>
                <c:pt idx="87">
                  <c:v>2001</c:v>
                </c:pt>
                <c:pt idx="88">
                  <c:v>2002</c:v>
                </c:pt>
                <c:pt idx="89">
                  <c:v>2003</c:v>
                </c:pt>
                <c:pt idx="90">
                  <c:v>2004</c:v>
                </c:pt>
                <c:pt idx="91">
                  <c:v>2005</c:v>
                </c:pt>
                <c:pt idx="92">
                  <c:v>2006</c:v>
                </c:pt>
                <c:pt idx="93">
                  <c:v>2007</c:v>
                </c:pt>
                <c:pt idx="94">
                  <c:v>2008</c:v>
                </c:pt>
                <c:pt idx="95">
                  <c:v>2009</c:v>
                </c:pt>
                <c:pt idx="96">
                  <c:v>2010</c:v>
                </c:pt>
                <c:pt idx="97">
                  <c:v>2011</c:v>
                </c:pt>
                <c:pt idx="98">
                  <c:v>2012</c:v>
                </c:pt>
                <c:pt idx="99">
                  <c:v>2013</c:v>
                </c:pt>
                <c:pt idx="100">
                  <c:v>2014</c:v>
                </c:pt>
              </c:numCache>
            </c:numRef>
          </c:cat>
          <c:val>
            <c:numRef>
              <c:f>'G27'!$C$4:$C$104</c:f>
              <c:numCache>
                <c:formatCode>#,##0</c:formatCode>
                <c:ptCount val="101"/>
                <c:pt idx="0">
                  <c:v>185.47483356102435</c:v>
                </c:pt>
                <c:pt idx="1">
                  <c:v>58.525166438975702</c:v>
                </c:pt>
                <c:pt idx="2">
                  <c:v>91</c:v>
                </c:pt>
                <c:pt idx="3">
                  <c:v>99</c:v>
                </c:pt>
                <c:pt idx="4">
                  <c:v>131</c:v>
                </c:pt>
                <c:pt idx="5">
                  <c:v>155</c:v>
                </c:pt>
                <c:pt idx="6">
                  <c:v>412</c:v>
                </c:pt>
                <c:pt idx="7">
                  <c:v>514</c:v>
                </c:pt>
                <c:pt idx="8">
                  <c:v>812</c:v>
                </c:pt>
                <c:pt idx="9">
                  <c:v>1167</c:v>
                </c:pt>
                <c:pt idx="10">
                  <c:v>1448</c:v>
                </c:pt>
                <c:pt idx="11">
                  <c:v>1799</c:v>
                </c:pt>
                <c:pt idx="12">
                  <c:v>2083</c:v>
                </c:pt>
                <c:pt idx="13">
                  <c:v>2666</c:v>
                </c:pt>
                <c:pt idx="14">
                  <c:v>3242</c:v>
                </c:pt>
                <c:pt idx="15">
                  <c:v>3857</c:v>
                </c:pt>
                <c:pt idx="16">
                  <c:v>4721</c:v>
                </c:pt>
                <c:pt idx="17">
                  <c:v>5481</c:v>
                </c:pt>
                <c:pt idx="18">
                  <c:v>6279</c:v>
                </c:pt>
                <c:pt idx="19">
                  <c:v>7186.0000000000018</c:v>
                </c:pt>
                <c:pt idx="20">
                  <c:v>7595</c:v>
                </c:pt>
                <c:pt idx="21">
                  <c:v>8306</c:v>
                </c:pt>
                <c:pt idx="22">
                  <c:v>9006.7727272727279</c:v>
                </c:pt>
                <c:pt idx="23">
                  <c:v>9455.6086956521722</c:v>
                </c:pt>
                <c:pt idx="24">
                  <c:v>10225.625</c:v>
                </c:pt>
                <c:pt idx="25">
                  <c:v>11232.400000000001</c:v>
                </c:pt>
                <c:pt idx="26">
                  <c:v>12407.192307692312</c:v>
                </c:pt>
                <c:pt idx="27">
                  <c:v>14206.962962962964</c:v>
                </c:pt>
                <c:pt idx="28">
                  <c:v>15027.714285714286</c:v>
                </c:pt>
                <c:pt idx="29">
                  <c:v>15660.758620689656</c:v>
                </c:pt>
                <c:pt idx="30">
                  <c:v>16496.799999999996</c:v>
                </c:pt>
                <c:pt idx="31">
                  <c:v>18181.83870967742</c:v>
                </c:pt>
                <c:pt idx="32">
                  <c:v>18140.875</c:v>
                </c:pt>
                <c:pt idx="33">
                  <c:v>20365.909090909096</c:v>
                </c:pt>
                <c:pt idx="34">
                  <c:v>24520.852941176472</c:v>
                </c:pt>
                <c:pt idx="35">
                  <c:v>26517.228571428572</c:v>
                </c:pt>
                <c:pt idx="36">
                  <c:v>27629.805555555555</c:v>
                </c:pt>
                <c:pt idx="37">
                  <c:v>30876.756756756753</c:v>
                </c:pt>
                <c:pt idx="38">
                  <c:v>33200.394736842107</c:v>
                </c:pt>
                <c:pt idx="39">
                  <c:v>34532.461538461539</c:v>
                </c:pt>
                <c:pt idx="40">
                  <c:v>35213.400000000009</c:v>
                </c:pt>
                <c:pt idx="41">
                  <c:v>36161.024390243903</c:v>
                </c:pt>
                <c:pt idx="42">
                  <c:v>37265.500000000007</c:v>
                </c:pt>
                <c:pt idx="43">
                  <c:v>37814.558139534878</c:v>
                </c:pt>
                <c:pt idx="44">
                  <c:v>37927.38636363636</c:v>
                </c:pt>
                <c:pt idx="45">
                  <c:v>37165.933333333342</c:v>
                </c:pt>
                <c:pt idx="46">
                  <c:v>36119.956521739135</c:v>
                </c:pt>
                <c:pt idx="47">
                  <c:v>36742.446808510642</c:v>
                </c:pt>
                <c:pt idx="48">
                  <c:v>36730.479166666657</c:v>
                </c:pt>
                <c:pt idx="49">
                  <c:v>35890.428571428572</c:v>
                </c:pt>
                <c:pt idx="50">
                  <c:v>37606.820000000007</c:v>
                </c:pt>
                <c:pt idx="51">
                  <c:v>38139.176470588231</c:v>
                </c:pt>
                <c:pt idx="52">
                  <c:v>36847.519230769227</c:v>
                </c:pt>
                <c:pt idx="53">
                  <c:v>35793.320754716973</c:v>
                </c:pt>
                <c:pt idx="54">
                  <c:v>34918.777777777781</c:v>
                </c:pt>
                <c:pt idx="55">
                  <c:v>34593.490909090899</c:v>
                </c:pt>
                <c:pt idx="56">
                  <c:v>36581.33928571429</c:v>
                </c:pt>
                <c:pt idx="57">
                  <c:v>37301.736842105267</c:v>
                </c:pt>
                <c:pt idx="58">
                  <c:v>38529.89655172413</c:v>
                </c:pt>
                <c:pt idx="59">
                  <c:v>40801.322033898316</c:v>
                </c:pt>
                <c:pt idx="60">
                  <c:v>43372.23333333333</c:v>
                </c:pt>
                <c:pt idx="61">
                  <c:v>46225.393442622946</c:v>
                </c:pt>
                <c:pt idx="62">
                  <c:v>46068.51612903225</c:v>
                </c:pt>
                <c:pt idx="63">
                  <c:v>47584.349206349201</c:v>
                </c:pt>
                <c:pt idx="64">
                  <c:v>47751.421875</c:v>
                </c:pt>
                <c:pt idx="65">
                  <c:v>47760.276923076926</c:v>
                </c:pt>
                <c:pt idx="66">
                  <c:v>48057.787878787887</c:v>
                </c:pt>
                <c:pt idx="67">
                  <c:v>46260.970149253728</c:v>
                </c:pt>
                <c:pt idx="68">
                  <c:v>45313.132352941175</c:v>
                </c:pt>
                <c:pt idx="69">
                  <c:v>45668.362318840576</c:v>
                </c:pt>
                <c:pt idx="70">
                  <c:v>45196.457142857143</c:v>
                </c:pt>
                <c:pt idx="71">
                  <c:v>44907.126760563369</c:v>
                </c:pt>
                <c:pt idx="72">
                  <c:v>44919.958333333328</c:v>
                </c:pt>
                <c:pt idx="73">
                  <c:v>43302.753424657531</c:v>
                </c:pt>
                <c:pt idx="74">
                  <c:v>41981.12162162162</c:v>
                </c:pt>
                <c:pt idx="75">
                  <c:v>41707.039999999994</c:v>
                </c:pt>
                <c:pt idx="76">
                  <c:v>40443.407894736833</c:v>
                </c:pt>
                <c:pt idx="77">
                  <c:v>40784.558441558431</c:v>
                </c:pt>
                <c:pt idx="78">
                  <c:v>39880.910256410265</c:v>
                </c:pt>
                <c:pt idx="79">
                  <c:v>38260.746835443031</c:v>
                </c:pt>
                <c:pt idx="80">
                  <c:v>37860.35</c:v>
                </c:pt>
                <c:pt idx="81">
                  <c:v>34277.629629629628</c:v>
                </c:pt>
                <c:pt idx="82">
                  <c:v>32043</c:v>
                </c:pt>
                <c:pt idx="83">
                  <c:v>31670.891566265062</c:v>
                </c:pt>
                <c:pt idx="84">
                  <c:v>30980.1678187404</c:v>
                </c:pt>
                <c:pt idx="85">
                  <c:v>30082.025426944972</c:v>
                </c:pt>
                <c:pt idx="86">
                  <c:v>29408.724306076518</c:v>
                </c:pt>
                <c:pt idx="87">
                  <c:v>29141.25658138673</c:v>
                </c:pt>
                <c:pt idx="88">
                  <c:v>27580.395894428155</c:v>
                </c:pt>
                <c:pt idx="89">
                  <c:v>26953.149691917359</c:v>
                </c:pt>
                <c:pt idx="90">
                  <c:v>27491.621146953406</c:v>
                </c:pt>
                <c:pt idx="91">
                  <c:v>28744.044310528177</c:v>
                </c:pt>
                <c:pt idx="92">
                  <c:v>29092.408835904633</c:v>
                </c:pt>
                <c:pt idx="93">
                  <c:v>28801.617759278535</c:v>
                </c:pt>
                <c:pt idx="94">
                  <c:v>29022.85312285518</c:v>
                </c:pt>
                <c:pt idx="95">
                  <c:v>30458.652631578952</c:v>
                </c:pt>
                <c:pt idx="96">
                  <c:v>32014.72446236559</c:v>
                </c:pt>
                <c:pt idx="97">
                  <c:v>30582.570003325578</c:v>
                </c:pt>
                <c:pt idx="98">
                  <c:v>32518.64581961817</c:v>
                </c:pt>
                <c:pt idx="99">
                  <c:v>30329.19843597263</c:v>
                </c:pt>
                <c:pt idx="100">
                  <c:v>29518.804838709682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53632"/>
        <c:axId val="329353240"/>
      </c:lineChart>
      <c:catAx>
        <c:axId val="329353632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i="1"/>
                  <a:t>ročník</a:t>
                </a:r>
              </a:p>
            </c:rich>
          </c:tx>
          <c:layout>
            <c:manualLayout>
              <c:xMode val="edge"/>
              <c:yMode val="edge"/>
              <c:x val="4.2345111111111111E-2"/>
              <c:y val="0.759146666666666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53240"/>
        <c:crosses val="autoZero"/>
        <c:auto val="1"/>
        <c:lblAlgn val="ctr"/>
        <c:lblOffset val="100"/>
        <c:noMultiLvlLbl val="0"/>
      </c:catAx>
      <c:valAx>
        <c:axId val="3293532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i="1"/>
                  <a:t>počet</a:t>
                </a:r>
              </a:p>
            </c:rich>
          </c:tx>
          <c:layout>
            <c:manualLayout>
              <c:xMode val="edge"/>
              <c:yMode val="edge"/>
              <c:x val="0.83819999999999995"/>
              <c:y val="4.42951851851851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99215555555556"/>
          <c:y val="7.049222222222222E-2"/>
          <c:w val="0.18700066666666668"/>
          <c:h val="0.23812666666666665"/>
        </c:manualLayout>
      </c:layout>
      <c:overlay val="0"/>
      <c:spPr>
        <a:noFill/>
        <a:ln>
          <a:solidFill>
            <a:srgbClr val="13B5EA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0672923989239"/>
          <c:y val="5.7471264367816091E-2"/>
          <c:w val="0.67115937191142883"/>
          <c:h val="0.73375871119558322"/>
        </c:manualLayout>
      </c:layout>
      <c:lineChart>
        <c:grouping val="standard"/>
        <c:varyColors val="0"/>
        <c:ser>
          <c:idx val="0"/>
          <c:order val="0"/>
          <c:tx>
            <c:strRef>
              <c:f>'G28'!$A$2</c:f>
              <c:strCache>
                <c:ptCount val="1"/>
                <c:pt idx="0">
                  <c:v>Všetky subjekty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Ref>
              <c:f>'G28'!$B$2:$K$2</c:f>
              <c:numCache>
                <c:formatCode>_-* #\ ##0\ _€_-;\-* #\ ##0\ _€_-;_-* "-"??\ _€_-;_-@_-</c:formatCode>
                <c:ptCount val="10"/>
                <c:pt idx="0">
                  <c:v>1719548.6701462227</c:v>
                </c:pt>
                <c:pt idx="1">
                  <c:v>7278892.7554510338</c:v>
                </c:pt>
                <c:pt idx="2">
                  <c:v>8149821.8728056476</c:v>
                </c:pt>
                <c:pt idx="3">
                  <c:v>8573602.3267760891</c:v>
                </c:pt>
                <c:pt idx="4">
                  <c:v>8151000.8502557287</c:v>
                </c:pt>
                <c:pt idx="5">
                  <c:v>4133512.012924558</c:v>
                </c:pt>
                <c:pt idx="6">
                  <c:v>6396709.1518253908</c:v>
                </c:pt>
                <c:pt idx="7">
                  <c:v>7863313.7512105973</c:v>
                </c:pt>
                <c:pt idx="8">
                  <c:v>7192810.9358482007</c:v>
                </c:pt>
                <c:pt idx="9">
                  <c:v>8483496.6273726039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52456"/>
        <c:axId val="329352064"/>
      </c:lineChart>
      <c:lineChart>
        <c:grouping val="standard"/>
        <c:varyColors val="0"/>
        <c:ser>
          <c:idx val="1"/>
          <c:order val="1"/>
          <c:tx>
            <c:strRef>
              <c:f>'G28'!$A$3</c:f>
              <c:strCache>
                <c:ptCount val="1"/>
                <c:pt idx="0">
                  <c:v>Štátne podniky bez SPP (pr.o.)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</c:numLit>
          </c:cat>
          <c:val>
            <c:numRef>
              <c:f>'G28'!$B$3:$K$3</c:f>
              <c:numCache>
                <c:formatCode>_-* #\ ##0\ _€_-;\-* #\ ##0\ _€_-;_-* "-"??\ _€_-;_-@_-</c:formatCode>
                <c:ptCount val="10"/>
                <c:pt idx="0" formatCode="#\ ##0_ ;\-#\ ##0\ ">
                  <c:v>-253125.58205536724</c:v>
                </c:pt>
                <c:pt idx="1">
                  <c:v>407053.1007103498</c:v>
                </c:pt>
                <c:pt idx="2">
                  <c:v>1257167.5072694679</c:v>
                </c:pt>
                <c:pt idx="3">
                  <c:v>1462713.6314147252</c:v>
                </c:pt>
                <c:pt idx="4">
                  <c:v>742930.5579897759</c:v>
                </c:pt>
                <c:pt idx="5">
                  <c:v>566835.19200000004</c:v>
                </c:pt>
                <c:pt idx="6">
                  <c:v>657586.96200000006</c:v>
                </c:pt>
                <c:pt idx="7">
                  <c:v>1229559.4299600008</c:v>
                </c:pt>
                <c:pt idx="8">
                  <c:v>508365.13124999974</c:v>
                </c:pt>
                <c:pt idx="9">
                  <c:v>1103432.3631099996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'G28'!$A$4</c:f>
              <c:strCache>
                <c:ptCount val="1"/>
                <c:pt idx="0">
                  <c:v>Štátne podniky pr.o.)</c:v>
                </c:pt>
              </c:strCache>
            </c:strRef>
          </c:tx>
          <c:spPr>
            <a:ln w="28575">
              <a:solidFill>
                <a:srgbClr val="13B5EA"/>
              </a:solidFill>
            </a:ln>
          </c:spPr>
          <c:marker>
            <c:symbol val="none"/>
          </c:marker>
          <c:val>
            <c:numRef>
              <c:f>'G28'!$B$4:$K$4</c:f>
              <c:numCache>
                <c:formatCode>_-* #\ ##0\ _€_-;\-* #\ ##0\ _€_-;_-* "-"??\ _€_-;_-@_-</c:formatCode>
                <c:ptCount val="10"/>
                <c:pt idx="0">
                  <c:v>650412.88969660783</c:v>
                </c:pt>
                <c:pt idx="1">
                  <c:v>1258145.1806413063</c:v>
                </c:pt>
                <c:pt idx="2">
                  <c:v>2357731.2161256052</c:v>
                </c:pt>
                <c:pt idx="3">
                  <c:v>2189710.5200491278</c:v>
                </c:pt>
                <c:pt idx="4">
                  <c:v>1519081.2365730596</c:v>
                </c:pt>
                <c:pt idx="5">
                  <c:v>1322151.3940000001</c:v>
                </c:pt>
                <c:pt idx="6">
                  <c:v>1216997.5660000001</c:v>
                </c:pt>
                <c:pt idx="7">
                  <c:v>2054467.8877400006</c:v>
                </c:pt>
                <c:pt idx="8">
                  <c:v>960902.76929999969</c:v>
                </c:pt>
                <c:pt idx="9">
                  <c:v>962061.72851999989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51672"/>
        <c:axId val="329351280"/>
      </c:lineChart>
      <c:catAx>
        <c:axId val="32935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29352064"/>
        <c:crosses val="autoZero"/>
        <c:auto val="1"/>
        <c:lblAlgn val="ctr"/>
        <c:lblOffset val="100"/>
        <c:noMultiLvlLbl val="0"/>
      </c:catAx>
      <c:valAx>
        <c:axId val="329352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29352456"/>
        <c:crosses val="autoZero"/>
        <c:crossBetween val="between"/>
        <c:majorUnit val="1500000"/>
      </c:valAx>
      <c:catAx>
        <c:axId val="329351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351280"/>
        <c:crosses val="autoZero"/>
        <c:auto val="1"/>
        <c:lblAlgn val="ctr"/>
        <c:lblOffset val="100"/>
        <c:noMultiLvlLbl val="0"/>
      </c:catAx>
      <c:valAx>
        <c:axId val="32935128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2935167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52575697050317"/>
          <c:y val="0.60134566512519272"/>
          <c:w val="0.57119910011248609"/>
          <c:h val="0.19297171186934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0672923989239"/>
          <c:y val="5.7471264367816091E-2"/>
          <c:w val="0.67115937191142883"/>
          <c:h val="0.73375871119558322"/>
        </c:manualLayout>
      </c:layout>
      <c:lineChart>
        <c:grouping val="standard"/>
        <c:varyColors val="0"/>
        <c:ser>
          <c:idx val="0"/>
          <c:order val="0"/>
          <c:tx>
            <c:strRef>
              <c:f>'G29'!$A$2</c:f>
              <c:strCache>
                <c:ptCount val="1"/>
                <c:pt idx="0">
                  <c:v>Všetky subjekty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Ref>
              <c:f>'G29'!$B$2:$K$2</c:f>
              <c:numCache>
                <c:formatCode>_-* #\ ##0\ _€_-;\-* #\ ##0\ _€_-;_-* "-"??\ _€_-;_-@_-</c:formatCode>
                <c:ptCount val="10"/>
                <c:pt idx="0">
                  <c:v>4957710.8949669721</c:v>
                </c:pt>
                <c:pt idx="1">
                  <c:v>5555858.7683877656</c:v>
                </c:pt>
                <c:pt idx="2">
                  <c:v>7690261.1053339299</c:v>
                </c:pt>
                <c:pt idx="3">
                  <c:v>8931347.0332278032</c:v>
                </c:pt>
                <c:pt idx="4">
                  <c:v>9055957.0774491467</c:v>
                </c:pt>
                <c:pt idx="5">
                  <c:v>4899141.698418444</c:v>
                </c:pt>
                <c:pt idx="6">
                  <c:v>6493544.6501236521</c:v>
                </c:pt>
                <c:pt idx="7">
                  <c:v>6641057.3046497852</c:v>
                </c:pt>
                <c:pt idx="8">
                  <c:v>6622747.6961961864</c:v>
                </c:pt>
                <c:pt idx="9">
                  <c:v>7582153.307844311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50496"/>
        <c:axId val="329350104"/>
      </c:lineChart>
      <c:lineChart>
        <c:grouping val="standard"/>
        <c:varyColors val="0"/>
        <c:ser>
          <c:idx val="1"/>
          <c:order val="1"/>
          <c:tx>
            <c:strRef>
              <c:f>'G29'!$A$3</c:f>
              <c:strCache>
                <c:ptCount val="1"/>
                <c:pt idx="0">
                  <c:v>Štátne podniky bez SPP (pr.o.)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</c:numLit>
          </c:cat>
          <c:val>
            <c:numRef>
              <c:f>'G29'!$B$3:$K$3</c:f>
              <c:numCache>
                <c:formatCode>_-* #\ ##0\ _€_-;\-* #\ ##0\ _€_-;_-* "-"??\ _€_-;_-@_-</c:formatCode>
                <c:ptCount val="10"/>
                <c:pt idx="0">
                  <c:v>-543234.98609174835</c:v>
                </c:pt>
                <c:pt idx="1">
                  <c:v>136391.0375755167</c:v>
                </c:pt>
                <c:pt idx="2">
                  <c:v>445044.48888003791</c:v>
                </c:pt>
                <c:pt idx="3">
                  <c:v>603322.35281816358</c:v>
                </c:pt>
                <c:pt idx="4">
                  <c:v>429148.00929429731</c:v>
                </c:pt>
                <c:pt idx="5">
                  <c:v>238034.59299999999</c:v>
                </c:pt>
                <c:pt idx="6">
                  <c:v>258775.43799999999</c:v>
                </c:pt>
                <c:pt idx="7">
                  <c:v>323395.39548999979</c:v>
                </c:pt>
                <c:pt idx="8">
                  <c:v>-30229.236749999971</c:v>
                </c:pt>
                <c:pt idx="9">
                  <c:v>900777.5020199999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'G29'!$A$4</c:f>
              <c:strCache>
                <c:ptCount val="1"/>
                <c:pt idx="0">
                  <c:v>Štátne podniky pr.o.)</c:v>
                </c:pt>
              </c:strCache>
            </c:strRef>
          </c:tx>
          <c:spPr>
            <a:ln w="28575">
              <a:solidFill>
                <a:srgbClr val="13B5EA"/>
              </a:solidFill>
            </a:ln>
          </c:spPr>
          <c:marker>
            <c:symbol val="none"/>
          </c:marker>
          <c:val>
            <c:numRef>
              <c:f>'G29'!$B$4:$K$4</c:f>
              <c:numCache>
                <c:formatCode>_-* #\ ##0\ _€_-;\-* #\ ##0\ _€_-;_-* "-"??\ _€_-;_-@_-</c:formatCode>
                <c:ptCount val="10"/>
                <c:pt idx="0">
                  <c:v>362627.05998141097</c:v>
                </c:pt>
                <c:pt idx="1">
                  <c:v>1008727.2255858731</c:v>
                </c:pt>
                <c:pt idx="2">
                  <c:v>1400141.7814180448</c:v>
                </c:pt>
                <c:pt idx="3">
                  <c:v>1039899.4356369913</c:v>
                </c:pt>
                <c:pt idx="4">
                  <c:v>963777.84249485505</c:v>
                </c:pt>
                <c:pt idx="5">
                  <c:v>701247.25199999998</c:v>
                </c:pt>
                <c:pt idx="6">
                  <c:v>456004.96100000001</c:v>
                </c:pt>
                <c:pt idx="7">
                  <c:v>665819.82711999991</c:v>
                </c:pt>
                <c:pt idx="8">
                  <c:v>91212.82332000004</c:v>
                </c:pt>
                <c:pt idx="9">
                  <c:v>846981.76529999985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49712"/>
        <c:axId val="329349320"/>
      </c:lineChart>
      <c:catAx>
        <c:axId val="3293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29350104"/>
        <c:crosses val="autoZero"/>
        <c:auto val="1"/>
        <c:lblAlgn val="ctr"/>
        <c:lblOffset val="100"/>
        <c:noMultiLvlLbl val="0"/>
      </c:catAx>
      <c:valAx>
        <c:axId val="329350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29350496"/>
        <c:crosses val="autoZero"/>
        <c:crossBetween val="between"/>
        <c:majorUnit val="1500000"/>
      </c:valAx>
      <c:catAx>
        <c:axId val="32934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349320"/>
        <c:crosses val="autoZero"/>
        <c:auto val="1"/>
        <c:lblAlgn val="ctr"/>
        <c:lblOffset val="100"/>
        <c:noMultiLvlLbl val="0"/>
      </c:catAx>
      <c:valAx>
        <c:axId val="329349320"/>
        <c:scaling>
          <c:orientation val="minMax"/>
          <c:max val="1600000"/>
          <c:min val="-8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29349712"/>
        <c:crosses val="max"/>
        <c:crossBetween val="between"/>
        <c:majorUnit val="4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52575928008997"/>
          <c:y val="0.58547285661690474"/>
          <c:w val="0.57119910011248609"/>
          <c:h val="0.1770986092801748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sk-SK" sz="1050" b="1" i="1" baseline="0">
                <a:solidFill>
                  <a:srgbClr val="13B5EA"/>
                </a:solidFill>
                <a:effectLst/>
              </a:rPr>
              <a:t>index závislosti v starom veku </a:t>
            </a:r>
            <a:endParaRPr lang="sk-SK" sz="700">
              <a:solidFill>
                <a:srgbClr val="13B5EA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sk-SK" sz="1050" b="1" i="1" baseline="0">
                <a:solidFill>
                  <a:srgbClr val="13B5EA"/>
                </a:solidFill>
                <a:effectLst/>
              </a:rPr>
              <a:t>(pop 15-64/65+)</a:t>
            </a:r>
            <a:endParaRPr lang="sk-SK" sz="700">
              <a:solidFill>
                <a:srgbClr val="13B5EA"/>
              </a:solidFill>
              <a:effectLst/>
            </a:endParaRPr>
          </a:p>
        </c:rich>
      </c:tx>
      <c:layout>
        <c:manualLayout>
          <c:xMode val="edge"/>
          <c:yMode val="edge"/>
          <c:x val="0.49752902709195251"/>
          <c:y val="5.52245810263116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893463071141053E-2"/>
          <c:y val="2.8222222222222221E-2"/>
          <c:w val="0.91827347529948233"/>
          <c:h val="0.83240596816850132"/>
        </c:manualLayout>
      </c:layout>
      <c:lineChart>
        <c:grouping val="standard"/>
        <c:varyColors val="0"/>
        <c:ser>
          <c:idx val="0"/>
          <c:order val="0"/>
          <c:tx>
            <c:strRef>
              <c:f>'G03'!$A$2</c:f>
              <c:strCache>
                <c:ptCount val="1"/>
                <c:pt idx="0">
                  <c:v>EUROPOP 2010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'G03'!$B$1:$CH$1</c:f>
              <c:numCache>
                <c:formatCode>General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</c:numCache>
            </c:numRef>
          </c:cat>
          <c:val>
            <c:numRef>
              <c:f>'G03'!$B$2:$CH$2</c:f>
              <c:numCache>
                <c:formatCode>#,##0.00</c:formatCode>
                <c:ptCount val="85"/>
                <c:pt idx="0">
                  <c:v>5.9998816529644978</c:v>
                </c:pt>
                <c:pt idx="1">
                  <c:v>6.12811682608318</c:v>
                </c:pt>
                <c:pt idx="2">
                  <c:v>6.3484872729427799</c:v>
                </c:pt>
                <c:pt idx="3">
                  <c:v>6.606669390028026</c:v>
                </c:pt>
                <c:pt idx="4">
                  <c:v>6.8925679644235611</c:v>
                </c:pt>
                <c:pt idx="5">
                  <c:v>6.8258541929349512</c:v>
                </c:pt>
                <c:pt idx="6">
                  <c:v>6.7647926642893532</c:v>
                </c:pt>
                <c:pt idx="7">
                  <c:v>6.6072726190948394</c:v>
                </c:pt>
                <c:pt idx="8">
                  <c:v>6.4597787629398988</c:v>
                </c:pt>
                <c:pt idx="9">
                  <c:v>6.3258497412341548</c:v>
                </c:pt>
                <c:pt idx="10">
                  <c:v>6.2602488418997453</c:v>
                </c:pt>
                <c:pt idx="11">
                  <c:v>6.2184223650921755</c:v>
                </c:pt>
                <c:pt idx="12">
                  <c:v>6.2430998935585711</c:v>
                </c:pt>
                <c:pt idx="13">
                  <c:v>6.2070408498599763</c:v>
                </c:pt>
                <c:pt idx="14">
                  <c:v>6.1739790886123131</c:v>
                </c:pt>
                <c:pt idx="15">
                  <c:v>6.1398277543061424</c:v>
                </c:pt>
                <c:pt idx="16">
                  <c:v>6.1027960064346454</c:v>
                </c:pt>
                <c:pt idx="17">
                  <c:v>6.0623996540894209</c:v>
                </c:pt>
                <c:pt idx="18">
                  <c:v>6.0273629539567581</c:v>
                </c:pt>
                <c:pt idx="19">
                  <c:v>6.0315091835564365</c:v>
                </c:pt>
                <c:pt idx="20">
                  <c:v>6.037480391758443</c:v>
                </c:pt>
                <c:pt idx="21">
                  <c:v>6.1162038510894572</c:v>
                </c:pt>
                <c:pt idx="22">
                  <c:v>6.1357728686029525</c:v>
                </c:pt>
                <c:pt idx="23">
                  <c:v>6.1470161061300663</c:v>
                </c:pt>
                <c:pt idx="24">
                  <c:v>6.1506018755108327</c:v>
                </c:pt>
                <c:pt idx="25">
                  <c:v>6.1346179960348204</c:v>
                </c:pt>
                <c:pt idx="26">
                  <c:v>6.1049668214682011</c:v>
                </c:pt>
                <c:pt idx="27">
                  <c:v>6.0711095338522654</c:v>
                </c:pt>
                <c:pt idx="28">
                  <c:v>6.0347566877247667</c:v>
                </c:pt>
                <c:pt idx="29">
                  <c:v>5.9939630600408069</c:v>
                </c:pt>
                <c:pt idx="30">
                  <c:v>5.9062850493284058</c:v>
                </c:pt>
                <c:pt idx="31">
                  <c:v>5.8450300569029796</c:v>
                </c:pt>
                <c:pt idx="32">
                  <c:v>5.6196179731028968</c:v>
                </c:pt>
                <c:pt idx="33">
                  <c:v>5.4875045531239666</c:v>
                </c:pt>
                <c:pt idx="34">
                  <c:v>5.3114142290916524</c:v>
                </c:pt>
                <c:pt idx="35">
                  <c:v>5.1217276903764155</c:v>
                </c:pt>
                <c:pt idx="36">
                  <c:v>4.9113249725305952</c:v>
                </c:pt>
                <c:pt idx="37">
                  <c:v>4.700031008506059</c:v>
                </c:pt>
                <c:pt idx="38">
                  <c:v>4.5044899576919111</c:v>
                </c:pt>
                <c:pt idx="39">
                  <c:v>4.3252024785572631</c:v>
                </c:pt>
                <c:pt idx="40">
                  <c:v>4.1543497767661739</c:v>
                </c:pt>
                <c:pt idx="41">
                  <c:v>3.9914947995565448</c:v>
                </c:pt>
                <c:pt idx="42">
                  <c:v>3.8449841979606503</c:v>
                </c:pt>
                <c:pt idx="43">
                  <c:v>3.7206016644667845</c:v>
                </c:pt>
                <c:pt idx="44">
                  <c:v>3.6189275982872715</c:v>
                </c:pt>
                <c:pt idx="45">
                  <c:v>3.5299100143645745</c:v>
                </c:pt>
                <c:pt idx="46">
                  <c:v>3.4451046096845497</c:v>
                </c:pt>
                <c:pt idx="47">
                  <c:v>3.3696875968290789</c:v>
                </c:pt>
                <c:pt idx="48">
                  <c:v>3.298131173193982</c:v>
                </c:pt>
                <c:pt idx="49">
                  <c:v>3.2250799895049544</c:v>
                </c:pt>
                <c:pt idx="50">
                  <c:v>3.1583105191932965</c:v>
                </c:pt>
                <c:pt idx="51">
                  <c:v>3.1015299393974525</c:v>
                </c:pt>
                <c:pt idx="52">
                  <c:v>3.0551026526820739</c:v>
                </c:pt>
                <c:pt idx="53">
                  <c:v>3.0161489885725623</c:v>
                </c:pt>
                <c:pt idx="54">
                  <c:v>2.9746440965489702</c:v>
                </c:pt>
                <c:pt idx="55">
                  <c:v>2.9280147533214955</c:v>
                </c:pt>
                <c:pt idx="56">
                  <c:v>2.8778039190408662</c:v>
                </c:pt>
                <c:pt idx="57">
                  <c:v>2.8193890057899802</c:v>
                </c:pt>
                <c:pt idx="58">
                  <c:v>2.7506088026854485</c:v>
                </c:pt>
                <c:pt idx="59">
                  <c:v>2.67288821888343</c:v>
                </c:pt>
                <c:pt idx="60">
                  <c:v>2.5921738608302749</c:v>
                </c:pt>
                <c:pt idx="61">
                  <c:v>2.5115407833659189</c:v>
                </c:pt>
                <c:pt idx="62">
                  <c:v>2.4316352748051409</c:v>
                </c:pt>
                <c:pt idx="63">
                  <c:v>2.3543162394972517</c:v>
                </c:pt>
                <c:pt idx="64">
                  <c:v>2.2782295589673049</c:v>
                </c:pt>
                <c:pt idx="65">
                  <c:v>2.2076178071624146</c:v>
                </c:pt>
                <c:pt idx="66">
                  <c:v>2.1441541130698538</c:v>
                </c:pt>
                <c:pt idx="67">
                  <c:v>2.0839678752867106</c:v>
                </c:pt>
                <c:pt idx="68">
                  <c:v>2.0267874421931178</c:v>
                </c:pt>
                <c:pt idx="69">
                  <c:v>1.9725637779103107</c:v>
                </c:pt>
                <c:pt idx="70">
                  <c:v>1.9201344873033119</c:v>
                </c:pt>
                <c:pt idx="71">
                  <c:v>1.8712229412385142</c:v>
                </c:pt>
                <c:pt idx="72">
                  <c:v>1.8281816826974087</c:v>
                </c:pt>
                <c:pt idx="73">
                  <c:v>1.7890334696592822</c:v>
                </c:pt>
                <c:pt idx="74">
                  <c:v>1.7532270343274912</c:v>
                </c:pt>
                <c:pt idx="75">
                  <c:v>1.7205429832952071</c:v>
                </c:pt>
                <c:pt idx="76">
                  <c:v>1.6898631738853327</c:v>
                </c:pt>
                <c:pt idx="77">
                  <c:v>1.6633114698561622</c:v>
                </c:pt>
                <c:pt idx="78">
                  <c:v>1.6408054657861459</c:v>
                </c:pt>
                <c:pt idx="79">
                  <c:v>1.6241528567172723</c:v>
                </c:pt>
                <c:pt idx="80">
                  <c:v>1.6153431920556443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'G03'!$A$3</c:f>
              <c:strCache>
                <c:ptCount val="1"/>
                <c:pt idx="0">
                  <c:v>EUROPOP 2013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80"/>
              <c:layout>
                <c:manualLayout>
                  <c:x val="-5.3619952887805113E-2"/>
                  <c:y val="6.61230221799090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'G03'!$B$1:$CH$1</c:f>
              <c:numCache>
                <c:formatCode>General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</c:numCache>
            </c:numRef>
          </c:cat>
          <c:val>
            <c:numRef>
              <c:f>'G03'!$B$3:$CH$3</c:f>
              <c:numCache>
                <c:formatCode>#,##0.00</c:formatCode>
                <c:ptCount val="85"/>
                <c:pt idx="0">
                  <c:v>5.9998816529644978</c:v>
                </c:pt>
                <c:pt idx="1">
                  <c:v>6.12811682608318</c:v>
                </c:pt>
                <c:pt idx="2">
                  <c:v>6.3484872729427799</c:v>
                </c:pt>
                <c:pt idx="3">
                  <c:v>6.606669390028026</c:v>
                </c:pt>
                <c:pt idx="4">
                  <c:v>6.8925679644235611</c:v>
                </c:pt>
                <c:pt idx="5">
                  <c:v>6.8258541929349512</c:v>
                </c:pt>
                <c:pt idx="6">
                  <c:v>6.7647926642893532</c:v>
                </c:pt>
                <c:pt idx="7">
                  <c:v>6.6072726190948394</c:v>
                </c:pt>
                <c:pt idx="8">
                  <c:v>6.4597787629398988</c:v>
                </c:pt>
                <c:pt idx="9">
                  <c:v>6.3258497412341548</c:v>
                </c:pt>
                <c:pt idx="10">
                  <c:v>6.2602488418997453</c:v>
                </c:pt>
                <c:pt idx="11">
                  <c:v>6.2184223650921755</c:v>
                </c:pt>
                <c:pt idx="12">
                  <c:v>6.2430998935585711</c:v>
                </c:pt>
                <c:pt idx="13">
                  <c:v>6.2070408498599763</c:v>
                </c:pt>
                <c:pt idx="14">
                  <c:v>6.1739790886123131</c:v>
                </c:pt>
                <c:pt idx="15">
                  <c:v>6.1398277543061424</c:v>
                </c:pt>
                <c:pt idx="16">
                  <c:v>6.1027960064346454</c:v>
                </c:pt>
                <c:pt idx="17">
                  <c:v>6.0623996540894209</c:v>
                </c:pt>
                <c:pt idx="18">
                  <c:v>6.0273629539567581</c:v>
                </c:pt>
                <c:pt idx="19">
                  <c:v>6.0315091835564365</c:v>
                </c:pt>
                <c:pt idx="20">
                  <c:v>6.037480391758443</c:v>
                </c:pt>
                <c:pt idx="21">
                  <c:v>6.1162038510894572</c:v>
                </c:pt>
                <c:pt idx="22">
                  <c:v>6.1357728686029525</c:v>
                </c:pt>
                <c:pt idx="23">
                  <c:v>6.1470161061300663</c:v>
                </c:pt>
                <c:pt idx="24">
                  <c:v>6.1506018755108327</c:v>
                </c:pt>
                <c:pt idx="25">
                  <c:v>6.1346179960348204</c:v>
                </c:pt>
                <c:pt idx="26">
                  <c:v>6.1049668214682011</c:v>
                </c:pt>
                <c:pt idx="27">
                  <c:v>6.0711095338522654</c:v>
                </c:pt>
                <c:pt idx="28">
                  <c:v>6.0347566877247667</c:v>
                </c:pt>
                <c:pt idx="29">
                  <c:v>5.9939630600408069</c:v>
                </c:pt>
                <c:pt idx="30">
                  <c:v>5.9062850493284058</c:v>
                </c:pt>
                <c:pt idx="31">
                  <c:v>5.8450300569029796</c:v>
                </c:pt>
                <c:pt idx="32">
                  <c:v>5.6196179731028968</c:v>
                </c:pt>
                <c:pt idx="33">
                  <c:v>5.3562830118298317</c:v>
                </c:pt>
                <c:pt idx="34">
                  <c:v>5.1778063133638073</c:v>
                </c:pt>
                <c:pt idx="35">
                  <c:v>4.988555894538778</c:v>
                </c:pt>
                <c:pt idx="36">
                  <c:v>4.7798229158284382</c:v>
                </c:pt>
                <c:pt idx="37">
                  <c:v>4.5709058105135352</c:v>
                </c:pt>
                <c:pt idx="38">
                  <c:v>4.3768758225496862</c:v>
                </c:pt>
                <c:pt idx="39">
                  <c:v>4.198964648762094</c:v>
                </c:pt>
                <c:pt idx="40">
                  <c:v>4.0305712743240205</c:v>
                </c:pt>
                <c:pt idx="41">
                  <c:v>3.8711306053707921</c:v>
                </c:pt>
                <c:pt idx="42">
                  <c:v>3.7272617235422763</c:v>
                </c:pt>
                <c:pt idx="43">
                  <c:v>3.6041620078268508</c:v>
                </c:pt>
                <c:pt idx="44">
                  <c:v>3.5031577961796301</c:v>
                </c:pt>
                <c:pt idx="45">
                  <c:v>3.4139305302169061</c:v>
                </c:pt>
                <c:pt idx="46">
                  <c:v>3.3298710120810093</c:v>
                </c:pt>
                <c:pt idx="47">
                  <c:v>3.2547885249041881</c:v>
                </c:pt>
                <c:pt idx="48">
                  <c:v>3.1814526486381558</c:v>
                </c:pt>
                <c:pt idx="49">
                  <c:v>3.1052162272773023</c:v>
                </c:pt>
                <c:pt idx="50">
                  <c:v>3.0349595499785154</c:v>
                </c:pt>
                <c:pt idx="51">
                  <c:v>2.9758983097096685</c:v>
                </c:pt>
                <c:pt idx="52">
                  <c:v>2.9270366347514303</c:v>
                </c:pt>
                <c:pt idx="53">
                  <c:v>2.885101645299939</c:v>
                </c:pt>
                <c:pt idx="54">
                  <c:v>2.8411854767513685</c:v>
                </c:pt>
                <c:pt idx="55">
                  <c:v>2.7930176773008686</c:v>
                </c:pt>
                <c:pt idx="56">
                  <c:v>2.7423075946245534</c:v>
                </c:pt>
                <c:pt idx="57">
                  <c:v>2.6847462070957868</c:v>
                </c:pt>
                <c:pt idx="58">
                  <c:v>2.6176249248641175</c:v>
                </c:pt>
                <c:pt idx="59">
                  <c:v>2.5415708571412905</c:v>
                </c:pt>
                <c:pt idx="60">
                  <c:v>2.463125572188734</c:v>
                </c:pt>
                <c:pt idx="61">
                  <c:v>2.3858233234650341</c:v>
                </c:pt>
                <c:pt idx="62">
                  <c:v>2.3091136720275922</c:v>
                </c:pt>
                <c:pt idx="63">
                  <c:v>2.2345652545016379</c:v>
                </c:pt>
                <c:pt idx="64">
                  <c:v>2.1616919647406045</c:v>
                </c:pt>
                <c:pt idx="65">
                  <c:v>2.0948611456517021</c:v>
                </c:pt>
                <c:pt idx="66">
                  <c:v>2.0354205865164681</c:v>
                </c:pt>
                <c:pt idx="67">
                  <c:v>1.9788594766712693</c:v>
                </c:pt>
                <c:pt idx="68">
                  <c:v>1.9242138115174228</c:v>
                </c:pt>
                <c:pt idx="69">
                  <c:v>1.8716494960548562</c:v>
                </c:pt>
                <c:pt idx="70">
                  <c:v>1.8208017531803078</c:v>
                </c:pt>
                <c:pt idx="71">
                  <c:v>1.7738242573249461</c:v>
                </c:pt>
                <c:pt idx="72">
                  <c:v>1.7321964884607901</c:v>
                </c:pt>
                <c:pt idx="73">
                  <c:v>1.6938127071038294</c:v>
                </c:pt>
                <c:pt idx="74">
                  <c:v>1.6585928862693011</c:v>
                </c:pt>
                <c:pt idx="75">
                  <c:v>1.6258053239405692</c:v>
                </c:pt>
                <c:pt idx="76">
                  <c:v>1.5945292009668222</c:v>
                </c:pt>
                <c:pt idx="77">
                  <c:v>1.5670855795905423</c:v>
                </c:pt>
                <c:pt idx="78">
                  <c:v>1.5431145359071572</c:v>
                </c:pt>
                <c:pt idx="79">
                  <c:v>1.5246278714695658</c:v>
                </c:pt>
                <c:pt idx="80">
                  <c:v>1.51395663682209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'G03'!$A$4</c:f>
              <c:strCache>
                <c:ptCount val="1"/>
                <c:pt idx="0">
                  <c:v>RRZ 2015</c:v>
                </c:pt>
              </c:strCache>
            </c:strRef>
          </c:tx>
          <c:spPr>
            <a:ln w="127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80"/>
              <c:layout>
                <c:manualLayout>
                  <c:x val="-1.4111111111111215E-2"/>
                  <c:y val="-7.55874768810940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'G03'!$B$1:$CH$1</c:f>
              <c:numCache>
                <c:formatCode>General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</c:numCache>
            </c:numRef>
          </c:cat>
          <c:val>
            <c:numRef>
              <c:f>'G03'!$B$4:$CH$4</c:f>
              <c:numCache>
                <c:formatCode>#,##0.00</c:formatCode>
                <c:ptCount val="85"/>
                <c:pt idx="0">
                  <c:v>5.9998816529644978</c:v>
                </c:pt>
                <c:pt idx="1">
                  <c:v>6.12811682608318</c:v>
                </c:pt>
                <c:pt idx="2">
                  <c:v>6.3484872729427799</c:v>
                </c:pt>
                <c:pt idx="3">
                  <c:v>6.606669390028026</c:v>
                </c:pt>
                <c:pt idx="4">
                  <c:v>6.8925679644235611</c:v>
                </c:pt>
                <c:pt idx="5">
                  <c:v>6.8258541929349512</c:v>
                </c:pt>
                <c:pt idx="6">
                  <c:v>6.7647926642893532</c:v>
                </c:pt>
                <c:pt idx="7">
                  <c:v>6.6072726190948394</c:v>
                </c:pt>
                <c:pt idx="8">
                  <c:v>6.4597787629398988</c:v>
                </c:pt>
                <c:pt idx="9">
                  <c:v>6.3258497412341548</c:v>
                </c:pt>
                <c:pt idx="10">
                  <c:v>6.2602488418997453</c:v>
                </c:pt>
                <c:pt idx="11">
                  <c:v>6.2184223650921755</c:v>
                </c:pt>
                <c:pt idx="12">
                  <c:v>6.2430998935585711</c:v>
                </c:pt>
                <c:pt idx="13">
                  <c:v>6.2070408498599763</c:v>
                </c:pt>
                <c:pt idx="14">
                  <c:v>6.1739790886123131</c:v>
                </c:pt>
                <c:pt idx="15">
                  <c:v>6.1398277543061424</c:v>
                </c:pt>
                <c:pt idx="16">
                  <c:v>6.1027960064346454</c:v>
                </c:pt>
                <c:pt idx="17">
                  <c:v>6.0623996540894209</c:v>
                </c:pt>
                <c:pt idx="18">
                  <c:v>6.0273629539567581</c:v>
                </c:pt>
                <c:pt idx="19">
                  <c:v>6.0315091835564365</c:v>
                </c:pt>
                <c:pt idx="20">
                  <c:v>6.037480391758443</c:v>
                </c:pt>
                <c:pt idx="21">
                  <c:v>6.1162038510894572</c:v>
                </c:pt>
                <c:pt idx="22">
                  <c:v>6.1357728686029525</c:v>
                </c:pt>
                <c:pt idx="23">
                  <c:v>6.1470161061300663</c:v>
                </c:pt>
                <c:pt idx="24">
                  <c:v>6.1506018755108327</c:v>
                </c:pt>
                <c:pt idx="25">
                  <c:v>6.1346179960348204</c:v>
                </c:pt>
                <c:pt idx="26">
                  <c:v>6.1049668214682011</c:v>
                </c:pt>
                <c:pt idx="27">
                  <c:v>6.0711095338522654</c:v>
                </c:pt>
                <c:pt idx="28">
                  <c:v>6.0347566877247667</c:v>
                </c:pt>
                <c:pt idx="29">
                  <c:v>5.9939630600408069</c:v>
                </c:pt>
                <c:pt idx="30">
                  <c:v>5.9062850493284058</c:v>
                </c:pt>
                <c:pt idx="31">
                  <c:v>5.8450300569029796</c:v>
                </c:pt>
                <c:pt idx="32">
                  <c:v>5.6196179731028968</c:v>
                </c:pt>
                <c:pt idx="33">
                  <c:v>5.4490539577765826</c:v>
                </c:pt>
                <c:pt idx="34">
                  <c:v>5.2553523493594643</c:v>
                </c:pt>
                <c:pt idx="35">
                  <c:v>5.1187785634832332</c:v>
                </c:pt>
                <c:pt idx="36">
                  <c:v>4.9377704303154379</c:v>
                </c:pt>
                <c:pt idx="37">
                  <c:v>4.739391638734884</c:v>
                </c:pt>
                <c:pt idx="38">
                  <c:v>4.5456829106711645</c:v>
                </c:pt>
                <c:pt idx="39">
                  <c:v>4.3684184864846012</c:v>
                </c:pt>
                <c:pt idx="40">
                  <c:v>4.2011480544118927</c:v>
                </c:pt>
                <c:pt idx="41">
                  <c:v>4.038543581158172</c:v>
                </c:pt>
                <c:pt idx="42">
                  <c:v>3.8859241396722273</c:v>
                </c:pt>
                <c:pt idx="43">
                  <c:v>3.7525895984411552</c:v>
                </c:pt>
                <c:pt idx="44">
                  <c:v>3.6408547280998214</c:v>
                </c:pt>
                <c:pt idx="45">
                  <c:v>3.5520399629227932</c:v>
                </c:pt>
                <c:pt idx="46">
                  <c:v>3.4640335745335449</c:v>
                </c:pt>
                <c:pt idx="47">
                  <c:v>3.3847039720354877</c:v>
                </c:pt>
                <c:pt idx="48">
                  <c:v>3.3152377713741945</c:v>
                </c:pt>
                <c:pt idx="49">
                  <c:v>3.239493545994673</c:v>
                </c:pt>
                <c:pt idx="50">
                  <c:v>3.1651419310816404</c:v>
                </c:pt>
                <c:pt idx="51">
                  <c:v>3.1033892635014935</c:v>
                </c:pt>
                <c:pt idx="52">
                  <c:v>3.0520357253762409</c:v>
                </c:pt>
                <c:pt idx="53">
                  <c:v>3.0108839191453147</c:v>
                </c:pt>
                <c:pt idx="54">
                  <c:v>2.9736790327831706</c:v>
                </c:pt>
                <c:pt idx="55">
                  <c:v>2.9282793884518306</c:v>
                </c:pt>
                <c:pt idx="56">
                  <c:v>2.8812907533124132</c:v>
                </c:pt>
                <c:pt idx="57">
                  <c:v>2.8299285209066682</c:v>
                </c:pt>
                <c:pt idx="58">
                  <c:v>2.7682481080202965</c:v>
                </c:pt>
                <c:pt idx="59">
                  <c:v>2.6961206774702591</c:v>
                </c:pt>
                <c:pt idx="60">
                  <c:v>2.6152736661108791</c:v>
                </c:pt>
                <c:pt idx="61">
                  <c:v>2.5378252484953627</c:v>
                </c:pt>
                <c:pt idx="62">
                  <c:v>2.4589961080863807</c:v>
                </c:pt>
                <c:pt idx="63">
                  <c:v>2.3826169759081992</c:v>
                </c:pt>
                <c:pt idx="64">
                  <c:v>2.308208336723117</c:v>
                </c:pt>
                <c:pt idx="65">
                  <c:v>2.234922394112302</c:v>
                </c:pt>
                <c:pt idx="66">
                  <c:v>2.1729283069434153</c:v>
                </c:pt>
                <c:pt idx="67">
                  <c:v>2.114547381150663</c:v>
                </c:pt>
                <c:pt idx="68">
                  <c:v>2.0579527355272083</c:v>
                </c:pt>
                <c:pt idx="69">
                  <c:v>2.0031691572328008</c:v>
                </c:pt>
                <c:pt idx="70">
                  <c:v>1.9502373109493525</c:v>
                </c:pt>
                <c:pt idx="71">
                  <c:v>1.8985546496400418</c:v>
                </c:pt>
                <c:pt idx="72">
                  <c:v>1.853143678445861</c:v>
                </c:pt>
                <c:pt idx="73">
                  <c:v>1.8123166646380482</c:v>
                </c:pt>
                <c:pt idx="74">
                  <c:v>1.7735481706970839</c:v>
                </c:pt>
                <c:pt idx="75">
                  <c:v>1.739331154377006</c:v>
                </c:pt>
                <c:pt idx="76">
                  <c:v>1.7056289964813105</c:v>
                </c:pt>
                <c:pt idx="77">
                  <c:v>1.6745976021735651</c:v>
                </c:pt>
                <c:pt idx="78">
                  <c:v>1.6492576332565585</c:v>
                </c:pt>
                <c:pt idx="79">
                  <c:v>1.6260030736495712</c:v>
                </c:pt>
                <c:pt idx="80">
                  <c:v>1.6126628466977999</c:v>
                </c:pt>
                <c:pt idx="81">
                  <c:v>1.6065166343809072</c:v>
                </c:pt>
                <c:pt idx="82">
                  <c:v>1.6023554953397299</c:v>
                </c:pt>
                <c:pt idx="83">
                  <c:v>1.6000512248021184</c:v>
                </c:pt>
                <c:pt idx="84">
                  <c:v>1.6004246328089213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85776"/>
        <c:axId val="329385384"/>
      </c:lineChart>
      <c:catAx>
        <c:axId val="32938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5384"/>
        <c:crosses val="autoZero"/>
        <c:auto val="1"/>
        <c:lblAlgn val="ctr"/>
        <c:lblOffset val="100"/>
        <c:noMultiLvlLbl val="0"/>
      </c:catAx>
      <c:valAx>
        <c:axId val="329385384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577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771097468748611"/>
          <c:y val="0.64457713103883219"/>
          <c:w val="0.2579703278615596"/>
          <c:h val="0.18285708986023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9215775302169"/>
          <c:y val="5.7471264367816091E-2"/>
          <c:w val="0.69155107515461889"/>
          <c:h val="0.75070777169802927"/>
        </c:manualLayout>
      </c:layout>
      <c:lineChart>
        <c:grouping val="standard"/>
        <c:varyColors val="0"/>
        <c:ser>
          <c:idx val="0"/>
          <c:order val="0"/>
          <c:tx>
            <c:strRef>
              <c:f>'G30'!$A$2</c:f>
              <c:strCache>
                <c:ptCount val="1"/>
                <c:pt idx="0">
                  <c:v>Všetky subjekty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Ref>
              <c:f>'G30'!$B$2:$K$2</c:f>
              <c:numCache>
                <c:formatCode>_-* #\ ##0\ _€_-;\-* #\ ##0\ _€_-;_-* "-"??\ _€_-;_-@_-</c:formatCode>
                <c:ptCount val="10"/>
                <c:pt idx="0">
                  <c:v>1171956.7608949079</c:v>
                </c:pt>
                <c:pt idx="1">
                  <c:v>1344527.0297732854</c:v>
                </c:pt>
                <c:pt idx="2">
                  <c:v>1599045.7678955058</c:v>
                </c:pt>
                <c:pt idx="3">
                  <c:v>1848281.2355125146</c:v>
                </c:pt>
                <c:pt idx="4">
                  <c:v>2087372.2460461049</c:v>
                </c:pt>
                <c:pt idx="5">
                  <c:v>1582170.8174100001</c:v>
                </c:pt>
                <c:pt idx="6">
                  <c:v>1659230.0023400006</c:v>
                </c:pt>
                <c:pt idx="7">
                  <c:v>1659720.1398100003</c:v>
                </c:pt>
                <c:pt idx="8">
                  <c:v>1674499.8989355101</c:v>
                </c:pt>
                <c:pt idx="9">
                  <c:v>2047182.0522500004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48536"/>
        <c:axId val="329348144"/>
      </c:lineChart>
      <c:lineChart>
        <c:grouping val="standard"/>
        <c:varyColors val="0"/>
        <c:ser>
          <c:idx val="1"/>
          <c:order val="1"/>
          <c:tx>
            <c:strRef>
              <c:f>'G30'!$A$3</c:f>
              <c:strCache>
                <c:ptCount val="1"/>
                <c:pt idx="0">
                  <c:v>Štátne podniky bez SPP (pr.o.)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9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</c:numLit>
          </c:cat>
          <c:val>
            <c:numRef>
              <c:f>'G30'!$B$3:$K$3</c:f>
              <c:numCache>
                <c:formatCode>_-* #\ ##0\ _€_-;\-* #\ ##0\ _€_-;_-* "-"??\ _€_-;_-@_-</c:formatCode>
                <c:ptCount val="10"/>
                <c:pt idx="0">
                  <c:v>55159.822113788781</c:v>
                </c:pt>
                <c:pt idx="1">
                  <c:v>98883.123979286975</c:v>
                </c:pt>
                <c:pt idx="2">
                  <c:v>115078.08524198378</c:v>
                </c:pt>
                <c:pt idx="3">
                  <c:v>144841.16885746532</c:v>
                </c:pt>
                <c:pt idx="4">
                  <c:v>156354.32765717321</c:v>
                </c:pt>
                <c:pt idx="5">
                  <c:v>115486.02</c:v>
                </c:pt>
                <c:pt idx="6">
                  <c:v>99735.745999999999</c:v>
                </c:pt>
                <c:pt idx="7">
                  <c:v>83560.782479999994</c:v>
                </c:pt>
                <c:pt idx="8">
                  <c:v>39590.37401</c:v>
                </c:pt>
                <c:pt idx="9">
                  <c:v>152988.88695999995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'G30'!$A$4</c:f>
              <c:strCache>
                <c:ptCount val="1"/>
                <c:pt idx="0">
                  <c:v>Štátne podniky pr.o.)</c:v>
                </c:pt>
              </c:strCache>
            </c:strRef>
          </c:tx>
          <c:spPr>
            <a:ln w="28575">
              <a:solidFill>
                <a:srgbClr val="13B5EA"/>
              </a:solidFill>
            </a:ln>
          </c:spPr>
          <c:marker>
            <c:symbol val="none"/>
          </c:marker>
          <c:val>
            <c:numRef>
              <c:f>'G30'!$B$4:$K$4</c:f>
              <c:numCache>
                <c:formatCode>_-* #\ ##0\ _€_-;\-* #\ ##0\ _€_-;_-* "-"??\ _€_-;_-@_-</c:formatCode>
                <c:ptCount val="10"/>
                <c:pt idx="0">
                  <c:v>226905.15836818697</c:v>
                </c:pt>
                <c:pt idx="1">
                  <c:v>264620.36091747985</c:v>
                </c:pt>
                <c:pt idx="2">
                  <c:v>296449.65796986001</c:v>
                </c:pt>
                <c:pt idx="3">
                  <c:v>227751.98579300274</c:v>
                </c:pt>
                <c:pt idx="4">
                  <c:v>257813.66032662816</c:v>
                </c:pt>
                <c:pt idx="5">
                  <c:v>202354.95699999999</c:v>
                </c:pt>
                <c:pt idx="6">
                  <c:v>136365.48699999999</c:v>
                </c:pt>
                <c:pt idx="7">
                  <c:v>147432.27280999999</c:v>
                </c:pt>
                <c:pt idx="8">
                  <c:v>61521.62513</c:v>
                </c:pt>
                <c:pt idx="9">
                  <c:v>152774.46600999992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47752"/>
        <c:axId val="329347360"/>
      </c:lineChart>
      <c:catAx>
        <c:axId val="32934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29348144"/>
        <c:crosses val="autoZero"/>
        <c:auto val="1"/>
        <c:lblAlgn val="ctr"/>
        <c:lblOffset val="100"/>
        <c:noMultiLvlLbl val="0"/>
      </c:catAx>
      <c:valAx>
        <c:axId val="329348144"/>
        <c:scaling>
          <c:orientation val="minMax"/>
          <c:max val="220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29348536"/>
        <c:crosses val="autoZero"/>
        <c:crossBetween val="between"/>
        <c:majorUnit val="500000"/>
      </c:valAx>
      <c:catAx>
        <c:axId val="329347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347360"/>
        <c:crosses val="autoZero"/>
        <c:auto val="1"/>
        <c:lblAlgn val="ctr"/>
        <c:lblOffset val="100"/>
        <c:noMultiLvlLbl val="0"/>
      </c:catAx>
      <c:valAx>
        <c:axId val="32934736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32934775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87351767947276"/>
          <c:y val="0.61484644156724821"/>
          <c:w val="0.57690534198098453"/>
          <c:h val="0.19349218772522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onstantia"/>
              <a:ea typeface="Constantia"/>
              <a:cs typeface="Constantia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28258967629044E-2"/>
          <c:y val="5.0925925925925923E-2"/>
          <c:w val="0.91607174103237099"/>
          <c:h val="0.83123505395158936"/>
        </c:manualLayout>
      </c:layout>
      <c:lineChart>
        <c:grouping val="standard"/>
        <c:varyColors val="0"/>
        <c:ser>
          <c:idx val="0"/>
          <c:order val="0"/>
          <c:tx>
            <c:v>EUROPOP2010</c:v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'G04'!$B$1:$CH$1</c:f>
              <c:numCache>
                <c:formatCode>General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</c:numCache>
            </c:numRef>
          </c:cat>
          <c:val>
            <c:numRef>
              <c:f>'G04'!$B$3:$CH$3</c:f>
              <c:numCache>
                <c:formatCode>#,##0.00</c:formatCode>
                <c:ptCount val="85"/>
                <c:pt idx="0">
                  <c:v>2.3069879739145778</c:v>
                </c:pt>
                <c:pt idx="1">
                  <c:v>2.2782684743380104</c:v>
                </c:pt>
                <c:pt idx="2">
                  <c:v>2.2705726456024986</c:v>
                </c:pt>
                <c:pt idx="3">
                  <c:v>2.2688959242988056</c:v>
                </c:pt>
                <c:pt idx="4">
                  <c:v>2.252508239559484</c:v>
                </c:pt>
                <c:pt idx="5">
                  <c:v>2.2537514650590649</c:v>
                </c:pt>
                <c:pt idx="6">
                  <c:v>2.1997703598289116</c:v>
                </c:pt>
                <c:pt idx="7">
                  <c:v>2.1446308114635095</c:v>
                </c:pt>
                <c:pt idx="8">
                  <c:v>2.1450895679470721</c:v>
                </c:pt>
                <c:pt idx="9">
                  <c:v>2.080687423579874</c:v>
                </c:pt>
                <c:pt idx="10">
                  <c:v>2.0852366207986623</c:v>
                </c:pt>
                <c:pt idx="11">
                  <c:v>2.0493524470528284</c:v>
                </c:pt>
                <c:pt idx="12">
                  <c:v>1.9924960429004748</c:v>
                </c:pt>
                <c:pt idx="13">
                  <c:v>1.9323038369860028</c:v>
                </c:pt>
                <c:pt idx="14">
                  <c:v>1.6690743301465372</c:v>
                </c:pt>
                <c:pt idx="15">
                  <c:v>1.5224569824168519</c:v>
                </c:pt>
                <c:pt idx="16">
                  <c:v>1.4698979617164643</c:v>
                </c:pt>
                <c:pt idx="17">
                  <c:v>1.4270771405329987</c:v>
                </c:pt>
                <c:pt idx="18">
                  <c:v>1.3737712879991071</c:v>
                </c:pt>
                <c:pt idx="19">
                  <c:v>1.3288680227335965</c:v>
                </c:pt>
                <c:pt idx="20">
                  <c:v>1.2923</c:v>
                </c:pt>
                <c:pt idx="21">
                  <c:v>1.1980484133391869</c:v>
                </c:pt>
                <c:pt idx="22">
                  <c:v>1.1874380598280521</c:v>
                </c:pt>
                <c:pt idx="23">
                  <c:v>1.1993535540963729</c:v>
                </c:pt>
                <c:pt idx="24">
                  <c:v>1.2403994493451924</c:v>
                </c:pt>
                <c:pt idx="25">
                  <c:v>1.2531150384931644</c:v>
                </c:pt>
                <c:pt idx="26">
                  <c:v>1.2394556835967863</c:v>
                </c:pt>
                <c:pt idx="27">
                  <c:v>1.2512142583568833</c:v>
                </c:pt>
                <c:pt idx="28">
                  <c:v>1.3196375182078099</c:v>
                </c:pt>
                <c:pt idx="29">
                  <c:v>1.4108919985903414</c:v>
                </c:pt>
                <c:pt idx="30">
                  <c:v>1.3984409486319738</c:v>
                </c:pt>
                <c:pt idx="31">
                  <c:v>1.4524146448600588</c:v>
                </c:pt>
                <c:pt idx="32">
                  <c:v>1.3369896343560626</c:v>
                </c:pt>
                <c:pt idx="33">
                  <c:v>1.4231697450223049</c:v>
                </c:pt>
                <c:pt idx="34">
                  <c:v>1.4262852950586387</c:v>
                </c:pt>
                <c:pt idx="35">
                  <c:v>1.4294008450949722</c:v>
                </c:pt>
                <c:pt idx="36">
                  <c:v>1.4325163951313058</c:v>
                </c:pt>
                <c:pt idx="37">
                  <c:v>1.4356319451676389</c:v>
                </c:pt>
                <c:pt idx="38">
                  <c:v>1.4387474952039723</c:v>
                </c:pt>
                <c:pt idx="39">
                  <c:v>1.4418630452403065</c:v>
                </c:pt>
                <c:pt idx="40">
                  <c:v>1.4449785952766399</c:v>
                </c:pt>
                <c:pt idx="41">
                  <c:v>1.4480941453129734</c:v>
                </c:pt>
                <c:pt idx="42">
                  <c:v>1.4512096953493068</c:v>
                </c:pt>
                <c:pt idx="43">
                  <c:v>1.4543252453856403</c:v>
                </c:pt>
                <c:pt idx="44">
                  <c:v>1.4574407954219739</c:v>
                </c:pt>
                <c:pt idx="45">
                  <c:v>1.4605563454583079</c:v>
                </c:pt>
                <c:pt idx="46">
                  <c:v>1.4636718954946417</c:v>
                </c:pt>
                <c:pt idx="47">
                  <c:v>1.4667874455309744</c:v>
                </c:pt>
                <c:pt idx="48">
                  <c:v>1.4699029955673082</c:v>
                </c:pt>
                <c:pt idx="49">
                  <c:v>1.4730185456036418</c:v>
                </c:pt>
                <c:pt idx="50">
                  <c:v>1.4761340956399751</c:v>
                </c:pt>
                <c:pt idx="51">
                  <c:v>1.4792496456763087</c:v>
                </c:pt>
                <c:pt idx="52">
                  <c:v>1.4823651957126425</c:v>
                </c:pt>
                <c:pt idx="53">
                  <c:v>1.4854807457489765</c:v>
                </c:pt>
                <c:pt idx="54">
                  <c:v>1.4885962957853096</c:v>
                </c:pt>
                <c:pt idx="55">
                  <c:v>1.4917118458216432</c:v>
                </c:pt>
                <c:pt idx="56">
                  <c:v>1.4948273958579761</c:v>
                </c:pt>
                <c:pt idx="57">
                  <c:v>1.4979429458943103</c:v>
                </c:pt>
                <c:pt idx="58">
                  <c:v>1.5010584959306437</c:v>
                </c:pt>
                <c:pt idx="59">
                  <c:v>1.5041740459669777</c:v>
                </c:pt>
                <c:pt idx="60">
                  <c:v>1.5072895960033108</c:v>
                </c:pt>
                <c:pt idx="61">
                  <c:v>1.5104051460396439</c:v>
                </c:pt>
                <c:pt idx="62">
                  <c:v>1.5135206960759782</c:v>
                </c:pt>
                <c:pt idx="63">
                  <c:v>1.5166362461123113</c:v>
                </c:pt>
                <c:pt idx="64">
                  <c:v>1.5197517961486449</c:v>
                </c:pt>
                <c:pt idx="65">
                  <c:v>1.5228673461849784</c:v>
                </c:pt>
                <c:pt idx="66">
                  <c:v>1.5259828962213127</c:v>
                </c:pt>
                <c:pt idx="67">
                  <c:v>1.5290984462576458</c:v>
                </c:pt>
                <c:pt idx="68">
                  <c:v>1.5322139962939789</c:v>
                </c:pt>
                <c:pt idx="69">
                  <c:v>1.5353295463303127</c:v>
                </c:pt>
                <c:pt idx="70">
                  <c:v>1.5384450963666461</c:v>
                </c:pt>
                <c:pt idx="71">
                  <c:v>1.5415606464029801</c:v>
                </c:pt>
                <c:pt idx="72">
                  <c:v>1.5446761964393132</c:v>
                </c:pt>
                <c:pt idx="73">
                  <c:v>1.5477917464756468</c:v>
                </c:pt>
                <c:pt idx="74">
                  <c:v>1.5509072965119797</c:v>
                </c:pt>
                <c:pt idx="75">
                  <c:v>1.5540228465483139</c:v>
                </c:pt>
                <c:pt idx="76">
                  <c:v>1.5571383965846479</c:v>
                </c:pt>
                <c:pt idx="77">
                  <c:v>1.560253946620981</c:v>
                </c:pt>
                <c:pt idx="78">
                  <c:v>1.5633694966573142</c:v>
                </c:pt>
                <c:pt idx="79">
                  <c:v>1.566485046693648</c:v>
                </c:pt>
                <c:pt idx="80">
                  <c:v>1.569600596729982</c:v>
                </c:pt>
              </c:numCache>
            </c:numRef>
          </c:val>
          <c:smooth val="0"/>
        </c:ser>
        <c:ser>
          <c:idx val="1"/>
          <c:order val="1"/>
          <c:tx>
            <c:v>EUROPOP2013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'G04'!$B$1:$CH$1</c:f>
              <c:numCache>
                <c:formatCode>General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</c:numCache>
            </c:numRef>
          </c:cat>
          <c:val>
            <c:numRef>
              <c:f>'G04'!$B$4:$CH$4</c:f>
              <c:numCache>
                <c:formatCode>#,##0.00</c:formatCode>
                <c:ptCount val="85"/>
                <c:pt idx="0">
                  <c:v>2.3069879739145778</c:v>
                </c:pt>
                <c:pt idx="1">
                  <c:v>2.2782684743380104</c:v>
                </c:pt>
                <c:pt idx="2">
                  <c:v>2.2705726456024986</c:v>
                </c:pt>
                <c:pt idx="3">
                  <c:v>2.2688959242988056</c:v>
                </c:pt>
                <c:pt idx="4">
                  <c:v>2.252508239559484</c:v>
                </c:pt>
                <c:pt idx="5">
                  <c:v>2.2537514650590649</c:v>
                </c:pt>
                <c:pt idx="6">
                  <c:v>2.1997703598289116</c:v>
                </c:pt>
                <c:pt idx="7">
                  <c:v>2.1446308114635095</c:v>
                </c:pt>
                <c:pt idx="8">
                  <c:v>2.1450895679470721</c:v>
                </c:pt>
                <c:pt idx="9">
                  <c:v>2.080687423579874</c:v>
                </c:pt>
                <c:pt idx="10">
                  <c:v>2.0852366207986623</c:v>
                </c:pt>
                <c:pt idx="11">
                  <c:v>2.0493524470528284</c:v>
                </c:pt>
                <c:pt idx="12">
                  <c:v>1.9924960429004748</c:v>
                </c:pt>
                <c:pt idx="13">
                  <c:v>1.9323038369860028</c:v>
                </c:pt>
                <c:pt idx="14">
                  <c:v>1.6690743301465372</c:v>
                </c:pt>
                <c:pt idx="15">
                  <c:v>1.5224569824168519</c:v>
                </c:pt>
                <c:pt idx="16">
                  <c:v>1.4698979617164643</c:v>
                </c:pt>
                <c:pt idx="17">
                  <c:v>1.4270771405329987</c:v>
                </c:pt>
                <c:pt idx="18">
                  <c:v>1.3737712879991071</c:v>
                </c:pt>
                <c:pt idx="19">
                  <c:v>1.3288680227335965</c:v>
                </c:pt>
                <c:pt idx="20">
                  <c:v>1.2923</c:v>
                </c:pt>
                <c:pt idx="21">
                  <c:v>1.1980484133391869</c:v>
                </c:pt>
                <c:pt idx="22">
                  <c:v>1.1874380598280521</c:v>
                </c:pt>
                <c:pt idx="23">
                  <c:v>1.1993535540963729</c:v>
                </c:pt>
                <c:pt idx="24">
                  <c:v>1.2403994493451924</c:v>
                </c:pt>
                <c:pt idx="25">
                  <c:v>1.2531150384931644</c:v>
                </c:pt>
                <c:pt idx="26">
                  <c:v>1.2394556835967863</c:v>
                </c:pt>
                <c:pt idx="27">
                  <c:v>1.2512142583568833</c:v>
                </c:pt>
                <c:pt idx="28">
                  <c:v>1.3196375182078099</c:v>
                </c:pt>
                <c:pt idx="29">
                  <c:v>1.4108919985903414</c:v>
                </c:pt>
                <c:pt idx="30">
                  <c:v>1.3984409486319738</c:v>
                </c:pt>
                <c:pt idx="31">
                  <c:v>1.4524146448600588</c:v>
                </c:pt>
                <c:pt idx="32">
                  <c:v>1.3369896343560626</c:v>
                </c:pt>
                <c:pt idx="33">
                  <c:v>1.28</c:v>
                </c:pt>
                <c:pt idx="34">
                  <c:v>1.28</c:v>
                </c:pt>
                <c:pt idx="35">
                  <c:v>1.29</c:v>
                </c:pt>
                <c:pt idx="36">
                  <c:v>1.3</c:v>
                </c:pt>
                <c:pt idx="37">
                  <c:v>1.3</c:v>
                </c:pt>
                <c:pt idx="38">
                  <c:v>1.31</c:v>
                </c:pt>
                <c:pt idx="39">
                  <c:v>1.32</c:v>
                </c:pt>
                <c:pt idx="40">
                  <c:v>1.32</c:v>
                </c:pt>
                <c:pt idx="41">
                  <c:v>1.33</c:v>
                </c:pt>
                <c:pt idx="42">
                  <c:v>1.33</c:v>
                </c:pt>
                <c:pt idx="43">
                  <c:v>1.34</c:v>
                </c:pt>
                <c:pt idx="44">
                  <c:v>1.35</c:v>
                </c:pt>
                <c:pt idx="45">
                  <c:v>1.35</c:v>
                </c:pt>
                <c:pt idx="46">
                  <c:v>1.36</c:v>
                </c:pt>
                <c:pt idx="47">
                  <c:v>1.37</c:v>
                </c:pt>
                <c:pt idx="48">
                  <c:v>1.37</c:v>
                </c:pt>
                <c:pt idx="49">
                  <c:v>1.38</c:v>
                </c:pt>
                <c:pt idx="50">
                  <c:v>1.38</c:v>
                </c:pt>
                <c:pt idx="51">
                  <c:v>1.39</c:v>
                </c:pt>
                <c:pt idx="52">
                  <c:v>1.39</c:v>
                </c:pt>
                <c:pt idx="53">
                  <c:v>1.4</c:v>
                </c:pt>
                <c:pt idx="54">
                  <c:v>1.4</c:v>
                </c:pt>
                <c:pt idx="55">
                  <c:v>1.41</c:v>
                </c:pt>
                <c:pt idx="56">
                  <c:v>1.42</c:v>
                </c:pt>
                <c:pt idx="57">
                  <c:v>1.42</c:v>
                </c:pt>
                <c:pt idx="58">
                  <c:v>1.43</c:v>
                </c:pt>
                <c:pt idx="59">
                  <c:v>1.43</c:v>
                </c:pt>
                <c:pt idx="60">
                  <c:v>1.44</c:v>
                </c:pt>
                <c:pt idx="61">
                  <c:v>1.44</c:v>
                </c:pt>
                <c:pt idx="62">
                  <c:v>1.45</c:v>
                </c:pt>
                <c:pt idx="63">
                  <c:v>1.45</c:v>
                </c:pt>
                <c:pt idx="64">
                  <c:v>1.46</c:v>
                </c:pt>
                <c:pt idx="65">
                  <c:v>1.46</c:v>
                </c:pt>
                <c:pt idx="66">
                  <c:v>1.47</c:v>
                </c:pt>
                <c:pt idx="67">
                  <c:v>1.47</c:v>
                </c:pt>
                <c:pt idx="68">
                  <c:v>1.48</c:v>
                </c:pt>
                <c:pt idx="69">
                  <c:v>1.48</c:v>
                </c:pt>
                <c:pt idx="70">
                  <c:v>1.48</c:v>
                </c:pt>
                <c:pt idx="71">
                  <c:v>1.49</c:v>
                </c:pt>
                <c:pt idx="72">
                  <c:v>1.49</c:v>
                </c:pt>
                <c:pt idx="73">
                  <c:v>1.5</c:v>
                </c:pt>
                <c:pt idx="74">
                  <c:v>1.5</c:v>
                </c:pt>
                <c:pt idx="75">
                  <c:v>1.51</c:v>
                </c:pt>
                <c:pt idx="76">
                  <c:v>1.51</c:v>
                </c:pt>
                <c:pt idx="77">
                  <c:v>1.52</c:v>
                </c:pt>
                <c:pt idx="78">
                  <c:v>1.52</c:v>
                </c:pt>
                <c:pt idx="79">
                  <c:v>1.52</c:v>
                </c:pt>
                <c:pt idx="80">
                  <c:v>1.53</c:v>
                </c:pt>
                <c:pt idx="81">
                  <c:v>1.53</c:v>
                </c:pt>
                <c:pt idx="82">
                  <c:v>1.54</c:v>
                </c:pt>
                <c:pt idx="83">
                  <c:v>1.54</c:v>
                </c:pt>
                <c:pt idx="84">
                  <c:v>1.55</c:v>
                </c:pt>
              </c:numCache>
            </c:numRef>
          </c:val>
          <c:smooth val="0"/>
        </c:ser>
        <c:ser>
          <c:idx val="2"/>
          <c:order val="2"/>
          <c:tx>
            <c:v>RRZ - 2015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32"/>
              <c:layout>
                <c:manualLayout>
                  <c:x val="-6.2088888888888943E-2"/>
                  <c:y val="8.46666666666666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-7.0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'G04'!$B$1:$CH$1</c:f>
              <c:numCache>
                <c:formatCode>General</c:formatCode>
                <c:ptCount val="8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</c:numCache>
            </c:numRef>
          </c:cat>
          <c:val>
            <c:numRef>
              <c:f>'G04'!$B$5:$CH$5</c:f>
              <c:numCache>
                <c:formatCode>#,##0.00</c:formatCode>
                <c:ptCount val="85"/>
                <c:pt idx="0">
                  <c:v>2.3069879739145778</c:v>
                </c:pt>
                <c:pt idx="1">
                  <c:v>2.2782684743380104</c:v>
                </c:pt>
                <c:pt idx="2">
                  <c:v>2.2705726456024986</c:v>
                </c:pt>
                <c:pt idx="3">
                  <c:v>2.2688959242988056</c:v>
                </c:pt>
                <c:pt idx="4">
                  <c:v>2.252508239559484</c:v>
                </c:pt>
                <c:pt idx="5">
                  <c:v>2.2537514650590649</c:v>
                </c:pt>
                <c:pt idx="6">
                  <c:v>2.1997703598289116</c:v>
                </c:pt>
                <c:pt idx="7">
                  <c:v>2.1446308114635095</c:v>
                </c:pt>
                <c:pt idx="8">
                  <c:v>2.1450895679470721</c:v>
                </c:pt>
                <c:pt idx="9">
                  <c:v>2.080687423579874</c:v>
                </c:pt>
                <c:pt idx="10">
                  <c:v>2.0852366207986623</c:v>
                </c:pt>
                <c:pt idx="11">
                  <c:v>2.0493524470528284</c:v>
                </c:pt>
                <c:pt idx="12">
                  <c:v>1.9924960429004748</c:v>
                </c:pt>
                <c:pt idx="13">
                  <c:v>1.9323038369860028</c:v>
                </c:pt>
                <c:pt idx="14">
                  <c:v>1.6690743301465372</c:v>
                </c:pt>
                <c:pt idx="15">
                  <c:v>1.5224569824168519</c:v>
                </c:pt>
                <c:pt idx="16">
                  <c:v>1.4698979617164643</c:v>
                </c:pt>
                <c:pt idx="17">
                  <c:v>1.4270771405329987</c:v>
                </c:pt>
                <c:pt idx="18">
                  <c:v>1.3737712879991071</c:v>
                </c:pt>
                <c:pt idx="19">
                  <c:v>1.3288680227335965</c:v>
                </c:pt>
                <c:pt idx="20">
                  <c:v>1.2923</c:v>
                </c:pt>
                <c:pt idx="21">
                  <c:v>1.1980484133391869</c:v>
                </c:pt>
                <c:pt idx="22">
                  <c:v>1.1874380598280521</c:v>
                </c:pt>
                <c:pt idx="23">
                  <c:v>1.1993535540963729</c:v>
                </c:pt>
                <c:pt idx="24">
                  <c:v>1.2403994493451924</c:v>
                </c:pt>
                <c:pt idx="25">
                  <c:v>1.2531150384931644</c:v>
                </c:pt>
                <c:pt idx="26">
                  <c:v>1.2394556835967863</c:v>
                </c:pt>
                <c:pt idx="27">
                  <c:v>1.2512142583568833</c:v>
                </c:pt>
                <c:pt idx="28">
                  <c:v>1.3196375182078099</c:v>
                </c:pt>
                <c:pt idx="29">
                  <c:v>1.4108919985903414</c:v>
                </c:pt>
                <c:pt idx="30">
                  <c:v>1.3984409486319738</c:v>
                </c:pt>
                <c:pt idx="31">
                  <c:v>1.4524146448600588</c:v>
                </c:pt>
                <c:pt idx="32">
                  <c:v>1.3369896343560626</c:v>
                </c:pt>
                <c:pt idx="33">
                  <c:v>1.3413206186858799</c:v>
                </c:pt>
                <c:pt idx="34">
                  <c:v>1.3453983827150899</c:v>
                </c:pt>
                <c:pt idx="35">
                  <c:v>1.34947614674429</c:v>
                </c:pt>
                <c:pt idx="36">
                  <c:v>1.35355391077349</c:v>
                </c:pt>
                <c:pt idx="37">
                  <c:v>1.35763167480269</c:v>
                </c:pt>
                <c:pt idx="38">
                  <c:v>1.3617094388319</c:v>
                </c:pt>
                <c:pt idx="39">
                  <c:v>1.3657872028611</c:v>
                </c:pt>
                <c:pt idx="40">
                  <c:v>1.3698649668903</c:v>
                </c:pt>
                <c:pt idx="41">
                  <c:v>1.3739427309195</c:v>
                </c:pt>
                <c:pt idx="42">
                  <c:v>1.37802049494871</c:v>
                </c:pt>
                <c:pt idx="43">
                  <c:v>1.3820982589779101</c:v>
                </c:pt>
                <c:pt idx="44">
                  <c:v>1.3861760230071101</c:v>
                </c:pt>
                <c:pt idx="45">
                  <c:v>1.3902537870363101</c:v>
                </c:pt>
                <c:pt idx="46">
                  <c:v>1.3943315510655201</c:v>
                </c:pt>
                <c:pt idx="47">
                  <c:v>1.3984093150947201</c:v>
                </c:pt>
                <c:pt idx="48">
                  <c:v>1.4024870791239199</c:v>
                </c:pt>
                <c:pt idx="49">
                  <c:v>1.4065648431531199</c:v>
                </c:pt>
                <c:pt idx="50">
                  <c:v>1.4106426071823299</c:v>
                </c:pt>
                <c:pt idx="51">
                  <c:v>1.4147203712115299</c:v>
                </c:pt>
                <c:pt idx="52">
                  <c:v>1.41879813524073</c:v>
                </c:pt>
                <c:pt idx="53">
                  <c:v>1.42287589926994</c:v>
                </c:pt>
                <c:pt idx="54">
                  <c:v>1.42695366329914</c:v>
                </c:pt>
                <c:pt idx="55">
                  <c:v>1.43103142732834</c:v>
                </c:pt>
                <c:pt idx="56">
                  <c:v>1.43510919135754</c:v>
                </c:pt>
                <c:pt idx="57">
                  <c:v>1.43918695538675</c:v>
                </c:pt>
                <c:pt idx="58">
                  <c:v>1.44326471941595</c:v>
                </c:pt>
                <c:pt idx="59">
                  <c:v>1.44734248344515</c:v>
                </c:pt>
                <c:pt idx="60">
                  <c:v>1.4514202474743501</c:v>
                </c:pt>
                <c:pt idx="61">
                  <c:v>1.4554980115035601</c:v>
                </c:pt>
                <c:pt idx="62">
                  <c:v>1.4595757755327601</c:v>
                </c:pt>
                <c:pt idx="63">
                  <c:v>1.4636535395619601</c:v>
                </c:pt>
                <c:pt idx="64">
                  <c:v>1.4677313035911601</c:v>
                </c:pt>
                <c:pt idx="65">
                  <c:v>1.4718090676203699</c:v>
                </c:pt>
                <c:pt idx="66">
                  <c:v>1.4758868316495699</c:v>
                </c:pt>
                <c:pt idx="67">
                  <c:v>1.4799645956787699</c:v>
                </c:pt>
                <c:pt idx="68">
                  <c:v>1.4840423597079699</c:v>
                </c:pt>
                <c:pt idx="69">
                  <c:v>1.4881201237371799</c:v>
                </c:pt>
                <c:pt idx="70">
                  <c:v>1.49219788776638</c:v>
                </c:pt>
                <c:pt idx="71">
                  <c:v>1.49627565179558</c:v>
                </c:pt>
                <c:pt idx="72">
                  <c:v>1.50035341582478</c:v>
                </c:pt>
                <c:pt idx="73">
                  <c:v>1.50443117985399</c:v>
                </c:pt>
                <c:pt idx="74">
                  <c:v>1.50850894388319</c:v>
                </c:pt>
                <c:pt idx="75">
                  <c:v>1.51258670791239</c:v>
                </c:pt>
                <c:pt idx="76">
                  <c:v>1.51666447194159</c:v>
                </c:pt>
                <c:pt idx="77">
                  <c:v>1.5207422359708</c:v>
                </c:pt>
                <c:pt idx="78">
                  <c:v>1.5248200000000001</c:v>
                </c:pt>
                <c:pt idx="79">
                  <c:v>1.52912</c:v>
                </c:pt>
                <c:pt idx="80">
                  <c:v>1.53338</c:v>
                </c:pt>
                <c:pt idx="81">
                  <c:v>1.5376700000000001</c:v>
                </c:pt>
                <c:pt idx="82">
                  <c:v>1.5418700000000001</c:v>
                </c:pt>
                <c:pt idx="83">
                  <c:v>1.5461100000000001</c:v>
                </c:pt>
                <c:pt idx="84">
                  <c:v>1.5503199999999999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84600"/>
        <c:axId val="329384208"/>
      </c:lineChart>
      <c:catAx>
        <c:axId val="32938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4208"/>
        <c:crosses val="autoZero"/>
        <c:auto val="1"/>
        <c:lblAlgn val="ctr"/>
        <c:lblOffset val="100"/>
        <c:noMultiLvlLbl val="0"/>
      </c:catAx>
      <c:valAx>
        <c:axId val="32938420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i="1"/>
                  <a:t>úhrnná</a:t>
                </a:r>
                <a:r>
                  <a:rPr lang="sk-SK" sz="900" i="1" baseline="0"/>
                  <a:t> plodnosť</a:t>
                </a:r>
                <a:endParaRPr lang="sk-SK" sz="900" i="1"/>
              </a:p>
            </c:rich>
          </c:tx>
          <c:layout>
            <c:manualLayout>
              <c:xMode val="edge"/>
              <c:yMode val="edge"/>
              <c:x val="6.2088838471462252E-2"/>
              <c:y val="0.153538298878717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4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035522042795493"/>
          <c:y val="0.11168934271908591"/>
          <c:w val="0.35520040927087504"/>
          <c:h val="0.16608849688841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39333333333335E-2"/>
          <c:y val="4.1518518518518517E-2"/>
          <c:w val="0.91347177777777788"/>
          <c:h val="0.8206"/>
        </c:manualLayout>
      </c:layout>
      <c:lineChart>
        <c:grouping val="standard"/>
        <c:varyColors val="0"/>
        <c:ser>
          <c:idx val="0"/>
          <c:order val="0"/>
          <c:tx>
            <c:v>RRZ 2015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'G05'!$B$1:$AQ$1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'G05'!$B$3:$AQ$3</c:f>
              <c:numCache>
                <c:formatCode>0.0</c:formatCode>
                <c:ptCount val="42"/>
                <c:pt idx="0">
                  <c:v>2.27216515973958</c:v>
                </c:pt>
                <c:pt idx="1">
                  <c:v>2.3333672217421602</c:v>
                </c:pt>
                <c:pt idx="2">
                  <c:v>2.3918879491666298</c:v>
                </c:pt>
                <c:pt idx="3">
                  <c:v>2.46353908248178</c:v>
                </c:pt>
                <c:pt idx="4">
                  <c:v>2.5352255049240697</c:v>
                </c:pt>
                <c:pt idx="5">
                  <c:v>2.9544343551549899</c:v>
                </c:pt>
                <c:pt idx="6">
                  <c:v>2.9710699721287699</c:v>
                </c:pt>
                <c:pt idx="7">
                  <c:v>2.92202887254598</c:v>
                </c:pt>
                <c:pt idx="8">
                  <c:v>2.8735583683556301</c:v>
                </c:pt>
                <c:pt idx="9">
                  <c:v>2.7679440135037301</c:v>
                </c:pt>
                <c:pt idx="10">
                  <c:v>2.7038927173813803</c:v>
                </c:pt>
                <c:pt idx="11">
                  <c:v>2.5790309139440701</c:v>
                </c:pt>
                <c:pt idx="12">
                  <c:v>2.3579743955608699</c:v>
                </c:pt>
                <c:pt idx="13">
                  <c:v>2.1499994929514301</c:v>
                </c:pt>
                <c:pt idx="14">
                  <c:v>1.8940635852931602</c:v>
                </c:pt>
                <c:pt idx="15">
                  <c:v>1.62614439041464</c:v>
                </c:pt>
                <c:pt idx="16">
                  <c:v>1.5113871526788201</c:v>
                </c:pt>
                <c:pt idx="17">
                  <c:v>1.4601662384458001</c:v>
                </c:pt>
                <c:pt idx="18">
                  <c:v>1.3944169764423799</c:v>
                </c:pt>
                <c:pt idx="19">
                  <c:v>1.3129829090087399</c:v>
                </c:pt>
                <c:pt idx="20">
                  <c:v>1.2790487482552799</c:v>
                </c:pt>
                <c:pt idx="21">
                  <c:v>0.81756936018653192</c:v>
                </c:pt>
                <c:pt idx="22">
                  <c:v>0.77666847050314991</c:v>
                </c:pt>
                <c:pt idx="23">
                  <c:v>0.71063624780329804</c:v>
                </c:pt>
                <c:pt idx="24">
                  <c:v>0.72035331004365299</c:v>
                </c:pt>
                <c:pt idx="25">
                  <c:v>0.71286369147052198</c:v>
                </c:pt>
                <c:pt idx="26">
                  <c:v>0.67423252156058</c:v>
                </c:pt>
                <c:pt idx="27">
                  <c:v>0.63585473164315998</c:v>
                </c:pt>
                <c:pt idx="28">
                  <c:v>0.59383369399952401</c:v>
                </c:pt>
                <c:pt idx="29">
                  <c:v>0.58604127335890599</c:v>
                </c:pt>
                <c:pt idx="30">
                  <c:v>0.58238026639107998</c:v>
                </c:pt>
                <c:pt idx="31">
                  <c:v>0.53082705052058798</c:v>
                </c:pt>
                <c:pt idx="32">
                  <c:v>0.52682593602191297</c:v>
                </c:pt>
                <c:pt idx="33">
                  <c:v>0.51163211546907406</c:v>
                </c:pt>
                <c:pt idx="34">
                  <c:v>0.51011668054188297</c:v>
                </c:pt>
                <c:pt idx="35">
                  <c:v>0.50793043337316102</c:v>
                </c:pt>
                <c:pt idx="36">
                  <c:v>0.56317776644012596</c:v>
                </c:pt>
                <c:pt idx="37">
                  <c:v>0.55652756966642103</c:v>
                </c:pt>
                <c:pt idx="38">
                  <c:v>0.58132217401831698</c:v>
                </c:pt>
                <c:pt idx="39">
                  <c:v>0.61622309040774204</c:v>
                </c:pt>
                <c:pt idx="40">
                  <c:v>0.64575769824402107</c:v>
                </c:pt>
                <c:pt idx="41">
                  <c:v>0.68315691002063306</c:v>
                </c:pt>
              </c:numCache>
            </c:numRef>
          </c:val>
          <c:smooth val="0"/>
        </c:ser>
        <c:ser>
          <c:idx val="1"/>
          <c:order val="1"/>
          <c:tx>
            <c:v>EK 2012 - po reforme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'G05'!$B$1:$AQ$1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'G05'!$B$6:$AQ$6</c:f>
              <c:numCache>
                <c:formatCode>0.0</c:formatCode>
                <c:ptCount val="42"/>
                <c:pt idx="0">
                  <c:v>3.131754227009397</c:v>
                </c:pt>
                <c:pt idx="1">
                  <c:v>3.0616767810407151</c:v>
                </c:pt>
                <c:pt idx="2">
                  <c:v>2.9143356471114417</c:v>
                </c:pt>
                <c:pt idx="3">
                  <c:v>2.8139388711455915</c:v>
                </c:pt>
                <c:pt idx="4">
                  <c:v>2.7431856751042165</c:v>
                </c:pt>
                <c:pt idx="5">
                  <c:v>2.6916666154632574</c:v>
                </c:pt>
                <c:pt idx="6">
                  <c:v>2.6415096658240946</c:v>
                </c:pt>
                <c:pt idx="7">
                  <c:v>2.5577925603282234</c:v>
                </c:pt>
                <c:pt idx="8">
                  <c:v>2.4080656781215071</c:v>
                </c:pt>
                <c:pt idx="9">
                  <c:v>2.232424066699596</c:v>
                </c:pt>
                <c:pt idx="10">
                  <c:v>2.071487821432124</c:v>
                </c:pt>
                <c:pt idx="11">
                  <c:v>1.8815355498622999</c:v>
                </c:pt>
                <c:pt idx="12">
                  <c:v>1.7218913011940873</c:v>
                </c:pt>
                <c:pt idx="13">
                  <c:v>1.6772138687556493</c:v>
                </c:pt>
                <c:pt idx="14">
                  <c:v>1.6327803661119611</c:v>
                </c:pt>
                <c:pt idx="15">
                  <c:v>1.5864502038363337</c:v>
                </c:pt>
                <c:pt idx="16">
                  <c:v>1.5266993928848369</c:v>
                </c:pt>
                <c:pt idx="17">
                  <c:v>1.4635630062462268</c:v>
                </c:pt>
                <c:pt idx="18">
                  <c:v>1.4121303716286246</c:v>
                </c:pt>
                <c:pt idx="19">
                  <c:v>1.3761098836378736</c:v>
                </c:pt>
                <c:pt idx="20">
                  <c:v>1.3420430788644753</c:v>
                </c:pt>
                <c:pt idx="21">
                  <c:v>1.3097408945958255</c:v>
                </c:pt>
                <c:pt idx="22">
                  <c:v>1.2474173071477326</c:v>
                </c:pt>
                <c:pt idx="23">
                  <c:v>1.1961412470074699</c:v>
                </c:pt>
                <c:pt idx="24">
                  <c:v>1.150677234277429</c:v>
                </c:pt>
                <c:pt idx="25">
                  <c:v>1.1039104791286665</c:v>
                </c:pt>
                <c:pt idx="26">
                  <c:v>1.063468253283034</c:v>
                </c:pt>
                <c:pt idx="27">
                  <c:v>1.0201027098429083</c:v>
                </c:pt>
                <c:pt idx="28">
                  <c:v>0.98504188415256788</c:v>
                </c:pt>
                <c:pt idx="29">
                  <c:v>0.96051362915373328</c:v>
                </c:pt>
                <c:pt idx="30">
                  <c:v>0.94862595680195438</c:v>
                </c:pt>
                <c:pt idx="31">
                  <c:v>0.93711538975429454</c:v>
                </c:pt>
                <c:pt idx="32">
                  <c:v>0.92751635879816807</c:v>
                </c:pt>
                <c:pt idx="33">
                  <c:v>0.92097216947036986</c:v>
                </c:pt>
                <c:pt idx="34">
                  <c:v>0.91950950797368591</c:v>
                </c:pt>
                <c:pt idx="35">
                  <c:v>0.9318670014812438</c:v>
                </c:pt>
                <c:pt idx="36">
                  <c:v>0.94438070376955974</c:v>
                </c:pt>
                <c:pt idx="37">
                  <c:v>0.95920424948334149</c:v>
                </c:pt>
                <c:pt idx="38">
                  <c:v>0.97709360050485206</c:v>
                </c:pt>
                <c:pt idx="39">
                  <c:v>0.99702746192548131</c:v>
                </c:pt>
                <c:pt idx="40">
                  <c:v>1.0123416233334048</c:v>
                </c:pt>
                <c:pt idx="41">
                  <c:v>1.0407137666930069</c:v>
                </c:pt>
              </c:numCache>
            </c:numRef>
          </c:val>
          <c:smooth val="0"/>
        </c:ser>
        <c:ser>
          <c:idx val="2"/>
          <c:order val="2"/>
          <c:tx>
            <c:v>EK 2015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'G05'!$B$1:$AQ$1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'G05'!$B$9:$AQ$9</c:f>
              <c:numCache>
                <c:formatCode>0.0</c:formatCode>
                <c:ptCount val="42"/>
                <c:pt idx="0">
                  <c:v>2.542368539573725</c:v>
                </c:pt>
                <c:pt idx="1">
                  <c:v>2.5939547112274308</c:v>
                </c:pt>
                <c:pt idx="2">
                  <c:v>2.5932707834853908</c:v>
                </c:pt>
                <c:pt idx="3">
                  <c:v>2.5698606108765176</c:v>
                </c:pt>
                <c:pt idx="4">
                  <c:v>2.6161516721099121</c:v>
                </c:pt>
                <c:pt idx="5">
                  <c:v>2.9782504481963312</c:v>
                </c:pt>
                <c:pt idx="6">
                  <c:v>2.9777419231921529</c:v>
                </c:pt>
                <c:pt idx="7">
                  <c:v>2.9079113269540802</c:v>
                </c:pt>
                <c:pt idx="8">
                  <c:v>2.8269563373706674</c:v>
                </c:pt>
                <c:pt idx="9">
                  <c:v>2.7458098535096584</c:v>
                </c:pt>
                <c:pt idx="10">
                  <c:v>2.6561201057878039</c:v>
                </c:pt>
                <c:pt idx="11">
                  <c:v>2.5113100209708565</c:v>
                </c:pt>
                <c:pt idx="12">
                  <c:v>2.2931548910622235</c:v>
                </c:pt>
                <c:pt idx="13">
                  <c:v>2.0345921596699807</c:v>
                </c:pt>
                <c:pt idx="14">
                  <c:v>1.768420048292231</c:v>
                </c:pt>
                <c:pt idx="15">
                  <c:v>1.5088556659301813</c:v>
                </c:pt>
                <c:pt idx="16">
                  <c:v>1.3202569197861844</c:v>
                </c:pt>
                <c:pt idx="17">
                  <c:v>1.2561654921773211</c:v>
                </c:pt>
                <c:pt idx="18">
                  <c:v>1.2010520643930409</c:v>
                </c:pt>
                <c:pt idx="19">
                  <c:v>1.149461656635907</c:v>
                </c:pt>
                <c:pt idx="20">
                  <c:v>1.1131833983252313</c:v>
                </c:pt>
                <c:pt idx="21">
                  <c:v>0.69003059587092275</c:v>
                </c:pt>
                <c:pt idx="22">
                  <c:v>0.66468855183146136</c:v>
                </c:pt>
                <c:pt idx="23">
                  <c:v>0.64503979797117506</c:v>
                </c:pt>
                <c:pt idx="24">
                  <c:v>0.63230416467594397</c:v>
                </c:pt>
                <c:pt idx="25">
                  <c:v>0.61862195923993313</c:v>
                </c:pt>
                <c:pt idx="26">
                  <c:v>0.60663377391880302</c:v>
                </c:pt>
                <c:pt idx="27">
                  <c:v>0.57809410137199624</c:v>
                </c:pt>
                <c:pt idx="28">
                  <c:v>0.55731566287891887</c:v>
                </c:pt>
                <c:pt idx="29">
                  <c:v>0.54649550950644499</c:v>
                </c:pt>
                <c:pt idx="30">
                  <c:v>0.5430908878410392</c:v>
                </c:pt>
                <c:pt idx="31">
                  <c:v>0.5446825307117491</c:v>
                </c:pt>
                <c:pt idx="32">
                  <c:v>0.54737554422944612</c:v>
                </c:pt>
                <c:pt idx="33">
                  <c:v>0.55191941904928443</c:v>
                </c:pt>
                <c:pt idx="34">
                  <c:v>0.56105909284358968</c:v>
                </c:pt>
                <c:pt idx="35">
                  <c:v>0.5768774868075186</c:v>
                </c:pt>
                <c:pt idx="36">
                  <c:v>0.60013685656097548</c:v>
                </c:pt>
                <c:pt idx="37">
                  <c:v>0.63173299057776577</c:v>
                </c:pt>
                <c:pt idx="38">
                  <c:v>0.66557551585112029</c:v>
                </c:pt>
                <c:pt idx="39">
                  <c:v>0.69561002911703906</c:v>
                </c:pt>
                <c:pt idx="40">
                  <c:v>0.72361230325767401</c:v>
                </c:pt>
                <c:pt idx="41">
                  <c:v>0.75101153987157354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83424"/>
        <c:axId val="329383032"/>
      </c:lineChart>
      <c:catAx>
        <c:axId val="329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3032"/>
        <c:crosses val="autoZero"/>
        <c:auto val="1"/>
        <c:lblAlgn val="ctr"/>
        <c:lblOffset val="100"/>
        <c:noMultiLvlLbl val="0"/>
      </c:catAx>
      <c:valAx>
        <c:axId val="32938303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/>
                  <a:t>rast v %</a:t>
                </a:r>
              </a:p>
            </c:rich>
          </c:tx>
          <c:layout>
            <c:manualLayout>
              <c:xMode val="edge"/>
              <c:yMode val="edge"/>
              <c:x val="6.2088888888888888E-2"/>
              <c:y val="0.62086962962962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187948381452313"/>
          <c:y val="7.9281860600758244E-2"/>
          <c:w val="0.44679658792650911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4644444444444E-2"/>
          <c:y val="4.2333333333333334E-2"/>
          <c:w val="0.91824244444444436"/>
          <c:h val="0.83794222222222225"/>
        </c:manualLayout>
      </c:layout>
      <c:lineChart>
        <c:grouping val="standard"/>
        <c:varyColors val="0"/>
        <c:ser>
          <c:idx val="0"/>
          <c:order val="0"/>
          <c:tx>
            <c:v>RRZ 2015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'G06'!$B$1:$AQ$1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'G06'!$B$3:$AQ$3</c:f>
              <c:numCache>
                <c:formatCode>0.0</c:formatCode>
                <c:ptCount val="42"/>
                <c:pt idx="0">
                  <c:v>-0.87955354844326805</c:v>
                </c:pt>
                <c:pt idx="1">
                  <c:v>-0.97386623920938697</c:v>
                </c:pt>
                <c:pt idx="2">
                  <c:v>-1.0701601688995099</c:v>
                </c:pt>
                <c:pt idx="3">
                  <c:v>-1.05976518752169</c:v>
                </c:pt>
                <c:pt idx="4">
                  <c:v>-1.0378783854153499</c:v>
                </c:pt>
                <c:pt idx="5">
                  <c:v>-0.30860097802590802</c:v>
                </c:pt>
                <c:pt idx="6">
                  <c:v>-0.268703222492095</c:v>
                </c:pt>
                <c:pt idx="7">
                  <c:v>-0.27054775167524298</c:v>
                </c:pt>
                <c:pt idx="8">
                  <c:v>-0.24200753228482699</c:v>
                </c:pt>
                <c:pt idx="9">
                  <c:v>-0.19800891359157399</c:v>
                </c:pt>
                <c:pt idx="10">
                  <c:v>-0.14481341200030001</c:v>
                </c:pt>
                <c:pt idx="11">
                  <c:v>-0.12076689391294899</c:v>
                </c:pt>
                <c:pt idx="12">
                  <c:v>-0.14138497835002301</c:v>
                </c:pt>
                <c:pt idx="13">
                  <c:v>-0.12161708848718</c:v>
                </c:pt>
                <c:pt idx="14">
                  <c:v>-0.18193674685101899</c:v>
                </c:pt>
                <c:pt idx="15">
                  <c:v>-0.25000057551822802</c:v>
                </c:pt>
                <c:pt idx="16">
                  <c:v>-0.26510730042255098</c:v>
                </c:pt>
                <c:pt idx="17">
                  <c:v>-0.37281598457300502</c:v>
                </c:pt>
                <c:pt idx="18">
                  <c:v>-0.44527804495039203</c:v>
                </c:pt>
                <c:pt idx="19">
                  <c:v>-0.57791430385758502</c:v>
                </c:pt>
                <c:pt idx="20">
                  <c:v>-0.61554596833780495</c:v>
                </c:pt>
                <c:pt idx="21">
                  <c:v>-1.1060167463722801</c:v>
                </c:pt>
                <c:pt idx="22">
                  <c:v>-1.15314050557572</c:v>
                </c:pt>
                <c:pt idx="23">
                  <c:v>-1.1939792975163499</c:v>
                </c:pt>
                <c:pt idx="24">
                  <c:v>-1.23919432815856</c:v>
                </c:pt>
                <c:pt idx="25">
                  <c:v>-1.25153651797025</c:v>
                </c:pt>
                <c:pt idx="26">
                  <c:v>-1.28155286117999</c:v>
                </c:pt>
                <c:pt idx="27">
                  <c:v>-1.25638673408963</c:v>
                </c:pt>
                <c:pt idx="28">
                  <c:v>-1.2821577239869399</c:v>
                </c:pt>
                <c:pt idx="29">
                  <c:v>-1.29197201628326</c:v>
                </c:pt>
                <c:pt idx="30">
                  <c:v>-1.30735907459265</c:v>
                </c:pt>
                <c:pt idx="31">
                  <c:v>-1.3272601863762401</c:v>
                </c:pt>
                <c:pt idx="32">
                  <c:v>-1.3576929103716699</c:v>
                </c:pt>
                <c:pt idx="33">
                  <c:v>-1.3213852446578001</c:v>
                </c:pt>
                <c:pt idx="34">
                  <c:v>-1.26376965726127</c:v>
                </c:pt>
                <c:pt idx="35">
                  <c:v>-1.25817532614294</c:v>
                </c:pt>
                <c:pt idx="36">
                  <c:v>-1.2066904479854601</c:v>
                </c:pt>
                <c:pt idx="37">
                  <c:v>-1.18938127037601</c:v>
                </c:pt>
                <c:pt idx="38">
                  <c:v>-1.1498410135442401</c:v>
                </c:pt>
                <c:pt idx="39">
                  <c:v>-1.05395971838586</c:v>
                </c:pt>
                <c:pt idx="40">
                  <c:v>-1.0179831610904</c:v>
                </c:pt>
                <c:pt idx="41">
                  <c:v>-0.84862631314504</c:v>
                </c:pt>
              </c:numCache>
            </c:numRef>
          </c:val>
          <c:smooth val="0"/>
        </c:ser>
        <c:ser>
          <c:idx val="1"/>
          <c:order val="1"/>
          <c:tx>
            <c:v>EK 2012 - po reforme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'G06'!$B$1:$AQ$1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'G06'!$B$6:$AQ$6</c:f>
              <c:numCache>
                <c:formatCode>0.0</c:formatCode>
                <c:ptCount val="42"/>
                <c:pt idx="0">
                  <c:v>0.1923004758546106</c:v>
                </c:pt>
                <c:pt idx="1">
                  <c:v>0.25434349999274342</c:v>
                </c:pt>
                <c:pt idx="2">
                  <c:v>0.20197785752207295</c:v>
                </c:pt>
                <c:pt idx="3">
                  <c:v>0.1710347924711868</c:v>
                </c:pt>
                <c:pt idx="4">
                  <c:v>0.15992225070687538</c:v>
                </c:pt>
                <c:pt idx="5">
                  <c:v>0.18981907131499731</c:v>
                </c:pt>
                <c:pt idx="6">
                  <c:v>0.20380292486162285</c:v>
                </c:pt>
                <c:pt idx="7">
                  <c:v>0.18202503634178968</c:v>
                </c:pt>
                <c:pt idx="8">
                  <c:v>0.11015266341504402</c:v>
                </c:pt>
                <c:pt idx="9">
                  <c:v>-8.3087902772168917E-3</c:v>
                </c:pt>
                <c:pt idx="10">
                  <c:v>-0.1094875079614111</c:v>
                </c:pt>
                <c:pt idx="11">
                  <c:v>-0.20829574364368408</c:v>
                </c:pt>
                <c:pt idx="12">
                  <c:v>-0.35858105014211122</c:v>
                </c:pt>
                <c:pt idx="13">
                  <c:v>-0.39364059694541798</c:v>
                </c:pt>
                <c:pt idx="14">
                  <c:v>-0.42061159481476817</c:v>
                </c:pt>
                <c:pt idx="15">
                  <c:v>-0.50599772645191321</c:v>
                </c:pt>
                <c:pt idx="16">
                  <c:v>-0.58063880962118597</c:v>
                </c:pt>
                <c:pt idx="17">
                  <c:v>-0.66239381614567383</c:v>
                </c:pt>
                <c:pt idx="18">
                  <c:v>-0.74938969650444454</c:v>
                </c:pt>
                <c:pt idx="19">
                  <c:v>-0.82982428406848885</c:v>
                </c:pt>
                <c:pt idx="20">
                  <c:v>-0.89916095352306946</c:v>
                </c:pt>
                <c:pt idx="21">
                  <c:v>-0.94578151018594336</c:v>
                </c:pt>
                <c:pt idx="22">
                  <c:v>-0.96361147741835329</c:v>
                </c:pt>
                <c:pt idx="23">
                  <c:v>-1.0080705612115637</c:v>
                </c:pt>
                <c:pt idx="24">
                  <c:v>-1.0220852943566283</c:v>
                </c:pt>
                <c:pt idx="25">
                  <c:v>-1.0557798088230925</c:v>
                </c:pt>
                <c:pt idx="26">
                  <c:v>-1.0592867375024992</c:v>
                </c:pt>
                <c:pt idx="27">
                  <c:v>-1.0318804974797022</c:v>
                </c:pt>
                <c:pt idx="28">
                  <c:v>-1.0664695731169589</c:v>
                </c:pt>
                <c:pt idx="29">
                  <c:v>-1.0664966822864705</c:v>
                </c:pt>
                <c:pt idx="30">
                  <c:v>-1.0565459448493142</c:v>
                </c:pt>
                <c:pt idx="31">
                  <c:v>-1.0545417512630086</c:v>
                </c:pt>
                <c:pt idx="32">
                  <c:v>-1.0038092295007897</c:v>
                </c:pt>
                <c:pt idx="33">
                  <c:v>-0.96148821051564481</c:v>
                </c:pt>
                <c:pt idx="34">
                  <c:v>-0.93075422935085783</c:v>
                </c:pt>
                <c:pt idx="35">
                  <c:v>-0.90050843008641179</c:v>
                </c:pt>
                <c:pt idx="36">
                  <c:v>-0.8699327704947426</c:v>
                </c:pt>
                <c:pt idx="37">
                  <c:v>-0.84386663970699938</c:v>
                </c:pt>
                <c:pt idx="38">
                  <c:v>-0.78089562246963551</c:v>
                </c:pt>
                <c:pt idx="39">
                  <c:v>-0.71455059726251657</c:v>
                </c:pt>
                <c:pt idx="40">
                  <c:v>-0.61826693625267981</c:v>
                </c:pt>
                <c:pt idx="41">
                  <c:v>-0.47887662970465072</c:v>
                </c:pt>
              </c:numCache>
            </c:numRef>
          </c:val>
          <c:smooth val="0"/>
        </c:ser>
        <c:ser>
          <c:idx val="2"/>
          <c:order val="2"/>
          <c:tx>
            <c:v>EK 2015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'G06'!$B$1:$AQ$1</c:f>
              <c:numCache>
                <c:formatCode>General</c:formatCode>
                <c:ptCount val="4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</c:numCache>
            </c:numRef>
          </c:cat>
          <c:val>
            <c:numRef>
              <c:f>'G06'!$B$9:$AQ$9</c:f>
              <c:numCache>
                <c:formatCode>0.0</c:formatCode>
                <c:ptCount val="42"/>
                <c:pt idx="0">
                  <c:v>-0.69647129411170239</c:v>
                </c:pt>
                <c:pt idx="1">
                  <c:v>-0.80230246584679954</c:v>
                </c:pt>
                <c:pt idx="2">
                  <c:v>-0.90729283749590595</c:v>
                </c:pt>
                <c:pt idx="3">
                  <c:v>-0.95634009091081273</c:v>
                </c:pt>
                <c:pt idx="4">
                  <c:v>-0.97516893479364963</c:v>
                </c:pt>
                <c:pt idx="5">
                  <c:v>-0.28801708837609363</c:v>
                </c:pt>
                <c:pt idx="6">
                  <c:v>-0.2978358601713112</c:v>
                </c:pt>
                <c:pt idx="7">
                  <c:v>-0.32882611218678331</c:v>
                </c:pt>
                <c:pt idx="8">
                  <c:v>-0.32561787153348132</c:v>
                </c:pt>
                <c:pt idx="9">
                  <c:v>-0.27511327974767774</c:v>
                </c:pt>
                <c:pt idx="10">
                  <c:v>-0.24078394611480422</c:v>
                </c:pt>
                <c:pt idx="11">
                  <c:v>-0.2205737999696897</c:v>
                </c:pt>
                <c:pt idx="12">
                  <c:v>-0.22396447670794142</c:v>
                </c:pt>
                <c:pt idx="13">
                  <c:v>-0.25916174383952145</c:v>
                </c:pt>
                <c:pt idx="14">
                  <c:v>-0.33011967596485436</c:v>
                </c:pt>
                <c:pt idx="15">
                  <c:v>-0.40132735251042095</c:v>
                </c:pt>
                <c:pt idx="16">
                  <c:v>-0.49845171232970853</c:v>
                </c:pt>
                <c:pt idx="17">
                  <c:v>-0.59867774484287162</c:v>
                </c:pt>
                <c:pt idx="18">
                  <c:v>-0.67041312119969609</c:v>
                </c:pt>
                <c:pt idx="19">
                  <c:v>-0.78103524822914949</c:v>
                </c:pt>
                <c:pt idx="20">
                  <c:v>-0.85008748598889328</c:v>
                </c:pt>
                <c:pt idx="21">
                  <c:v>-1.2770823387644954</c:v>
                </c:pt>
                <c:pt idx="22">
                  <c:v>-1.3202975897120421</c:v>
                </c:pt>
                <c:pt idx="23">
                  <c:v>-1.3290896240261716</c:v>
                </c:pt>
                <c:pt idx="24">
                  <c:v>-1.3563853354339024</c:v>
                </c:pt>
                <c:pt idx="25">
                  <c:v>-1.3548672626511398</c:v>
                </c:pt>
                <c:pt idx="26">
                  <c:v>-1.3429146623747905</c:v>
                </c:pt>
                <c:pt idx="27">
                  <c:v>-1.3314768469882732</c:v>
                </c:pt>
                <c:pt idx="28">
                  <c:v>-1.327436683104837</c:v>
                </c:pt>
                <c:pt idx="29">
                  <c:v>-1.3333706638601661</c:v>
                </c:pt>
                <c:pt idx="30">
                  <c:v>-1.3529216026202282</c:v>
                </c:pt>
                <c:pt idx="31">
                  <c:v>-1.3559110503531571</c:v>
                </c:pt>
                <c:pt idx="32">
                  <c:v>-1.3318177991553735</c:v>
                </c:pt>
                <c:pt idx="33">
                  <c:v>-1.2898945263901613</c:v>
                </c:pt>
                <c:pt idx="34">
                  <c:v>-1.2354525970787951</c:v>
                </c:pt>
                <c:pt idx="35">
                  <c:v>-1.1821660846773152</c:v>
                </c:pt>
                <c:pt idx="36">
                  <c:v>-1.1638559150081096</c:v>
                </c:pt>
                <c:pt idx="37">
                  <c:v>-1.1429444492610545</c:v>
                </c:pt>
                <c:pt idx="38">
                  <c:v>-1.0784505691453254</c:v>
                </c:pt>
                <c:pt idx="39">
                  <c:v>-1.0142143738084033</c:v>
                </c:pt>
                <c:pt idx="40">
                  <c:v>-0.9138755080302402</c:v>
                </c:pt>
                <c:pt idx="41">
                  <c:v>-0.77414978735740136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82248"/>
        <c:axId val="329381856"/>
      </c:lineChart>
      <c:catAx>
        <c:axId val="32938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1856"/>
        <c:crosses val="autoZero"/>
        <c:auto val="1"/>
        <c:lblAlgn val="ctr"/>
        <c:lblOffset val="100"/>
        <c:noMultiLvlLbl val="0"/>
      </c:catAx>
      <c:valAx>
        <c:axId val="329381856"/>
        <c:scaling>
          <c:orientation val="minMax"/>
          <c:max val="1.3"/>
          <c:min val="-2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/>
                  <a:t>rast v %</a:t>
                </a:r>
              </a:p>
            </c:rich>
          </c:tx>
          <c:layout>
            <c:manualLayout>
              <c:xMode val="edge"/>
              <c:yMode val="edge"/>
              <c:x val="7.6200000000000004E-2"/>
              <c:y val="0.64847407407407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82248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512733333333331"/>
          <c:y val="7.3957777777777789E-2"/>
          <c:w val="0.36645644444444442"/>
          <c:h val="0.24400518518518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17478632478629"/>
          <c:y val="5.1400620376998329E-2"/>
          <c:w val="0.82765021367521374"/>
          <c:h val="0.80643549382716051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'G07'!$A$3</c:f>
              <c:strCache>
                <c:ptCount val="1"/>
                <c:pt idx="0">
                  <c:v>SK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numRef>
              <c:f>'G07'!$B$2:$L$2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cat>
          <c:val>
            <c:numRef>
              <c:f>'G07'!$B$3:$L$3</c:f>
              <c:numCache>
                <c:formatCode>0.00</c:formatCode>
                <c:ptCount val="11"/>
                <c:pt idx="0">
                  <c:v>-2.0415926959168331</c:v>
                </c:pt>
                <c:pt idx="1">
                  <c:v>0.31638884720024407</c:v>
                </c:pt>
                <c:pt idx="2">
                  <c:v>-0.60532792025822513</c:v>
                </c:pt>
                <c:pt idx="3">
                  <c:v>-0.23092244884769242</c:v>
                </c:pt>
                <c:pt idx="4">
                  <c:v>-0.12380878829596487</c:v>
                </c:pt>
                <c:pt idx="5">
                  <c:v>-0.40285425885793202</c:v>
                </c:pt>
                <c:pt idx="6">
                  <c:v>-1.0359786928407999</c:v>
                </c:pt>
                <c:pt idx="7">
                  <c:v>-1.1182498379427197</c:v>
                </c:pt>
                <c:pt idx="8">
                  <c:v>-1.1191863782107236</c:v>
                </c:pt>
                <c:pt idx="9">
                  <c:v>-1.0038655438213584</c:v>
                </c:pt>
                <c:pt idx="10">
                  <c:v>-0.79254193003068796</c:v>
                </c:pt>
              </c:numCache>
            </c:numRef>
          </c:val>
        </c:ser>
        <c:ser>
          <c:idx val="9"/>
          <c:order val="1"/>
          <c:tx>
            <c:strRef>
              <c:f>'G07'!$A$4</c:f>
              <c:strCache>
                <c:ptCount val="1"/>
                <c:pt idx="0">
                  <c:v>CZ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>
              <a:noFill/>
            </a:ln>
          </c:spPr>
          <c:invertIfNegative val="0"/>
          <c:cat>
            <c:numRef>
              <c:f>'G07'!$B$2:$L$2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cat>
          <c:val>
            <c:numRef>
              <c:f>'G07'!$B$4:$L$4</c:f>
              <c:numCache>
                <c:formatCode>0.00</c:formatCode>
                <c:ptCount val="11"/>
                <c:pt idx="0">
                  <c:v>-0.200532752682264</c:v>
                </c:pt>
                <c:pt idx="1">
                  <c:v>0.24448696663197378</c:v>
                </c:pt>
                <c:pt idx="2">
                  <c:v>-0.27328996303593867</c:v>
                </c:pt>
                <c:pt idx="3">
                  <c:v>-0.20705615295628643</c:v>
                </c:pt>
                <c:pt idx="4">
                  <c:v>5.8133891762501833E-2</c:v>
                </c:pt>
                <c:pt idx="5">
                  <c:v>-0.12978513869315034</c:v>
                </c:pt>
                <c:pt idx="6">
                  <c:v>-0.10827368061033793</c:v>
                </c:pt>
                <c:pt idx="7">
                  <c:v>-0.15501796923826916</c:v>
                </c:pt>
                <c:pt idx="8">
                  <c:v>-0.20833016970424056</c:v>
                </c:pt>
                <c:pt idx="9">
                  <c:v>-2.7859949977115939E-2</c:v>
                </c:pt>
                <c:pt idx="10">
                  <c:v>0.16629105462948601</c:v>
                </c:pt>
              </c:numCache>
            </c:numRef>
          </c:val>
        </c:ser>
        <c:ser>
          <c:idx val="0"/>
          <c:order val="2"/>
          <c:tx>
            <c:strRef>
              <c:f>'G07'!$A$5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'G07'!$B$2:$L$2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cat>
          <c:val>
            <c:numRef>
              <c:f>'G07'!$B$5:$L$5</c:f>
              <c:numCache>
                <c:formatCode>0.00</c:formatCode>
                <c:ptCount val="11"/>
                <c:pt idx="0">
                  <c:v>-1.7187173608974149E-2</c:v>
                </c:pt>
                <c:pt idx="1">
                  <c:v>0.31543890770009408</c:v>
                </c:pt>
                <c:pt idx="2">
                  <c:v>0.50053275967800737</c:v>
                </c:pt>
                <c:pt idx="3">
                  <c:v>3.3109261434338677E-2</c:v>
                </c:pt>
                <c:pt idx="4">
                  <c:v>-0.20817352489967966</c:v>
                </c:pt>
                <c:pt idx="5">
                  <c:v>-0.56869732290566466</c:v>
                </c:pt>
                <c:pt idx="6">
                  <c:v>-0.88373319671558592</c:v>
                </c:pt>
                <c:pt idx="7">
                  <c:v>-0.74891875084727166</c:v>
                </c:pt>
                <c:pt idx="8">
                  <c:v>-0.51574927735869025</c:v>
                </c:pt>
                <c:pt idx="9">
                  <c:v>-0.56336697444836492</c:v>
                </c:pt>
                <c:pt idx="10">
                  <c:v>-0.53999476222920118</c:v>
                </c:pt>
              </c:numCache>
            </c:numRef>
          </c:val>
        </c:ser>
        <c:ser>
          <c:idx val="1"/>
          <c:order val="3"/>
          <c:tx>
            <c:strRef>
              <c:f>'G07'!$A$6</c:f>
              <c:strCache>
                <c:ptCount val="1"/>
                <c:pt idx="0">
                  <c:v>PL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cat>
            <c:numRef>
              <c:f>'G07'!$B$2:$L$2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cat>
          <c:val>
            <c:numRef>
              <c:f>'G07'!$B$6:$L$6</c:f>
              <c:numCache>
                <c:formatCode>0.00</c:formatCode>
                <c:ptCount val="11"/>
                <c:pt idx="0">
                  <c:v>-2.4892866145702044</c:v>
                </c:pt>
                <c:pt idx="1">
                  <c:v>0.60715648429512381</c:v>
                </c:pt>
                <c:pt idx="2">
                  <c:v>-0.43243066055228541</c:v>
                </c:pt>
                <c:pt idx="3">
                  <c:v>-0.41030300286204469</c:v>
                </c:pt>
                <c:pt idx="4">
                  <c:v>-0.36526991902979811</c:v>
                </c:pt>
                <c:pt idx="5">
                  <c:v>-0.34467398804515215</c:v>
                </c:pt>
                <c:pt idx="6">
                  <c:v>-0.59578902057618732</c:v>
                </c:pt>
                <c:pt idx="7">
                  <c:v>-0.93111633923416148</c:v>
                </c:pt>
                <c:pt idx="8">
                  <c:v>-1.185741001706786</c:v>
                </c:pt>
                <c:pt idx="9">
                  <c:v>-1.1232415553091069</c:v>
                </c:pt>
                <c:pt idx="10">
                  <c:v>-0.8539913401995336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329381072"/>
        <c:axId val="329380680"/>
      </c:barChart>
      <c:lineChart>
        <c:grouping val="standard"/>
        <c:varyColors val="0"/>
        <c:ser>
          <c:idx val="2"/>
          <c:order val="4"/>
          <c:tx>
            <c:strRef>
              <c:f>'G07'!$A$7</c:f>
              <c:strCache>
                <c:ptCount val="1"/>
                <c:pt idx="0">
                  <c:v>EÚ-28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'G07'!$B$2:$L$2</c:f>
              <c:numCache>
                <c:formatCode>General</c:formatCode>
                <c:ptCount val="11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</c:numCache>
            </c:numRef>
          </c:cat>
          <c:val>
            <c:numRef>
              <c:f>'G07'!$B$7:$L$7</c:f>
              <c:numCache>
                <c:formatCode>0.00</c:formatCode>
                <c:ptCount val="11"/>
                <c:pt idx="0">
                  <c:v>-0.55514804492126757</c:v>
                </c:pt>
                <c:pt idx="1">
                  <c:v>0.25498881388854588</c:v>
                </c:pt>
                <c:pt idx="2">
                  <c:v>0.27871784001292088</c:v>
                </c:pt>
                <c:pt idx="3">
                  <c:v>2.4579077699860008E-2</c:v>
                </c:pt>
                <c:pt idx="4">
                  <c:v>-9.2678311049210205E-2</c:v>
                </c:pt>
                <c:pt idx="5">
                  <c:v>-0.100583280959754</c:v>
                </c:pt>
                <c:pt idx="6">
                  <c:v>-0.1959527723071508</c:v>
                </c:pt>
                <c:pt idx="7">
                  <c:v>-0.20400970765853677</c:v>
                </c:pt>
                <c:pt idx="8">
                  <c:v>-0.18023721943499771</c:v>
                </c:pt>
                <c:pt idx="9">
                  <c:v>-0.11356775482009862</c:v>
                </c:pt>
                <c:pt idx="10">
                  <c:v>-3.4482294479887265E-2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81072"/>
        <c:axId val="329380680"/>
      </c:lineChart>
      <c:catAx>
        <c:axId val="32938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29380680"/>
        <c:crosses val="autoZero"/>
        <c:auto val="1"/>
        <c:lblAlgn val="ctr"/>
        <c:lblOffset val="100"/>
        <c:noMultiLvlLbl val="0"/>
      </c:catAx>
      <c:valAx>
        <c:axId val="329380680"/>
        <c:scaling>
          <c:orientation val="minMax"/>
          <c:min val="-2.5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medziročný rast v %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2938107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23632588783544917"/>
          <c:y val="0.74458517380449396"/>
          <c:w val="0.7160188547860088"/>
          <c:h val="0.10189424492670129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89994630575474"/>
          <c:y val="5.5319712264670598E-2"/>
          <c:w val="0.86291244079002738"/>
          <c:h val="0.80643562630202825"/>
        </c:manualLayout>
      </c:layout>
      <c:lineChart>
        <c:grouping val="standard"/>
        <c:varyColors val="0"/>
        <c:ser>
          <c:idx val="8"/>
          <c:order val="0"/>
          <c:tx>
            <c:strRef>
              <c:f>'G08'!$A$2</c:f>
              <c:strCache>
                <c:ptCount val="1"/>
                <c:pt idx="0">
                  <c:v>SK</c:v>
                </c:pt>
              </c:strCache>
            </c:strRef>
          </c:tx>
          <c:spPr>
            <a:ln w="28575">
              <a:solidFill>
                <a:srgbClr val="13B5EA"/>
              </a:solidFill>
            </a:ln>
          </c:spPr>
          <c:marker>
            <c:symbol val="none"/>
          </c:marker>
          <c:cat>
            <c:numRef>
              <c:f>'G08'!$B$1:$BO$1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'G08'!$B$2:$BO$2</c:f>
              <c:numCache>
                <c:formatCode>0.00</c:formatCode>
                <c:ptCount val="66"/>
                <c:pt idx="0">
                  <c:v>47.068318300000001</c:v>
                </c:pt>
                <c:pt idx="1">
                  <c:v>49.205103600000001</c:v>
                </c:pt>
                <c:pt idx="2">
                  <c:v>50.995463800000003</c:v>
                </c:pt>
                <c:pt idx="3">
                  <c:v>51.527709600000001</c:v>
                </c:pt>
                <c:pt idx="4">
                  <c:v>49.9599002</c:v>
                </c:pt>
                <c:pt idx="5">
                  <c:v>49.366970700000003</c:v>
                </c:pt>
                <c:pt idx="6">
                  <c:v>51.5345291</c:v>
                </c:pt>
                <c:pt idx="7">
                  <c:v>53.344132799999997</c:v>
                </c:pt>
                <c:pt idx="8">
                  <c:v>54.976496400000002</c:v>
                </c:pt>
                <c:pt idx="9">
                  <c:v>56.518252699999998</c:v>
                </c:pt>
                <c:pt idx="10">
                  <c:v>59.603210500000003</c:v>
                </c:pt>
                <c:pt idx="11">
                  <c:v>62.435646699999999</c:v>
                </c:pt>
                <c:pt idx="12">
                  <c:v>67.033820599999999</c:v>
                </c:pt>
                <c:pt idx="13">
                  <c:v>71.377926099999996</c:v>
                </c:pt>
                <c:pt idx="14">
                  <c:v>71.134122099999999</c:v>
                </c:pt>
                <c:pt idx="15">
                  <c:v>72.9949127</c:v>
                </c:pt>
                <c:pt idx="16">
                  <c:v>72.529215600000001</c:v>
                </c:pt>
                <c:pt idx="17">
                  <c:v>73.763789099999997</c:v>
                </c:pt>
                <c:pt idx="18">
                  <c:v>75.118479399999998</c:v>
                </c:pt>
                <c:pt idx="19">
                  <c:v>75.985272600000002</c:v>
                </c:pt>
                <c:pt idx="20">
                  <c:v>76.7</c:v>
                </c:pt>
                <c:pt idx="25">
                  <c:v>80.581858948198416</c:v>
                </c:pt>
                <c:pt idx="30">
                  <c:v>85.350351917198864</c:v>
                </c:pt>
                <c:pt idx="35">
                  <c:v>90.863058851028285</c:v>
                </c:pt>
                <c:pt idx="40">
                  <c:v>93.427384017595671</c:v>
                </c:pt>
                <c:pt idx="45">
                  <c:v>93.521726536536136</c:v>
                </c:pt>
                <c:pt idx="50">
                  <c:v>92.335224619259108</c:v>
                </c:pt>
                <c:pt idx="55">
                  <c:v>90.984991587036021</c:v>
                </c:pt>
                <c:pt idx="60">
                  <c:v>89.761043383070344</c:v>
                </c:pt>
                <c:pt idx="65">
                  <c:v>89.761043383070344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'G08'!$A$3</c:f>
              <c:strCache>
                <c:ptCount val="1"/>
                <c:pt idx="0">
                  <c:v>CZ</c:v>
                </c:pt>
              </c:strCache>
            </c:strRef>
          </c:tx>
          <c:spPr>
            <a:ln w="28575">
              <a:solidFill>
                <a:srgbClr val="595959"/>
              </a:solidFill>
            </a:ln>
          </c:spPr>
          <c:marker>
            <c:symbol val="none"/>
          </c:marker>
          <c:cat>
            <c:numRef>
              <c:f>'G08'!$B$1:$BO$1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'G08'!$B$3:$BO$3</c:f>
              <c:numCache>
                <c:formatCode>0.00</c:formatCode>
                <c:ptCount val="66"/>
                <c:pt idx="0">
                  <c:v>76.715830400000002</c:v>
                </c:pt>
                <c:pt idx="1">
                  <c:v>78.507449699999995</c:v>
                </c:pt>
                <c:pt idx="2">
                  <c:v>76.297163800000007</c:v>
                </c:pt>
                <c:pt idx="3">
                  <c:v>73.425949500000002</c:v>
                </c:pt>
                <c:pt idx="4">
                  <c:v>72.756108499999996</c:v>
                </c:pt>
                <c:pt idx="5">
                  <c:v>72.085966299999995</c:v>
                </c:pt>
                <c:pt idx="6">
                  <c:v>74.295381199999994</c:v>
                </c:pt>
                <c:pt idx="7">
                  <c:v>74.251717099999993</c:v>
                </c:pt>
                <c:pt idx="8">
                  <c:v>77.419318200000006</c:v>
                </c:pt>
                <c:pt idx="9">
                  <c:v>79.077103800000003</c:v>
                </c:pt>
                <c:pt idx="10">
                  <c:v>80.179861599999995</c:v>
                </c:pt>
                <c:pt idx="11">
                  <c:v>80.968800099999996</c:v>
                </c:pt>
                <c:pt idx="12">
                  <c:v>83.608649200000002</c:v>
                </c:pt>
                <c:pt idx="13">
                  <c:v>81.404154700000007</c:v>
                </c:pt>
                <c:pt idx="14">
                  <c:v>83.041562200000001</c:v>
                </c:pt>
                <c:pt idx="15">
                  <c:v>81.064955900000001</c:v>
                </c:pt>
                <c:pt idx="16">
                  <c:v>82.755964199999994</c:v>
                </c:pt>
                <c:pt idx="17">
                  <c:v>82.261827600000004</c:v>
                </c:pt>
                <c:pt idx="18">
                  <c:v>82.288149700000005</c:v>
                </c:pt>
                <c:pt idx="19">
                  <c:v>83.194479099999995</c:v>
                </c:pt>
                <c:pt idx="20">
                  <c:v>83.9</c:v>
                </c:pt>
                <c:pt idx="25">
                  <c:v>83.94044001100076</c:v>
                </c:pt>
                <c:pt idx="30">
                  <c:v>84.744452102618482</c:v>
                </c:pt>
                <c:pt idx="35">
                  <c:v>86.180832757421314</c:v>
                </c:pt>
                <c:pt idx="40">
                  <c:v>86.926190934841543</c:v>
                </c:pt>
                <c:pt idx="45">
                  <c:v>86.818963754849875</c:v>
                </c:pt>
                <c:pt idx="50">
                  <c:v>86.84165472152867</c:v>
                </c:pt>
                <c:pt idx="55">
                  <c:v>86.531486892615135</c:v>
                </c:pt>
                <c:pt idx="60">
                  <c:v>86.404330617445851</c:v>
                </c:pt>
                <c:pt idx="65">
                  <c:v>86.404330617445851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'G08'!$A$4</c:f>
              <c:strCache>
                <c:ptCount val="1"/>
                <c:pt idx="0">
                  <c:v>HU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'G08'!$B$1:$BO$1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'G08'!$B$4:$BO$4</c:f>
              <c:numCache>
                <c:formatCode>0.00</c:formatCode>
                <c:ptCount val="66"/>
                <c:pt idx="0">
                  <c:v>50.609835400000001</c:v>
                </c:pt>
                <c:pt idx="1">
                  <c:v>50.205925299999997</c:v>
                </c:pt>
                <c:pt idx="2">
                  <c:v>51.406770399999999</c:v>
                </c:pt>
                <c:pt idx="3">
                  <c:v>52.762081799999997</c:v>
                </c:pt>
                <c:pt idx="4">
                  <c:v>53.056667300000001</c:v>
                </c:pt>
                <c:pt idx="5">
                  <c:v>53.528045800000001</c:v>
                </c:pt>
                <c:pt idx="6">
                  <c:v>57.3537198</c:v>
                </c:pt>
                <c:pt idx="7">
                  <c:v>60.358154300000002</c:v>
                </c:pt>
                <c:pt idx="8">
                  <c:v>61.610763800000001</c:v>
                </c:pt>
                <c:pt idx="9">
                  <c:v>61.803741600000002</c:v>
                </c:pt>
                <c:pt idx="10">
                  <c:v>62.076081500000001</c:v>
                </c:pt>
                <c:pt idx="11">
                  <c:v>61.794875099999999</c:v>
                </c:pt>
                <c:pt idx="12">
                  <c:v>60.518955499999997</c:v>
                </c:pt>
                <c:pt idx="13">
                  <c:v>62.550800700000003</c:v>
                </c:pt>
                <c:pt idx="14">
                  <c:v>64.224409699999995</c:v>
                </c:pt>
                <c:pt idx="15">
                  <c:v>64.626196699999994</c:v>
                </c:pt>
                <c:pt idx="16">
                  <c:v>65.169775200000004</c:v>
                </c:pt>
                <c:pt idx="17">
                  <c:v>64.509286099999997</c:v>
                </c:pt>
                <c:pt idx="18">
                  <c:v>66.149541999999997</c:v>
                </c:pt>
                <c:pt idx="19">
                  <c:v>67.668663600000002</c:v>
                </c:pt>
                <c:pt idx="20">
                  <c:v>68.37</c:v>
                </c:pt>
                <c:pt idx="25">
                  <c:v>68.88504531708702</c:v>
                </c:pt>
                <c:pt idx="30">
                  <c:v>71.120695480119991</c:v>
                </c:pt>
                <c:pt idx="35">
                  <c:v>73.125362361306472</c:v>
                </c:pt>
                <c:pt idx="40">
                  <c:v>74.20246524717291</c:v>
                </c:pt>
                <c:pt idx="45">
                  <c:v>74.293308183311893</c:v>
                </c:pt>
                <c:pt idx="50">
                  <c:v>74.198766579907812</c:v>
                </c:pt>
                <c:pt idx="55">
                  <c:v>74.417743897292866</c:v>
                </c:pt>
                <c:pt idx="60">
                  <c:v>74.219738692478572</c:v>
                </c:pt>
                <c:pt idx="65">
                  <c:v>74.219738692478572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'G08'!$A$5</c:f>
              <c:strCache>
                <c:ptCount val="1"/>
                <c:pt idx="0">
                  <c:v>PL</c:v>
                </c:pt>
              </c:strCache>
            </c:strRef>
          </c:tx>
          <c:spPr>
            <a:ln w="28575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'G08'!$B$1:$BO$1</c:f>
              <c:numCache>
                <c:formatCode>General</c:formatCode>
                <c:ptCount val="6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  <c:pt idx="36">
                  <c:v>2031</c:v>
                </c:pt>
                <c:pt idx="37">
                  <c:v>2032</c:v>
                </c:pt>
                <c:pt idx="38">
                  <c:v>2033</c:v>
                </c:pt>
                <c:pt idx="39">
                  <c:v>2034</c:v>
                </c:pt>
                <c:pt idx="40">
                  <c:v>2035</c:v>
                </c:pt>
                <c:pt idx="41">
                  <c:v>2036</c:v>
                </c:pt>
                <c:pt idx="42">
                  <c:v>2037</c:v>
                </c:pt>
                <c:pt idx="43">
                  <c:v>2038</c:v>
                </c:pt>
                <c:pt idx="44">
                  <c:v>2039</c:v>
                </c:pt>
                <c:pt idx="45">
                  <c:v>2040</c:v>
                </c:pt>
                <c:pt idx="46">
                  <c:v>2041</c:v>
                </c:pt>
                <c:pt idx="47">
                  <c:v>2042</c:v>
                </c:pt>
                <c:pt idx="48">
                  <c:v>2043</c:v>
                </c:pt>
                <c:pt idx="49">
                  <c:v>2044</c:v>
                </c:pt>
                <c:pt idx="50">
                  <c:v>2045</c:v>
                </c:pt>
                <c:pt idx="51">
                  <c:v>2046</c:v>
                </c:pt>
                <c:pt idx="52">
                  <c:v>2047</c:v>
                </c:pt>
                <c:pt idx="53">
                  <c:v>2048</c:v>
                </c:pt>
                <c:pt idx="54">
                  <c:v>2049</c:v>
                </c:pt>
                <c:pt idx="55">
                  <c:v>2050</c:v>
                </c:pt>
                <c:pt idx="56">
                  <c:v>2051</c:v>
                </c:pt>
                <c:pt idx="57">
                  <c:v>2052</c:v>
                </c:pt>
                <c:pt idx="58">
                  <c:v>2053</c:v>
                </c:pt>
                <c:pt idx="59">
                  <c:v>2054</c:v>
                </c:pt>
                <c:pt idx="60">
                  <c:v>2055</c:v>
                </c:pt>
                <c:pt idx="61">
                  <c:v>2056</c:v>
                </c:pt>
                <c:pt idx="62">
                  <c:v>2057</c:v>
                </c:pt>
                <c:pt idx="63">
                  <c:v>2058</c:v>
                </c:pt>
                <c:pt idx="64">
                  <c:v>2059</c:v>
                </c:pt>
                <c:pt idx="65">
                  <c:v>2060</c:v>
                </c:pt>
              </c:numCache>
            </c:numRef>
          </c:cat>
          <c:val>
            <c:numRef>
              <c:f>'G08'!$B$5:$BO$5</c:f>
              <c:numCache>
                <c:formatCode>0.00</c:formatCode>
                <c:ptCount val="66"/>
                <c:pt idx="0">
                  <c:v>41.686714700000003</c:v>
                </c:pt>
                <c:pt idx="1">
                  <c:v>43.501660600000001</c:v>
                </c:pt>
                <c:pt idx="2">
                  <c:v>45.494895200000002</c:v>
                </c:pt>
                <c:pt idx="3">
                  <c:v>46.5123605</c:v>
                </c:pt>
                <c:pt idx="4">
                  <c:v>47.379830200000001</c:v>
                </c:pt>
                <c:pt idx="5">
                  <c:v>46.997698999999997</c:v>
                </c:pt>
                <c:pt idx="6">
                  <c:v>46.287532200000001</c:v>
                </c:pt>
                <c:pt idx="7">
                  <c:v>47.003803400000002</c:v>
                </c:pt>
                <c:pt idx="8">
                  <c:v>47.602360900000001</c:v>
                </c:pt>
                <c:pt idx="9">
                  <c:v>49.225199500000002</c:v>
                </c:pt>
                <c:pt idx="10">
                  <c:v>49.7897702</c:v>
                </c:pt>
                <c:pt idx="11">
                  <c:v>50.3994815</c:v>
                </c:pt>
                <c:pt idx="12">
                  <c:v>53.058222800000003</c:v>
                </c:pt>
                <c:pt idx="13">
                  <c:v>54.433940499999999</c:v>
                </c:pt>
                <c:pt idx="14">
                  <c:v>59.112268</c:v>
                </c:pt>
                <c:pt idx="15">
                  <c:v>61.690270699999999</c:v>
                </c:pt>
                <c:pt idx="16">
                  <c:v>63.842958000000003</c:v>
                </c:pt>
                <c:pt idx="17">
                  <c:v>65.5825782</c:v>
                </c:pt>
                <c:pt idx="18">
                  <c:v>67.178156599999994</c:v>
                </c:pt>
                <c:pt idx="19">
                  <c:v>68.708517999999998</c:v>
                </c:pt>
                <c:pt idx="20">
                  <c:v>69.95</c:v>
                </c:pt>
                <c:pt idx="25">
                  <c:v>74.462649730069217</c:v>
                </c:pt>
                <c:pt idx="30">
                  <c:v>77.918426975405566</c:v>
                </c:pt>
                <c:pt idx="35">
                  <c:v>80.896828257706943</c:v>
                </c:pt>
                <c:pt idx="40">
                  <c:v>82.505316378991438</c:v>
                </c:pt>
                <c:pt idx="45">
                  <c:v>83.322098381680121</c:v>
                </c:pt>
                <c:pt idx="50">
                  <c:v>83.360941908398871</c:v>
                </c:pt>
                <c:pt idx="55">
                  <c:v>82.413212796384755</c:v>
                </c:pt>
                <c:pt idx="60">
                  <c:v>80.962030862586658</c:v>
                </c:pt>
                <c:pt idx="65">
                  <c:v>80.962030862586658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79896"/>
        <c:axId val="329379504"/>
      </c:lineChart>
      <c:catAx>
        <c:axId val="32937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50"/>
            </a:pPr>
            <a:endParaRPr lang="sk-SK"/>
          </a:p>
        </c:txPr>
        <c:crossAx val="329379504"/>
        <c:crosses val="autoZero"/>
        <c:auto val="1"/>
        <c:lblAlgn val="ctr"/>
        <c:lblOffset val="100"/>
        <c:noMultiLvlLbl val="0"/>
      </c:catAx>
      <c:valAx>
        <c:axId val="329379504"/>
        <c:scaling>
          <c:orientation val="minMax"/>
          <c:min val="3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 HDP na obyvateľa v</a:t>
                </a:r>
                <a:r>
                  <a:rPr lang="sk-SK" sz="1000" b="0" baseline="0"/>
                  <a:t> PPS, EÚ-28=100</a:t>
                </a:r>
                <a:endParaRPr lang="en-US" sz="1000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1000"/>
            </a:pPr>
            <a:endParaRPr lang="sk-SK"/>
          </a:p>
        </c:txPr>
        <c:crossAx val="32937989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0992436026963031"/>
          <c:y val="0.71715223097112868"/>
          <c:w val="0.52463396250621419"/>
          <c:h val="0.12938288201779657"/>
        </c:manualLayout>
      </c:layout>
      <c:overlay val="1"/>
      <c:spPr>
        <a:solidFill>
          <a:sysClr val="window" lastClr="FFFFFF"/>
        </a:solidFill>
      </c:spPr>
    </c:legend>
    <c:plotVisOnly val="0"/>
    <c:dispBlanksAs val="span"/>
    <c:showDLblsOverMax val="0"/>
  </c:chart>
  <c:spPr>
    <a:ln>
      <a:noFill/>
    </a:ln>
  </c:spPr>
  <c:txPr>
    <a:bodyPr/>
    <a:lstStyle/>
    <a:p>
      <a:pPr>
        <a:defRPr sz="1200">
          <a:latin typeface="Constantia" pitchFamily="18" charset="0"/>
        </a:defRPr>
      </a:pPr>
      <a:endParaRPr lang="sk-S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9644444444446"/>
          <c:y val="3.3408148148148145E-2"/>
          <c:w val="0.88128933333333337"/>
          <c:h val="0.831611111111111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'G09'!$B$1:$AZ$1</c:f>
              <c:numCache>
                <c:formatCode>General</c:formatCode>
                <c:ptCount val="5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</c:numCache>
            </c:numRef>
          </c:cat>
          <c:val>
            <c:numRef>
              <c:f>'G09'!$B$5:$AZ$5</c:f>
              <c:numCache>
                <c:formatCode>0.0%</c:formatCode>
                <c:ptCount val="51"/>
                <c:pt idx="0">
                  <c:v>-1.4923997614015513E-2</c:v>
                </c:pt>
                <c:pt idx="1">
                  <c:v>-1.4909808130795274E-2</c:v>
                </c:pt>
                <c:pt idx="2">
                  <c:v>-1.3909806888589338E-2</c:v>
                </c:pt>
                <c:pt idx="3">
                  <c:v>-1.4228132899110887E-2</c:v>
                </c:pt>
                <c:pt idx="4">
                  <c:v>-1.4610808502313541E-2</c:v>
                </c:pt>
                <c:pt idx="5">
                  <c:v>-1.50893424628495E-2</c:v>
                </c:pt>
                <c:pt idx="6">
                  <c:v>-1.5359300480140003E-2</c:v>
                </c:pt>
                <c:pt idx="7">
                  <c:v>-1.5636586439996589E-2</c:v>
                </c:pt>
                <c:pt idx="8">
                  <c:v>-1.5880734650822667E-2</c:v>
                </c:pt>
                <c:pt idx="9">
                  <c:v>-1.5639157608655127E-2</c:v>
                </c:pt>
                <c:pt idx="10">
                  <c:v>-1.5154189981086919E-2</c:v>
                </c:pt>
                <c:pt idx="11">
                  <c:v>-1.439570337678045E-2</c:v>
                </c:pt>
                <c:pt idx="12">
                  <c:v>-1.3585660437584954E-2</c:v>
                </c:pt>
                <c:pt idx="13">
                  <c:v>-1.2860985366812572E-2</c:v>
                </c:pt>
                <c:pt idx="14">
                  <c:v>-1.2036107910680646E-2</c:v>
                </c:pt>
                <c:pt idx="15">
                  <c:v>-1.0983733888798267E-2</c:v>
                </c:pt>
                <c:pt idx="16">
                  <c:v>-1.0287907948015221E-2</c:v>
                </c:pt>
                <c:pt idx="17">
                  <c:v>-9.4787454760498768E-3</c:v>
                </c:pt>
                <c:pt idx="18">
                  <c:v>-8.735895647814837E-3</c:v>
                </c:pt>
                <c:pt idx="19">
                  <c:v>-8.279186030265645E-3</c:v>
                </c:pt>
                <c:pt idx="20">
                  <c:v>-7.8081653937157602E-3</c:v>
                </c:pt>
                <c:pt idx="21">
                  <c:v>-7.6300657317987935E-3</c:v>
                </c:pt>
                <c:pt idx="22">
                  <c:v>-7.3087867119845662E-3</c:v>
                </c:pt>
                <c:pt idx="23">
                  <c:v>-7.5356298175718317E-3</c:v>
                </c:pt>
                <c:pt idx="24">
                  <c:v>-7.6143291212606851E-3</c:v>
                </c:pt>
                <c:pt idx="25">
                  <c:v>-7.4100229264247863E-3</c:v>
                </c:pt>
                <c:pt idx="26">
                  <c:v>-7.6574807989817778E-3</c:v>
                </c:pt>
                <c:pt idx="27">
                  <c:v>-7.625736093097274E-3</c:v>
                </c:pt>
                <c:pt idx="28">
                  <c:v>-7.6962287475105806E-3</c:v>
                </c:pt>
                <c:pt idx="29">
                  <c:v>-8.0306071169493343E-3</c:v>
                </c:pt>
                <c:pt idx="30">
                  <c:v>-8.082162969059975E-3</c:v>
                </c:pt>
                <c:pt idx="31">
                  <c:v>-8.7475821006963578E-3</c:v>
                </c:pt>
                <c:pt idx="32">
                  <c:v>-9.1993667378683086E-3</c:v>
                </c:pt>
                <c:pt idx="33">
                  <c:v>-9.3898938094304357E-3</c:v>
                </c:pt>
                <c:pt idx="34">
                  <c:v>-9.5946109411501473E-3</c:v>
                </c:pt>
                <c:pt idx="35">
                  <c:v>-9.8032454992684065E-3</c:v>
                </c:pt>
                <c:pt idx="36">
                  <c:v>-1.0084790007340527E-2</c:v>
                </c:pt>
                <c:pt idx="37">
                  <c:v>-1.0894804539785585E-2</c:v>
                </c:pt>
                <c:pt idx="38">
                  <c:v>-1.1657763844377028E-2</c:v>
                </c:pt>
                <c:pt idx="39">
                  <c:v>-1.2770576849116658E-2</c:v>
                </c:pt>
                <c:pt idx="40">
                  <c:v>-1.4415206743367812E-2</c:v>
                </c:pt>
                <c:pt idx="41">
                  <c:v>-1.5398910505289021E-2</c:v>
                </c:pt>
                <c:pt idx="42">
                  <c:v>-1.6587811460735194E-2</c:v>
                </c:pt>
                <c:pt idx="43">
                  <c:v>-1.8008678545187548E-2</c:v>
                </c:pt>
                <c:pt idx="44">
                  <c:v>-1.9321477501138717E-2</c:v>
                </c:pt>
                <c:pt idx="45">
                  <c:v>-2.0566466797251381E-2</c:v>
                </c:pt>
                <c:pt idx="46">
                  <c:v>-2.1894972177363581E-2</c:v>
                </c:pt>
                <c:pt idx="47">
                  <c:v>-2.3061886899724951E-2</c:v>
                </c:pt>
                <c:pt idx="48">
                  <c:v>-2.4002491546217822E-2</c:v>
                </c:pt>
                <c:pt idx="49">
                  <c:v>-2.4703514841449434E-2</c:v>
                </c:pt>
                <c:pt idx="50">
                  <c:v>-2.4956729557342697E-2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378720"/>
        <c:axId val="329378328"/>
      </c:lineChart>
      <c:catAx>
        <c:axId val="32937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78328"/>
        <c:crosses val="autoZero"/>
        <c:auto val="1"/>
        <c:lblAlgn val="ctr"/>
        <c:lblOffset val="100"/>
        <c:noMultiLvlLbl val="0"/>
      </c:catAx>
      <c:valAx>
        <c:axId val="329378328"/>
        <c:scaling>
          <c:orientation val="minMax"/>
          <c:max val="0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i="1"/>
                  <a:t>% HDP</a:t>
                </a:r>
              </a:p>
            </c:rich>
          </c:tx>
          <c:layout>
            <c:manualLayout>
              <c:xMode val="edge"/>
              <c:yMode val="edge"/>
              <c:x val="0.12135555555555555"/>
              <c:y val="4.67648148148148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937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66676</xdr:rowOff>
    </xdr:from>
    <xdr:to>
      <xdr:col>13</xdr:col>
      <xdr:colOff>504825</xdr:colOff>
      <xdr:row>16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3829050</xdr:colOff>
      <xdr:row>11</xdr:row>
      <xdr:rowOff>0</xdr:rowOff>
    </xdr:from>
    <xdr:to>
      <xdr:col>8</xdr:col>
      <xdr:colOff>185175</xdr:colOff>
      <xdr:row>23</xdr:row>
      <xdr:rowOff>90150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2038349</xdr:colOff>
      <xdr:row>15</xdr:row>
      <xdr:rowOff>9526</xdr:rowOff>
    </xdr:from>
    <xdr:to>
      <xdr:col>7</xdr:col>
      <xdr:colOff>232799</xdr:colOff>
      <xdr:row>29</xdr:row>
      <xdr:rowOff>13951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57150</xdr:rowOff>
    </xdr:from>
    <xdr:to>
      <xdr:col>8</xdr:col>
      <xdr:colOff>428625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8</xdr:row>
      <xdr:rowOff>57150</xdr:rowOff>
    </xdr:from>
    <xdr:to>
      <xdr:col>9</xdr:col>
      <xdr:colOff>161925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3790950</xdr:colOff>
      <xdr:row>5</xdr:row>
      <xdr:rowOff>57150</xdr:rowOff>
    </xdr:from>
    <xdr:to>
      <xdr:col>8</xdr:col>
      <xdr:colOff>257175</xdr:colOff>
      <xdr:row>19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3867150</xdr:colOff>
      <xdr:row>7</xdr:row>
      <xdr:rowOff>71437</xdr:rowOff>
    </xdr:from>
    <xdr:to>
      <xdr:col>8</xdr:col>
      <xdr:colOff>209550</xdr:colOff>
      <xdr:row>21</xdr:row>
      <xdr:rowOff>147637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10</xdr:row>
      <xdr:rowOff>61912</xdr:rowOff>
    </xdr:from>
    <xdr:to>
      <xdr:col>10</xdr:col>
      <xdr:colOff>238125</xdr:colOff>
      <xdr:row>24</xdr:row>
      <xdr:rowOff>138112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576262</xdr:colOff>
      <xdr:row>9</xdr:row>
      <xdr:rowOff>42862</xdr:rowOff>
    </xdr:from>
    <xdr:to>
      <xdr:col>13</xdr:col>
      <xdr:colOff>533400</xdr:colOff>
      <xdr:row>23</xdr:row>
      <xdr:rowOff>85725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</xdr:row>
      <xdr:rowOff>100012</xdr:rowOff>
    </xdr:from>
    <xdr:to>
      <xdr:col>10</xdr:col>
      <xdr:colOff>295275</xdr:colOff>
      <xdr:row>20</xdr:row>
      <xdr:rowOff>176212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6</xdr:row>
      <xdr:rowOff>85725</xdr:rowOff>
    </xdr:from>
    <xdr:to>
      <xdr:col>11</xdr:col>
      <xdr:colOff>228600</xdr:colOff>
      <xdr:row>20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</xdr:row>
      <xdr:rowOff>95250</xdr:rowOff>
    </xdr:from>
    <xdr:to>
      <xdr:col>14</xdr:col>
      <xdr:colOff>238125</xdr:colOff>
      <xdr:row>14</xdr:row>
      <xdr:rowOff>145422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3057525</xdr:colOff>
      <xdr:row>12</xdr:row>
      <xdr:rowOff>4762</xdr:rowOff>
    </xdr:from>
    <xdr:to>
      <xdr:col>11</xdr:col>
      <xdr:colOff>257175</xdr:colOff>
      <xdr:row>26</xdr:row>
      <xdr:rowOff>80962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0.12899</cdr:x>
      <cdr:y>0.28067</cdr:y>
    </cdr:from>
    <cdr:to>
      <cdr:x>0.90219</cdr:x>
      <cdr:y>0.72396</cdr:y>
    </cdr:to>
    <cdr:grpSp>
      <cdr:nvGrpSpPr>
        <cdr:cNvPr id="6" name="Skupina 5"/>
        <cdr:cNvGrpSpPr/>
      </cdr:nvGrpSpPr>
      <cdr:grpSpPr>
        <a:xfrm xmlns:a="http://schemas.openxmlformats.org/drawingml/2006/main">
          <a:off x="847755" y="769934"/>
          <a:ext cx="5081663" cy="1216033"/>
          <a:chOff x="847725" y="769938"/>
          <a:chExt cx="5081725" cy="1216025"/>
        </a:xfrm>
      </cdr:grpSpPr>
      <cdr:cxnSp macro="">
        <cdr:nvCxnSpPr>
          <cdr:cNvPr id="3" name="Rovná spojnica 2"/>
          <cdr:cNvCxnSpPr/>
        </cdr:nvCxnSpPr>
        <cdr:spPr>
          <a:xfrm xmlns:a="http://schemas.openxmlformats.org/drawingml/2006/main" flipH="1">
            <a:off x="847725" y="1985963"/>
            <a:ext cx="1440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Rovná spojnica 3"/>
          <cdr:cNvCxnSpPr/>
        </cdr:nvCxnSpPr>
        <cdr:spPr>
          <a:xfrm xmlns:a="http://schemas.openxmlformats.org/drawingml/2006/main" flipH="1">
            <a:off x="4489450" y="769938"/>
            <a:ext cx="1440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Rovná spojnica 4"/>
          <cdr:cNvCxnSpPr/>
        </cdr:nvCxnSpPr>
        <cdr:spPr>
          <a:xfrm xmlns:a="http://schemas.openxmlformats.org/drawingml/2006/main" flipH="1">
            <a:off x="2651125" y="1741488"/>
            <a:ext cx="1440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9</xdr:row>
      <xdr:rowOff>66675</xdr:rowOff>
    </xdr:from>
    <xdr:to>
      <xdr:col>11</xdr:col>
      <xdr:colOff>342900</xdr:colOff>
      <xdr:row>26</xdr:row>
      <xdr:rowOff>66675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15</xdr:row>
      <xdr:rowOff>38100</xdr:rowOff>
    </xdr:from>
    <xdr:to>
      <xdr:col>11</xdr:col>
      <xdr:colOff>463550</xdr:colOff>
      <xdr:row>32</xdr:row>
      <xdr:rowOff>40217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0.19561</cdr:x>
      <cdr:y>0.67485</cdr:y>
    </cdr:from>
    <cdr:to>
      <cdr:x>0.29964</cdr:x>
      <cdr:y>0.67485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915460" y="2186517"/>
          <a:ext cx="486833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0.19335</cdr:x>
      <cdr:y>0.72385</cdr:y>
    </cdr:from>
    <cdr:to>
      <cdr:x>0.26798</cdr:x>
      <cdr:y>0.72385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904876" y="2345267"/>
          <a:ext cx="34925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0.19177</cdr:x>
      <cdr:y>0.77611</cdr:y>
    </cdr:from>
    <cdr:to>
      <cdr:x>0.29285</cdr:x>
      <cdr:y>0.77677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897467" y="2514600"/>
          <a:ext cx="473076" cy="211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0.19335</cdr:x>
      <cdr:y>0.82511</cdr:y>
    </cdr:from>
    <cdr:to>
      <cdr:x>0.2725</cdr:x>
      <cdr:y>0.82511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904876" y="2673350"/>
          <a:ext cx="370416" cy="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0.2725</cdr:x>
      <cdr:y>0.62585</cdr:y>
    </cdr:from>
    <cdr:to>
      <cdr:x>0.71006</cdr:x>
      <cdr:y>0.88064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276152" y="2028140"/>
          <a:ext cx="2049131" cy="8256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000" b="1">
              <a:latin typeface="Constantia" panose="02030602050306030303" pitchFamily="18" charset="0"/>
            </a:rPr>
            <a:t>zákl. </a:t>
          </a:r>
          <a:r>
            <a:rPr lang="sk-SK" sz="1000" b="1" baseline="0">
              <a:latin typeface="Constantia" panose="02030602050306030303" pitchFamily="18" charset="0"/>
            </a:rPr>
            <a:t>scenár/</a:t>
          </a:r>
          <a:r>
            <a:rPr lang="sk-SK" sz="1000" b="1">
              <a:latin typeface="Constantia" panose="02030602050306030303" pitchFamily="18" charset="0"/>
            </a:rPr>
            <a:t>riziková prirážka</a:t>
          </a:r>
        </a:p>
        <a:p xmlns:a="http://schemas.openxmlformats.org/drawingml/2006/main">
          <a:r>
            <a:rPr lang="sk-SK" sz="1000" b="1">
              <a:latin typeface="Constantia" panose="02030602050306030303" pitchFamily="18" charset="0"/>
            </a:rPr>
            <a:t>náklady kapitálu</a:t>
          </a:r>
        </a:p>
        <a:p xmlns:a="http://schemas.openxmlformats.org/drawingml/2006/main">
          <a:r>
            <a:rPr lang="sk-SK" sz="1000" b="1">
              <a:latin typeface="Constantia" panose="02030602050306030303" pitchFamily="18" charset="0"/>
            </a:rPr>
            <a:t>úspory slabý efekt</a:t>
          </a:r>
        </a:p>
        <a:p xmlns:a="http://schemas.openxmlformats.org/drawingml/2006/main">
          <a:r>
            <a:rPr lang="sk-SK" sz="1000" b="1">
              <a:latin typeface="Constantia" panose="02030602050306030303" pitchFamily="18" charset="0"/>
            </a:rPr>
            <a:t>úspory silný efekt</a:t>
          </a:r>
          <a:endParaRPr lang="en-GB" sz="1000" b="1">
            <a:latin typeface="Constantia" panose="02030602050306030303" pitchFamily="18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</xdr:row>
      <xdr:rowOff>28575</xdr:rowOff>
    </xdr:from>
    <xdr:to>
      <xdr:col>12</xdr:col>
      <xdr:colOff>428625</xdr:colOff>
      <xdr:row>25</xdr:row>
      <xdr:rowOff>28575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123825</xdr:rowOff>
    </xdr:from>
    <xdr:to>
      <xdr:col>11</xdr:col>
      <xdr:colOff>466725</xdr:colOff>
      <xdr:row>25</xdr:row>
      <xdr:rowOff>123825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12169</xdr:colOff>
      <xdr:row>108</xdr:row>
      <xdr:rowOff>165848</xdr:rowOff>
    </xdr:from>
    <xdr:to>
      <xdr:col>14</xdr:col>
      <xdr:colOff>276345</xdr:colOff>
      <xdr:row>123</xdr:row>
      <xdr:rowOff>8348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105</xdr:row>
      <xdr:rowOff>100012</xdr:rowOff>
    </xdr:from>
    <xdr:to>
      <xdr:col>13</xdr:col>
      <xdr:colOff>232800</xdr:colOff>
      <xdr:row>119</xdr:row>
      <xdr:rowOff>133012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19290</xdr:colOff>
      <xdr:row>1</xdr:row>
      <xdr:rowOff>124065</xdr:rowOff>
    </xdr:from>
    <xdr:to>
      <xdr:col>12</xdr:col>
      <xdr:colOff>523832</xdr:colOff>
      <xdr:row>15</xdr:row>
      <xdr:rowOff>128490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95250</xdr:rowOff>
    </xdr:from>
    <xdr:to>
      <xdr:col>10</xdr:col>
      <xdr:colOff>280425</xdr:colOff>
      <xdr:row>23</xdr:row>
      <xdr:rowOff>42525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142875</xdr:rowOff>
    </xdr:from>
    <xdr:to>
      <xdr:col>13</xdr:col>
      <xdr:colOff>289950</xdr:colOff>
      <xdr:row>19</xdr:row>
      <xdr:rowOff>175875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790574</xdr:colOff>
      <xdr:row>7</xdr:row>
      <xdr:rowOff>180976</xdr:rowOff>
    </xdr:from>
    <xdr:to>
      <xdr:col>7</xdr:col>
      <xdr:colOff>838200</xdr:colOff>
      <xdr:row>20</xdr:row>
      <xdr:rowOff>104776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6</xdr:row>
      <xdr:rowOff>38100</xdr:rowOff>
    </xdr:from>
    <xdr:to>
      <xdr:col>7</xdr:col>
      <xdr:colOff>19050</xdr:colOff>
      <xdr:row>19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838199</xdr:colOff>
      <xdr:row>7</xdr:row>
      <xdr:rowOff>28575</xdr:rowOff>
    </xdr:from>
    <xdr:to>
      <xdr:col>6</xdr:col>
      <xdr:colOff>504825</xdr:colOff>
      <xdr:row>19</xdr:row>
      <xdr:rowOff>66674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7</xdr:row>
      <xdr:rowOff>66675</xdr:rowOff>
    </xdr:from>
    <xdr:to>
      <xdr:col>9</xdr:col>
      <xdr:colOff>204225</xdr:colOff>
      <xdr:row>24</xdr:row>
      <xdr:rowOff>13950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23133</xdr:colOff>
      <xdr:row>11</xdr:row>
      <xdr:rowOff>77561</xdr:rowOff>
    </xdr:from>
    <xdr:to>
      <xdr:col>9</xdr:col>
      <xdr:colOff>255932</xdr:colOff>
      <xdr:row>25</xdr:row>
      <xdr:rowOff>110561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</xdr:colOff>
      <xdr:row>11</xdr:row>
      <xdr:rowOff>103414</xdr:rowOff>
    </xdr:from>
    <xdr:to>
      <xdr:col>8</xdr:col>
      <xdr:colOff>246407</xdr:colOff>
      <xdr:row>25</xdr:row>
      <xdr:rowOff>136414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9</xdr:row>
      <xdr:rowOff>171450</xdr:rowOff>
    </xdr:from>
    <xdr:to>
      <xdr:col>12</xdr:col>
      <xdr:colOff>321733</xdr:colOff>
      <xdr:row>26</xdr:row>
      <xdr:rowOff>173567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9</xdr:row>
      <xdr:rowOff>57150</xdr:rowOff>
    </xdr:from>
    <xdr:to>
      <xdr:col>16</xdr:col>
      <xdr:colOff>71966</xdr:colOff>
      <xdr:row>26</xdr:row>
      <xdr:rowOff>59267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0.38472</cdr:x>
      <cdr:y>0.04899</cdr:y>
    </cdr:from>
    <cdr:to>
      <cdr:x>0.97423</cdr:x>
      <cdr:y>0.86022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801284" y="158758"/>
          <a:ext cx="2760144" cy="26288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3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1200">
            <a:solidFill>
              <a:sysClr val="windowText" lastClr="000000"/>
            </a:solidFill>
            <a:latin typeface="Constantia" panose="02030602050306030303" pitchFamily="18" charset="0"/>
          </a:endParaRPr>
        </a:p>
        <a:p xmlns:a="http://schemas.openxmlformats.org/drawingml/2006/main">
          <a:endParaRPr lang="en-US" sz="1200">
            <a:solidFill>
              <a:sysClr val="windowText" lastClr="000000"/>
            </a:solidFill>
            <a:latin typeface="Constantia" panose="02030602050306030303" pitchFamily="18" charset="0"/>
          </a:endParaRPr>
        </a:p>
        <a:p xmlns:a="http://schemas.openxmlformats.org/drawingml/2006/main">
          <a:endParaRPr lang="en-US" sz="1200">
            <a:solidFill>
              <a:sysClr val="windowText" lastClr="000000"/>
            </a:solidFill>
            <a:latin typeface="Constantia" panose="02030602050306030303" pitchFamily="18" charset="0"/>
          </a:endParaRPr>
        </a:p>
        <a:p xmlns:a="http://schemas.openxmlformats.org/drawingml/2006/main">
          <a:endParaRPr lang="en-US" sz="1200">
            <a:solidFill>
              <a:sysClr val="windowText" lastClr="000000"/>
            </a:solidFill>
            <a:latin typeface="Constantia" panose="02030602050306030303" pitchFamily="18" charset="0"/>
          </a:endParaRPr>
        </a:p>
        <a:p xmlns:a="http://schemas.openxmlformats.org/drawingml/2006/main">
          <a:endParaRPr lang="en-US" sz="1200">
            <a:solidFill>
              <a:sysClr val="windowText" lastClr="000000"/>
            </a:solidFill>
            <a:latin typeface="Constantia" panose="02030602050306030303" pitchFamily="18" charset="0"/>
          </a:endParaRPr>
        </a:p>
        <a:p xmlns:a="http://schemas.openxmlformats.org/drawingml/2006/main">
          <a:endParaRPr lang="en-US" sz="1200">
            <a:solidFill>
              <a:sysClr val="windowText" lastClr="000000"/>
            </a:solidFill>
            <a:latin typeface="Constantia" panose="02030602050306030303" pitchFamily="18" charset="0"/>
          </a:endParaRPr>
        </a:p>
        <a:p xmlns:a="http://schemas.openxmlformats.org/drawingml/2006/main">
          <a:endParaRPr lang="en-US" sz="1200">
            <a:solidFill>
              <a:sysClr val="windowText" lastClr="000000"/>
            </a:solidFill>
            <a:latin typeface="Constantia" panose="02030602050306030303" pitchFamily="18" charset="0"/>
          </a:endParaRPr>
        </a:p>
        <a:p xmlns:a="http://schemas.openxmlformats.org/drawingml/2006/main">
          <a:endParaRPr lang="en-US" sz="1200">
            <a:solidFill>
              <a:sysClr val="windowText" lastClr="000000"/>
            </a:solidFill>
            <a:latin typeface="Constantia" panose="02030602050306030303" pitchFamily="18" charset="0"/>
          </a:endParaRPr>
        </a:p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Constantia" panose="02030602050306030303" pitchFamily="18" charset="0"/>
            </a:rPr>
            <a:t>	</a:t>
          </a:r>
          <a:r>
            <a:rPr lang="en-US" sz="1000">
              <a:solidFill>
                <a:sysClr val="windowText" lastClr="000000"/>
              </a:solidFill>
              <a:latin typeface="Constantia" panose="02030602050306030303" pitchFamily="18" charset="0"/>
            </a:rPr>
            <a:t>projekcia EK</a:t>
          </a:r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sqref="A1:D1"/>
    </sheetView>
  </sheetViews>
  <sheetFormatPr defaultRowHeight="15" x14ac:dyDescent="0.25"/>
  <cols>
    <col min="1" max="1" width="16.7109375" customWidth="1"/>
    <col min="2" max="2" width="40.7109375" customWidth="1"/>
    <col min="3" max="3" width="51.5703125" customWidth="1"/>
    <col min="4" max="4" width="17.42578125" customWidth="1"/>
  </cols>
  <sheetData>
    <row r="1" spans="1:4" x14ac:dyDescent="0.25">
      <c r="A1" s="567" t="s">
        <v>249</v>
      </c>
      <c r="B1" s="567"/>
      <c r="C1" s="567"/>
      <c r="D1" s="567"/>
    </row>
    <row r="2" spans="1:4" x14ac:dyDescent="0.25">
      <c r="A2" s="202" t="s">
        <v>250</v>
      </c>
      <c r="B2" s="202" t="s">
        <v>251</v>
      </c>
      <c r="C2" s="202" t="s">
        <v>252</v>
      </c>
      <c r="D2" s="202" t="s">
        <v>253</v>
      </c>
    </row>
    <row r="3" spans="1:4" x14ac:dyDescent="0.25">
      <c r="A3" s="568">
        <v>41260</v>
      </c>
      <c r="B3" s="569" t="s">
        <v>271</v>
      </c>
      <c r="C3" s="203" t="s">
        <v>254</v>
      </c>
      <c r="D3" s="203" t="s">
        <v>256</v>
      </c>
    </row>
    <row r="4" spans="1:4" ht="15.75" thickBot="1" x14ac:dyDescent="0.3">
      <c r="A4" s="566"/>
      <c r="B4" s="570"/>
      <c r="C4" s="204" t="s">
        <v>255</v>
      </c>
      <c r="D4" s="204" t="s">
        <v>256</v>
      </c>
    </row>
    <row r="5" spans="1:4" x14ac:dyDescent="0.25">
      <c r="A5" s="564">
        <v>41394</v>
      </c>
      <c r="B5" s="214" t="s">
        <v>257</v>
      </c>
      <c r="C5" s="214" t="s">
        <v>259</v>
      </c>
      <c r="D5" s="214" t="s">
        <v>256</v>
      </c>
    </row>
    <row r="6" spans="1:4" x14ac:dyDescent="0.25">
      <c r="A6" s="565"/>
      <c r="B6" s="213" t="s">
        <v>258</v>
      </c>
      <c r="C6" s="213" t="s">
        <v>260</v>
      </c>
      <c r="D6" s="213" t="s">
        <v>262</v>
      </c>
    </row>
    <row r="7" spans="1:4" ht="15.75" thickBot="1" x14ac:dyDescent="0.3">
      <c r="A7" s="566"/>
      <c r="B7" s="205"/>
      <c r="C7" s="204" t="s">
        <v>261</v>
      </c>
      <c r="D7" s="204" t="s">
        <v>262</v>
      </c>
    </row>
    <row r="8" spans="1:4" x14ac:dyDescent="0.25">
      <c r="A8" s="564">
        <v>41757</v>
      </c>
      <c r="B8" s="203" t="s">
        <v>257</v>
      </c>
      <c r="C8" s="203" t="s">
        <v>263</v>
      </c>
      <c r="D8" s="203" t="s">
        <v>265</v>
      </c>
    </row>
    <row r="9" spans="1:4" ht="15.75" thickBot="1" x14ac:dyDescent="0.3">
      <c r="A9" s="565"/>
      <c r="B9" s="213" t="s">
        <v>258</v>
      </c>
      <c r="C9" s="213" t="s">
        <v>264</v>
      </c>
      <c r="D9" s="213" t="s">
        <v>266</v>
      </c>
    </row>
    <row r="10" spans="1:4" x14ac:dyDescent="0.25">
      <c r="A10" s="564">
        <v>42124</v>
      </c>
      <c r="B10" s="214" t="s">
        <v>257</v>
      </c>
      <c r="C10" s="214" t="s">
        <v>267</v>
      </c>
      <c r="D10" s="214" t="s">
        <v>262</v>
      </c>
    </row>
    <row r="11" spans="1:4" x14ac:dyDescent="0.25">
      <c r="A11" s="565"/>
      <c r="B11" s="213" t="s">
        <v>258</v>
      </c>
      <c r="C11" s="213" t="s">
        <v>268</v>
      </c>
      <c r="D11" s="213" t="s">
        <v>256</v>
      </c>
    </row>
    <row r="12" spans="1:4" x14ac:dyDescent="0.25">
      <c r="A12" s="565"/>
      <c r="B12" s="215"/>
      <c r="C12" s="213" t="s">
        <v>269</v>
      </c>
      <c r="D12" s="213" t="s">
        <v>256</v>
      </c>
    </row>
    <row r="13" spans="1:4" ht="15.75" thickBot="1" x14ac:dyDescent="0.3">
      <c r="A13" s="566"/>
      <c r="B13" s="205"/>
      <c r="C13" s="204" t="s">
        <v>270</v>
      </c>
      <c r="D13" s="204" t="s">
        <v>265</v>
      </c>
    </row>
    <row r="14" spans="1:4" x14ac:dyDescent="0.25">
      <c r="D14" s="206" t="s">
        <v>231</v>
      </c>
    </row>
  </sheetData>
  <mergeCells count="6">
    <mergeCell ref="A10:A13"/>
    <mergeCell ref="A1:D1"/>
    <mergeCell ref="A3:A4"/>
    <mergeCell ref="B3:B4"/>
    <mergeCell ref="A5:A7"/>
    <mergeCell ref="A8:A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sqref="A1:C1"/>
    </sheetView>
  </sheetViews>
  <sheetFormatPr defaultRowHeight="15" x14ac:dyDescent="0.25"/>
  <cols>
    <col min="1" max="1" width="61.140625" style="60" customWidth="1"/>
    <col min="2" max="16384" width="9.140625" style="60"/>
  </cols>
  <sheetData>
    <row r="1" spans="1:6" x14ac:dyDescent="0.25">
      <c r="A1" s="596" t="s">
        <v>465</v>
      </c>
      <c r="B1" s="596"/>
      <c r="C1" s="596"/>
    </row>
    <row r="2" spans="1:6" x14ac:dyDescent="0.25">
      <c r="A2" s="351"/>
      <c r="B2" s="351" t="s">
        <v>466</v>
      </c>
      <c r="C2" s="351" t="s">
        <v>467</v>
      </c>
    </row>
    <row r="3" spans="1:6" x14ac:dyDescent="0.25">
      <c r="A3" s="352" t="s">
        <v>468</v>
      </c>
      <c r="B3" s="353">
        <v>58251</v>
      </c>
      <c r="C3" s="353">
        <v>147160</v>
      </c>
    </row>
    <row r="4" spans="1:6" x14ac:dyDescent="0.25">
      <c r="A4" s="354" t="s">
        <v>469</v>
      </c>
      <c r="B4" s="355">
        <f>SUM(B5:B10)</f>
        <v>-93455</v>
      </c>
      <c r="C4" s="355">
        <f>SUM(C5:C10)</f>
        <v>79667</v>
      </c>
    </row>
    <row r="5" spans="1:6" x14ac:dyDescent="0.25">
      <c r="A5" s="356" t="s">
        <v>470</v>
      </c>
      <c r="B5" s="357">
        <v>-311393</v>
      </c>
      <c r="C5" s="357">
        <v>-301035</v>
      </c>
    </row>
    <row r="6" spans="1:6" x14ac:dyDescent="0.25">
      <c r="A6" s="356" t="s">
        <v>471</v>
      </c>
      <c r="B6" s="357">
        <v>175818</v>
      </c>
      <c r="C6" s="357">
        <v>386703</v>
      </c>
    </row>
    <row r="7" spans="1:6" x14ac:dyDescent="0.25">
      <c r="A7" s="356" t="s">
        <v>472</v>
      </c>
      <c r="B7" s="357">
        <v>41023</v>
      </c>
      <c r="C7" s="357">
        <v>0</v>
      </c>
    </row>
    <row r="8" spans="1:6" x14ac:dyDescent="0.25">
      <c r="A8" s="356" t="s">
        <v>473</v>
      </c>
      <c r="B8" s="357">
        <v>0</v>
      </c>
      <c r="C8" s="357">
        <v>-7</v>
      </c>
    </row>
    <row r="9" spans="1:6" x14ac:dyDescent="0.25">
      <c r="A9" s="356" t="s">
        <v>474</v>
      </c>
      <c r="B9" s="357">
        <v>1097</v>
      </c>
      <c r="C9" s="357">
        <v>-4830</v>
      </c>
    </row>
    <row r="10" spans="1:6" x14ac:dyDescent="0.25">
      <c r="A10" s="356" t="s">
        <v>475</v>
      </c>
      <c r="B10" s="357">
        <v>0</v>
      </c>
      <c r="C10" s="357">
        <v>-1164</v>
      </c>
    </row>
    <row r="11" spans="1:6" x14ac:dyDescent="0.25">
      <c r="A11" s="358" t="s">
        <v>476</v>
      </c>
      <c r="B11" s="355">
        <f>SUM(B12:B17)</f>
        <v>-109528</v>
      </c>
      <c r="C11" s="355">
        <f>SUM(C12:C17)</f>
        <v>-32258</v>
      </c>
    </row>
    <row r="12" spans="1:6" x14ac:dyDescent="0.25">
      <c r="A12" s="356" t="s">
        <v>477</v>
      </c>
      <c r="B12" s="357">
        <v>-158102</v>
      </c>
      <c r="C12" s="357">
        <v>-89582</v>
      </c>
      <c r="F12" s="10"/>
    </row>
    <row r="13" spans="1:6" x14ac:dyDescent="0.25">
      <c r="A13" s="356" t="s">
        <v>478</v>
      </c>
      <c r="B13" s="357">
        <v>72248</v>
      </c>
      <c r="C13" s="357">
        <v>67866</v>
      </c>
    </row>
    <row r="14" spans="1:6" x14ac:dyDescent="0.25">
      <c r="A14" s="356" t="s">
        <v>479</v>
      </c>
      <c r="B14" s="357">
        <v>-20788</v>
      </c>
      <c r="C14" s="357">
        <v>-5620</v>
      </c>
    </row>
    <row r="15" spans="1:6" x14ac:dyDescent="0.25">
      <c r="A15" s="356" t="s">
        <v>474</v>
      </c>
      <c r="B15" s="357">
        <v>-4326</v>
      </c>
      <c r="C15" s="357">
        <v>-4657</v>
      </c>
    </row>
    <row r="16" spans="1:6" x14ac:dyDescent="0.25">
      <c r="A16" s="356" t="s">
        <v>480</v>
      </c>
      <c r="B16" s="357">
        <v>-2596</v>
      </c>
      <c r="C16" s="357">
        <v>-265</v>
      </c>
    </row>
    <row r="17" spans="1:3" x14ac:dyDescent="0.25">
      <c r="A17" s="356" t="s">
        <v>481</v>
      </c>
      <c r="B17" s="357">
        <v>4036</v>
      </c>
      <c r="C17" s="357">
        <v>0</v>
      </c>
    </row>
    <row r="18" spans="1:3" x14ac:dyDescent="0.25">
      <c r="A18" s="354" t="s">
        <v>482</v>
      </c>
      <c r="B18" s="355">
        <v>5573</v>
      </c>
      <c r="C18" s="355">
        <v>0</v>
      </c>
    </row>
    <row r="19" spans="1:3" x14ac:dyDescent="0.25">
      <c r="A19" s="146" t="s">
        <v>483</v>
      </c>
      <c r="B19" s="359">
        <f>B22</f>
        <v>47751</v>
      </c>
      <c r="C19" s="359">
        <f>C22</f>
        <v>35235</v>
      </c>
    </row>
    <row r="20" spans="1:3" x14ac:dyDescent="0.25">
      <c r="A20" s="19" t="s">
        <v>484</v>
      </c>
      <c r="B20" s="360">
        <v>1571247</v>
      </c>
      <c r="C20" s="360">
        <v>3406448</v>
      </c>
    </row>
    <row r="21" spans="1:3" x14ac:dyDescent="0.25">
      <c r="A21" s="19" t="s">
        <v>485</v>
      </c>
      <c r="B21" s="360">
        <v>1618998</v>
      </c>
      <c r="C21" s="360">
        <v>3441683</v>
      </c>
    </row>
    <row r="22" spans="1:3" x14ac:dyDescent="0.25">
      <c r="A22" s="361" t="s">
        <v>486</v>
      </c>
      <c r="B22" s="362">
        <f>B21-B20</f>
        <v>47751</v>
      </c>
      <c r="C22" s="362">
        <f>C21-C20</f>
        <v>35235</v>
      </c>
    </row>
    <row r="23" spans="1:3" x14ac:dyDescent="0.25">
      <c r="A23" s="597" t="s">
        <v>487</v>
      </c>
      <c r="B23" s="597"/>
      <c r="C23" s="597"/>
    </row>
    <row r="24" spans="1:3" x14ac:dyDescent="0.25">
      <c r="A24" s="363" t="s">
        <v>488</v>
      </c>
      <c r="B24" s="19"/>
      <c r="C24" s="19"/>
    </row>
  </sheetData>
  <mergeCells count="2">
    <mergeCell ref="A1:C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sqref="A1:E1"/>
    </sheetView>
  </sheetViews>
  <sheetFormatPr defaultRowHeight="15" x14ac:dyDescent="0.25"/>
  <cols>
    <col min="1" max="1" width="46.140625" style="529" bestFit="1" customWidth="1"/>
    <col min="2" max="5" width="9.42578125" style="562" customWidth="1"/>
    <col min="6" max="16384" width="9.140625" style="529"/>
  </cols>
  <sheetData>
    <row r="1" spans="1:5" x14ac:dyDescent="0.25">
      <c r="A1" s="598" t="s">
        <v>680</v>
      </c>
      <c r="B1" s="598"/>
      <c r="C1" s="598"/>
      <c r="D1" s="598"/>
      <c r="E1" s="598"/>
    </row>
    <row r="2" spans="1:5" ht="15.75" thickBot="1" x14ac:dyDescent="0.3">
      <c r="A2" s="530" t="s">
        <v>681</v>
      </c>
      <c r="B2" s="531">
        <v>2013</v>
      </c>
      <c r="C2" s="532">
        <v>2014</v>
      </c>
      <c r="D2" s="532">
        <v>2014</v>
      </c>
      <c r="E2" s="531">
        <v>2014</v>
      </c>
    </row>
    <row r="3" spans="1:5" x14ac:dyDescent="0.25">
      <c r="A3" s="533" t="s">
        <v>682</v>
      </c>
      <c r="B3" s="534">
        <v>0.04</v>
      </c>
      <c r="C3" s="535">
        <v>0.04</v>
      </c>
      <c r="D3" s="536">
        <v>0.03</v>
      </c>
      <c r="E3" s="537">
        <v>0.05</v>
      </c>
    </row>
    <row r="4" spans="1:5" x14ac:dyDescent="0.25">
      <c r="A4" s="538" t="s">
        <v>683</v>
      </c>
      <c r="B4" s="539"/>
      <c r="C4" s="540"/>
      <c r="D4" s="540"/>
      <c r="E4" s="541"/>
    </row>
    <row r="5" spans="1:5" x14ac:dyDescent="0.25">
      <c r="A5" s="542" t="s">
        <v>684</v>
      </c>
      <c r="B5" s="543">
        <v>-37056</v>
      </c>
      <c r="C5" s="544">
        <v>-41175</v>
      </c>
      <c r="D5" s="545">
        <v>-45460</v>
      </c>
      <c r="E5" s="546">
        <v>-41970</v>
      </c>
    </row>
    <row r="6" spans="1:5" x14ac:dyDescent="0.25">
      <c r="A6" s="547" t="s">
        <v>685</v>
      </c>
      <c r="B6" s="548">
        <v>1.006</v>
      </c>
      <c r="C6" s="549">
        <v>1.075</v>
      </c>
      <c r="D6" s="550">
        <v>1.9039999999999999</v>
      </c>
      <c r="E6" s="551">
        <v>0.626</v>
      </c>
    </row>
    <row r="7" spans="1:5" x14ac:dyDescent="0.25">
      <c r="A7" s="552" t="s">
        <v>686</v>
      </c>
      <c r="B7" s="553">
        <v>0.48199999999999998</v>
      </c>
      <c r="C7" s="549">
        <v>0.503</v>
      </c>
      <c r="D7" s="550">
        <v>0.503</v>
      </c>
      <c r="E7" s="551">
        <v>0.503</v>
      </c>
    </row>
    <row r="8" spans="1:5" x14ac:dyDescent="0.25">
      <c r="A8" s="547" t="s">
        <v>687</v>
      </c>
      <c r="B8" s="548">
        <v>1.488</v>
      </c>
      <c r="C8" s="549">
        <v>1.5780000000000001</v>
      </c>
      <c r="D8" s="550">
        <v>2.4060000000000001</v>
      </c>
      <c r="E8" s="551">
        <v>1.129</v>
      </c>
    </row>
    <row r="9" spans="1:5" x14ac:dyDescent="0.25">
      <c r="A9" s="542" t="s">
        <v>688</v>
      </c>
      <c r="B9" s="543">
        <v>55234</v>
      </c>
      <c r="C9" s="544">
        <v>61368</v>
      </c>
      <c r="D9" s="545">
        <v>73884</v>
      </c>
      <c r="E9" s="546">
        <v>55997</v>
      </c>
    </row>
    <row r="10" spans="1:5" x14ac:dyDescent="0.25">
      <c r="A10" s="554" t="s">
        <v>689</v>
      </c>
      <c r="B10" s="555">
        <v>2.48</v>
      </c>
      <c r="C10" s="556">
        <v>2.63</v>
      </c>
      <c r="D10" s="557">
        <v>3.89</v>
      </c>
      <c r="E10" s="558">
        <v>1.96</v>
      </c>
    </row>
    <row r="11" spans="1:5" x14ac:dyDescent="0.25">
      <c r="A11" s="559" t="s">
        <v>690</v>
      </c>
      <c r="B11" s="560"/>
      <c r="C11" s="560"/>
      <c r="D11" s="560"/>
      <c r="E11" s="561" t="s">
        <v>691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/>
  </sheetViews>
  <sheetFormatPr defaultRowHeight="15" x14ac:dyDescent="0.25"/>
  <cols>
    <col min="1" max="1" width="43.140625" bestFit="1" customWidth="1"/>
    <col min="5" max="5" width="14.42578125" bestFit="1" customWidth="1"/>
  </cols>
  <sheetData>
    <row r="1" spans="1:5" x14ac:dyDescent="0.25">
      <c r="A1" s="35" t="s">
        <v>288</v>
      </c>
      <c r="B1" s="61"/>
      <c r="C1" s="61"/>
      <c r="D1" s="16"/>
      <c r="E1" s="16"/>
    </row>
    <row r="2" spans="1:5" x14ac:dyDescent="0.25">
      <c r="A2" s="47"/>
      <c r="B2" s="587" t="s">
        <v>10</v>
      </c>
      <c r="C2" s="587"/>
      <c r="D2" s="599" t="s">
        <v>96</v>
      </c>
      <c r="E2" s="599"/>
    </row>
    <row r="3" spans="1:5" x14ac:dyDescent="0.25">
      <c r="A3" s="2"/>
      <c r="B3" s="88" t="s">
        <v>0</v>
      </c>
      <c r="C3" s="88" t="s">
        <v>77</v>
      </c>
      <c r="D3" s="88" t="s">
        <v>0</v>
      </c>
      <c r="E3" s="88" t="s">
        <v>77</v>
      </c>
    </row>
    <row r="4" spans="1:5" x14ac:dyDescent="0.25">
      <c r="A4" s="3" t="s">
        <v>1</v>
      </c>
      <c r="B4" s="13">
        <f>C4/$C$14*100</f>
        <v>-2.5850080406933493</v>
      </c>
      <c r="C4" s="17">
        <v>-1902.3890000000001</v>
      </c>
      <c r="D4" s="28">
        <v>0.1805608389981006</v>
      </c>
      <c r="E4" s="12">
        <v>92.528999999999996</v>
      </c>
    </row>
    <row r="5" spans="1:5" x14ac:dyDescent="0.25">
      <c r="A5" s="4" t="s">
        <v>2</v>
      </c>
      <c r="B5" s="14">
        <f>C5/C14*100</f>
        <v>-0.47402187339432805</v>
      </c>
      <c r="C5" s="18">
        <v>-348.84765676121032</v>
      </c>
      <c r="D5" s="46">
        <v>7.6509750598687531E-2</v>
      </c>
      <c r="E5" s="31">
        <v>48.27333137900564</v>
      </c>
    </row>
    <row r="6" spans="1:5" x14ac:dyDescent="0.25">
      <c r="A6" s="4" t="s">
        <v>3</v>
      </c>
      <c r="B6" s="14">
        <f>C6/$C$14*100</f>
        <v>-7.4438772540346256E-4</v>
      </c>
      <c r="C6" s="6">
        <f>'T12'!B24</f>
        <v>-0.54781842000102188</v>
      </c>
      <c r="D6" s="46">
        <v>-0.72589788380046316</v>
      </c>
      <c r="E6" s="31">
        <v>-523.63070842000104</v>
      </c>
    </row>
    <row r="7" spans="1:5" x14ac:dyDescent="0.25">
      <c r="A7" s="4" t="s">
        <v>4</v>
      </c>
      <c r="B7" s="14">
        <f>C7/$C$14*100</f>
        <v>-1.89220584588056</v>
      </c>
      <c r="C7" s="18">
        <v>-1392.5340000000001</v>
      </c>
      <c r="D7" s="46">
        <v>6.7140921803158671E-2</v>
      </c>
      <c r="E7" s="31">
        <v>20.822999999999865</v>
      </c>
    </row>
    <row r="8" spans="1:5" x14ac:dyDescent="0.25">
      <c r="A8" s="3" t="s">
        <v>5</v>
      </c>
      <c r="B8" s="13">
        <f>B4-B5-B6-B7</f>
        <v>-0.21803593369305796</v>
      </c>
      <c r="C8" s="13">
        <f>C4-C5-C6-C7</f>
        <v>-160.45952481878862</v>
      </c>
      <c r="D8" s="28">
        <v>0.76280805039671762</v>
      </c>
      <c r="E8" s="12">
        <v>547.06337704099553</v>
      </c>
    </row>
    <row r="9" spans="1:5" x14ac:dyDescent="0.25">
      <c r="A9" s="5" t="s">
        <v>6</v>
      </c>
      <c r="B9" s="14">
        <f>C9/$C$14*100</f>
        <v>0.76466246335746169</v>
      </c>
      <c r="C9" s="18">
        <f>'T20'!F104/1000</f>
        <v>562.73923953209965</v>
      </c>
      <c r="D9" s="46">
        <v>0.12226612668492143</v>
      </c>
      <c r="E9" s="31">
        <v>99.739239532099646</v>
      </c>
    </row>
    <row r="10" spans="1:5" x14ac:dyDescent="0.25">
      <c r="A10" s="5" t="s">
        <v>7</v>
      </c>
      <c r="B10" s="14">
        <f>C10/$C$14*100</f>
        <v>0.66561352525770201</v>
      </c>
      <c r="C10" s="6">
        <v>489.846</v>
      </c>
      <c r="D10" s="46">
        <v>-1.3463436021577624E-2</v>
      </c>
      <c r="E10" s="31">
        <v>0</v>
      </c>
    </row>
    <row r="11" spans="1:5" x14ac:dyDescent="0.25">
      <c r="A11" s="5" t="s">
        <v>87</v>
      </c>
      <c r="B11" s="14">
        <f>C11/$C$14*100</f>
        <v>0.59271122983229574</v>
      </c>
      <c r="C11" s="18">
        <f>'T19'!C28/1000</f>
        <v>436.19489999999996</v>
      </c>
      <c r="D11" s="46">
        <v>-1.1988866470710735E-2</v>
      </c>
      <c r="E11" s="31">
        <v>0</v>
      </c>
    </row>
    <row r="12" spans="1:5" ht="24.75" thickBot="1" x14ac:dyDescent="0.3">
      <c r="A12" s="7" t="s">
        <v>8</v>
      </c>
      <c r="B12" s="15">
        <f>B8+B9+B10-B11</f>
        <v>0.61952882508981</v>
      </c>
      <c r="C12" s="8">
        <f>C8+C9+C10-C11</f>
        <v>455.93081471331107</v>
      </c>
      <c r="D12" s="30">
        <v>0.88359960753077216</v>
      </c>
      <c r="E12" s="8">
        <v>646.80261657309518</v>
      </c>
    </row>
    <row r="13" spans="1:5" x14ac:dyDescent="0.25">
      <c r="A13" s="9"/>
      <c r="B13" s="60"/>
      <c r="C13" s="87"/>
      <c r="D13" s="87"/>
      <c r="E13" s="87" t="s">
        <v>9</v>
      </c>
    </row>
    <row r="14" spans="1:5" x14ac:dyDescent="0.25">
      <c r="A14" s="5" t="s">
        <v>79</v>
      </c>
      <c r="B14" s="60"/>
      <c r="C14" s="18">
        <v>73593.156000000003</v>
      </c>
      <c r="D14" s="41"/>
      <c r="E14" s="31"/>
    </row>
    <row r="16" spans="1:5" x14ac:dyDescent="0.25">
      <c r="A16" s="35" t="s">
        <v>207</v>
      </c>
      <c r="B16" s="60"/>
      <c r="C16" s="60"/>
    </row>
    <row r="17" spans="1:3" x14ac:dyDescent="0.25">
      <c r="A17" s="32"/>
      <c r="B17" s="68" t="s">
        <v>77</v>
      </c>
      <c r="C17" s="68" t="s">
        <v>0</v>
      </c>
    </row>
    <row r="18" spans="1:3" x14ac:dyDescent="0.25">
      <c r="A18" s="19" t="s">
        <v>89</v>
      </c>
      <c r="B18" s="83">
        <v>-5.7880000000000003</v>
      </c>
      <c r="C18" s="66">
        <f t="shared" ref="C18:C23" si="0">B18/$C$26*100</f>
        <v>-7.8648617814406543E-3</v>
      </c>
    </row>
    <row r="19" spans="1:3" x14ac:dyDescent="0.25">
      <c r="A19" s="64" t="s">
        <v>168</v>
      </c>
      <c r="B19" s="83">
        <v>-8.08</v>
      </c>
      <c r="C19" s="66">
        <f t="shared" si="0"/>
        <v>-1.0979281823434777E-2</v>
      </c>
    </row>
    <row r="20" spans="1:3" x14ac:dyDescent="0.25">
      <c r="A20" s="64" t="s">
        <v>200</v>
      </c>
      <c r="B20" s="83">
        <v>87.994681579998968</v>
      </c>
      <c r="C20" s="66">
        <f t="shared" si="0"/>
        <v>0.11956910990472941</v>
      </c>
    </row>
    <row r="21" spans="1:3" x14ac:dyDescent="0.25">
      <c r="A21" s="64" t="s">
        <v>91</v>
      </c>
      <c r="B21" s="83">
        <v>-124.514</v>
      </c>
      <c r="C21" s="66">
        <f t="shared" si="0"/>
        <v>-0.16919236348553932</v>
      </c>
    </row>
    <row r="22" spans="1:3" x14ac:dyDescent="0.25">
      <c r="A22" s="63" t="s">
        <v>94</v>
      </c>
      <c r="B22" s="83">
        <v>19.5</v>
      </c>
      <c r="C22" s="66">
        <f t="shared" si="0"/>
        <v>2.6497029153091357E-2</v>
      </c>
    </row>
    <row r="23" spans="1:3" x14ac:dyDescent="0.25">
      <c r="A23" s="63" t="s">
        <v>93</v>
      </c>
      <c r="B23" s="83">
        <v>30.339500000000001</v>
      </c>
      <c r="C23" s="66">
        <f t="shared" si="0"/>
        <v>4.1225980307190518E-2</v>
      </c>
    </row>
    <row r="24" spans="1:3" ht="15.75" thickBot="1" x14ac:dyDescent="0.3">
      <c r="A24" s="38" t="s">
        <v>73</v>
      </c>
      <c r="B24" s="67">
        <f>SUM(B18:B23)</f>
        <v>-0.54781842000102188</v>
      </c>
      <c r="C24" s="67">
        <f>SUM(C18:C23)</f>
        <v>-7.4438772540346559E-4</v>
      </c>
    </row>
    <row r="25" spans="1:3" x14ac:dyDescent="0.25">
      <c r="B25" s="60"/>
      <c r="C25" s="56" t="s">
        <v>9</v>
      </c>
    </row>
    <row r="26" spans="1:3" x14ac:dyDescent="0.25">
      <c r="A26" s="36" t="s">
        <v>76</v>
      </c>
      <c r="C26" s="37">
        <v>73593.156000000003</v>
      </c>
    </row>
  </sheetData>
  <mergeCells count="2">
    <mergeCell ref="D2:E2"/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G16"/>
  <sheetViews>
    <sheetView showGridLines="0" workbookViewId="0"/>
  </sheetViews>
  <sheetFormatPr defaultRowHeight="15" x14ac:dyDescent="0.25"/>
  <cols>
    <col min="1" max="1" width="49.42578125" customWidth="1"/>
    <col min="7" max="7" width="19.5703125" bestFit="1" customWidth="1"/>
  </cols>
  <sheetData>
    <row r="1" spans="1:7" x14ac:dyDescent="0.25">
      <c r="A1" s="49" t="s">
        <v>287</v>
      </c>
      <c r="B1" s="116"/>
      <c r="C1" s="117"/>
      <c r="D1" s="60"/>
      <c r="E1" s="60"/>
      <c r="F1" s="60"/>
      <c r="G1" s="60"/>
    </row>
    <row r="2" spans="1:7" x14ac:dyDescent="0.25">
      <c r="A2" s="2"/>
      <c r="B2" s="112" t="s">
        <v>77</v>
      </c>
      <c r="C2" s="112" t="s">
        <v>0</v>
      </c>
      <c r="D2" s="60"/>
      <c r="E2" s="201" t="s">
        <v>79</v>
      </c>
      <c r="F2" s="60"/>
      <c r="G2" s="60"/>
    </row>
    <row r="3" spans="1:7" x14ac:dyDescent="0.25">
      <c r="A3" s="51" t="s">
        <v>81</v>
      </c>
      <c r="B3" s="17">
        <v>-1994.9179999999999</v>
      </c>
      <c r="C3" s="151">
        <f>B3/E3*100</f>
        <v>-2.7655688796914499</v>
      </c>
      <c r="D3" s="16"/>
      <c r="E3" s="18">
        <v>72134.092000000004</v>
      </c>
      <c r="F3" s="60"/>
    </row>
    <row r="4" spans="1:7" s="60" customFormat="1" x14ac:dyDescent="0.25">
      <c r="A4" s="118" t="s">
        <v>176</v>
      </c>
      <c r="B4" s="139">
        <f>B5+B9+B10</f>
        <v>-146.197</v>
      </c>
      <c r="C4" s="150">
        <f t="shared" ref="C4:C13" si="0">B4/$E$15*100</f>
        <v>-0.19865570108176908</v>
      </c>
      <c r="D4" s="16"/>
      <c r="E4" s="18"/>
      <c r="G4" s="149"/>
    </row>
    <row r="5" spans="1:7" s="60" customFormat="1" x14ac:dyDescent="0.25">
      <c r="A5" s="119" t="s">
        <v>182</v>
      </c>
      <c r="B5" s="138">
        <f>SUM(B6:B8)</f>
        <v>91.254999999999995</v>
      </c>
      <c r="C5" s="149">
        <f t="shared" si="0"/>
        <v>0.12399930232642828</v>
      </c>
      <c r="D5" s="16"/>
      <c r="E5" s="18"/>
      <c r="G5" s="153"/>
    </row>
    <row r="6" spans="1:7" s="60" customFormat="1" x14ac:dyDescent="0.25">
      <c r="A6" s="120" t="s">
        <v>183</v>
      </c>
      <c r="B6" s="138">
        <v>147.16</v>
      </c>
      <c r="C6" s="149">
        <f t="shared" si="0"/>
        <v>0.19996424667532942</v>
      </c>
      <c r="D6" s="16"/>
      <c r="E6" s="18"/>
    </row>
    <row r="7" spans="1:7" x14ac:dyDescent="0.25">
      <c r="A7" s="121" t="s">
        <v>180</v>
      </c>
      <c r="B7" s="138">
        <v>-41.351999999999997</v>
      </c>
      <c r="C7" s="149">
        <f t="shared" si="0"/>
        <v>-5.6190007668647873E-2</v>
      </c>
      <c r="D7" s="60"/>
      <c r="E7" s="60"/>
      <c r="F7" s="48"/>
      <c r="G7" s="60"/>
    </row>
    <row r="8" spans="1:7" s="60" customFormat="1" x14ac:dyDescent="0.25">
      <c r="A8" s="121" t="s">
        <v>181</v>
      </c>
      <c r="B8" s="138">
        <v>-14.553000000000004</v>
      </c>
      <c r="C8" s="149">
        <f t="shared" si="0"/>
        <v>-1.9774936680253263E-2</v>
      </c>
      <c r="F8" s="48"/>
    </row>
    <row r="9" spans="1:7" x14ac:dyDescent="0.25">
      <c r="A9" s="119" t="s">
        <v>179</v>
      </c>
      <c r="B9" s="138">
        <v>2.2869999999999999</v>
      </c>
      <c r="C9" s="149">
        <f t="shared" si="0"/>
        <v>3.107625931954868E-3</v>
      </c>
      <c r="D9" s="60"/>
      <c r="E9" s="60"/>
      <c r="F9" s="60"/>
      <c r="G9" s="60"/>
    </row>
    <row r="10" spans="1:7" x14ac:dyDescent="0.25">
      <c r="A10" s="119" t="s">
        <v>187</v>
      </c>
      <c r="B10" s="138">
        <v>-239.739</v>
      </c>
      <c r="C10" s="149">
        <f t="shared" si="0"/>
        <v>-0.32576262934015221</v>
      </c>
      <c r="D10" s="60"/>
      <c r="E10" s="60"/>
      <c r="F10" s="60"/>
      <c r="G10" s="60"/>
    </row>
    <row r="11" spans="1:7" x14ac:dyDescent="0.25">
      <c r="A11" s="118" t="s">
        <v>175</v>
      </c>
      <c r="B11" s="139">
        <v>238.72599999999991</v>
      </c>
      <c r="C11" s="150">
        <f t="shared" si="0"/>
        <v>0.32438614264619919</v>
      </c>
      <c r="D11" s="60"/>
      <c r="E11" s="60"/>
      <c r="F11" s="60"/>
      <c r="G11" s="60"/>
    </row>
    <row r="12" spans="1:7" x14ac:dyDescent="0.25">
      <c r="A12" s="119" t="s">
        <v>177</v>
      </c>
      <c r="B12" s="138">
        <v>260.96000000000004</v>
      </c>
      <c r="C12" s="149">
        <f t="shared" si="0"/>
        <v>0.35459819116875491</v>
      </c>
      <c r="D12" s="60"/>
      <c r="E12" s="60"/>
      <c r="F12" s="60"/>
      <c r="G12" s="60"/>
    </row>
    <row r="13" spans="1:7" x14ac:dyDescent="0.25">
      <c r="A13" s="119" t="s">
        <v>178</v>
      </c>
      <c r="B13" s="138">
        <v>-22.233999999999998</v>
      </c>
      <c r="C13" s="149">
        <f t="shared" si="0"/>
        <v>-3.0212048522555546E-2</v>
      </c>
      <c r="D13" s="60"/>
      <c r="E13" s="60"/>
      <c r="F13" s="60"/>
      <c r="G13" s="60"/>
    </row>
    <row r="14" spans="1:7" x14ac:dyDescent="0.25">
      <c r="A14" s="118" t="s">
        <v>192</v>
      </c>
      <c r="B14" s="154" t="s">
        <v>86</v>
      </c>
      <c r="C14" s="149">
        <f>B3/E15*100-C3</f>
        <v>5.4830397433670797E-2</v>
      </c>
      <c r="D14" s="16"/>
      <c r="F14" s="197"/>
      <c r="G14" s="90"/>
    </row>
    <row r="15" spans="1:7" ht="15.75" thickBot="1" x14ac:dyDescent="0.3">
      <c r="A15" s="52" t="s">
        <v>158</v>
      </c>
      <c r="B15" s="140">
        <f>B3+B4+B11</f>
        <v>-1902.3889999999999</v>
      </c>
      <c r="C15" s="152">
        <f>C3+C4+C11+C14</f>
        <v>-2.5850080406933489</v>
      </c>
      <c r="D15" s="60"/>
      <c r="E15" s="18">
        <v>73593.156000000003</v>
      </c>
      <c r="F15" s="60"/>
      <c r="G15" s="60"/>
    </row>
    <row r="16" spans="1:7" x14ac:dyDescent="0.25">
      <c r="A16" s="117"/>
      <c r="B16" s="53"/>
      <c r="C16" s="53" t="s">
        <v>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/>
  </sheetViews>
  <sheetFormatPr defaultRowHeight="15" x14ac:dyDescent="0.25"/>
  <cols>
    <col min="1" max="1" width="48.42578125" bestFit="1" customWidth="1"/>
  </cols>
  <sheetData>
    <row r="1" spans="1:7" x14ac:dyDescent="0.25">
      <c r="A1" s="35" t="s">
        <v>294</v>
      </c>
    </row>
    <row r="2" spans="1:7" x14ac:dyDescent="0.25">
      <c r="A2" s="70"/>
      <c r="B2" s="600" t="s">
        <v>97</v>
      </c>
      <c r="C2" s="600"/>
      <c r="D2" s="600" t="s">
        <v>98</v>
      </c>
      <c r="E2" s="600"/>
      <c r="F2" s="600" t="s">
        <v>100</v>
      </c>
      <c r="G2" s="600"/>
    </row>
    <row r="3" spans="1:7" x14ac:dyDescent="0.25">
      <c r="A3" s="32"/>
      <c r="B3" s="68" t="s">
        <v>77</v>
      </c>
      <c r="C3" s="68" t="s">
        <v>0</v>
      </c>
      <c r="D3" s="68" t="s">
        <v>77</v>
      </c>
      <c r="E3" s="68" t="s">
        <v>0</v>
      </c>
      <c r="F3" s="68" t="s">
        <v>77</v>
      </c>
      <c r="G3" s="68" t="s">
        <v>0</v>
      </c>
    </row>
    <row r="4" spans="1:7" x14ac:dyDescent="0.25">
      <c r="A4" s="33" t="s">
        <v>155</v>
      </c>
      <c r="B4" s="58">
        <v>239.739</v>
      </c>
      <c r="C4" s="71">
        <v>0.33235187412775297</v>
      </c>
      <c r="D4" s="73" t="s">
        <v>86</v>
      </c>
      <c r="E4" s="81" t="s">
        <v>86</v>
      </c>
      <c r="F4" s="73">
        <f t="shared" ref="F4:G7" si="0">-B4</f>
        <v>-239.739</v>
      </c>
      <c r="G4" s="58">
        <f t="shared" si="0"/>
        <v>-0.33235187412775297</v>
      </c>
    </row>
    <row r="5" spans="1:7" x14ac:dyDescent="0.25">
      <c r="A5" s="33" t="s">
        <v>163</v>
      </c>
      <c r="B5" s="58">
        <v>74.950259999999986</v>
      </c>
      <c r="C5" s="71">
        <v>0.10390407642211885</v>
      </c>
      <c r="D5" s="73" t="s">
        <v>86</v>
      </c>
      <c r="E5" s="81" t="s">
        <v>86</v>
      </c>
      <c r="F5" s="73">
        <f t="shared" si="0"/>
        <v>-74.950259999999986</v>
      </c>
      <c r="G5" s="58">
        <f t="shared" si="0"/>
        <v>-0.10390407642211885</v>
      </c>
    </row>
    <row r="6" spans="1:7" x14ac:dyDescent="0.25">
      <c r="A6" s="33" t="s">
        <v>164</v>
      </c>
      <c r="B6" s="72">
        <v>8</v>
      </c>
      <c r="C6" s="71">
        <v>1.1090456675893465E-2</v>
      </c>
      <c r="D6" s="73" t="s">
        <v>86</v>
      </c>
      <c r="E6" s="81" t="s">
        <v>86</v>
      </c>
      <c r="F6" s="73">
        <f t="shared" si="0"/>
        <v>-8</v>
      </c>
      <c r="G6" s="58">
        <f t="shared" si="0"/>
        <v>-1.1090456675893465E-2</v>
      </c>
    </row>
    <row r="7" spans="1:7" x14ac:dyDescent="0.25">
      <c r="A7" s="33" t="s">
        <v>165</v>
      </c>
      <c r="B7" s="58">
        <v>157.05613</v>
      </c>
      <c r="C7" s="71">
        <v>0.21772802568106148</v>
      </c>
      <c r="D7" s="73" t="s">
        <v>86</v>
      </c>
      <c r="E7" s="81" t="s">
        <v>86</v>
      </c>
      <c r="F7" s="73">
        <f t="shared" si="0"/>
        <v>-157.05613</v>
      </c>
      <c r="G7" s="58">
        <f t="shared" si="0"/>
        <v>-0.21772802568106148</v>
      </c>
    </row>
    <row r="8" spans="1:7" x14ac:dyDescent="0.25">
      <c r="A8" s="33" t="s">
        <v>169</v>
      </c>
      <c r="B8" s="58" t="s">
        <v>86</v>
      </c>
      <c r="C8" s="81" t="s">
        <v>86</v>
      </c>
      <c r="D8" s="73">
        <v>-8.08</v>
      </c>
      <c r="E8" s="81">
        <v>-1.0979281823434777E-2</v>
      </c>
      <c r="F8" s="73">
        <f>D8</f>
        <v>-8.08</v>
      </c>
      <c r="G8" s="58">
        <f>E8</f>
        <v>-1.0979281823434777E-2</v>
      </c>
    </row>
    <row r="9" spans="1:7" x14ac:dyDescent="0.25">
      <c r="A9" s="33" t="s">
        <v>80</v>
      </c>
      <c r="B9" s="58">
        <v>-5.7880000000000003</v>
      </c>
      <c r="C9" s="71">
        <v>-8.0239454050089216E-3</v>
      </c>
      <c r="D9" s="73">
        <v>-5.7880000000000003</v>
      </c>
      <c r="E9" s="81">
        <v>-7.8648617814406543E-3</v>
      </c>
      <c r="F9" s="73">
        <f>B9-D9</f>
        <v>0</v>
      </c>
      <c r="G9" s="58">
        <f>C9-E9</f>
        <v>-1.590836235682673E-4</v>
      </c>
    </row>
    <row r="10" spans="1:7" x14ac:dyDescent="0.25">
      <c r="A10" s="64" t="s">
        <v>201</v>
      </c>
      <c r="B10" s="69" t="s">
        <v>86</v>
      </c>
      <c r="C10" s="69" t="s">
        <v>86</v>
      </c>
      <c r="D10" s="85">
        <v>87.994681579998968</v>
      </c>
      <c r="E10" s="86">
        <v>0.11956910990472941</v>
      </c>
      <c r="F10" s="73">
        <f>D10</f>
        <v>87.994681579998968</v>
      </c>
      <c r="G10" s="58">
        <f>E10</f>
        <v>0.11956910990472941</v>
      </c>
    </row>
    <row r="11" spans="1:7" x14ac:dyDescent="0.25">
      <c r="A11" s="33" t="s">
        <v>166</v>
      </c>
      <c r="B11" s="58">
        <v>30</v>
      </c>
      <c r="C11" s="71">
        <v>4.1589212534600496E-2</v>
      </c>
      <c r="D11" s="73" t="s">
        <v>86</v>
      </c>
      <c r="E11" s="81" t="s">
        <v>86</v>
      </c>
      <c r="F11" s="73">
        <f>-B11</f>
        <v>-30</v>
      </c>
      <c r="G11" s="58">
        <f>-C11</f>
        <v>-4.1589212534600496E-2</v>
      </c>
    </row>
    <row r="12" spans="1:7" x14ac:dyDescent="0.25">
      <c r="A12" s="33" t="s">
        <v>102</v>
      </c>
      <c r="B12" s="58">
        <v>19.5</v>
      </c>
      <c r="C12" s="71">
        <v>2.7032988147490319E-2</v>
      </c>
      <c r="D12" s="73">
        <v>19.5</v>
      </c>
      <c r="E12" s="81">
        <v>2.6497029153091357E-2</v>
      </c>
      <c r="F12" s="73">
        <f t="shared" ref="F12:G14" si="1">B12-D12</f>
        <v>0</v>
      </c>
      <c r="G12" s="58">
        <f t="shared" si="1"/>
        <v>5.3595899439896205E-4</v>
      </c>
    </row>
    <row r="13" spans="1:7" x14ac:dyDescent="0.25">
      <c r="A13" s="33" t="s">
        <v>101</v>
      </c>
      <c r="B13" s="58">
        <v>30.339500000000001</v>
      </c>
      <c r="C13" s="71">
        <v>4.2059863789783727E-2</v>
      </c>
      <c r="D13" s="73">
        <v>30.339500000000001</v>
      </c>
      <c r="E13" s="81">
        <v>4.1225980307190518E-2</v>
      </c>
      <c r="F13" s="73">
        <f t="shared" si="1"/>
        <v>0</v>
      </c>
      <c r="G13" s="58">
        <f t="shared" si="1"/>
        <v>8.3388348259320899E-4</v>
      </c>
    </row>
    <row r="14" spans="1:7" x14ac:dyDescent="0.25">
      <c r="A14" s="33" t="s">
        <v>78</v>
      </c>
      <c r="B14" s="58">
        <v>-124.514</v>
      </c>
      <c r="C14" s="71">
        <v>-0.17261464031777485</v>
      </c>
      <c r="D14" s="73">
        <v>-124.514</v>
      </c>
      <c r="E14" s="81">
        <v>-0.16919236348553932</v>
      </c>
      <c r="F14" s="73">
        <f t="shared" si="1"/>
        <v>0</v>
      </c>
      <c r="G14" s="58">
        <f t="shared" si="1"/>
        <v>-3.4222768322355324E-3</v>
      </c>
    </row>
    <row r="15" spans="1:7" x14ac:dyDescent="0.25">
      <c r="A15" s="33" t="s">
        <v>156</v>
      </c>
      <c r="B15" s="72">
        <v>93.8</v>
      </c>
      <c r="C15" s="71">
        <v>0.13003560452485088</v>
      </c>
      <c r="D15" s="73" t="s">
        <v>99</v>
      </c>
      <c r="E15" s="81" t="s">
        <v>99</v>
      </c>
      <c r="F15" s="73">
        <f>-B15</f>
        <v>-93.8</v>
      </c>
      <c r="G15" s="58">
        <f>-C15</f>
        <v>-0.13003560452485088</v>
      </c>
    </row>
    <row r="16" spans="1:7" x14ac:dyDescent="0.25">
      <c r="A16" s="77" t="s">
        <v>157</v>
      </c>
      <c r="B16" s="78">
        <v>523.08289000000002</v>
      </c>
      <c r="C16" s="79">
        <v>0.7251535161807684</v>
      </c>
      <c r="D16" s="80">
        <v>-0.54781842000102188</v>
      </c>
      <c r="E16" s="79">
        <v>-7.4438772540347253E-4</v>
      </c>
      <c r="F16" s="80">
        <f>SUM(F4:F15)</f>
        <v>-523.63070842000093</v>
      </c>
      <c r="G16" s="78">
        <f>SUM(G4:G15)</f>
        <v>-0.73032093986379509</v>
      </c>
    </row>
    <row r="17" spans="1:7" x14ac:dyDescent="0.25">
      <c r="A17" s="100" t="s">
        <v>162</v>
      </c>
      <c r="G17" s="76" t="s">
        <v>9</v>
      </c>
    </row>
    <row r="18" spans="1:7" x14ac:dyDescent="0.25">
      <c r="A18" s="100" t="s">
        <v>202</v>
      </c>
    </row>
    <row r="19" spans="1:7" x14ac:dyDescent="0.25">
      <c r="A19" s="101" t="s">
        <v>203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workbookViewId="0"/>
  </sheetViews>
  <sheetFormatPr defaultRowHeight="15" x14ac:dyDescent="0.25"/>
  <cols>
    <col min="1" max="1" width="33.7109375" customWidth="1"/>
    <col min="6" max="6" width="21.85546875" customWidth="1"/>
    <col min="8" max="8" width="43.5703125" customWidth="1"/>
    <col min="9" max="9" width="8" customWidth="1"/>
  </cols>
  <sheetData>
    <row r="1" spans="1:6" x14ac:dyDescent="0.25">
      <c r="A1" s="35" t="s">
        <v>279</v>
      </c>
    </row>
    <row r="2" spans="1:6" x14ac:dyDescent="0.25">
      <c r="A2" s="70"/>
      <c r="B2" s="179">
        <v>2011</v>
      </c>
      <c r="C2" s="179">
        <v>2012</v>
      </c>
      <c r="D2" s="179">
        <v>2013</v>
      </c>
      <c r="E2" s="179">
        <v>2014</v>
      </c>
      <c r="F2" s="177" t="s">
        <v>238</v>
      </c>
    </row>
    <row r="3" spans="1:6" ht="17.25" customHeight="1" x14ac:dyDescent="0.25">
      <c r="A3" s="180" t="s">
        <v>232</v>
      </c>
      <c r="B3" s="72">
        <v>-2.8</v>
      </c>
      <c r="C3" s="72" t="s">
        <v>86</v>
      </c>
      <c r="D3" s="72" t="s">
        <v>86</v>
      </c>
      <c r="E3" s="72" t="s">
        <v>86</v>
      </c>
      <c r="F3" s="72" t="s">
        <v>86</v>
      </c>
    </row>
    <row r="4" spans="1:6" ht="36" x14ac:dyDescent="0.25">
      <c r="A4" s="181" t="s">
        <v>233</v>
      </c>
      <c r="B4" s="72">
        <v>-2.672621002108285</v>
      </c>
      <c r="C4" s="72">
        <v>-2.3483141944471417</v>
      </c>
      <c r="D4" s="72" t="s">
        <v>86</v>
      </c>
      <c r="E4" s="72" t="s">
        <v>86</v>
      </c>
      <c r="F4" s="182" t="s">
        <v>236</v>
      </c>
    </row>
    <row r="5" spans="1:6" ht="48" x14ac:dyDescent="0.25">
      <c r="A5" s="181" t="s">
        <v>234</v>
      </c>
      <c r="B5" s="72" t="s">
        <v>86</v>
      </c>
      <c r="C5" s="72">
        <v>-2.6383149280607086</v>
      </c>
      <c r="D5" s="72">
        <v>-0.26407241302737172</v>
      </c>
      <c r="E5" s="72" t="s">
        <v>86</v>
      </c>
      <c r="F5" s="182" t="s">
        <v>237</v>
      </c>
    </row>
    <row r="6" spans="1:6" ht="36" x14ac:dyDescent="0.25">
      <c r="A6" s="181" t="s">
        <v>235</v>
      </c>
      <c r="B6" s="72">
        <f>'G01'!B11</f>
        <v>-2.7110510725384911</v>
      </c>
      <c r="C6" s="72">
        <f>'G01'!C11</f>
        <v>-2.5823019016839406</v>
      </c>
      <c r="D6" s="72">
        <f>'G01'!D11</f>
        <v>0.62059593432627014</v>
      </c>
      <c r="E6" s="72">
        <f>'G01'!E11</f>
        <v>-0.63654904637709842</v>
      </c>
      <c r="F6" s="182" t="s">
        <v>239</v>
      </c>
    </row>
    <row r="7" spans="1:6" x14ac:dyDescent="0.25">
      <c r="A7" s="183" t="s">
        <v>246</v>
      </c>
      <c r="B7" s="188">
        <v>0.94694927523788763</v>
      </c>
      <c r="C7" s="188">
        <v>0.26376137530023502</v>
      </c>
      <c r="D7" s="188">
        <v>0</v>
      </c>
      <c r="E7" s="184"/>
      <c r="F7" s="185" t="s">
        <v>231</v>
      </c>
    </row>
    <row r="8" spans="1:6" s="60" customFormat="1" x14ac:dyDescent="0.25">
      <c r="A8" s="170" t="s">
        <v>245</v>
      </c>
      <c r="B8" s="191">
        <v>0.98572284739856597</v>
      </c>
      <c r="C8" s="191">
        <v>9.87918096990099E-2</v>
      </c>
      <c r="D8" s="191">
        <v>-0.72589788380046305</v>
      </c>
      <c r="E8" s="72"/>
      <c r="F8" s="192"/>
    </row>
    <row r="9" spans="1:6" s="60" customFormat="1" x14ac:dyDescent="0.25">
      <c r="A9" s="170" t="s">
        <v>247</v>
      </c>
      <c r="B9" s="191">
        <v>-3.4350173047192304E-4</v>
      </c>
      <c r="C9" s="191">
        <v>0.10895653922445804</v>
      </c>
      <c r="D9" s="191">
        <v>4.8498369339053993E-2</v>
      </c>
    </row>
    <row r="10" spans="1:6" s="60" customFormat="1" x14ac:dyDescent="0.25">
      <c r="A10" s="170"/>
      <c r="B10" s="191"/>
      <c r="C10" s="191"/>
      <c r="D10" s="191"/>
      <c r="E10" s="72"/>
      <c r="F10" s="192"/>
    </row>
    <row r="11" spans="1:6" x14ac:dyDescent="0.25">
      <c r="A11" s="94"/>
      <c r="B11" s="72"/>
      <c r="C11" s="72"/>
      <c r="D11" s="72"/>
      <c r="E11" s="72"/>
    </row>
    <row r="12" spans="1:6" s="60" customFormat="1" x14ac:dyDescent="0.25">
      <c r="A12" s="94"/>
      <c r="B12" s="190"/>
      <c r="C12" s="190"/>
      <c r="D12" s="190"/>
      <c r="E12" s="72"/>
    </row>
    <row r="13" spans="1:6" x14ac:dyDescent="0.25">
      <c r="A13" s="94"/>
      <c r="B13" s="72"/>
      <c r="C13" s="72"/>
      <c r="D13" s="72"/>
      <c r="E13" s="60"/>
    </row>
    <row r="14" spans="1:6" x14ac:dyDescent="0.25">
      <c r="B14" s="60"/>
      <c r="C14" s="60"/>
      <c r="D14" s="60"/>
      <c r="E14" s="60"/>
      <c r="F14" s="60"/>
    </row>
    <row r="16" spans="1:6" x14ac:dyDescent="0.25">
      <c r="A16" s="199"/>
      <c r="B16" s="16"/>
      <c r="C16" s="16"/>
      <c r="D16" s="16"/>
      <c r="E16" s="16"/>
    </row>
    <row r="25" spans="1:13" x14ac:dyDescent="0.25">
      <c r="K25" s="60"/>
      <c r="L25" s="60"/>
      <c r="M25" s="60"/>
    </row>
    <row r="26" spans="1:13" x14ac:dyDescent="0.25">
      <c r="M26" s="60"/>
    </row>
    <row r="27" spans="1:13" x14ac:dyDescent="0.25">
      <c r="M27" s="60"/>
    </row>
    <row r="28" spans="1:13" x14ac:dyDescent="0.25">
      <c r="A28" s="198"/>
      <c r="B28" s="16"/>
      <c r="C28" s="16"/>
      <c r="D28" s="16"/>
      <c r="E28" s="16"/>
      <c r="F28" s="60"/>
      <c r="M28" s="60"/>
    </row>
    <row r="29" spans="1:13" x14ac:dyDescent="0.25">
      <c r="A29" s="198"/>
      <c r="B29" s="72"/>
      <c r="C29" s="72"/>
      <c r="D29" s="72"/>
      <c r="E29" s="72"/>
      <c r="F29" s="60"/>
      <c r="M29" s="60"/>
    </row>
    <row r="30" spans="1:13" x14ac:dyDescent="0.25">
      <c r="A30" s="198"/>
      <c r="B30" s="41"/>
      <c r="C30" s="41"/>
      <c r="D30" s="41"/>
      <c r="E30" s="41"/>
      <c r="M30" s="60"/>
    </row>
    <row r="31" spans="1:13" x14ac:dyDescent="0.25">
      <c r="A31" s="199"/>
      <c r="B31" s="200"/>
      <c r="C31" s="200"/>
      <c r="D31" s="200"/>
      <c r="E31" s="200"/>
      <c r="F31" s="60"/>
      <c r="M31" s="60"/>
    </row>
    <row r="32" spans="1:13" x14ac:dyDescent="0.25">
      <c r="A32" s="16"/>
      <c r="B32" s="16"/>
      <c r="C32" s="16"/>
      <c r="D32" s="16"/>
      <c r="E32" s="16"/>
      <c r="F32" s="60"/>
      <c r="M32" s="60"/>
    </row>
    <row r="33" spans="1:13" x14ac:dyDescent="0.25">
      <c r="A33" s="198"/>
      <c r="B33" s="72"/>
      <c r="C33" s="72"/>
      <c r="D33" s="72"/>
      <c r="E33" s="72"/>
      <c r="F33" s="60"/>
      <c r="M33" s="60"/>
    </row>
    <row r="34" spans="1:13" x14ac:dyDescent="0.25">
      <c r="A34" s="198"/>
      <c r="B34" s="190"/>
      <c r="C34" s="190"/>
      <c r="D34" s="190"/>
      <c r="E34" s="190"/>
      <c r="F34" s="60"/>
      <c r="G34" s="60"/>
      <c r="H34" s="60"/>
      <c r="I34" s="60"/>
      <c r="J34" s="60"/>
      <c r="K34" s="60"/>
      <c r="L34" s="60"/>
      <c r="M34" s="60"/>
    </row>
    <row r="35" spans="1:13" x14ac:dyDescent="0.25">
      <c r="A35" s="16"/>
      <c r="B35" s="16"/>
      <c r="C35" s="16"/>
      <c r="D35" s="16"/>
      <c r="E35" s="16"/>
      <c r="F35" s="60"/>
      <c r="G35" s="60"/>
      <c r="H35" s="60"/>
      <c r="I35" s="60"/>
      <c r="J35" s="60"/>
      <c r="K35" s="60"/>
      <c r="L35" s="60"/>
      <c r="M35" s="60"/>
    </row>
    <row r="36" spans="1:13" x14ac:dyDescent="0.25">
      <c r="A36" s="198"/>
      <c r="B36" s="72"/>
      <c r="C36" s="72"/>
      <c r="D36" s="72"/>
      <c r="E36" s="72"/>
      <c r="F36" s="60"/>
      <c r="G36" s="60"/>
      <c r="H36" s="60"/>
      <c r="I36" s="60"/>
      <c r="J36" s="60"/>
      <c r="K36" s="60"/>
      <c r="L36" s="60"/>
      <c r="M36" s="60"/>
    </row>
    <row r="37" spans="1:13" x14ac:dyDescent="0.25">
      <c r="A37" s="198"/>
      <c r="B37" s="200"/>
      <c r="C37" s="200"/>
      <c r="D37" s="200"/>
      <c r="E37" s="200"/>
      <c r="F37" s="60"/>
      <c r="G37" s="60"/>
      <c r="H37" s="60"/>
      <c r="I37" s="60"/>
      <c r="J37" s="60"/>
      <c r="K37" s="60"/>
      <c r="L37" s="60"/>
      <c r="M37" s="60"/>
    </row>
    <row r="38" spans="1:13" x14ac:dyDescent="0.25">
      <c r="A38" s="198"/>
      <c r="B38" s="72"/>
      <c r="C38" s="72"/>
      <c r="D38" s="72"/>
      <c r="E38" s="72"/>
      <c r="F38" s="60"/>
      <c r="G38" s="60"/>
      <c r="H38" s="60"/>
      <c r="I38" s="60"/>
      <c r="J38" s="60"/>
      <c r="K38" s="60"/>
      <c r="L38" s="60"/>
      <c r="M38" s="60"/>
    </row>
    <row r="39" spans="1:13" x14ac:dyDescent="0.25">
      <c r="A39" s="198"/>
      <c r="B39" s="190"/>
      <c r="C39" s="190"/>
      <c r="D39" s="190"/>
      <c r="E39" s="190"/>
      <c r="F39" s="60"/>
      <c r="G39" s="60"/>
      <c r="H39" s="60"/>
      <c r="I39" s="60"/>
      <c r="J39" s="60"/>
      <c r="K39" s="60"/>
      <c r="L39" s="60"/>
      <c r="M39" s="60"/>
    </row>
    <row r="40" spans="1:13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</sheetData>
  <pageMargins left="0.7" right="0.7" top="0.75" bottom="0.75" header="0.3" footer="0.3"/>
  <pageSetup paperSize="9" scale="5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sqref="A1:C1"/>
    </sheetView>
  </sheetViews>
  <sheetFormatPr defaultRowHeight="15" x14ac:dyDescent="0.25"/>
  <cols>
    <col min="1" max="1" width="16.7109375" customWidth="1"/>
    <col min="2" max="2" width="23.5703125" customWidth="1"/>
    <col min="3" max="3" width="24.42578125" customWidth="1"/>
  </cols>
  <sheetData>
    <row r="1" spans="1:3" ht="18.75" customHeight="1" x14ac:dyDescent="0.25">
      <c r="A1" s="567" t="s">
        <v>280</v>
      </c>
      <c r="B1" s="567"/>
      <c r="C1" s="567"/>
    </row>
    <row r="2" spans="1:3" x14ac:dyDescent="0.25">
      <c r="A2" s="209" t="s">
        <v>281</v>
      </c>
      <c r="B2" s="210" t="s">
        <v>282</v>
      </c>
      <c r="C2" s="210" t="s">
        <v>283</v>
      </c>
    </row>
    <row r="3" spans="1:3" x14ac:dyDescent="0.25">
      <c r="A3" s="209" t="s">
        <v>284</v>
      </c>
      <c r="B3" s="218">
        <v>0.82630911021770059</v>
      </c>
      <c r="C3" s="218">
        <v>0.58200079738369159</v>
      </c>
    </row>
    <row r="4" spans="1:3" x14ac:dyDescent="0.25">
      <c r="A4" s="219" t="s">
        <v>285</v>
      </c>
      <c r="B4" s="217">
        <v>0.67926951658522061</v>
      </c>
      <c r="C4" s="218">
        <v>0.48380566155619836</v>
      </c>
    </row>
    <row r="5" spans="1:3" x14ac:dyDescent="0.25">
      <c r="A5" s="211" t="s">
        <v>286</v>
      </c>
      <c r="B5" s="220">
        <v>0.7175194545143162</v>
      </c>
      <c r="C5" s="221">
        <v>-0.16282023429376047</v>
      </c>
    </row>
    <row r="6" spans="1:3" x14ac:dyDescent="0.25">
      <c r="C6" s="212" t="s">
        <v>231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/>
  </sheetViews>
  <sheetFormatPr defaultRowHeight="15" x14ac:dyDescent="0.25"/>
  <cols>
    <col min="1" max="1" width="55.85546875" bestFit="1" customWidth="1"/>
    <col min="4" max="4" width="15.85546875" customWidth="1"/>
  </cols>
  <sheetData>
    <row r="1" spans="1:5" x14ac:dyDescent="0.25">
      <c r="A1" s="35" t="s">
        <v>278</v>
      </c>
      <c r="B1" s="61"/>
      <c r="C1" s="61"/>
      <c r="D1" s="16"/>
      <c r="E1" s="16"/>
    </row>
    <row r="2" spans="1:5" x14ac:dyDescent="0.25">
      <c r="A2" s="2"/>
      <c r="B2" s="88">
        <v>2013</v>
      </c>
      <c r="C2" s="88">
        <v>2013</v>
      </c>
      <c r="D2" s="162" t="s">
        <v>204</v>
      </c>
      <c r="E2" s="27" t="s">
        <v>100</v>
      </c>
    </row>
    <row r="3" spans="1:5" x14ac:dyDescent="0.25">
      <c r="A3" s="2"/>
      <c r="B3" s="88" t="s">
        <v>0</v>
      </c>
      <c r="C3" s="88" t="s">
        <v>77</v>
      </c>
      <c r="D3" s="162" t="s">
        <v>205</v>
      </c>
      <c r="E3" s="27"/>
    </row>
    <row r="4" spans="1:5" x14ac:dyDescent="0.25">
      <c r="A4" s="91" t="s">
        <v>1</v>
      </c>
      <c r="B4" s="40">
        <f>'T12'!B4</f>
        <v>-2.5850080406933493</v>
      </c>
      <c r="C4" s="127">
        <f>'T12'!C4</f>
        <v>-1902.3890000000001</v>
      </c>
      <c r="D4" s="40">
        <v>-2.5850080406933493</v>
      </c>
      <c r="E4" s="40">
        <f t="shared" ref="E4:E10" si="0">B4-D4</f>
        <v>0</v>
      </c>
    </row>
    <row r="5" spans="1:5" x14ac:dyDescent="0.25">
      <c r="A5" s="92" t="s">
        <v>138</v>
      </c>
      <c r="B5" s="93">
        <f>'T02'!D5</f>
        <v>-0.47402187339432805</v>
      </c>
      <c r="C5" s="128">
        <f>'T12'!C5</f>
        <v>-348.84765676121032</v>
      </c>
      <c r="D5" s="72">
        <v>-0.47402187339432805</v>
      </c>
      <c r="E5" s="72">
        <f t="shared" si="0"/>
        <v>0</v>
      </c>
    </row>
    <row r="6" spans="1:5" x14ac:dyDescent="0.25">
      <c r="A6" s="92" t="s">
        <v>3</v>
      </c>
      <c r="B6" s="93">
        <f>'T02'!D6</f>
        <v>-7.4438772540346256E-4</v>
      </c>
      <c r="C6" s="128">
        <f>'T12'!C6</f>
        <v>-0.54781842000102188</v>
      </c>
      <c r="D6" s="72">
        <v>-7.4438772540346256E-4</v>
      </c>
      <c r="E6" s="72">
        <f t="shared" si="0"/>
        <v>0</v>
      </c>
    </row>
    <row r="7" spans="1:5" x14ac:dyDescent="0.25">
      <c r="A7" s="92" t="s">
        <v>4</v>
      </c>
      <c r="B7" s="93">
        <f>'T02'!D7</f>
        <v>-1.89220584588056</v>
      </c>
      <c r="C7" s="128">
        <f>'T12'!C7</f>
        <v>-1392.5340000000001</v>
      </c>
      <c r="D7" s="72">
        <v>-1.89220584588056</v>
      </c>
      <c r="E7" s="72">
        <f t="shared" si="0"/>
        <v>0</v>
      </c>
    </row>
    <row r="8" spans="1:5" x14ac:dyDescent="0.25">
      <c r="A8" s="91" t="s">
        <v>5</v>
      </c>
      <c r="B8" s="40">
        <f>B4-B5-B6-B7</f>
        <v>-0.21803593369305796</v>
      </c>
      <c r="C8" s="127">
        <f>C4-C5-C6-C7</f>
        <v>-160.45952481878862</v>
      </c>
      <c r="D8" s="40">
        <v>-0.21803593369305796</v>
      </c>
      <c r="E8" s="40">
        <f t="shared" si="0"/>
        <v>0</v>
      </c>
    </row>
    <row r="9" spans="1:5" x14ac:dyDescent="0.25">
      <c r="A9" s="94" t="s">
        <v>135</v>
      </c>
      <c r="B9" s="72">
        <f>B10-B11-B12</f>
        <v>0.71188970531181106</v>
      </c>
      <c r="C9" s="128">
        <f>C10-C11-C12</f>
        <v>523.9021013780615</v>
      </c>
      <c r="D9" s="72">
        <v>0.81422957255984485</v>
      </c>
      <c r="E9" s="72">
        <f t="shared" si="0"/>
        <v>-0.10233986724803379</v>
      </c>
    </row>
    <row r="10" spans="1:5" x14ac:dyDescent="0.25">
      <c r="A10" s="95" t="s">
        <v>88</v>
      </c>
      <c r="B10" s="72">
        <f>C10/'T12'!$C$14*100</f>
        <v>0.76466246335746169</v>
      </c>
      <c r="C10" s="128">
        <f>'T12'!C9</f>
        <v>562.73923953209965</v>
      </c>
      <c r="D10" s="72">
        <f>D9</f>
        <v>0.81422957255984485</v>
      </c>
      <c r="E10" s="72">
        <f t="shared" si="0"/>
        <v>-4.9567109202383164E-2</v>
      </c>
    </row>
    <row r="11" spans="1:5" x14ac:dyDescent="0.25">
      <c r="A11" s="95" t="s">
        <v>136</v>
      </c>
      <c r="B11" s="72">
        <f>C11/'T12'!$C$14*100</f>
        <v>-1.2542989521962901E-2</v>
      </c>
      <c r="C11" s="128">
        <v>-9.2307818459618129</v>
      </c>
      <c r="D11" s="62" t="s">
        <v>86</v>
      </c>
      <c r="E11" s="72">
        <f>B11</f>
        <v>-1.2542989521962901E-2</v>
      </c>
    </row>
    <row r="12" spans="1:5" x14ac:dyDescent="0.25">
      <c r="A12" s="95" t="s">
        <v>184</v>
      </c>
      <c r="B12" s="72">
        <f>C12/'T12'!$C$14*100</f>
        <v>6.5315747567613505E-2</v>
      </c>
      <c r="C12" s="128">
        <f>-21.666+198.138*0.34+2.367</f>
        <v>48.067920000000008</v>
      </c>
      <c r="D12" s="72" t="s">
        <v>86</v>
      </c>
      <c r="E12" s="72">
        <f>B12</f>
        <v>6.5315747567613505E-2</v>
      </c>
    </row>
    <row r="13" spans="1:5" x14ac:dyDescent="0.25">
      <c r="A13" s="94" t="s">
        <v>137</v>
      </c>
      <c r="B13" s="72">
        <f>B14-B16-B15</f>
        <v>-7.4297446436596068E-2</v>
      </c>
      <c r="C13" s="128">
        <f>C14-C16-C15</f>
        <v>-54.677835660100591</v>
      </c>
      <c r="D13" s="72">
        <v>0.66561352525770201</v>
      </c>
      <c r="E13" s="72">
        <f>B13-D13</f>
        <v>-0.73991097169429809</v>
      </c>
    </row>
    <row r="14" spans="1:5" x14ac:dyDescent="0.25">
      <c r="A14" s="95" t="s">
        <v>88</v>
      </c>
      <c r="B14" s="72">
        <f>C14/'T12'!$C$14*100</f>
        <v>0.66561352525770201</v>
      </c>
      <c r="C14" s="129">
        <f>'T12'!C10</f>
        <v>489.846</v>
      </c>
      <c r="D14" s="96">
        <f>D13</f>
        <v>0.66561352525770201</v>
      </c>
      <c r="E14" s="72">
        <f>B14-D14</f>
        <v>0</v>
      </c>
    </row>
    <row r="15" spans="1:5" x14ac:dyDescent="0.25">
      <c r="A15" s="95" t="s">
        <v>136</v>
      </c>
      <c r="B15" s="93">
        <f>C15/'T12'!C14*100</f>
        <v>6.8326416127694422E-4</v>
      </c>
      <c r="C15" s="128">
        <v>0.50283566010063319</v>
      </c>
      <c r="D15" s="72" t="s">
        <v>86</v>
      </c>
      <c r="E15" s="72">
        <f>B15</f>
        <v>6.8326416127694422E-4</v>
      </c>
    </row>
    <row r="16" spans="1:5" x14ac:dyDescent="0.25">
      <c r="A16" s="95" t="s">
        <v>185</v>
      </c>
      <c r="B16" s="72">
        <f>C16/'T12'!$C$14*100</f>
        <v>0.73922770753302114</v>
      </c>
      <c r="C16" s="129">
        <v>544.02099999999996</v>
      </c>
      <c r="D16" s="96" t="s">
        <v>86</v>
      </c>
      <c r="E16" s="72">
        <f>B16</f>
        <v>0.73922770753302114</v>
      </c>
    </row>
    <row r="17" spans="1:5" x14ac:dyDescent="0.25">
      <c r="A17" s="94" t="s">
        <v>87</v>
      </c>
      <c r="B17" s="72">
        <f>C17/'T12'!$C$14*100</f>
        <v>0.59271122983229574</v>
      </c>
      <c r="C17" s="128">
        <f>'T19'!C28/1000</f>
        <v>436.19489999999996</v>
      </c>
      <c r="D17" s="72">
        <v>0.59271286041870508</v>
      </c>
      <c r="E17" s="72">
        <f>B17-D17</f>
        <v>-1.6305864093402178E-6</v>
      </c>
    </row>
    <row r="18" spans="1:5" ht="15.75" thickBot="1" x14ac:dyDescent="0.3">
      <c r="A18" s="97" t="s">
        <v>8</v>
      </c>
      <c r="B18" s="98">
        <f>B8+B9+B13-B17</f>
        <v>-0.17315490465013872</v>
      </c>
      <c r="C18" s="130">
        <f>C8+C9+C13-C17</f>
        <v>-127.43015910082767</v>
      </c>
      <c r="D18" s="98">
        <v>0.66909430370578371</v>
      </c>
      <c r="E18" s="40">
        <f>B18-D18</f>
        <v>-0.84224920835592243</v>
      </c>
    </row>
    <row r="19" spans="1:5" x14ac:dyDescent="0.25">
      <c r="A19" s="9"/>
      <c r="B19" s="60"/>
      <c r="C19" s="60"/>
      <c r="D19" s="60"/>
      <c r="E19" s="87" t="s">
        <v>9</v>
      </c>
    </row>
    <row r="20" spans="1:5" x14ac:dyDescent="0.25">
      <c r="A20" s="60"/>
      <c r="B20" s="60"/>
      <c r="C20" s="60"/>
      <c r="D20" s="60"/>
      <c r="E20" s="60"/>
    </row>
    <row r="21" spans="1:5" x14ac:dyDescent="0.25">
      <c r="A21" s="60"/>
      <c r="B21" s="89"/>
      <c r="C21" s="89"/>
      <c r="D21" s="89"/>
      <c r="E21" s="60"/>
    </row>
    <row r="22" spans="1:5" x14ac:dyDescent="0.25">
      <c r="A22" s="94" t="s">
        <v>161</v>
      </c>
      <c r="B22" s="18"/>
      <c r="C22" s="18">
        <v>73593.156000000003</v>
      </c>
      <c r="D22" s="18"/>
      <c r="E22" s="60"/>
    </row>
    <row r="23" spans="1:5" x14ac:dyDescent="0.25">
      <c r="A23" s="94"/>
      <c r="B23" s="90"/>
      <c r="C23" s="90"/>
      <c r="D23" s="16"/>
      <c r="E23" s="1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J19"/>
  <sheetViews>
    <sheetView showGridLines="0" zoomScaleNormal="100" workbookViewId="0"/>
  </sheetViews>
  <sheetFormatPr defaultRowHeight="15" x14ac:dyDescent="0.25"/>
  <cols>
    <col min="1" max="1" width="44.85546875" bestFit="1" customWidth="1"/>
    <col min="2" max="2" width="10.5703125" customWidth="1"/>
  </cols>
  <sheetData>
    <row r="1" spans="1:10" x14ac:dyDescent="0.25">
      <c r="A1" s="49" t="s">
        <v>277</v>
      </c>
      <c r="B1" s="1"/>
      <c r="C1" s="50"/>
    </row>
    <row r="2" spans="1:10" x14ac:dyDescent="0.25">
      <c r="A2" s="2"/>
      <c r="B2" s="59" t="s">
        <v>77</v>
      </c>
      <c r="C2" s="59" t="s">
        <v>0</v>
      </c>
    </row>
    <row r="3" spans="1:10" x14ac:dyDescent="0.25">
      <c r="A3" s="103" t="s">
        <v>84</v>
      </c>
      <c r="B3" s="17">
        <v>39975.199999999997</v>
      </c>
      <c r="C3" s="34">
        <f>B3/E3*100</f>
        <v>55.417901427247465</v>
      </c>
      <c r="E3" s="156">
        <f>'T13'!E3</f>
        <v>72134.092000000004</v>
      </c>
      <c r="F3" s="117"/>
      <c r="G3" s="157"/>
      <c r="I3" s="138"/>
    </row>
    <row r="4" spans="1:10" x14ac:dyDescent="0.25">
      <c r="A4" s="57" t="s">
        <v>248</v>
      </c>
      <c r="B4" s="18">
        <f>SUM(B5:B7)</f>
        <v>199.08300000000003</v>
      </c>
      <c r="C4" s="72">
        <f>B4/$E$8*100</f>
        <v>0.27051836178896854</v>
      </c>
      <c r="E4" s="117"/>
      <c r="F4" s="117"/>
      <c r="G4" s="117"/>
      <c r="I4" s="113"/>
    </row>
    <row r="5" spans="1:10" s="60" customFormat="1" x14ac:dyDescent="0.25">
      <c r="A5" s="114" t="s">
        <v>194</v>
      </c>
      <c r="B5" s="18">
        <v>334.63300000000004</v>
      </c>
      <c r="C5" s="72">
        <f>B5/$E$8*100</f>
        <v>0.45470668495314981</v>
      </c>
      <c r="E5" s="117"/>
      <c r="F5" s="117"/>
      <c r="G5" s="157"/>
    </row>
    <row r="6" spans="1:10" s="60" customFormat="1" x14ac:dyDescent="0.25">
      <c r="A6" s="115" t="s">
        <v>195</v>
      </c>
      <c r="B6" s="18">
        <v>54.791999999999973</v>
      </c>
      <c r="C6" s="72">
        <f>B6/$E$8*100</f>
        <v>7.4452575454163117E-2</v>
      </c>
      <c r="E6" s="117"/>
      <c r="F6" s="117"/>
      <c r="G6" s="157"/>
    </row>
    <row r="7" spans="1:10" s="60" customFormat="1" x14ac:dyDescent="0.25">
      <c r="A7" s="115" t="s">
        <v>196</v>
      </c>
      <c r="B7" s="18">
        <f>-186.212-4.13</f>
        <v>-190.34199999999998</v>
      </c>
      <c r="C7" s="72">
        <f>B7/$E$8*100</f>
        <v>-0.25864089861834433</v>
      </c>
      <c r="E7" s="117"/>
      <c r="F7" s="117"/>
      <c r="G7" s="157"/>
    </row>
    <row r="8" spans="1:10" x14ac:dyDescent="0.25">
      <c r="A8" s="57" t="s">
        <v>85</v>
      </c>
      <c r="B8" s="18" t="s">
        <v>86</v>
      </c>
      <c r="C8" s="72">
        <f>B3/E8*100-C3</f>
        <v>-1.0987198990086213</v>
      </c>
      <c r="E8" s="156">
        <f>'T13'!E15</f>
        <v>73593.156000000003</v>
      </c>
      <c r="F8" s="117"/>
      <c r="G8" s="157"/>
      <c r="H8" s="42"/>
      <c r="I8" s="10"/>
      <c r="J8" s="42"/>
    </row>
    <row r="9" spans="1:10" x14ac:dyDescent="0.25">
      <c r="A9" s="104" t="s">
        <v>167</v>
      </c>
      <c r="B9" s="108">
        <f>B3+B4</f>
        <v>40174.282999999996</v>
      </c>
      <c r="C9" s="105">
        <f>B9/$E$8*100</f>
        <v>54.589699890027809</v>
      </c>
      <c r="E9" s="117"/>
      <c r="F9" s="117"/>
      <c r="G9" s="117"/>
    </row>
    <row r="10" spans="1:10" x14ac:dyDescent="0.25">
      <c r="C10" s="53" t="s">
        <v>82</v>
      </c>
      <c r="E10" s="117"/>
      <c r="F10" s="117"/>
      <c r="G10" s="117"/>
    </row>
    <row r="12" spans="1:10" x14ac:dyDescent="0.25">
      <c r="A12" s="49"/>
    </row>
    <row r="13" spans="1:10" x14ac:dyDescent="0.25">
      <c r="A13" s="207"/>
      <c r="B13" s="208"/>
      <c r="C13" s="208"/>
      <c r="E13" s="156"/>
    </row>
    <row r="14" spans="1:10" x14ac:dyDescent="0.25">
      <c r="B14" s="107"/>
    </row>
    <row r="16" spans="1:10" x14ac:dyDescent="0.25">
      <c r="A16" s="158"/>
    </row>
    <row r="17" spans="1:7" x14ac:dyDescent="0.25">
      <c r="A17" s="117"/>
      <c r="B17" s="186"/>
      <c r="C17" s="186"/>
      <c r="D17" s="186"/>
      <c r="E17" s="186"/>
      <c r="F17" s="155"/>
      <c r="G17" s="155"/>
    </row>
    <row r="18" spans="1:7" x14ac:dyDescent="0.25">
      <c r="A18" s="117"/>
      <c r="B18" s="117"/>
      <c r="C18" s="117"/>
      <c r="D18" s="117"/>
      <c r="E18" s="117"/>
      <c r="F18" s="155"/>
      <c r="G18" s="155"/>
    </row>
    <row r="19" spans="1:7" x14ac:dyDescent="0.25">
      <c r="A19" s="155"/>
      <c r="B19" s="155"/>
      <c r="C19" s="155"/>
      <c r="D19" s="155"/>
      <c r="E19" s="155"/>
      <c r="F19" s="155"/>
      <c r="G19" s="155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G30"/>
  <sheetViews>
    <sheetView showGridLines="0" workbookViewId="0"/>
  </sheetViews>
  <sheetFormatPr defaultRowHeight="15" x14ac:dyDescent="0.25"/>
  <cols>
    <col min="1" max="1" width="7.28515625" style="20" customWidth="1"/>
    <col min="2" max="2" width="44.7109375" style="20" bestFit="1" customWidth="1"/>
    <col min="3" max="6" width="9.140625" style="20"/>
    <col min="7" max="7" width="9.5703125" style="20" bestFit="1" customWidth="1"/>
    <col min="8" max="16384" width="9.140625" style="20"/>
  </cols>
  <sheetData>
    <row r="1" spans="1:7" x14ac:dyDescent="0.25">
      <c r="A1" s="84" t="s">
        <v>276</v>
      </c>
      <c r="B1" s="21"/>
    </row>
    <row r="2" spans="1:7" ht="15" customHeight="1" x14ac:dyDescent="0.25">
      <c r="A2" s="24"/>
      <c r="B2" s="24"/>
      <c r="C2" s="134">
        <v>2013</v>
      </c>
      <c r="D2" s="134">
        <v>2014</v>
      </c>
    </row>
    <row r="3" spans="1:7" ht="15" customHeight="1" x14ac:dyDescent="0.25">
      <c r="A3" s="601" t="s">
        <v>15</v>
      </c>
      <c r="B3" s="82" t="s">
        <v>159</v>
      </c>
      <c r="C3" s="123">
        <v>0</v>
      </c>
      <c r="D3" s="123">
        <v>186315.61579000001</v>
      </c>
      <c r="F3" s="43"/>
    </row>
    <row r="4" spans="1:7" ht="15" customHeight="1" x14ac:dyDescent="0.25">
      <c r="A4" s="601"/>
      <c r="B4" s="82" t="s">
        <v>16</v>
      </c>
      <c r="C4" s="123">
        <v>10585</v>
      </c>
      <c r="D4" s="123">
        <v>2460</v>
      </c>
    </row>
    <row r="5" spans="1:7" ht="15" customHeight="1" x14ac:dyDescent="0.25">
      <c r="A5" s="601"/>
      <c r="B5" s="82" t="s">
        <v>17</v>
      </c>
      <c r="C5" s="123">
        <v>355629</v>
      </c>
      <c r="D5" s="123">
        <v>26628.851849999999</v>
      </c>
    </row>
    <row r="6" spans="1:7" ht="15" customHeight="1" x14ac:dyDescent="0.25">
      <c r="A6" s="601"/>
      <c r="B6" s="82" t="s">
        <v>18</v>
      </c>
      <c r="C6" s="123">
        <v>51503</v>
      </c>
      <c r="D6" s="123">
        <v>26520</v>
      </c>
    </row>
    <row r="7" spans="1:7" ht="15" customHeight="1" x14ac:dyDescent="0.25">
      <c r="A7" s="601"/>
      <c r="B7" s="82" t="s">
        <v>19</v>
      </c>
      <c r="C7" s="123">
        <v>33943.599999999999</v>
      </c>
      <c r="D7" s="123">
        <v>23742.190719999999</v>
      </c>
      <c r="G7" s="63"/>
    </row>
    <row r="8" spans="1:7" ht="15" customHeight="1" x14ac:dyDescent="0.25">
      <c r="A8" s="601"/>
      <c r="B8" s="82" t="s">
        <v>20</v>
      </c>
      <c r="C8" s="123">
        <v>98</v>
      </c>
      <c r="D8" s="123">
        <v>45</v>
      </c>
    </row>
    <row r="9" spans="1:7" x14ac:dyDescent="0.25">
      <c r="A9" s="601"/>
      <c r="B9" s="82" t="s">
        <v>22</v>
      </c>
      <c r="C9" s="123">
        <v>436.5</v>
      </c>
      <c r="D9" s="123">
        <v>242.12555</v>
      </c>
    </row>
    <row r="10" spans="1:7" ht="15" customHeight="1" thickBot="1" x14ac:dyDescent="0.3">
      <c r="A10" s="601"/>
      <c r="B10" s="82" t="s">
        <v>23</v>
      </c>
      <c r="C10" s="123">
        <v>71.5</v>
      </c>
      <c r="D10" s="123">
        <v>77.735919999999993</v>
      </c>
    </row>
    <row r="11" spans="1:7" ht="15" customHeight="1" thickBot="1" x14ac:dyDescent="0.3">
      <c r="A11" s="601"/>
      <c r="B11" s="136" t="s">
        <v>24</v>
      </c>
      <c r="C11" s="137">
        <f>SUM(C3:C10)</f>
        <v>452266.6</v>
      </c>
      <c r="D11" s="137">
        <f>SUM(D3:D10)</f>
        <v>266031.51983</v>
      </c>
    </row>
    <row r="12" spans="1:7" ht="15" customHeight="1" x14ac:dyDescent="0.25">
      <c r="A12" s="601" t="s">
        <v>13</v>
      </c>
      <c r="B12" s="82" t="s">
        <v>25</v>
      </c>
      <c r="C12" s="123">
        <v>178</v>
      </c>
      <c r="D12" s="123">
        <v>194</v>
      </c>
    </row>
    <row r="13" spans="1:7" ht="15" customHeight="1" x14ac:dyDescent="0.25">
      <c r="A13" s="601"/>
      <c r="B13" s="82" t="s">
        <v>26</v>
      </c>
      <c r="C13" s="123">
        <v>0</v>
      </c>
      <c r="D13" s="123">
        <v>500</v>
      </c>
    </row>
    <row r="14" spans="1:7" x14ac:dyDescent="0.25">
      <c r="A14" s="601"/>
      <c r="B14" s="82" t="s">
        <v>27</v>
      </c>
      <c r="C14" s="123">
        <v>3000</v>
      </c>
      <c r="D14" s="123">
        <v>3000</v>
      </c>
    </row>
    <row r="15" spans="1:7" ht="15" customHeight="1" x14ac:dyDescent="0.25">
      <c r="A15" s="601"/>
      <c r="B15" s="82" t="s">
        <v>160</v>
      </c>
      <c r="C15" s="123">
        <v>0</v>
      </c>
      <c r="D15" s="123">
        <v>146089.9</v>
      </c>
      <c r="F15" s="43"/>
    </row>
    <row r="16" spans="1:7" ht="15" customHeight="1" x14ac:dyDescent="0.25">
      <c r="A16" s="601"/>
      <c r="B16" s="82" t="s">
        <v>28</v>
      </c>
      <c r="C16" s="123">
        <v>1175.3</v>
      </c>
      <c r="D16" s="123">
        <v>1476.7</v>
      </c>
    </row>
    <row r="17" spans="1:7" ht="15" customHeight="1" x14ac:dyDescent="0.25">
      <c r="A17" s="601"/>
      <c r="B17" s="82" t="s">
        <v>29</v>
      </c>
      <c r="C17" s="123">
        <v>100</v>
      </c>
      <c r="D17" s="123">
        <v>200</v>
      </c>
    </row>
    <row r="18" spans="1:7" ht="15" customHeight="1" x14ac:dyDescent="0.25">
      <c r="A18" s="601"/>
      <c r="B18" s="82" t="s">
        <v>16</v>
      </c>
      <c r="C18" s="123">
        <v>23993</v>
      </c>
      <c r="D18" s="123">
        <v>5576</v>
      </c>
    </row>
    <row r="19" spans="1:7" ht="15" customHeight="1" x14ac:dyDescent="0.25">
      <c r="A19" s="601"/>
      <c r="B19" s="82" t="s">
        <v>30</v>
      </c>
      <c r="C19" s="123">
        <v>7861</v>
      </c>
      <c r="D19" s="123">
        <v>7000</v>
      </c>
    </row>
    <row r="20" spans="1:7" ht="15" customHeight="1" x14ac:dyDescent="0.25">
      <c r="A20" s="601"/>
      <c r="B20" s="82" t="s">
        <v>31</v>
      </c>
      <c r="C20" s="124" t="s">
        <v>99</v>
      </c>
      <c r="D20" s="123">
        <v>1624</v>
      </c>
    </row>
    <row r="21" spans="1:7" x14ac:dyDescent="0.25">
      <c r="A21" s="601"/>
      <c r="B21" s="82" t="s">
        <v>35</v>
      </c>
      <c r="C21" s="123">
        <v>5000</v>
      </c>
      <c r="D21" s="123">
        <v>5000</v>
      </c>
    </row>
    <row r="22" spans="1:7" x14ac:dyDescent="0.25">
      <c r="B22" s="82" t="s">
        <v>159</v>
      </c>
      <c r="C22" s="125"/>
      <c r="D22" s="123">
        <v>446594.16421000002</v>
      </c>
      <c r="G22" s="45"/>
    </row>
    <row r="23" spans="1:7" ht="15.75" thickBot="1" x14ac:dyDescent="0.3">
      <c r="A23" s="22"/>
      <c r="B23" s="82" t="s">
        <v>22</v>
      </c>
      <c r="C23" s="123">
        <v>685</v>
      </c>
      <c r="D23" s="123">
        <v>1070</v>
      </c>
      <c r="G23" s="45"/>
    </row>
    <row r="24" spans="1:7" ht="15.75" thickBot="1" x14ac:dyDescent="0.3">
      <c r="B24" s="136" t="s">
        <v>36</v>
      </c>
      <c r="C24" s="137">
        <f>SUM(C12:C23)</f>
        <v>41992.3</v>
      </c>
      <c r="D24" s="137">
        <f>SUM(D12:D23)</f>
        <v>618324.76421000005</v>
      </c>
    </row>
    <row r="25" spans="1:7" x14ac:dyDescent="0.25">
      <c r="B25" s="75" t="s">
        <v>188</v>
      </c>
      <c r="C25" s="126">
        <f>C24+C11</f>
        <v>494258.89999999997</v>
      </c>
      <c r="D25" s="126">
        <f>D24+D11</f>
        <v>884356.28404000006</v>
      </c>
    </row>
    <row r="26" spans="1:7" x14ac:dyDescent="0.25">
      <c r="B26" s="131" t="s">
        <v>190</v>
      </c>
      <c r="C26" s="132">
        <v>312272</v>
      </c>
      <c r="D26" s="132">
        <v>336844.16253590601</v>
      </c>
    </row>
    <row r="27" spans="1:7" x14ac:dyDescent="0.25">
      <c r="B27" s="131" t="s">
        <v>191</v>
      </c>
      <c r="C27" s="132">
        <v>254208</v>
      </c>
      <c r="D27" s="132">
        <v>-264492</v>
      </c>
    </row>
    <row r="28" spans="1:7" x14ac:dyDescent="0.25">
      <c r="B28" s="133" t="s">
        <v>189</v>
      </c>
      <c r="C28" s="135">
        <f>C25-C26+C27</f>
        <v>436194.89999999997</v>
      </c>
      <c r="D28" s="135">
        <f>D25-D26+D27</f>
        <v>283020.12150409399</v>
      </c>
    </row>
    <row r="29" spans="1:7" x14ac:dyDescent="0.25">
      <c r="D29" s="44" t="s">
        <v>14</v>
      </c>
    </row>
    <row r="30" spans="1:7" x14ac:dyDescent="0.25">
      <c r="C30" s="122"/>
      <c r="D30" s="122"/>
    </row>
  </sheetData>
  <mergeCells count="2">
    <mergeCell ref="A3:A11"/>
    <mergeCell ref="A12:A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N40"/>
  <sheetViews>
    <sheetView showGridLines="0" zoomScaleNormal="100" zoomScaleSheetLayoutView="100" workbookViewId="0"/>
  </sheetViews>
  <sheetFormatPr defaultRowHeight="15" x14ac:dyDescent="0.25"/>
  <cols>
    <col min="1" max="1" width="56.7109375" style="60" bestFit="1" customWidth="1"/>
    <col min="2" max="2" width="9.5703125" style="60" customWidth="1"/>
    <col min="3" max="3" width="6.7109375" style="60" customWidth="1"/>
    <col min="4" max="4" width="14.7109375" style="60" customWidth="1"/>
    <col min="5" max="5" width="7.85546875" style="60" customWidth="1"/>
    <col min="6" max="6" width="9.140625" style="60"/>
    <col min="7" max="7" width="17.85546875" style="60" bestFit="1" customWidth="1"/>
    <col min="8" max="9" width="9.140625" style="60"/>
    <col min="10" max="10" width="11.5703125" style="60" customWidth="1"/>
    <col min="11" max="11" width="11.42578125" style="60" bestFit="1" customWidth="1"/>
    <col min="12" max="16384" width="9.140625" style="60"/>
  </cols>
  <sheetData>
    <row r="1" spans="1:14" x14ac:dyDescent="0.25">
      <c r="A1" s="35" t="s">
        <v>272</v>
      </c>
      <c r="B1" s="61"/>
      <c r="C1" s="61"/>
      <c r="D1" s="16"/>
      <c r="E1" s="16"/>
    </row>
    <row r="2" spans="1:14" x14ac:dyDescent="0.25">
      <c r="A2" s="2"/>
      <c r="B2" s="88">
        <v>2014</v>
      </c>
      <c r="C2" s="88">
        <v>2014</v>
      </c>
      <c r="D2" s="26">
        <v>2013</v>
      </c>
      <c r="E2" s="27" t="s">
        <v>95</v>
      </c>
    </row>
    <row r="3" spans="1:14" x14ac:dyDescent="0.25">
      <c r="A3" s="2"/>
      <c r="B3" s="88" t="s">
        <v>0</v>
      </c>
      <c r="C3" s="88" t="s">
        <v>77</v>
      </c>
      <c r="D3" s="26" t="s">
        <v>75</v>
      </c>
      <c r="E3" s="27" t="s">
        <v>75</v>
      </c>
    </row>
    <row r="4" spans="1:14" x14ac:dyDescent="0.25">
      <c r="A4" s="3" t="s">
        <v>1</v>
      </c>
      <c r="B4" s="34">
        <f>C4/$C$14*100</f>
        <v>-2.8673342296098849</v>
      </c>
      <c r="C4" s="17">
        <v>-2156.6619999999998</v>
      </c>
      <c r="D4" s="28">
        <f>'T12'!B4</f>
        <v>-2.5850080406933493</v>
      </c>
      <c r="E4" s="29">
        <f>B4-D4</f>
        <v>-0.2823261889165356</v>
      </c>
      <c r="G4" s="42"/>
    </row>
    <row r="5" spans="1:14" ht="17.25" customHeight="1" x14ac:dyDescent="0.25">
      <c r="A5" s="4" t="s">
        <v>138</v>
      </c>
      <c r="B5" s="54">
        <f t="shared" ref="B5:B11" si="0">C5/$C$14*100</f>
        <v>-5.8888810213738926E-3</v>
      </c>
      <c r="C5" s="18">
        <v>-4.4293147935691479</v>
      </c>
      <c r="D5" s="46">
        <f>'T12'!B5</f>
        <v>-0.47402187339432805</v>
      </c>
      <c r="E5" s="58">
        <f t="shared" ref="E5:E12" si="1">B5-D5</f>
        <v>0.46813299237295414</v>
      </c>
    </row>
    <row r="6" spans="1:14" ht="16.5" customHeight="1" x14ac:dyDescent="0.25">
      <c r="A6" s="4" t="s">
        <v>3</v>
      </c>
      <c r="B6" s="54">
        <f>'T21'!C12</f>
        <v>0.11659875340170467</v>
      </c>
      <c r="C6" s="18">
        <f>'T21'!B12</f>
        <v>87.699612452588099</v>
      </c>
      <c r="D6" s="46">
        <f>'T12'!B6</f>
        <v>-7.4438772540346256E-4</v>
      </c>
      <c r="E6" s="58">
        <f t="shared" si="1"/>
        <v>0.11734314112710813</v>
      </c>
    </row>
    <row r="7" spans="1:14" x14ac:dyDescent="0.25">
      <c r="A7" s="4" t="s">
        <v>4</v>
      </c>
      <c r="B7" s="54">
        <f t="shared" si="0"/>
        <v>-1.9147447951788261</v>
      </c>
      <c r="C7" s="18">
        <v>-1440.173</v>
      </c>
      <c r="D7" s="46">
        <f>'T12'!B7</f>
        <v>-1.89220584588056</v>
      </c>
      <c r="E7" s="58">
        <f t="shared" si="1"/>
        <v>-2.2538949298266164E-2</v>
      </c>
      <c r="G7" s="195"/>
      <c r="H7" s="16"/>
      <c r="I7" s="16"/>
      <c r="J7" s="16"/>
      <c r="K7" s="16"/>
      <c r="L7" s="16"/>
      <c r="M7" s="16"/>
      <c r="N7" s="16"/>
    </row>
    <row r="8" spans="1:14" x14ac:dyDescent="0.25">
      <c r="A8" s="3" t="s">
        <v>5</v>
      </c>
      <c r="B8" s="34">
        <f>B4-B5-B6-B7</f>
        <v>-1.0632993068113898</v>
      </c>
      <c r="C8" s="17">
        <f>C4-C5-C6-C7</f>
        <v>-799.75929765901878</v>
      </c>
      <c r="D8" s="28">
        <f>'T12'!B8</f>
        <v>-0.21803593369305796</v>
      </c>
      <c r="E8" s="29">
        <f t="shared" si="1"/>
        <v>-0.84526337311833188</v>
      </c>
      <c r="G8" s="16"/>
      <c r="H8" s="16"/>
      <c r="I8" s="16"/>
      <c r="J8" s="16"/>
      <c r="K8" s="16"/>
      <c r="L8" s="16"/>
    </row>
    <row r="9" spans="1:14" x14ac:dyDescent="0.25">
      <c r="A9" s="5" t="s">
        <v>6</v>
      </c>
      <c r="B9" s="62">
        <f t="shared" si="0"/>
        <v>0.66716250528513255</v>
      </c>
      <c r="C9" s="18">
        <f>'T20'!G104/1000</f>
        <v>501.80547775520614</v>
      </c>
      <c r="D9" s="46">
        <f>'T12'!B9</f>
        <v>0.76466246335746169</v>
      </c>
      <c r="E9" s="58">
        <f t="shared" si="1"/>
        <v>-9.749995807232914E-2</v>
      </c>
      <c r="G9" s="196"/>
      <c r="H9" s="16"/>
      <c r="I9" s="16"/>
      <c r="J9" s="16"/>
      <c r="K9" s="16"/>
      <c r="L9" s="16"/>
    </row>
    <row r="10" spans="1:14" ht="13.5" customHeight="1" x14ac:dyDescent="0.25">
      <c r="A10" s="5" t="s">
        <v>7</v>
      </c>
      <c r="B10" s="62">
        <f t="shared" si="0"/>
        <v>0.13586806227703879</v>
      </c>
      <c r="C10" s="18">
        <v>102.193</v>
      </c>
      <c r="D10" s="46">
        <f>'T12'!B10</f>
        <v>0.66561352525770201</v>
      </c>
      <c r="E10" s="58">
        <f t="shared" si="1"/>
        <v>-0.52974546298066327</v>
      </c>
      <c r="G10" s="16"/>
      <c r="H10" s="16"/>
      <c r="I10" s="16"/>
      <c r="J10" s="16"/>
      <c r="K10" s="16"/>
      <c r="L10" s="16"/>
    </row>
    <row r="11" spans="1:14" x14ac:dyDescent="0.25">
      <c r="A11" s="5" t="s">
        <v>87</v>
      </c>
      <c r="B11" s="62">
        <f t="shared" si="0"/>
        <v>0.37628208873575814</v>
      </c>
      <c r="C11" s="18">
        <f>'T19'!D28/1000</f>
        <v>283.02012150409399</v>
      </c>
      <c r="D11" s="46">
        <f>'T12'!B11</f>
        <v>0.59271122983229574</v>
      </c>
      <c r="E11" s="58">
        <f t="shared" si="1"/>
        <v>-0.2164291410965376</v>
      </c>
      <c r="G11" s="195"/>
      <c r="H11" s="16"/>
      <c r="I11" s="16"/>
      <c r="J11" s="16"/>
      <c r="K11" s="16"/>
      <c r="L11" s="16"/>
    </row>
    <row r="12" spans="1:14" ht="15.75" thickBot="1" x14ac:dyDescent="0.3">
      <c r="A12" s="7" t="s">
        <v>8</v>
      </c>
      <c r="B12" s="15">
        <f>B8+B9+B10-B11</f>
        <v>-0.63655082798497664</v>
      </c>
      <c r="C12" s="8">
        <f>C8+C9+C10-C11</f>
        <v>-478.78094140790665</v>
      </c>
      <c r="D12" s="30">
        <f>'T12'!B12</f>
        <v>0.61952882508981</v>
      </c>
      <c r="E12" s="15">
        <f t="shared" si="1"/>
        <v>-1.2560796530747866</v>
      </c>
      <c r="G12" s="195"/>
      <c r="H12" s="16"/>
      <c r="I12" s="16"/>
      <c r="J12" s="16"/>
      <c r="K12" s="16"/>
      <c r="L12" s="16"/>
    </row>
    <row r="13" spans="1:14" x14ac:dyDescent="0.25">
      <c r="A13" s="9"/>
      <c r="D13" s="571" t="s">
        <v>9</v>
      </c>
      <c r="E13" s="571"/>
      <c r="G13" s="16"/>
      <c r="H13" s="16"/>
      <c r="I13" s="16"/>
      <c r="J13" s="16"/>
      <c r="K13" s="16"/>
      <c r="L13" s="16"/>
    </row>
    <row r="14" spans="1:14" x14ac:dyDescent="0.25">
      <c r="A14" s="5" t="s">
        <v>79</v>
      </c>
      <c r="C14" s="18">
        <v>75214.880000000005</v>
      </c>
    </row>
    <row r="15" spans="1:14" x14ac:dyDescent="0.25">
      <c r="G15" s="42"/>
    </row>
    <row r="16" spans="1:14" x14ac:dyDescent="0.25">
      <c r="G16" s="42"/>
    </row>
    <row r="17" spans="7:14" ht="15" customHeight="1" x14ac:dyDescent="0.25">
      <c r="G17" s="174"/>
      <c r="H17" s="39"/>
      <c r="I17" s="39"/>
      <c r="J17" s="175"/>
      <c r="K17" s="39"/>
    </row>
    <row r="18" spans="7:14" x14ac:dyDescent="0.25">
      <c r="G18" s="174"/>
      <c r="H18" s="39"/>
      <c r="I18" s="39"/>
      <c r="J18" s="175"/>
      <c r="K18" s="39"/>
    </row>
    <row r="19" spans="7:14" x14ac:dyDescent="0.25">
      <c r="G19" s="167"/>
      <c r="H19" s="40"/>
      <c r="I19" s="11"/>
      <c r="J19" s="40"/>
      <c r="K19" s="40"/>
    </row>
    <row r="20" spans="7:14" x14ac:dyDescent="0.25">
      <c r="G20" s="168"/>
      <c r="H20" s="93"/>
      <c r="I20" s="169"/>
      <c r="J20" s="72"/>
      <c r="K20" s="72"/>
    </row>
    <row r="21" spans="7:14" x14ac:dyDescent="0.25">
      <c r="G21" s="168"/>
      <c r="H21" s="93"/>
      <c r="I21" s="169"/>
      <c r="J21" s="72"/>
      <c r="K21" s="72"/>
    </row>
    <row r="22" spans="7:14" x14ac:dyDescent="0.25">
      <c r="G22" s="168"/>
      <c r="H22" s="93"/>
      <c r="I22" s="169"/>
      <c r="J22" s="72"/>
      <c r="K22" s="72"/>
    </row>
    <row r="23" spans="7:14" x14ac:dyDescent="0.25">
      <c r="G23" s="167"/>
      <c r="H23" s="40"/>
      <c r="I23" s="11"/>
      <c r="J23" s="40"/>
      <c r="K23" s="40"/>
    </row>
    <row r="24" spans="7:14" x14ac:dyDescent="0.25">
      <c r="G24" s="170"/>
      <c r="H24" s="72"/>
      <c r="I24" s="169"/>
      <c r="J24" s="72"/>
      <c r="K24" s="72"/>
    </row>
    <row r="25" spans="7:14" x14ac:dyDescent="0.25">
      <c r="G25" s="171"/>
      <c r="H25" s="72"/>
      <c r="I25" s="169"/>
      <c r="J25" s="72"/>
      <c r="K25" s="72"/>
    </row>
    <row r="26" spans="7:14" x14ac:dyDescent="0.25">
      <c r="G26" s="171"/>
      <c r="H26" s="72"/>
      <c r="I26" s="169"/>
      <c r="J26" s="72"/>
      <c r="K26" s="72"/>
    </row>
    <row r="27" spans="7:14" x14ac:dyDescent="0.25">
      <c r="G27" s="172"/>
      <c r="H27" s="93"/>
      <c r="I27" s="169"/>
      <c r="J27" s="72"/>
      <c r="K27" s="72"/>
    </row>
    <row r="28" spans="7:14" x14ac:dyDescent="0.25">
      <c r="G28" s="170"/>
      <c r="H28" s="72"/>
      <c r="I28" s="169"/>
      <c r="J28" s="72"/>
      <c r="K28" s="72"/>
      <c r="L28" s="16"/>
    </row>
    <row r="29" spans="7:14" x14ac:dyDescent="0.25">
      <c r="G29" s="171"/>
      <c r="H29" s="72"/>
      <c r="I29" s="173"/>
      <c r="J29" s="72"/>
      <c r="K29" s="72"/>
      <c r="L29" s="16"/>
    </row>
    <row r="30" spans="7:14" x14ac:dyDescent="0.25">
      <c r="G30" s="171"/>
      <c r="H30" s="93"/>
      <c r="I30" s="169"/>
      <c r="J30" s="72"/>
      <c r="K30" s="72"/>
      <c r="L30" s="16"/>
    </row>
    <row r="31" spans="7:14" x14ac:dyDescent="0.25">
      <c r="G31" s="171"/>
      <c r="H31" s="72"/>
      <c r="I31" s="173"/>
      <c r="J31" s="72"/>
      <c r="K31" s="72"/>
      <c r="L31" s="16"/>
    </row>
    <row r="32" spans="7:14" x14ac:dyDescent="0.25">
      <c r="G32" s="170"/>
      <c r="H32" s="72"/>
      <c r="I32" s="169"/>
      <c r="J32" s="72"/>
      <c r="K32" s="72"/>
      <c r="L32" s="16"/>
      <c r="M32" s="16"/>
      <c r="N32" s="16"/>
    </row>
    <row r="33" spans="1:14" x14ac:dyDescent="0.25">
      <c r="G33" s="167"/>
      <c r="H33" s="40"/>
      <c r="I33" s="11"/>
      <c r="J33" s="40"/>
      <c r="K33" s="40"/>
      <c r="L33" s="106"/>
      <c r="M33" s="16"/>
      <c r="N33" s="16"/>
    </row>
    <row r="34" spans="1:14" x14ac:dyDescent="0.25">
      <c r="L34" s="16"/>
      <c r="M34" s="16"/>
      <c r="N34" s="16"/>
    </row>
    <row r="38" spans="1:14" x14ac:dyDescent="0.25">
      <c r="F38" s="16"/>
      <c r="G38" s="16"/>
    </row>
    <row r="39" spans="1:14" x14ac:dyDescent="0.25">
      <c r="A39" s="94"/>
      <c r="B39" s="16"/>
      <c r="C39" s="90"/>
      <c r="D39" s="195"/>
      <c r="E39" s="16"/>
      <c r="F39" s="16"/>
      <c r="G39" s="16"/>
    </row>
    <row r="40" spans="1:14" x14ac:dyDescent="0.25">
      <c r="A40" s="94"/>
      <c r="B40" s="16"/>
      <c r="C40" s="90"/>
      <c r="D40" s="16"/>
      <c r="E40" s="16"/>
      <c r="F40" s="16"/>
      <c r="G40" s="16"/>
    </row>
  </sheetData>
  <mergeCells count="1">
    <mergeCell ref="D13:E13"/>
  </mergeCells>
  <pageMargins left="0.7" right="0.7" top="0.75" bottom="0.75" header="0.3" footer="0.3"/>
  <pageSetup paperSize="9" scale="2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P110"/>
  <sheetViews>
    <sheetView showGridLines="0" workbookViewId="0"/>
  </sheetViews>
  <sheetFormatPr defaultRowHeight="15" x14ac:dyDescent="0.25"/>
  <cols>
    <col min="1" max="1" width="37.140625" style="60" customWidth="1"/>
    <col min="2" max="2" width="11.5703125" style="60" customWidth="1"/>
    <col min="3" max="3" width="12.42578125" style="60" bestFit="1" customWidth="1"/>
    <col min="4" max="5" width="9.28515625" style="69" customWidth="1"/>
    <col min="6" max="6" width="10.7109375" style="69" customWidth="1"/>
    <col min="7" max="7" width="11.140625" style="69" customWidth="1"/>
    <col min="8" max="9" width="9.140625" style="60"/>
    <col min="10" max="10" width="9.42578125" style="60" bestFit="1" customWidth="1"/>
    <col min="11" max="16384" width="9.140625" style="60"/>
  </cols>
  <sheetData>
    <row r="1" spans="1:7" ht="15.75" x14ac:dyDescent="0.25">
      <c r="A1" s="141" t="s">
        <v>275</v>
      </c>
      <c r="B1" s="23"/>
      <c r="C1" s="23"/>
      <c r="D1" s="25"/>
      <c r="E1" s="25"/>
      <c r="F1" s="25"/>
      <c r="G1" s="74"/>
    </row>
    <row r="2" spans="1:7" x14ac:dyDescent="0.25">
      <c r="A2" s="603" t="s">
        <v>103</v>
      </c>
      <c r="B2" s="603" t="s">
        <v>104</v>
      </c>
      <c r="C2" s="603" t="s">
        <v>174</v>
      </c>
      <c r="D2" s="142">
        <v>2013</v>
      </c>
      <c r="E2" s="142" t="s">
        <v>226</v>
      </c>
      <c r="F2" s="142">
        <v>2013</v>
      </c>
      <c r="G2" s="142" t="s">
        <v>226</v>
      </c>
    </row>
    <row r="3" spans="1:7" x14ac:dyDescent="0.25">
      <c r="A3" s="603"/>
      <c r="B3" s="603"/>
      <c r="C3" s="603"/>
      <c r="D3" s="143" t="s">
        <v>74</v>
      </c>
      <c r="E3" s="143" t="s">
        <v>74</v>
      </c>
      <c r="F3" s="142" t="s">
        <v>72</v>
      </c>
      <c r="G3" s="142" t="s">
        <v>72</v>
      </c>
    </row>
    <row r="4" spans="1:7" x14ac:dyDescent="0.25">
      <c r="A4" s="19" t="s">
        <v>21</v>
      </c>
      <c r="B4" s="144">
        <v>0.75939999999999996</v>
      </c>
      <c r="C4" s="111" t="s">
        <v>12</v>
      </c>
      <c r="D4" s="145">
        <v>822.29600000000005</v>
      </c>
      <c r="E4" s="145" t="s">
        <v>105</v>
      </c>
      <c r="F4" s="145">
        <f t="shared" ref="F4:F35" si="0">D4*$B4</f>
        <v>624.45158240000001</v>
      </c>
      <c r="G4" s="145" t="str">
        <f t="shared" ref="G4:G35" si="1">IF(ISNUMBER(E4),E4*$B4,"na")</f>
        <v>na</v>
      </c>
    </row>
    <row r="5" spans="1:7" x14ac:dyDescent="0.25">
      <c r="A5" s="19" t="s">
        <v>58</v>
      </c>
      <c r="B5" s="144">
        <v>0.67</v>
      </c>
      <c r="C5" s="111" t="s">
        <v>12</v>
      </c>
      <c r="D5" s="145">
        <v>-1036.423</v>
      </c>
      <c r="E5" s="145" t="s">
        <v>105</v>
      </c>
      <c r="F5" s="145">
        <f t="shared" si="0"/>
        <v>-694.40341000000001</v>
      </c>
      <c r="G5" s="145" t="str">
        <f t="shared" si="1"/>
        <v>na</v>
      </c>
    </row>
    <row r="6" spans="1:7" x14ac:dyDescent="0.25">
      <c r="A6" s="19" t="s">
        <v>106</v>
      </c>
      <c r="B6" s="144">
        <v>1</v>
      </c>
      <c r="C6" s="111" t="s">
        <v>12</v>
      </c>
      <c r="D6" s="145">
        <v>109.36499999999999</v>
      </c>
      <c r="E6" s="145" t="s">
        <v>105</v>
      </c>
      <c r="F6" s="145">
        <f t="shared" si="0"/>
        <v>109.36499999999999</v>
      </c>
      <c r="G6" s="145" t="str">
        <f t="shared" si="1"/>
        <v>na</v>
      </c>
    </row>
    <row r="7" spans="1:7" x14ac:dyDescent="0.25">
      <c r="A7" s="19" t="s">
        <v>59</v>
      </c>
      <c r="B7" s="144">
        <v>0.44009999999999999</v>
      </c>
      <c r="C7" s="111" t="s">
        <v>12</v>
      </c>
      <c r="D7" s="145">
        <v>691.66200000000003</v>
      </c>
      <c r="E7" s="145" t="s">
        <v>105</v>
      </c>
      <c r="F7" s="145">
        <f t="shared" si="0"/>
        <v>304.40044620000003</v>
      </c>
      <c r="G7" s="145" t="str">
        <f t="shared" si="1"/>
        <v>na</v>
      </c>
    </row>
    <row r="8" spans="1:7" x14ac:dyDescent="0.25">
      <c r="A8" s="19" t="s">
        <v>50</v>
      </c>
      <c r="B8" s="144">
        <v>1</v>
      </c>
      <c r="C8" s="111" t="s">
        <v>12</v>
      </c>
      <c r="D8" s="145">
        <v>-23560</v>
      </c>
      <c r="E8" s="145" t="s">
        <v>105</v>
      </c>
      <c r="F8" s="145">
        <f t="shared" si="0"/>
        <v>-23560</v>
      </c>
      <c r="G8" s="145" t="str">
        <f t="shared" si="1"/>
        <v>na</v>
      </c>
    </row>
    <row r="9" spans="1:7" x14ac:dyDescent="0.25">
      <c r="A9" s="19" t="s">
        <v>53</v>
      </c>
      <c r="B9" s="144">
        <v>1</v>
      </c>
      <c r="C9" s="111" t="s">
        <v>12</v>
      </c>
      <c r="D9" s="145">
        <v>25.7</v>
      </c>
      <c r="E9" s="145" t="s">
        <v>105</v>
      </c>
      <c r="F9" s="145">
        <f t="shared" si="0"/>
        <v>25.7</v>
      </c>
      <c r="G9" s="145" t="str">
        <f t="shared" si="1"/>
        <v>na</v>
      </c>
    </row>
    <row r="10" spans="1:7" x14ac:dyDescent="0.25">
      <c r="A10" s="19" t="s">
        <v>68</v>
      </c>
      <c r="B10" s="144">
        <v>0.37959999999999999</v>
      </c>
      <c r="C10" s="111" t="s">
        <v>12</v>
      </c>
      <c r="D10" s="145">
        <v>-559.86900000000003</v>
      </c>
      <c r="E10" s="145" t="s">
        <v>105</v>
      </c>
      <c r="F10" s="145">
        <f t="shared" si="0"/>
        <v>-212.52627240000001</v>
      </c>
      <c r="G10" s="145" t="str">
        <f t="shared" si="1"/>
        <v>na</v>
      </c>
    </row>
    <row r="11" spans="1:7" x14ac:dyDescent="0.25">
      <c r="A11" s="19" t="s">
        <v>56</v>
      </c>
      <c r="B11" s="144">
        <v>1</v>
      </c>
      <c r="C11" s="111" t="s">
        <v>12</v>
      </c>
      <c r="D11" s="145">
        <v>306.61993000000001</v>
      </c>
      <c r="E11" s="145" t="s">
        <v>105</v>
      </c>
      <c r="F11" s="145">
        <f t="shared" si="0"/>
        <v>306.61993000000001</v>
      </c>
      <c r="G11" s="145" t="str">
        <f t="shared" si="1"/>
        <v>na</v>
      </c>
    </row>
    <row r="12" spans="1:7" x14ac:dyDescent="0.25">
      <c r="A12" s="19" t="s">
        <v>210</v>
      </c>
      <c r="B12" s="144">
        <v>0.39660000000000001</v>
      </c>
      <c r="C12" s="111" t="s">
        <v>12</v>
      </c>
      <c r="D12" s="145">
        <v>46.576999999999998</v>
      </c>
      <c r="E12" s="145" t="s">
        <v>105</v>
      </c>
      <c r="F12" s="145">
        <f t="shared" si="0"/>
        <v>18.472438199999999</v>
      </c>
      <c r="G12" s="145" t="str">
        <f t="shared" si="1"/>
        <v>na</v>
      </c>
    </row>
    <row r="13" spans="1:7" x14ac:dyDescent="0.25">
      <c r="A13" s="19" t="s">
        <v>211</v>
      </c>
      <c r="B13" s="144">
        <v>0.37840000000000001</v>
      </c>
      <c r="C13" s="111" t="s">
        <v>12</v>
      </c>
      <c r="D13" s="145">
        <v>-137.40799999999999</v>
      </c>
      <c r="E13" s="145" t="s">
        <v>105</v>
      </c>
      <c r="F13" s="145">
        <f t="shared" si="0"/>
        <v>-51.995187199999997</v>
      </c>
      <c r="G13" s="145" t="str">
        <f t="shared" si="1"/>
        <v>na</v>
      </c>
    </row>
    <row r="14" spans="1:7" x14ac:dyDescent="0.25">
      <c r="A14" s="19" t="s">
        <v>107</v>
      </c>
      <c r="B14" s="144">
        <v>8.0000000000000004E-4</v>
      </c>
      <c r="C14" s="111" t="s">
        <v>12</v>
      </c>
      <c r="D14" s="145">
        <v>1027.027</v>
      </c>
      <c r="E14" s="145" t="s">
        <v>105</v>
      </c>
      <c r="F14" s="145">
        <f t="shared" si="0"/>
        <v>0.82162160000000006</v>
      </c>
      <c r="G14" s="145" t="str">
        <f t="shared" si="1"/>
        <v>na</v>
      </c>
    </row>
    <row r="15" spans="1:7" x14ac:dyDescent="0.25">
      <c r="A15" s="19" t="s">
        <v>66</v>
      </c>
      <c r="B15" s="144">
        <v>0.39500000000000002</v>
      </c>
      <c r="C15" s="111" t="s">
        <v>12</v>
      </c>
      <c r="D15" s="145">
        <v>618.38099999999997</v>
      </c>
      <c r="E15" s="145" t="s">
        <v>105</v>
      </c>
      <c r="F15" s="145">
        <f t="shared" si="0"/>
        <v>244.26049499999999</v>
      </c>
      <c r="G15" s="145" t="str">
        <f t="shared" si="1"/>
        <v>na</v>
      </c>
    </row>
    <row r="16" spans="1:7" x14ac:dyDescent="0.25">
      <c r="A16" s="19" t="s">
        <v>54</v>
      </c>
      <c r="B16" s="144">
        <v>1</v>
      </c>
      <c r="C16" s="111" t="s">
        <v>12</v>
      </c>
      <c r="D16" s="145">
        <v>-6.843</v>
      </c>
      <c r="E16" s="145" t="s">
        <v>105</v>
      </c>
      <c r="F16" s="145">
        <f t="shared" si="0"/>
        <v>-6.843</v>
      </c>
      <c r="G16" s="145" t="str">
        <f t="shared" si="1"/>
        <v>na</v>
      </c>
    </row>
    <row r="17" spans="1:7" x14ac:dyDescent="0.25">
      <c r="A17" s="19" t="s">
        <v>108</v>
      </c>
      <c r="B17" s="144">
        <v>0.39860000000000001</v>
      </c>
      <c r="C17" s="111" t="s">
        <v>12</v>
      </c>
      <c r="D17" s="145">
        <v>230.47</v>
      </c>
      <c r="E17" s="145" t="s">
        <v>105</v>
      </c>
      <c r="F17" s="145">
        <f t="shared" si="0"/>
        <v>91.865341999999998</v>
      </c>
      <c r="G17" s="145" t="str">
        <f t="shared" si="1"/>
        <v>na</v>
      </c>
    </row>
    <row r="18" spans="1:7" x14ac:dyDescent="0.25">
      <c r="A18" s="19" t="s">
        <v>62</v>
      </c>
      <c r="B18" s="144">
        <v>0.39679999999999999</v>
      </c>
      <c r="C18" s="111" t="s">
        <v>12</v>
      </c>
      <c r="D18" s="145">
        <v>95.275000000000006</v>
      </c>
      <c r="E18" s="145" t="s">
        <v>105</v>
      </c>
      <c r="F18" s="145">
        <f t="shared" si="0"/>
        <v>37.805120000000002</v>
      </c>
      <c r="G18" s="145" t="str">
        <f t="shared" si="1"/>
        <v>na</v>
      </c>
    </row>
    <row r="19" spans="1:7" x14ac:dyDescent="0.25">
      <c r="A19" s="19" t="s">
        <v>55</v>
      </c>
      <c r="B19" s="144">
        <v>1</v>
      </c>
      <c r="C19" s="111" t="s">
        <v>12</v>
      </c>
      <c r="D19" s="145">
        <v>69.887</v>
      </c>
      <c r="E19" s="145" t="s">
        <v>105</v>
      </c>
      <c r="F19" s="145">
        <f t="shared" si="0"/>
        <v>69.887</v>
      </c>
      <c r="G19" s="145" t="str">
        <f t="shared" si="1"/>
        <v>na</v>
      </c>
    </row>
    <row r="20" spans="1:7" x14ac:dyDescent="0.25">
      <c r="A20" s="19" t="s">
        <v>67</v>
      </c>
      <c r="B20" s="144">
        <v>0.39500000000000002</v>
      </c>
      <c r="C20" s="111" t="s">
        <v>12</v>
      </c>
      <c r="D20" s="145">
        <v>145.54300000000001</v>
      </c>
      <c r="E20" s="145" t="s">
        <v>105</v>
      </c>
      <c r="F20" s="145">
        <f t="shared" si="0"/>
        <v>57.489485000000002</v>
      </c>
      <c r="G20" s="145" t="str">
        <f t="shared" si="1"/>
        <v>na</v>
      </c>
    </row>
    <row r="21" spans="1:7" x14ac:dyDescent="0.25">
      <c r="A21" s="19" t="s">
        <v>51</v>
      </c>
      <c r="B21" s="144">
        <v>1</v>
      </c>
      <c r="C21" s="111" t="s">
        <v>12</v>
      </c>
      <c r="D21" s="145">
        <v>-628.30399999999997</v>
      </c>
      <c r="E21" s="145" t="s">
        <v>105</v>
      </c>
      <c r="F21" s="145">
        <f t="shared" si="0"/>
        <v>-628.30399999999997</v>
      </c>
      <c r="G21" s="145" t="str">
        <f t="shared" si="1"/>
        <v>na</v>
      </c>
    </row>
    <row r="22" spans="1:7" x14ac:dyDescent="0.25">
      <c r="A22" s="19" t="s">
        <v>60</v>
      </c>
      <c r="B22" s="144">
        <v>0.41539999999999999</v>
      </c>
      <c r="C22" s="111" t="s">
        <v>12</v>
      </c>
      <c r="D22" s="145">
        <v>797.01700000000005</v>
      </c>
      <c r="E22" s="145" t="s">
        <v>105</v>
      </c>
      <c r="F22" s="145">
        <f t="shared" si="0"/>
        <v>331.08086180000004</v>
      </c>
      <c r="G22" s="145" t="str">
        <f t="shared" si="1"/>
        <v>na</v>
      </c>
    </row>
    <row r="23" spans="1:7" x14ac:dyDescent="0.25">
      <c r="A23" s="19" t="s">
        <v>109</v>
      </c>
      <c r="B23" s="144">
        <v>0.39660000000000001</v>
      </c>
      <c r="C23" s="111" t="s">
        <v>12</v>
      </c>
      <c r="D23" s="145">
        <v>357.06900000000002</v>
      </c>
      <c r="E23" s="145" t="s">
        <v>105</v>
      </c>
      <c r="F23" s="145">
        <f t="shared" si="0"/>
        <v>141.6135654</v>
      </c>
      <c r="G23" s="145" t="str">
        <f t="shared" si="1"/>
        <v>na</v>
      </c>
    </row>
    <row r="24" spans="1:7" x14ac:dyDescent="0.25">
      <c r="A24" s="19" t="s">
        <v>52</v>
      </c>
      <c r="B24" s="144">
        <v>1</v>
      </c>
      <c r="C24" s="111" t="s">
        <v>12</v>
      </c>
      <c r="D24" s="145">
        <v>79.585999999999999</v>
      </c>
      <c r="E24" s="145" t="s">
        <v>105</v>
      </c>
      <c r="F24" s="145">
        <f t="shared" si="0"/>
        <v>79.585999999999999</v>
      </c>
      <c r="G24" s="145" t="str">
        <f t="shared" si="1"/>
        <v>na</v>
      </c>
    </row>
    <row r="25" spans="1:7" x14ac:dyDescent="0.25">
      <c r="A25" s="19" t="s">
        <v>57</v>
      </c>
      <c r="B25" s="144">
        <v>1</v>
      </c>
      <c r="C25" s="111" t="s">
        <v>12</v>
      </c>
      <c r="D25" s="145">
        <v>1671.377</v>
      </c>
      <c r="E25" s="145" t="s">
        <v>105</v>
      </c>
      <c r="F25" s="145">
        <f t="shared" si="0"/>
        <v>1671.377</v>
      </c>
      <c r="G25" s="145" t="str">
        <f t="shared" si="1"/>
        <v>na</v>
      </c>
    </row>
    <row r="26" spans="1:7" x14ac:dyDescent="0.25">
      <c r="A26" s="19" t="s">
        <v>110</v>
      </c>
      <c r="B26" s="144">
        <v>0.39579999999999999</v>
      </c>
      <c r="C26" s="111" t="s">
        <v>12</v>
      </c>
      <c r="D26" s="145">
        <v>626.37</v>
      </c>
      <c r="E26" s="145" t="s">
        <v>105</v>
      </c>
      <c r="F26" s="145">
        <f t="shared" si="0"/>
        <v>247.91724600000001</v>
      </c>
      <c r="G26" s="145" t="str">
        <f t="shared" si="1"/>
        <v>na</v>
      </c>
    </row>
    <row r="27" spans="1:7" x14ac:dyDescent="0.25">
      <c r="A27" s="19" t="s">
        <v>61</v>
      </c>
      <c r="B27" s="144">
        <v>0.40639999999999998</v>
      </c>
      <c r="C27" s="111" t="s">
        <v>12</v>
      </c>
      <c r="D27" s="145">
        <v>567.49199999999996</v>
      </c>
      <c r="E27" s="145" t="s">
        <v>105</v>
      </c>
      <c r="F27" s="145">
        <f t="shared" si="0"/>
        <v>230.62874879999998</v>
      </c>
      <c r="G27" s="145" t="str">
        <f t="shared" si="1"/>
        <v>na</v>
      </c>
    </row>
    <row r="28" spans="1:7" x14ac:dyDescent="0.25">
      <c r="A28" s="19" t="s">
        <v>65</v>
      </c>
      <c r="B28" s="144">
        <v>0.39529999999999998</v>
      </c>
      <c r="C28" s="111" t="s">
        <v>12</v>
      </c>
      <c r="D28" s="145">
        <v>237.268</v>
      </c>
      <c r="E28" s="145" t="s">
        <v>105</v>
      </c>
      <c r="F28" s="145">
        <f t="shared" si="0"/>
        <v>93.792040399999991</v>
      </c>
      <c r="G28" s="145" t="str">
        <f t="shared" si="1"/>
        <v>na</v>
      </c>
    </row>
    <row r="29" spans="1:7" x14ac:dyDescent="0.25">
      <c r="A29" s="19" t="s">
        <v>64</v>
      </c>
      <c r="B29" s="144">
        <v>0.39579999999999999</v>
      </c>
      <c r="C29" s="111" t="s">
        <v>12</v>
      </c>
      <c r="D29" s="145">
        <v>1.4999999999999999E-2</v>
      </c>
      <c r="E29" s="145" t="s">
        <v>105</v>
      </c>
      <c r="F29" s="145">
        <f t="shared" si="0"/>
        <v>5.9369999999999996E-3</v>
      </c>
      <c r="G29" s="145" t="str">
        <f t="shared" si="1"/>
        <v>na</v>
      </c>
    </row>
    <row r="30" spans="1:7" x14ac:dyDescent="0.25">
      <c r="A30" s="19" t="s">
        <v>63</v>
      </c>
      <c r="B30" s="144">
        <v>0.39679999999999999</v>
      </c>
      <c r="C30" s="111" t="s">
        <v>12</v>
      </c>
      <c r="D30" s="145">
        <v>149.101</v>
      </c>
      <c r="E30" s="145" t="s">
        <v>105</v>
      </c>
      <c r="F30" s="145">
        <f t="shared" si="0"/>
        <v>59.163276799999998</v>
      </c>
      <c r="G30" s="145" t="str">
        <f t="shared" si="1"/>
        <v>na</v>
      </c>
    </row>
    <row r="31" spans="1:7" x14ac:dyDescent="0.25">
      <c r="A31" s="19" t="s">
        <v>111</v>
      </c>
      <c r="B31" s="144">
        <v>1E-3</v>
      </c>
      <c r="C31" s="111" t="s">
        <v>12</v>
      </c>
      <c r="D31" s="145">
        <v>644.64400000000001</v>
      </c>
      <c r="E31" s="145" t="s">
        <v>105</v>
      </c>
      <c r="F31" s="145">
        <f t="shared" si="0"/>
        <v>0.64464399999999999</v>
      </c>
      <c r="G31" s="145" t="str">
        <f t="shared" si="1"/>
        <v>na</v>
      </c>
    </row>
    <row r="32" spans="1:7" x14ac:dyDescent="0.25">
      <c r="A32" s="19" t="s">
        <v>112</v>
      </c>
      <c r="B32" s="144">
        <v>0.3952</v>
      </c>
      <c r="C32" s="111" t="s">
        <v>12</v>
      </c>
      <c r="D32" s="145">
        <v>410.68700000000001</v>
      </c>
      <c r="E32" s="145" t="s">
        <v>105</v>
      </c>
      <c r="F32" s="145">
        <f t="shared" si="0"/>
        <v>162.30350240000001</v>
      </c>
      <c r="G32" s="145" t="str">
        <f t="shared" si="1"/>
        <v>na</v>
      </c>
    </row>
    <row r="33" spans="1:7" x14ac:dyDescent="0.25">
      <c r="A33" s="19" t="s">
        <v>139</v>
      </c>
      <c r="B33" s="144">
        <v>0.39639999999999997</v>
      </c>
      <c r="C33" s="111" t="s">
        <v>12</v>
      </c>
      <c r="D33" s="145">
        <v>359.04300000000001</v>
      </c>
      <c r="E33" s="145" t="s">
        <v>105</v>
      </c>
      <c r="F33" s="145">
        <f t="shared" si="0"/>
        <v>142.32464519999999</v>
      </c>
      <c r="G33" s="145" t="str">
        <f t="shared" si="1"/>
        <v>na</v>
      </c>
    </row>
    <row r="34" spans="1:7" x14ac:dyDescent="0.25">
      <c r="A34" s="19" t="s">
        <v>113</v>
      </c>
      <c r="B34" s="144">
        <v>2.0000000000000001E-4</v>
      </c>
      <c r="C34" s="111" t="s">
        <v>12</v>
      </c>
      <c r="D34" s="145">
        <v>1878.0050000000001</v>
      </c>
      <c r="E34" s="145" t="s">
        <v>105</v>
      </c>
      <c r="F34" s="145">
        <f t="shared" si="0"/>
        <v>0.37560100000000002</v>
      </c>
      <c r="G34" s="145" t="str">
        <f t="shared" si="1"/>
        <v>na</v>
      </c>
    </row>
    <row r="35" spans="1:7" x14ac:dyDescent="0.25">
      <c r="A35" s="19" t="s">
        <v>70</v>
      </c>
      <c r="B35" s="144">
        <v>1E-4</v>
      </c>
      <c r="C35" s="111" t="s">
        <v>12</v>
      </c>
      <c r="D35" s="145">
        <v>63.664999999999999</v>
      </c>
      <c r="E35" s="145" t="s">
        <v>105</v>
      </c>
      <c r="F35" s="145">
        <f t="shared" si="0"/>
        <v>6.3665000000000006E-3</v>
      </c>
      <c r="G35" s="145" t="str">
        <f t="shared" si="1"/>
        <v>na</v>
      </c>
    </row>
    <row r="36" spans="1:7" x14ac:dyDescent="0.25">
      <c r="A36" s="19" t="s">
        <v>71</v>
      </c>
      <c r="B36" s="144">
        <v>1E-4</v>
      </c>
      <c r="C36" s="111" t="s">
        <v>12</v>
      </c>
      <c r="D36" s="145">
        <v>785.86</v>
      </c>
      <c r="E36" s="145" t="s">
        <v>105</v>
      </c>
      <c r="F36" s="145">
        <f t="shared" ref="F36:F67" si="2">D36*$B36</f>
        <v>7.8586000000000003E-2</v>
      </c>
      <c r="G36" s="145" t="str">
        <f t="shared" ref="G36:G53" si="3">IF(ISNUMBER(E36),E36*$B36,"na")</f>
        <v>na</v>
      </c>
    </row>
    <row r="37" spans="1:7" x14ac:dyDescent="0.25">
      <c r="A37" s="111" t="s">
        <v>69</v>
      </c>
      <c r="B37" s="144">
        <v>0.15</v>
      </c>
      <c r="C37" s="111" t="s">
        <v>12</v>
      </c>
      <c r="D37" s="145">
        <v>47686</v>
      </c>
      <c r="E37" s="145">
        <v>78678</v>
      </c>
      <c r="F37" s="145">
        <f t="shared" si="2"/>
        <v>7152.9</v>
      </c>
      <c r="G37" s="145">
        <f t="shared" si="3"/>
        <v>11801.699999999999</v>
      </c>
    </row>
    <row r="38" spans="1:7" x14ac:dyDescent="0.25">
      <c r="A38" s="111" t="s">
        <v>197</v>
      </c>
      <c r="B38" s="144">
        <v>1</v>
      </c>
      <c r="C38" s="111" t="s">
        <v>12</v>
      </c>
      <c r="D38" s="145">
        <v>267585</v>
      </c>
      <c r="E38" s="145">
        <v>311000</v>
      </c>
      <c r="F38" s="145">
        <f t="shared" si="2"/>
        <v>267585</v>
      </c>
      <c r="G38" s="145">
        <f t="shared" si="3"/>
        <v>311000</v>
      </c>
    </row>
    <row r="39" spans="1:7" x14ac:dyDescent="0.25">
      <c r="A39" s="111" t="s">
        <v>17</v>
      </c>
      <c r="B39" s="144">
        <v>0.51</v>
      </c>
      <c r="C39" s="111" t="s">
        <v>12</v>
      </c>
      <c r="D39" s="145">
        <v>98340</v>
      </c>
      <c r="E39" s="145">
        <v>60900</v>
      </c>
      <c r="F39" s="145">
        <f t="shared" si="2"/>
        <v>50153.4</v>
      </c>
      <c r="G39" s="145">
        <f t="shared" si="3"/>
        <v>31059</v>
      </c>
    </row>
    <row r="40" spans="1:7" x14ac:dyDescent="0.25">
      <c r="A40" s="111" t="s">
        <v>199</v>
      </c>
      <c r="B40" s="144">
        <v>0.34</v>
      </c>
      <c r="C40" s="111" t="s">
        <v>12</v>
      </c>
      <c r="D40" s="145">
        <v>354737</v>
      </c>
      <c r="E40" s="145">
        <v>126650</v>
      </c>
      <c r="F40" s="145">
        <f t="shared" si="2"/>
        <v>120610.58</v>
      </c>
      <c r="G40" s="145">
        <f t="shared" si="3"/>
        <v>43061</v>
      </c>
    </row>
    <row r="41" spans="1:7" x14ac:dyDescent="0.25">
      <c r="A41" s="111" t="s">
        <v>124</v>
      </c>
      <c r="B41" s="144">
        <v>0.51</v>
      </c>
      <c r="C41" s="111" t="s">
        <v>12</v>
      </c>
      <c r="D41" s="145">
        <v>28226</v>
      </c>
      <c r="E41" s="145">
        <v>69100</v>
      </c>
      <c r="F41" s="145">
        <f t="shared" si="2"/>
        <v>14395.26</v>
      </c>
      <c r="G41" s="145">
        <f t="shared" si="3"/>
        <v>35241</v>
      </c>
    </row>
    <row r="42" spans="1:7" x14ac:dyDescent="0.25">
      <c r="A42" s="111" t="s">
        <v>18</v>
      </c>
      <c r="B42" s="144">
        <v>0.51</v>
      </c>
      <c r="C42" s="111" t="s">
        <v>12</v>
      </c>
      <c r="D42" s="145">
        <v>23254</v>
      </c>
      <c r="E42" s="145">
        <v>48960</v>
      </c>
      <c r="F42" s="145">
        <f t="shared" si="2"/>
        <v>11859.54</v>
      </c>
      <c r="G42" s="145">
        <f t="shared" si="3"/>
        <v>24969.600000000002</v>
      </c>
    </row>
    <row r="43" spans="1:7" x14ac:dyDescent="0.25">
      <c r="A43" s="111" t="s">
        <v>114</v>
      </c>
      <c r="B43" s="144">
        <v>0.34</v>
      </c>
      <c r="C43" s="111" t="s">
        <v>140</v>
      </c>
      <c r="D43" s="145">
        <v>-272</v>
      </c>
      <c r="E43" s="145">
        <v>10</v>
      </c>
      <c r="F43" s="145">
        <f t="shared" si="2"/>
        <v>-92.48</v>
      </c>
      <c r="G43" s="145">
        <f t="shared" si="3"/>
        <v>3.4000000000000004</v>
      </c>
    </row>
    <row r="44" spans="1:7" x14ac:dyDescent="0.25">
      <c r="A44" s="111" t="s">
        <v>153</v>
      </c>
      <c r="B44" s="144">
        <v>1</v>
      </c>
      <c r="C44" s="111" t="s">
        <v>140</v>
      </c>
      <c r="D44" s="145">
        <v>2351</v>
      </c>
      <c r="E44" s="145">
        <v>729</v>
      </c>
      <c r="F44" s="145">
        <f t="shared" si="2"/>
        <v>2351</v>
      </c>
      <c r="G44" s="145">
        <f t="shared" si="3"/>
        <v>729</v>
      </c>
    </row>
    <row r="45" spans="1:7" x14ac:dyDescent="0.25">
      <c r="A45" s="111" t="s">
        <v>212</v>
      </c>
      <c r="B45" s="144">
        <v>1</v>
      </c>
      <c r="C45" s="111" t="s">
        <v>140</v>
      </c>
      <c r="D45" s="145">
        <v>-7206.2640000000001</v>
      </c>
      <c r="E45" s="145">
        <v>-8230.7115547938538</v>
      </c>
      <c r="F45" s="145">
        <f t="shared" si="2"/>
        <v>-7206.2640000000001</v>
      </c>
      <c r="G45" s="145">
        <f t="shared" si="3"/>
        <v>-8230.7115547938538</v>
      </c>
    </row>
    <row r="46" spans="1:7" x14ac:dyDescent="0.25">
      <c r="A46" s="111" t="s">
        <v>115</v>
      </c>
      <c r="B46" s="144">
        <v>0.97609999999999997</v>
      </c>
      <c r="C46" s="111" t="s">
        <v>140</v>
      </c>
      <c r="D46" s="145">
        <v>203.8</v>
      </c>
      <c r="E46" s="145">
        <v>116.5</v>
      </c>
      <c r="F46" s="145">
        <f t="shared" si="2"/>
        <v>198.92918</v>
      </c>
      <c r="G46" s="145">
        <f t="shared" si="3"/>
        <v>113.71565</v>
      </c>
    </row>
    <row r="47" spans="1:7" x14ac:dyDescent="0.25">
      <c r="A47" s="111" t="s">
        <v>116</v>
      </c>
      <c r="B47" s="144">
        <v>1</v>
      </c>
      <c r="C47" s="111" t="s">
        <v>140</v>
      </c>
      <c r="D47" s="145">
        <v>262</v>
      </c>
      <c r="E47" s="145">
        <v>-9397</v>
      </c>
      <c r="F47" s="145">
        <f t="shared" si="2"/>
        <v>262</v>
      </c>
      <c r="G47" s="145">
        <f t="shared" si="3"/>
        <v>-9397</v>
      </c>
    </row>
    <row r="48" spans="1:7" x14ac:dyDescent="0.25">
      <c r="A48" s="111" t="s">
        <v>117</v>
      </c>
      <c r="B48" s="144">
        <v>1</v>
      </c>
      <c r="C48" s="111" t="s">
        <v>140</v>
      </c>
      <c r="D48" s="145">
        <v>-7104.6605600001167</v>
      </c>
      <c r="E48" s="145">
        <v>-9489.9927400000815</v>
      </c>
      <c r="F48" s="145">
        <f t="shared" si="2"/>
        <v>-7104.6605600001167</v>
      </c>
      <c r="G48" s="145">
        <f t="shared" si="3"/>
        <v>-9489.9927400000815</v>
      </c>
    </row>
    <row r="49" spans="1:7" x14ac:dyDescent="0.25">
      <c r="A49" s="111" t="s">
        <v>37</v>
      </c>
      <c r="B49" s="144">
        <v>1</v>
      </c>
      <c r="C49" s="111" t="s">
        <v>173</v>
      </c>
      <c r="D49" s="145">
        <v>35235</v>
      </c>
      <c r="E49" s="145">
        <v>22642</v>
      </c>
      <c r="F49" s="145">
        <f t="shared" si="2"/>
        <v>35235</v>
      </c>
      <c r="G49" s="145">
        <f t="shared" si="3"/>
        <v>22642</v>
      </c>
    </row>
    <row r="50" spans="1:7" x14ac:dyDescent="0.25">
      <c r="A50" s="111" t="s">
        <v>40</v>
      </c>
      <c r="B50" s="144">
        <v>0.22140000000000001</v>
      </c>
      <c r="C50" s="111" t="s">
        <v>140</v>
      </c>
      <c r="D50" s="145">
        <v>-508</v>
      </c>
      <c r="E50" s="145">
        <v>-809</v>
      </c>
      <c r="F50" s="145">
        <f t="shared" si="2"/>
        <v>-112.47120000000001</v>
      </c>
      <c r="G50" s="145">
        <f t="shared" si="3"/>
        <v>-179.11260000000001</v>
      </c>
    </row>
    <row r="51" spans="1:7" x14ac:dyDescent="0.25">
      <c r="A51" s="111" t="s">
        <v>39</v>
      </c>
      <c r="B51" s="144">
        <v>0.99529999999999996</v>
      </c>
      <c r="C51" s="111" t="s">
        <v>140</v>
      </c>
      <c r="D51" s="145">
        <v>244</v>
      </c>
      <c r="E51" s="145">
        <v>830</v>
      </c>
      <c r="F51" s="145">
        <f t="shared" si="2"/>
        <v>242.85319999999999</v>
      </c>
      <c r="G51" s="145">
        <f t="shared" si="3"/>
        <v>826.09899999999993</v>
      </c>
    </row>
    <row r="52" spans="1:7" x14ac:dyDescent="0.25">
      <c r="A52" s="111" t="s">
        <v>34</v>
      </c>
      <c r="B52" s="144">
        <v>0.34</v>
      </c>
      <c r="C52" s="111" t="s">
        <v>140</v>
      </c>
      <c r="D52" s="145">
        <v>780</v>
      </c>
      <c r="E52" s="145">
        <v>820</v>
      </c>
      <c r="F52" s="145">
        <f t="shared" si="2"/>
        <v>265.20000000000005</v>
      </c>
      <c r="G52" s="145">
        <f t="shared" si="3"/>
        <v>278.8</v>
      </c>
    </row>
    <row r="53" spans="1:7" x14ac:dyDescent="0.25">
      <c r="A53" s="111" t="s">
        <v>38</v>
      </c>
      <c r="B53" s="144">
        <v>1</v>
      </c>
      <c r="C53" s="111" t="s">
        <v>140</v>
      </c>
      <c r="D53" s="145">
        <v>2106</v>
      </c>
      <c r="E53" s="145">
        <v>68</v>
      </c>
      <c r="F53" s="145">
        <f t="shared" si="2"/>
        <v>2106</v>
      </c>
      <c r="G53" s="145">
        <f t="shared" si="3"/>
        <v>68</v>
      </c>
    </row>
    <row r="54" spans="1:7" x14ac:dyDescent="0.25">
      <c r="A54" s="111" t="s">
        <v>206</v>
      </c>
      <c r="B54" s="144">
        <v>4.0000000000000002E-4</v>
      </c>
      <c r="C54" s="111" t="s">
        <v>140</v>
      </c>
      <c r="D54" s="145">
        <v>68172</v>
      </c>
      <c r="E54" s="145" t="s">
        <v>105</v>
      </c>
      <c r="F54" s="145">
        <f t="shared" si="2"/>
        <v>27.268800000000002</v>
      </c>
      <c r="G54" s="145" t="s">
        <v>105</v>
      </c>
    </row>
    <row r="55" spans="1:7" x14ac:dyDescent="0.25">
      <c r="A55" s="111" t="s">
        <v>83</v>
      </c>
      <c r="B55" s="144">
        <v>1</v>
      </c>
      <c r="C55" s="111" t="s">
        <v>140</v>
      </c>
      <c r="D55" s="145">
        <v>127</v>
      </c>
      <c r="E55" s="145">
        <v>181</v>
      </c>
      <c r="F55" s="145">
        <f t="shared" si="2"/>
        <v>127</v>
      </c>
      <c r="G55" s="145">
        <f t="shared" ref="G55:G88" si="4">IF(ISNUMBER(E55),E55*$B55,"na")</f>
        <v>181</v>
      </c>
    </row>
    <row r="56" spans="1:7" x14ac:dyDescent="0.25">
      <c r="A56" s="111" t="s">
        <v>33</v>
      </c>
      <c r="B56" s="144">
        <v>1</v>
      </c>
      <c r="C56" s="111" t="s">
        <v>140</v>
      </c>
      <c r="D56" s="145">
        <v>671</v>
      </c>
      <c r="E56" s="145">
        <v>538</v>
      </c>
      <c r="F56" s="145">
        <f t="shared" si="2"/>
        <v>671</v>
      </c>
      <c r="G56" s="145">
        <f t="shared" si="4"/>
        <v>538</v>
      </c>
    </row>
    <row r="57" spans="1:7" x14ac:dyDescent="0.25">
      <c r="A57" s="111" t="s">
        <v>118</v>
      </c>
      <c r="B57" s="144">
        <v>1</v>
      </c>
      <c r="C57" s="111" t="s">
        <v>140</v>
      </c>
      <c r="D57" s="145">
        <v>-201</v>
      </c>
      <c r="E57" s="145">
        <v>10</v>
      </c>
      <c r="F57" s="145">
        <f t="shared" si="2"/>
        <v>-201</v>
      </c>
      <c r="G57" s="145">
        <f t="shared" si="4"/>
        <v>10</v>
      </c>
    </row>
    <row r="58" spans="1:7" x14ac:dyDescent="0.25">
      <c r="A58" s="111" t="s">
        <v>119</v>
      </c>
      <c r="B58" s="144">
        <v>1</v>
      </c>
      <c r="C58" s="111" t="s">
        <v>141</v>
      </c>
      <c r="D58" s="145">
        <v>-946</v>
      </c>
      <c r="E58" s="145">
        <v>31</v>
      </c>
      <c r="F58" s="145">
        <f t="shared" si="2"/>
        <v>-946</v>
      </c>
      <c r="G58" s="145">
        <f t="shared" si="4"/>
        <v>31</v>
      </c>
    </row>
    <row r="59" spans="1:7" x14ac:dyDescent="0.25">
      <c r="A59" s="111" t="s">
        <v>26</v>
      </c>
      <c r="B59" s="144">
        <v>1</v>
      </c>
      <c r="C59" s="111" t="s">
        <v>141</v>
      </c>
      <c r="D59" s="145">
        <v>762</v>
      </c>
      <c r="E59" s="145">
        <v>1042</v>
      </c>
      <c r="F59" s="145">
        <f t="shared" si="2"/>
        <v>762</v>
      </c>
      <c r="G59" s="145">
        <f t="shared" si="4"/>
        <v>1042</v>
      </c>
    </row>
    <row r="60" spans="1:7" x14ac:dyDescent="0.25">
      <c r="A60" s="111" t="s">
        <v>120</v>
      </c>
      <c r="B60" s="144">
        <v>1</v>
      </c>
      <c r="C60" s="111" t="s">
        <v>141</v>
      </c>
      <c r="D60" s="145">
        <v>7866</v>
      </c>
      <c r="E60" s="145">
        <v>3967</v>
      </c>
      <c r="F60" s="145">
        <f t="shared" si="2"/>
        <v>7866</v>
      </c>
      <c r="G60" s="145">
        <f t="shared" si="4"/>
        <v>3967</v>
      </c>
    </row>
    <row r="61" spans="1:7" x14ac:dyDescent="0.25">
      <c r="A61" s="111" t="s">
        <v>43</v>
      </c>
      <c r="B61" s="144">
        <v>1</v>
      </c>
      <c r="C61" s="111" t="s">
        <v>173</v>
      </c>
      <c r="D61" s="145">
        <v>316</v>
      </c>
      <c r="E61" s="145">
        <v>1309</v>
      </c>
      <c r="F61" s="145">
        <f t="shared" si="2"/>
        <v>316</v>
      </c>
      <c r="G61" s="145">
        <f t="shared" si="4"/>
        <v>1309</v>
      </c>
    </row>
    <row r="62" spans="1:7" x14ac:dyDescent="0.25">
      <c r="A62" s="111" t="s">
        <v>28</v>
      </c>
      <c r="B62" s="144">
        <v>1</v>
      </c>
      <c r="C62" s="111" t="s">
        <v>142</v>
      </c>
      <c r="D62" s="145">
        <v>1671</v>
      </c>
      <c r="E62" s="145">
        <v>2845</v>
      </c>
      <c r="F62" s="145">
        <f t="shared" si="2"/>
        <v>1671</v>
      </c>
      <c r="G62" s="145">
        <f t="shared" si="4"/>
        <v>2845</v>
      </c>
    </row>
    <row r="63" spans="1:7" x14ac:dyDescent="0.25">
      <c r="A63" s="111" t="s">
        <v>198</v>
      </c>
      <c r="B63" s="144">
        <v>1</v>
      </c>
      <c r="C63" s="111" t="s">
        <v>142</v>
      </c>
      <c r="D63" s="145">
        <v>69226</v>
      </c>
      <c r="E63" s="145">
        <v>32216</v>
      </c>
      <c r="F63" s="145">
        <f t="shared" si="2"/>
        <v>69226</v>
      </c>
      <c r="G63" s="145">
        <f t="shared" si="4"/>
        <v>32216</v>
      </c>
    </row>
    <row r="64" spans="1:7" x14ac:dyDescent="0.25">
      <c r="A64" s="111" t="s">
        <v>121</v>
      </c>
      <c r="B64" s="144">
        <v>1</v>
      </c>
      <c r="C64" s="111" t="s">
        <v>142</v>
      </c>
      <c r="D64" s="145">
        <v>42</v>
      </c>
      <c r="E64" s="145">
        <v>45</v>
      </c>
      <c r="F64" s="145">
        <f t="shared" si="2"/>
        <v>42</v>
      </c>
      <c r="G64" s="145">
        <f t="shared" si="4"/>
        <v>45</v>
      </c>
    </row>
    <row r="65" spans="1:16" x14ac:dyDescent="0.25">
      <c r="A65" s="111" t="s">
        <v>122</v>
      </c>
      <c r="B65" s="144">
        <v>1</v>
      </c>
      <c r="C65" s="111" t="s">
        <v>142</v>
      </c>
      <c r="D65" s="145">
        <v>9029</v>
      </c>
      <c r="E65" s="145">
        <v>7222</v>
      </c>
      <c r="F65" s="145">
        <f t="shared" si="2"/>
        <v>9029</v>
      </c>
      <c r="G65" s="145">
        <f t="shared" si="4"/>
        <v>7222</v>
      </c>
    </row>
    <row r="66" spans="1:16" x14ac:dyDescent="0.25">
      <c r="A66" s="111" t="s">
        <v>69</v>
      </c>
      <c r="B66" s="144">
        <v>0.34</v>
      </c>
      <c r="C66" s="111" t="s">
        <v>142</v>
      </c>
      <c r="D66" s="145">
        <v>47686</v>
      </c>
      <c r="E66" s="145">
        <v>78678</v>
      </c>
      <c r="F66" s="145">
        <f t="shared" si="2"/>
        <v>16213.240000000002</v>
      </c>
      <c r="G66" s="145">
        <f t="shared" si="4"/>
        <v>26750.52</v>
      </c>
    </row>
    <row r="67" spans="1:16" x14ac:dyDescent="0.25">
      <c r="A67" s="111" t="s">
        <v>123</v>
      </c>
      <c r="B67" s="144">
        <v>1</v>
      </c>
      <c r="C67" s="111" t="s">
        <v>142</v>
      </c>
      <c r="D67" s="145">
        <v>11738</v>
      </c>
      <c r="E67" s="145">
        <v>2535</v>
      </c>
      <c r="F67" s="145">
        <f t="shared" si="2"/>
        <v>11738</v>
      </c>
      <c r="G67" s="145">
        <f t="shared" si="4"/>
        <v>2535</v>
      </c>
    </row>
    <row r="68" spans="1:16" x14ac:dyDescent="0.25">
      <c r="A68" s="111" t="s">
        <v>45</v>
      </c>
      <c r="B68" s="144">
        <v>1</v>
      </c>
      <c r="C68" s="111" t="s">
        <v>142</v>
      </c>
      <c r="D68" s="145">
        <v>-1611</v>
      </c>
      <c r="E68" s="145">
        <v>-1294</v>
      </c>
      <c r="F68" s="145">
        <f t="shared" ref="F68:F88" si="5">D68*$B68</f>
        <v>-1611</v>
      </c>
      <c r="G68" s="145">
        <f t="shared" si="4"/>
        <v>-1294</v>
      </c>
    </row>
    <row r="69" spans="1:16" x14ac:dyDescent="0.25">
      <c r="A69" s="111" t="s">
        <v>46</v>
      </c>
      <c r="B69" s="144">
        <v>1</v>
      </c>
      <c r="C69" s="111" t="s">
        <v>142</v>
      </c>
      <c r="D69" s="145">
        <v>-3147</v>
      </c>
      <c r="E69" s="145">
        <v>-513</v>
      </c>
      <c r="F69" s="145">
        <f t="shared" si="5"/>
        <v>-3147</v>
      </c>
      <c r="G69" s="145">
        <f t="shared" si="4"/>
        <v>-513</v>
      </c>
    </row>
    <row r="70" spans="1:16" x14ac:dyDescent="0.25">
      <c r="A70" s="111" t="s">
        <v>44</v>
      </c>
      <c r="B70" s="144">
        <v>0.51</v>
      </c>
      <c r="C70" s="111" t="s">
        <v>142</v>
      </c>
      <c r="D70" s="145">
        <v>-4881</v>
      </c>
      <c r="E70" s="145">
        <v>-5554</v>
      </c>
      <c r="F70" s="145">
        <f t="shared" si="5"/>
        <v>-2489.31</v>
      </c>
      <c r="G70" s="145">
        <f t="shared" si="4"/>
        <v>-2832.54</v>
      </c>
    </row>
    <row r="71" spans="1:16" x14ac:dyDescent="0.25">
      <c r="A71" s="111" t="s">
        <v>125</v>
      </c>
      <c r="B71" s="144">
        <v>1</v>
      </c>
      <c r="C71" s="111" t="s">
        <v>143</v>
      </c>
      <c r="D71" s="145">
        <v>131</v>
      </c>
      <c r="E71" s="145">
        <v>122</v>
      </c>
      <c r="F71" s="145">
        <f t="shared" si="5"/>
        <v>131</v>
      </c>
      <c r="G71" s="145">
        <f t="shared" si="4"/>
        <v>122</v>
      </c>
    </row>
    <row r="72" spans="1:16" x14ac:dyDescent="0.25">
      <c r="A72" s="111" t="s">
        <v>126</v>
      </c>
      <c r="B72" s="144">
        <v>1</v>
      </c>
      <c r="C72" s="111" t="s">
        <v>143</v>
      </c>
      <c r="D72" s="145">
        <v>-442</v>
      </c>
      <c r="E72" s="145">
        <v>0</v>
      </c>
      <c r="F72" s="145">
        <f t="shared" si="5"/>
        <v>-442</v>
      </c>
      <c r="G72" s="145">
        <f t="shared" si="4"/>
        <v>0</v>
      </c>
    </row>
    <row r="73" spans="1:16" x14ac:dyDescent="0.25">
      <c r="A73" s="111" t="s">
        <v>127</v>
      </c>
      <c r="B73" s="144">
        <v>1</v>
      </c>
      <c r="C73" s="111" t="s">
        <v>143</v>
      </c>
      <c r="D73" s="145">
        <v>-4170</v>
      </c>
      <c r="E73" s="145">
        <v>-744</v>
      </c>
      <c r="F73" s="145">
        <f t="shared" si="5"/>
        <v>-4170</v>
      </c>
      <c r="G73" s="145">
        <f t="shared" si="4"/>
        <v>-744</v>
      </c>
    </row>
    <row r="74" spans="1:16" x14ac:dyDescent="0.25">
      <c r="A74" s="111" t="s">
        <v>47</v>
      </c>
      <c r="B74" s="144">
        <v>1</v>
      </c>
      <c r="C74" s="111" t="s">
        <v>143</v>
      </c>
      <c r="D74" s="145">
        <v>-579</v>
      </c>
      <c r="E74" s="145">
        <v>190</v>
      </c>
      <c r="F74" s="145">
        <f t="shared" si="5"/>
        <v>-579</v>
      </c>
      <c r="G74" s="145">
        <f t="shared" si="4"/>
        <v>190</v>
      </c>
    </row>
    <row r="75" spans="1:16" x14ac:dyDescent="0.25">
      <c r="A75" s="111" t="s">
        <v>48</v>
      </c>
      <c r="B75" s="144">
        <v>1</v>
      </c>
      <c r="C75" s="111" t="s">
        <v>143</v>
      </c>
      <c r="D75" s="145">
        <v>-5453</v>
      </c>
      <c r="E75" s="145">
        <v>-1097</v>
      </c>
      <c r="F75" s="145">
        <f t="shared" si="5"/>
        <v>-5453</v>
      </c>
      <c r="G75" s="145">
        <f t="shared" si="4"/>
        <v>-1097</v>
      </c>
    </row>
    <row r="76" spans="1:16" x14ac:dyDescent="0.25">
      <c r="A76" s="111" t="s">
        <v>49</v>
      </c>
      <c r="B76" s="144">
        <v>1</v>
      </c>
      <c r="C76" s="111" t="s">
        <v>173</v>
      </c>
      <c r="D76" s="145">
        <v>-2637</v>
      </c>
      <c r="E76" s="145">
        <v>-4041</v>
      </c>
      <c r="F76" s="145">
        <f t="shared" si="5"/>
        <v>-2637</v>
      </c>
      <c r="G76" s="145">
        <f t="shared" si="4"/>
        <v>-4041</v>
      </c>
      <c r="M76" s="109"/>
      <c r="N76" s="109"/>
      <c r="O76" s="109"/>
      <c r="P76" s="16"/>
    </row>
    <row r="77" spans="1:16" x14ac:dyDescent="0.25">
      <c r="A77" s="111" t="s">
        <v>213</v>
      </c>
      <c r="B77" s="144">
        <v>1</v>
      </c>
      <c r="C77" s="111" t="s">
        <v>144</v>
      </c>
      <c r="D77" s="145">
        <v>51</v>
      </c>
      <c r="E77" s="145">
        <v>51</v>
      </c>
      <c r="F77" s="145">
        <f t="shared" si="5"/>
        <v>51</v>
      </c>
      <c r="G77" s="145">
        <f t="shared" si="4"/>
        <v>51</v>
      </c>
    </row>
    <row r="78" spans="1:16" x14ac:dyDescent="0.25">
      <c r="A78" s="111" t="s">
        <v>128</v>
      </c>
      <c r="B78" s="144">
        <v>1</v>
      </c>
      <c r="C78" s="111" t="s">
        <v>144</v>
      </c>
      <c r="D78" s="145">
        <v>-124</v>
      </c>
      <c r="E78" s="145">
        <v>1</v>
      </c>
      <c r="F78" s="145">
        <f t="shared" si="5"/>
        <v>-124</v>
      </c>
      <c r="G78" s="145">
        <f t="shared" si="4"/>
        <v>1</v>
      </c>
    </row>
    <row r="79" spans="1:16" x14ac:dyDescent="0.25">
      <c r="A79" s="111" t="s">
        <v>214</v>
      </c>
      <c r="B79" s="144">
        <v>1</v>
      </c>
      <c r="C79" s="111" t="s">
        <v>144</v>
      </c>
      <c r="D79" s="145">
        <v>1</v>
      </c>
      <c r="E79" s="145">
        <v>2</v>
      </c>
      <c r="F79" s="145">
        <f t="shared" si="5"/>
        <v>1</v>
      </c>
      <c r="G79" s="145">
        <f t="shared" si="4"/>
        <v>2</v>
      </c>
    </row>
    <row r="80" spans="1:16" x14ac:dyDescent="0.25">
      <c r="A80" s="111" t="s">
        <v>171</v>
      </c>
      <c r="B80" s="144">
        <v>1</v>
      </c>
      <c r="C80" s="111" t="s">
        <v>144</v>
      </c>
      <c r="D80" s="145">
        <v>-7026</v>
      </c>
      <c r="E80" s="145">
        <v>-7126</v>
      </c>
      <c r="F80" s="145">
        <f t="shared" si="5"/>
        <v>-7026</v>
      </c>
      <c r="G80" s="145">
        <f t="shared" si="4"/>
        <v>-7126</v>
      </c>
    </row>
    <row r="81" spans="1:7" x14ac:dyDescent="0.25">
      <c r="A81" s="111" t="s">
        <v>172</v>
      </c>
      <c r="B81" s="144">
        <v>1</v>
      </c>
      <c r="C81" s="111" t="s">
        <v>144</v>
      </c>
      <c r="D81" s="145">
        <v>8392</v>
      </c>
      <c r="E81" s="145">
        <v>3100</v>
      </c>
      <c r="F81" s="145">
        <f t="shared" si="5"/>
        <v>8392</v>
      </c>
      <c r="G81" s="145">
        <f t="shared" si="4"/>
        <v>3100</v>
      </c>
    </row>
    <row r="82" spans="1:7" x14ac:dyDescent="0.25">
      <c r="A82" s="111" t="s">
        <v>215</v>
      </c>
      <c r="B82" s="144">
        <v>1</v>
      </c>
      <c r="C82" s="111" t="s">
        <v>144</v>
      </c>
      <c r="D82" s="145">
        <v>52</v>
      </c>
      <c r="E82" s="145">
        <v>100</v>
      </c>
      <c r="F82" s="145">
        <f t="shared" si="5"/>
        <v>52</v>
      </c>
      <c r="G82" s="145">
        <f t="shared" si="4"/>
        <v>100</v>
      </c>
    </row>
    <row r="83" spans="1:7" x14ac:dyDescent="0.25">
      <c r="A83" s="111" t="s">
        <v>216</v>
      </c>
      <c r="B83" s="144">
        <v>1</v>
      </c>
      <c r="C83" s="111" t="s">
        <v>144</v>
      </c>
      <c r="D83" s="145">
        <v>39</v>
      </c>
      <c r="E83" s="145">
        <v>20</v>
      </c>
      <c r="F83" s="145">
        <f t="shared" si="5"/>
        <v>39</v>
      </c>
      <c r="G83" s="145">
        <f t="shared" si="4"/>
        <v>20</v>
      </c>
    </row>
    <row r="84" spans="1:7" x14ac:dyDescent="0.25">
      <c r="A84" s="111" t="s">
        <v>217</v>
      </c>
      <c r="B84" s="144">
        <v>1</v>
      </c>
      <c r="C84" s="111" t="s">
        <v>144</v>
      </c>
      <c r="D84" s="145">
        <v>-185</v>
      </c>
      <c r="E84" s="145">
        <v>10</v>
      </c>
      <c r="F84" s="145">
        <f t="shared" si="5"/>
        <v>-185</v>
      </c>
      <c r="G84" s="145">
        <f t="shared" si="4"/>
        <v>10</v>
      </c>
    </row>
    <row r="85" spans="1:7" x14ac:dyDescent="0.25">
      <c r="A85" s="111" t="s">
        <v>32</v>
      </c>
      <c r="B85" s="144">
        <v>1</v>
      </c>
      <c r="C85" s="111" t="s">
        <v>145</v>
      </c>
      <c r="D85" s="145">
        <v>79</v>
      </c>
      <c r="E85" s="145">
        <v>80</v>
      </c>
      <c r="F85" s="145">
        <f t="shared" si="5"/>
        <v>79</v>
      </c>
      <c r="G85" s="145">
        <f t="shared" si="4"/>
        <v>80</v>
      </c>
    </row>
    <row r="86" spans="1:7" x14ac:dyDescent="0.25">
      <c r="A86" s="111" t="s">
        <v>129</v>
      </c>
      <c r="B86" s="144">
        <v>1</v>
      </c>
      <c r="C86" s="111" t="s">
        <v>146</v>
      </c>
      <c r="D86" s="145">
        <v>-294</v>
      </c>
      <c r="E86" s="145">
        <v>0</v>
      </c>
      <c r="F86" s="145">
        <f t="shared" si="5"/>
        <v>-294</v>
      </c>
      <c r="G86" s="145">
        <f t="shared" si="4"/>
        <v>0</v>
      </c>
    </row>
    <row r="87" spans="1:7" x14ac:dyDescent="0.25">
      <c r="A87" s="111" t="s">
        <v>218</v>
      </c>
      <c r="B87" s="144">
        <v>1</v>
      </c>
      <c r="C87" s="111" t="s">
        <v>147</v>
      </c>
      <c r="D87" s="145">
        <v>51</v>
      </c>
      <c r="E87" s="145">
        <v>50</v>
      </c>
      <c r="F87" s="145">
        <f t="shared" si="5"/>
        <v>51</v>
      </c>
      <c r="G87" s="145">
        <f t="shared" si="4"/>
        <v>50</v>
      </c>
    </row>
    <row r="88" spans="1:7" x14ac:dyDescent="0.25">
      <c r="A88" s="111" t="s">
        <v>219</v>
      </c>
      <c r="B88" s="144">
        <v>1</v>
      </c>
      <c r="C88" s="111" t="s">
        <v>173</v>
      </c>
      <c r="D88" s="145">
        <v>221</v>
      </c>
      <c r="E88" s="145">
        <v>35</v>
      </c>
      <c r="F88" s="145">
        <f t="shared" si="5"/>
        <v>221</v>
      </c>
      <c r="G88" s="145">
        <f t="shared" si="4"/>
        <v>35</v>
      </c>
    </row>
    <row r="89" spans="1:7" x14ac:dyDescent="0.25">
      <c r="A89" s="111" t="s">
        <v>193</v>
      </c>
      <c r="B89" s="144">
        <v>1</v>
      </c>
      <c r="C89" s="111" t="s">
        <v>149</v>
      </c>
      <c r="D89" s="145">
        <v>15586</v>
      </c>
      <c r="E89" s="145">
        <v>5000</v>
      </c>
      <c r="F89" s="145">
        <v>15586</v>
      </c>
      <c r="G89" s="145">
        <v>5000</v>
      </c>
    </row>
    <row r="90" spans="1:7" x14ac:dyDescent="0.25">
      <c r="A90" s="111" t="s">
        <v>130</v>
      </c>
      <c r="B90" s="144">
        <v>1</v>
      </c>
      <c r="C90" s="111" t="s">
        <v>173</v>
      </c>
      <c r="D90" s="145">
        <v>90</v>
      </c>
      <c r="E90" s="145">
        <v>37</v>
      </c>
      <c r="F90" s="145">
        <f t="shared" ref="F90:F103" si="6">D90*$B90</f>
        <v>90</v>
      </c>
      <c r="G90" s="145">
        <f t="shared" ref="G90:G103" si="7">IF(ISNUMBER(E90),E90*$B90,"na")</f>
        <v>37</v>
      </c>
    </row>
    <row r="91" spans="1:7" x14ac:dyDescent="0.25">
      <c r="A91" s="111" t="s">
        <v>220</v>
      </c>
      <c r="B91" s="144">
        <v>1</v>
      </c>
      <c r="C91" s="111" t="s">
        <v>173</v>
      </c>
      <c r="D91" s="145">
        <v>15</v>
      </c>
      <c r="E91" s="145">
        <v>44</v>
      </c>
      <c r="F91" s="145">
        <f t="shared" si="6"/>
        <v>15</v>
      </c>
      <c r="G91" s="145">
        <f t="shared" si="7"/>
        <v>44</v>
      </c>
    </row>
    <row r="92" spans="1:7" x14ac:dyDescent="0.25">
      <c r="A92" s="111" t="s">
        <v>131</v>
      </c>
      <c r="B92" s="144">
        <v>1</v>
      </c>
      <c r="C92" s="111" t="s">
        <v>173</v>
      </c>
      <c r="D92" s="145">
        <v>346</v>
      </c>
      <c r="E92" s="145">
        <v>346</v>
      </c>
      <c r="F92" s="145">
        <f t="shared" si="6"/>
        <v>346</v>
      </c>
      <c r="G92" s="145">
        <f t="shared" si="7"/>
        <v>346</v>
      </c>
    </row>
    <row r="93" spans="1:7" x14ac:dyDescent="0.25">
      <c r="A93" s="111" t="s">
        <v>221</v>
      </c>
      <c r="B93" s="144">
        <v>1</v>
      </c>
      <c r="C93" s="111" t="s">
        <v>173</v>
      </c>
      <c r="D93" s="145">
        <v>1197</v>
      </c>
      <c r="E93" s="145">
        <v>620</v>
      </c>
      <c r="F93" s="145">
        <f t="shared" si="6"/>
        <v>1197</v>
      </c>
      <c r="G93" s="145">
        <f t="shared" si="7"/>
        <v>620</v>
      </c>
    </row>
    <row r="94" spans="1:7" x14ac:dyDescent="0.25">
      <c r="A94" s="111" t="s">
        <v>41</v>
      </c>
      <c r="B94" s="144">
        <v>1</v>
      </c>
      <c r="C94" s="111" t="s">
        <v>173</v>
      </c>
      <c r="D94" s="145">
        <v>-153</v>
      </c>
      <c r="E94" s="145">
        <v>0</v>
      </c>
      <c r="F94" s="145">
        <f t="shared" si="6"/>
        <v>-153</v>
      </c>
      <c r="G94" s="145">
        <f t="shared" si="7"/>
        <v>0</v>
      </c>
    </row>
    <row r="95" spans="1:7" x14ac:dyDescent="0.25">
      <c r="A95" s="111" t="s">
        <v>42</v>
      </c>
      <c r="B95" s="144">
        <v>1</v>
      </c>
      <c r="C95" s="111" t="s">
        <v>173</v>
      </c>
      <c r="D95" s="145">
        <v>586</v>
      </c>
      <c r="E95" s="145">
        <v>484</v>
      </c>
      <c r="F95" s="145">
        <f t="shared" si="6"/>
        <v>586</v>
      </c>
      <c r="G95" s="145">
        <f t="shared" si="7"/>
        <v>484</v>
      </c>
    </row>
    <row r="96" spans="1:7" x14ac:dyDescent="0.25">
      <c r="A96" s="111" t="s">
        <v>222</v>
      </c>
      <c r="B96" s="144">
        <v>1</v>
      </c>
      <c r="C96" s="111" t="s">
        <v>173</v>
      </c>
      <c r="D96" s="145">
        <v>1262</v>
      </c>
      <c r="E96" s="145">
        <v>1310</v>
      </c>
      <c r="F96" s="145">
        <f t="shared" si="6"/>
        <v>1262</v>
      </c>
      <c r="G96" s="145">
        <f t="shared" si="7"/>
        <v>1310</v>
      </c>
    </row>
    <row r="97" spans="1:16" x14ac:dyDescent="0.25">
      <c r="A97" s="111" t="s">
        <v>223</v>
      </c>
      <c r="B97" s="144">
        <v>1</v>
      </c>
      <c r="C97" s="111" t="s">
        <v>149</v>
      </c>
      <c r="D97" s="145">
        <v>0</v>
      </c>
      <c r="E97" s="145">
        <v>-3</v>
      </c>
      <c r="F97" s="145">
        <f t="shared" si="6"/>
        <v>0</v>
      </c>
      <c r="G97" s="145">
        <f t="shared" si="7"/>
        <v>-3</v>
      </c>
    </row>
    <row r="98" spans="1:16" x14ac:dyDescent="0.25">
      <c r="A98" s="111" t="s">
        <v>25</v>
      </c>
      <c r="B98" s="144">
        <v>1</v>
      </c>
      <c r="C98" s="111" t="s">
        <v>148</v>
      </c>
      <c r="D98" s="145">
        <v>359</v>
      </c>
      <c r="E98" s="145">
        <v>230</v>
      </c>
      <c r="F98" s="145">
        <f t="shared" si="6"/>
        <v>359</v>
      </c>
      <c r="G98" s="145">
        <f t="shared" si="7"/>
        <v>230</v>
      </c>
    </row>
    <row r="99" spans="1:16" x14ac:dyDescent="0.25">
      <c r="A99" s="111" t="s">
        <v>224</v>
      </c>
      <c r="B99" s="144">
        <v>1</v>
      </c>
      <c r="C99" s="111" t="s">
        <v>150</v>
      </c>
      <c r="D99" s="145">
        <v>2815</v>
      </c>
      <c r="E99" s="145">
        <v>704</v>
      </c>
      <c r="F99" s="145">
        <f t="shared" si="6"/>
        <v>2815</v>
      </c>
      <c r="G99" s="145">
        <f t="shared" si="7"/>
        <v>704</v>
      </c>
    </row>
    <row r="100" spans="1:16" x14ac:dyDescent="0.25">
      <c r="A100" s="111" t="s">
        <v>225</v>
      </c>
      <c r="B100" s="144">
        <v>1</v>
      </c>
      <c r="C100" s="111" t="s">
        <v>150</v>
      </c>
      <c r="D100" s="145">
        <v>2157</v>
      </c>
      <c r="E100" s="145">
        <v>-5185</v>
      </c>
      <c r="F100" s="145">
        <f t="shared" si="6"/>
        <v>2157</v>
      </c>
      <c r="G100" s="145">
        <f t="shared" si="7"/>
        <v>-5185</v>
      </c>
    </row>
    <row r="101" spans="1:16" x14ac:dyDescent="0.25">
      <c r="A101" s="111" t="s">
        <v>132</v>
      </c>
      <c r="B101" s="144">
        <v>1</v>
      </c>
      <c r="C101" s="111" t="s">
        <v>151</v>
      </c>
      <c r="D101" s="145">
        <v>-195</v>
      </c>
      <c r="E101" s="145">
        <v>1700</v>
      </c>
      <c r="F101" s="145">
        <f t="shared" si="6"/>
        <v>-195</v>
      </c>
      <c r="G101" s="145">
        <f t="shared" si="7"/>
        <v>1700</v>
      </c>
    </row>
    <row r="102" spans="1:16" x14ac:dyDescent="0.25">
      <c r="A102" s="111" t="s">
        <v>133</v>
      </c>
      <c r="B102" s="144">
        <v>0.13450000000000001</v>
      </c>
      <c r="C102" s="111" t="s">
        <v>151</v>
      </c>
      <c r="D102" s="145">
        <v>-1009</v>
      </c>
      <c r="E102" s="145" t="s">
        <v>105</v>
      </c>
      <c r="F102" s="145">
        <f t="shared" si="6"/>
        <v>-135.7105</v>
      </c>
      <c r="G102" s="145" t="str">
        <f t="shared" si="7"/>
        <v>na</v>
      </c>
    </row>
    <row r="103" spans="1:16" x14ac:dyDescent="0.25">
      <c r="A103" s="111" t="s">
        <v>134</v>
      </c>
      <c r="B103" s="144">
        <v>1</v>
      </c>
      <c r="C103" s="111" t="s">
        <v>152</v>
      </c>
      <c r="D103" s="145">
        <v>87</v>
      </c>
      <c r="E103" s="145">
        <v>3</v>
      </c>
      <c r="F103" s="145">
        <f t="shared" si="6"/>
        <v>87</v>
      </c>
      <c r="G103" s="145">
        <f t="shared" si="7"/>
        <v>3</v>
      </c>
    </row>
    <row r="104" spans="1:16" x14ac:dyDescent="0.25">
      <c r="A104" s="146" t="s">
        <v>154</v>
      </c>
      <c r="B104" s="147"/>
      <c r="C104" s="147"/>
      <c r="D104" s="148">
        <f>SUM(D4:D48,D62:D75,D77:D87,D97:D103,D89,D50:D60)</f>
        <v>1014098.0303699999</v>
      </c>
      <c r="E104" s="148">
        <f>SUM(E4:E48,E62:E75,E77:E87,E97:E103,E89,E50:E60)</f>
        <v>789091.79570520599</v>
      </c>
      <c r="F104" s="148">
        <f>SUM(F4:F48,F62:F75,F77:F87,F97:F103,F89,F50:F60)</f>
        <v>562739.23953209969</v>
      </c>
      <c r="G104" s="148">
        <f>SUM(G4:G48,G62:G75,G77:G87,G97:G103,G89,G50:G60)</f>
        <v>501805.47775520611</v>
      </c>
      <c r="I104" s="187"/>
      <c r="J104" s="187"/>
      <c r="K104" s="187"/>
      <c r="L104" s="187"/>
      <c r="M104" s="187"/>
      <c r="N104" s="187"/>
      <c r="O104" s="107"/>
      <c r="P104" s="107"/>
    </row>
    <row r="105" spans="1:16" x14ac:dyDescent="0.25">
      <c r="A105" s="159" t="s">
        <v>208</v>
      </c>
      <c r="B105" s="160"/>
      <c r="C105" s="161"/>
      <c r="D105" s="189">
        <v>178839</v>
      </c>
      <c r="E105" s="163"/>
      <c r="F105" s="163" t="s">
        <v>240</v>
      </c>
      <c r="G105" s="164"/>
      <c r="I105" s="99"/>
      <c r="J105" s="99"/>
    </row>
    <row r="106" spans="1:16" x14ac:dyDescent="0.25">
      <c r="A106" s="176" t="s">
        <v>227</v>
      </c>
      <c r="B106" s="160"/>
      <c r="C106" s="161"/>
      <c r="D106" s="160"/>
      <c r="E106" s="165"/>
      <c r="F106" s="602"/>
      <c r="G106" s="602"/>
    </row>
    <row r="107" spans="1:16" x14ac:dyDescent="0.25">
      <c r="D107" s="110"/>
      <c r="E107" s="110"/>
      <c r="F107" s="110"/>
      <c r="G107" s="166" t="s">
        <v>209</v>
      </c>
    </row>
    <row r="108" spans="1:16" x14ac:dyDescent="0.25">
      <c r="D108" s="110"/>
      <c r="E108" s="110"/>
      <c r="F108" s="110"/>
      <c r="G108" s="110"/>
    </row>
    <row r="109" spans="1:16" x14ac:dyDescent="0.25">
      <c r="D109" s="110"/>
      <c r="E109" s="110"/>
      <c r="F109" s="110"/>
      <c r="G109" s="110"/>
    </row>
    <row r="110" spans="1:16" x14ac:dyDescent="0.25">
      <c r="D110" s="110"/>
      <c r="E110" s="110"/>
      <c r="F110" s="110"/>
      <c r="G110" s="110"/>
    </row>
  </sheetData>
  <mergeCells count="4">
    <mergeCell ref="F106:G106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M25"/>
  <sheetViews>
    <sheetView showGridLines="0" workbookViewId="0"/>
  </sheetViews>
  <sheetFormatPr defaultRowHeight="15" x14ac:dyDescent="0.25"/>
  <cols>
    <col min="1" max="1" width="55.28515625" bestFit="1" customWidth="1"/>
    <col min="3" max="3" width="11.85546875" bestFit="1" customWidth="1"/>
    <col min="4" max="4" width="9.28515625" customWidth="1"/>
    <col min="6" max="6" width="38.140625" customWidth="1"/>
    <col min="7" max="7" width="7" customWidth="1"/>
    <col min="8" max="8" width="7.28515625" customWidth="1"/>
    <col min="9" max="9" width="7.140625" customWidth="1"/>
    <col min="10" max="10" width="6.85546875" customWidth="1"/>
    <col min="11" max="11" width="8.7109375" customWidth="1"/>
    <col min="12" max="12" width="7.5703125" customWidth="1"/>
  </cols>
  <sheetData>
    <row r="1" spans="1:13" x14ac:dyDescent="0.25">
      <c r="A1" s="35" t="s">
        <v>692</v>
      </c>
    </row>
    <row r="2" spans="1:13" x14ac:dyDescent="0.25">
      <c r="A2" s="32"/>
      <c r="B2" s="68" t="s">
        <v>77</v>
      </c>
      <c r="C2" s="68" t="s">
        <v>0</v>
      </c>
      <c r="F2" s="64"/>
      <c r="G2" s="16"/>
      <c r="H2" s="16"/>
      <c r="I2" s="16"/>
    </row>
    <row r="3" spans="1:13" x14ac:dyDescent="0.25">
      <c r="A3" s="19" t="s">
        <v>89</v>
      </c>
      <c r="B3" s="65">
        <v>-5.7880000000000003</v>
      </c>
      <c r="C3" s="66">
        <f t="shared" ref="C3:C11" si="0">B3/$C$14*100</f>
        <v>-7.6952858264215801E-3</v>
      </c>
      <c r="F3" s="64"/>
      <c r="G3" s="16"/>
      <c r="H3" s="16"/>
      <c r="I3" s="16"/>
    </row>
    <row r="4" spans="1:13" x14ac:dyDescent="0.25">
      <c r="A4" s="19" t="s">
        <v>90</v>
      </c>
      <c r="B4" s="65">
        <v>163.9</v>
      </c>
      <c r="C4" s="66">
        <f t="shared" si="0"/>
        <v>0.2179090094938661</v>
      </c>
      <c r="G4" s="102"/>
      <c r="H4" s="102"/>
    </row>
    <row r="5" spans="1:13" x14ac:dyDescent="0.25">
      <c r="A5" s="64" t="s">
        <v>168</v>
      </c>
      <c r="B5" s="83">
        <v>-58.451999999999998</v>
      </c>
      <c r="C5" s="66">
        <f t="shared" si="0"/>
        <v>-7.7713346082583651E-2</v>
      </c>
      <c r="F5" s="64"/>
      <c r="G5" s="66"/>
      <c r="H5" s="66"/>
    </row>
    <row r="6" spans="1:13" x14ac:dyDescent="0.25">
      <c r="A6" s="64" t="s">
        <v>91</v>
      </c>
      <c r="B6" s="83">
        <f>-95.175-15.835</f>
        <v>-111.00999999999999</v>
      </c>
      <c r="C6" s="66">
        <f t="shared" si="0"/>
        <v>-0.14759047677799922</v>
      </c>
    </row>
    <row r="7" spans="1:13" x14ac:dyDescent="0.25">
      <c r="A7" s="64" t="s">
        <v>170</v>
      </c>
      <c r="B7" s="83">
        <v>87.4</v>
      </c>
      <c r="C7" s="66">
        <f t="shared" si="0"/>
        <v>0.11620041140795545</v>
      </c>
    </row>
    <row r="8" spans="1:13" x14ac:dyDescent="0.25">
      <c r="A8" s="64" t="s">
        <v>92</v>
      </c>
      <c r="B8" s="65">
        <v>44.8</v>
      </c>
      <c r="C8" s="66">
        <f t="shared" si="0"/>
        <v>5.9562682277762048E-2</v>
      </c>
    </row>
    <row r="9" spans="1:13" x14ac:dyDescent="0.25">
      <c r="A9" s="64" t="s">
        <v>200</v>
      </c>
      <c r="B9" s="83">
        <v>-100.73828754741191</v>
      </c>
      <c r="C9" s="66">
        <f t="shared" si="0"/>
        <v>-0.13393398692840022</v>
      </c>
      <c r="D9" s="55"/>
      <c r="E9" s="55"/>
      <c r="F9" s="55"/>
    </row>
    <row r="10" spans="1:13" x14ac:dyDescent="0.25">
      <c r="A10" s="63" t="s">
        <v>94</v>
      </c>
      <c r="B10" s="65">
        <v>19.5</v>
      </c>
      <c r="C10" s="66">
        <f t="shared" si="0"/>
        <v>2.5925721080722323E-2</v>
      </c>
    </row>
    <row r="11" spans="1:13" x14ac:dyDescent="0.25">
      <c r="A11" s="63" t="s">
        <v>93</v>
      </c>
      <c r="B11" s="65">
        <v>48.087899999999998</v>
      </c>
      <c r="C11" s="66">
        <f t="shared" si="0"/>
        <v>6.3934024756803445E-2</v>
      </c>
      <c r="F11" s="64"/>
    </row>
    <row r="12" spans="1:13" ht="15.75" thickBot="1" x14ac:dyDescent="0.3">
      <c r="A12" s="38" t="s">
        <v>157</v>
      </c>
      <c r="B12" s="67">
        <f>SUM(B3:B11)</f>
        <v>87.699612452588099</v>
      </c>
      <c r="C12" s="67">
        <f>SUM(C3:C11)</f>
        <v>0.11659875340170467</v>
      </c>
    </row>
    <row r="13" spans="1:13" x14ac:dyDescent="0.25">
      <c r="A13" s="60"/>
      <c r="B13" s="60"/>
      <c r="C13" s="56" t="s">
        <v>9</v>
      </c>
    </row>
    <row r="14" spans="1:13" x14ac:dyDescent="0.25">
      <c r="A14" s="36" t="s">
        <v>76</v>
      </c>
      <c r="C14" s="37">
        <v>75214.880000000005</v>
      </c>
    </row>
    <row r="16" spans="1:13" x14ac:dyDescent="0.25">
      <c r="M16" s="14"/>
    </row>
    <row r="17" spans="13:13" x14ac:dyDescent="0.25">
      <c r="M17" s="14"/>
    </row>
    <row r="18" spans="13:13" x14ac:dyDescent="0.25">
      <c r="M18" s="14"/>
    </row>
    <row r="19" spans="13:13" x14ac:dyDescent="0.25">
      <c r="M19" s="14"/>
    </row>
    <row r="20" spans="13:13" x14ac:dyDescent="0.25">
      <c r="M20" s="14"/>
    </row>
    <row r="21" spans="13:13" x14ac:dyDescent="0.25">
      <c r="M21" s="14"/>
    </row>
    <row r="22" spans="13:13" x14ac:dyDescent="0.25">
      <c r="M22" s="14"/>
    </row>
    <row r="23" spans="13:13" x14ac:dyDescent="0.25">
      <c r="M23" s="14"/>
    </row>
    <row r="24" spans="13:13" x14ac:dyDescent="0.25">
      <c r="M24" s="14"/>
    </row>
    <row r="25" spans="13:13" x14ac:dyDescent="0.25">
      <c r="M25" s="14"/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G1"/>
    </sheetView>
  </sheetViews>
  <sheetFormatPr defaultRowHeight="15" x14ac:dyDescent="0.25"/>
  <cols>
    <col min="1" max="1" width="49.140625" style="60" customWidth="1"/>
    <col min="2" max="3" width="9.140625" style="60" customWidth="1"/>
    <col min="4" max="16384" width="9.140625" style="60"/>
  </cols>
  <sheetData>
    <row r="1" spans="1:7" x14ac:dyDescent="0.25">
      <c r="A1" s="596" t="s">
        <v>489</v>
      </c>
      <c r="B1" s="596"/>
      <c r="C1" s="596"/>
      <c r="D1" s="596"/>
      <c r="E1" s="596"/>
      <c r="F1" s="596"/>
      <c r="G1" s="596"/>
    </row>
    <row r="2" spans="1:7" x14ac:dyDescent="0.25">
      <c r="A2" s="364"/>
      <c r="B2" s="193">
        <v>2013</v>
      </c>
      <c r="C2" s="365">
        <v>2014</v>
      </c>
      <c r="D2" s="193">
        <v>2015</v>
      </c>
      <c r="E2" s="193">
        <v>2016</v>
      </c>
      <c r="F2" s="193">
        <v>2017</v>
      </c>
      <c r="G2" s="193">
        <v>2018</v>
      </c>
    </row>
    <row r="3" spans="1:7" x14ac:dyDescent="0.25">
      <c r="A3" s="366" t="s">
        <v>372</v>
      </c>
      <c r="B3" s="367">
        <f>B4</f>
        <v>87995</v>
      </c>
      <c r="C3" s="367">
        <f>C4</f>
        <v>-100738.28754741199</v>
      </c>
      <c r="D3" s="367">
        <f>SUM(D4)</f>
        <v>0</v>
      </c>
      <c r="E3" s="368">
        <f t="shared" ref="E3:G3" si="0">SUM(E4)</f>
        <v>0</v>
      </c>
      <c r="F3" s="368">
        <f t="shared" si="0"/>
        <v>0</v>
      </c>
      <c r="G3" s="368">
        <f t="shared" si="0"/>
        <v>0</v>
      </c>
    </row>
    <row r="4" spans="1:7" x14ac:dyDescent="0.25">
      <c r="A4" s="369" t="s">
        <v>490</v>
      </c>
      <c r="B4" s="370">
        <v>87995</v>
      </c>
      <c r="C4" s="370">
        <v>-100738.28754741199</v>
      </c>
      <c r="D4" s="371" t="s">
        <v>99</v>
      </c>
      <c r="E4" s="372" t="s">
        <v>99</v>
      </c>
      <c r="F4" s="372" t="s">
        <v>99</v>
      </c>
      <c r="G4" s="372" t="s">
        <v>99</v>
      </c>
    </row>
    <row r="5" spans="1:7" x14ac:dyDescent="0.25">
      <c r="A5" s="366" t="s">
        <v>374</v>
      </c>
      <c r="B5" s="367">
        <f>SUM(B6:B6)</f>
        <v>0</v>
      </c>
      <c r="C5" s="373">
        <f>C6</f>
        <v>163900</v>
      </c>
      <c r="D5" s="367">
        <f>SUM(D6:D6)</f>
        <v>0</v>
      </c>
      <c r="E5" s="368">
        <f t="shared" ref="E5:G5" si="1">SUM(E6:E6)</f>
        <v>0</v>
      </c>
      <c r="F5" s="368">
        <f t="shared" si="1"/>
        <v>0</v>
      </c>
      <c r="G5" s="368">
        <f t="shared" si="1"/>
        <v>0</v>
      </c>
    </row>
    <row r="6" spans="1:7" x14ac:dyDescent="0.25">
      <c r="A6" s="369" t="s">
        <v>90</v>
      </c>
      <c r="B6" s="370" t="s">
        <v>99</v>
      </c>
      <c r="C6" s="370">
        <v>163900</v>
      </c>
      <c r="D6" s="371" t="s">
        <v>99</v>
      </c>
      <c r="E6" s="372" t="s">
        <v>99</v>
      </c>
      <c r="F6" s="372" t="s">
        <v>99</v>
      </c>
      <c r="G6" s="372" t="s">
        <v>99</v>
      </c>
    </row>
    <row r="7" spans="1:7" x14ac:dyDescent="0.25">
      <c r="A7" s="366" t="s">
        <v>376</v>
      </c>
      <c r="B7" s="373">
        <f>SUM(B8:B11)</f>
        <v>79840</v>
      </c>
      <c r="C7" s="373">
        <f>SUM(C8:C11)</f>
        <v>122387.9</v>
      </c>
      <c r="D7" s="367">
        <f>SUM(D8:D11)</f>
        <v>97719.6</v>
      </c>
      <c r="E7" s="367">
        <f t="shared" ref="E7:G7" si="2">SUM(E8:E11)</f>
        <v>19500</v>
      </c>
      <c r="F7" s="367">
        <f t="shared" si="2"/>
        <v>0</v>
      </c>
      <c r="G7" s="367">
        <f t="shared" si="2"/>
        <v>0</v>
      </c>
    </row>
    <row r="8" spans="1:7" x14ac:dyDescent="0.25">
      <c r="A8" s="369" t="s">
        <v>491</v>
      </c>
      <c r="B8" s="370" t="s">
        <v>99</v>
      </c>
      <c r="C8" s="370">
        <v>44800</v>
      </c>
      <c r="D8" s="371" t="s">
        <v>99</v>
      </c>
      <c r="E8" s="371" t="s">
        <v>99</v>
      </c>
      <c r="F8" s="371" t="s">
        <v>99</v>
      </c>
      <c r="G8" s="371" t="s">
        <v>99</v>
      </c>
    </row>
    <row r="9" spans="1:7" x14ac:dyDescent="0.25">
      <c r="A9" s="369" t="s">
        <v>492</v>
      </c>
      <c r="B9" s="370">
        <v>30000</v>
      </c>
      <c r="C9" s="370">
        <v>10000</v>
      </c>
      <c r="D9" s="371" t="s">
        <v>99</v>
      </c>
      <c r="E9" s="371" t="s">
        <v>99</v>
      </c>
      <c r="F9" s="371" t="s">
        <v>99</v>
      </c>
      <c r="G9" s="371" t="s">
        <v>99</v>
      </c>
    </row>
    <row r="10" spans="1:7" x14ac:dyDescent="0.25">
      <c r="A10" s="369" t="s">
        <v>493</v>
      </c>
      <c r="B10" s="370">
        <v>19500</v>
      </c>
      <c r="C10" s="370">
        <v>19500</v>
      </c>
      <c r="D10" s="370">
        <v>97719.6</v>
      </c>
      <c r="E10" s="370">
        <v>19500</v>
      </c>
      <c r="F10" s="372" t="s">
        <v>99</v>
      </c>
      <c r="G10" s="372" t="s">
        <v>99</v>
      </c>
    </row>
    <row r="11" spans="1:7" x14ac:dyDescent="0.25">
      <c r="A11" s="369" t="s">
        <v>494</v>
      </c>
      <c r="B11" s="370">
        <v>30340</v>
      </c>
      <c r="C11" s="370">
        <v>48087.9</v>
      </c>
      <c r="D11" s="371" t="s">
        <v>99</v>
      </c>
      <c r="E11" s="372" t="s">
        <v>99</v>
      </c>
      <c r="F11" s="372" t="s">
        <v>99</v>
      </c>
      <c r="G11" s="372" t="s">
        <v>99</v>
      </c>
    </row>
    <row r="12" spans="1:7" x14ac:dyDescent="0.25">
      <c r="A12" s="366" t="s">
        <v>382</v>
      </c>
      <c r="B12" s="373">
        <f>SUM(B13:B14)</f>
        <v>-8080</v>
      </c>
      <c r="C12" s="373">
        <f>SUM(C13:C14)</f>
        <v>-67928.062999999995</v>
      </c>
      <c r="D12" s="367">
        <f>SUM(D13:D14)</f>
        <v>0</v>
      </c>
      <c r="E12" s="367">
        <f t="shared" ref="E12:G12" si="3">SUM(E13:E14)</f>
        <v>0</v>
      </c>
      <c r="F12" s="367">
        <f t="shared" si="3"/>
        <v>0</v>
      </c>
      <c r="G12" s="367">
        <f t="shared" si="3"/>
        <v>0</v>
      </c>
    </row>
    <row r="13" spans="1:7" x14ac:dyDescent="0.25">
      <c r="A13" s="369" t="s">
        <v>495</v>
      </c>
      <c r="B13" s="370">
        <v>-8080</v>
      </c>
      <c r="C13" s="370">
        <v>-58452</v>
      </c>
      <c r="D13" s="371" t="s">
        <v>99</v>
      </c>
      <c r="E13" s="371" t="s">
        <v>99</v>
      </c>
      <c r="F13" s="371" t="s">
        <v>99</v>
      </c>
      <c r="G13" s="371" t="s">
        <v>99</v>
      </c>
    </row>
    <row r="14" spans="1:7" x14ac:dyDescent="0.25">
      <c r="A14" s="369" t="s">
        <v>496</v>
      </c>
      <c r="B14" s="370" t="s">
        <v>99</v>
      </c>
      <c r="C14" s="370">
        <v>-9476.0630000000001</v>
      </c>
      <c r="D14" s="371" t="s">
        <v>99</v>
      </c>
      <c r="E14" s="371" t="s">
        <v>99</v>
      </c>
      <c r="F14" s="371" t="s">
        <v>99</v>
      </c>
      <c r="G14" s="371" t="s">
        <v>99</v>
      </c>
    </row>
    <row r="15" spans="1:7" x14ac:dyDescent="0.25">
      <c r="A15" s="366" t="s">
        <v>386</v>
      </c>
      <c r="B15" s="373">
        <f>SUM(B16:B17)</f>
        <v>-124514</v>
      </c>
      <c r="C15" s="373">
        <f>C17+C16</f>
        <v>-23566</v>
      </c>
      <c r="D15" s="367">
        <f>SUM(D16:D17)</f>
        <v>0</v>
      </c>
      <c r="E15" s="367">
        <f t="shared" ref="E15:G15" si="4">SUM(E16:E17)</f>
        <v>0</v>
      </c>
      <c r="F15" s="367">
        <f t="shared" si="4"/>
        <v>0</v>
      </c>
      <c r="G15" s="367">
        <f t="shared" si="4"/>
        <v>0</v>
      </c>
    </row>
    <row r="16" spans="1:7" x14ac:dyDescent="0.25">
      <c r="A16" s="369" t="s">
        <v>497</v>
      </c>
      <c r="B16" s="370" t="s">
        <v>99</v>
      </c>
      <c r="C16" s="370">
        <v>87444</v>
      </c>
      <c r="D16" s="371" t="s">
        <v>99</v>
      </c>
      <c r="E16" s="371" t="s">
        <v>99</v>
      </c>
      <c r="F16" s="371" t="s">
        <v>99</v>
      </c>
      <c r="G16" s="371" t="s">
        <v>99</v>
      </c>
    </row>
    <row r="17" spans="1:7" x14ac:dyDescent="0.25">
      <c r="A17" s="280" t="s">
        <v>91</v>
      </c>
      <c r="B17" s="370">
        <v>-124514</v>
      </c>
      <c r="C17" s="370">
        <v>-111010</v>
      </c>
      <c r="D17" s="371" t="s">
        <v>99</v>
      </c>
      <c r="E17" s="371" t="s">
        <v>99</v>
      </c>
      <c r="F17" s="371" t="s">
        <v>99</v>
      </c>
      <c r="G17" s="371" t="s">
        <v>99</v>
      </c>
    </row>
    <row r="18" spans="1:7" x14ac:dyDescent="0.25">
      <c r="A18" s="374" t="s">
        <v>498</v>
      </c>
      <c r="B18" s="375">
        <f t="shared" ref="B18" si="5">SUM(B3:B17)/2</f>
        <v>35241</v>
      </c>
      <c r="C18" s="375">
        <f>SUM(C3:C17)/2</f>
        <v>94055.54945258802</v>
      </c>
      <c r="D18" s="375">
        <f t="shared" ref="D18:G18" si="6">SUM(D3:D17)/2</f>
        <v>97719.6</v>
      </c>
      <c r="E18" s="375">
        <f t="shared" si="6"/>
        <v>19500</v>
      </c>
      <c r="F18" s="375">
        <f t="shared" si="6"/>
        <v>0</v>
      </c>
      <c r="G18" s="375">
        <f t="shared" si="6"/>
        <v>0</v>
      </c>
    </row>
    <row r="19" spans="1:7" x14ac:dyDescent="0.25">
      <c r="A19" s="376"/>
      <c r="B19" s="376"/>
      <c r="C19" s="376"/>
      <c r="D19" s="376"/>
      <c r="E19" s="597" t="s">
        <v>391</v>
      </c>
      <c r="F19" s="597"/>
      <c r="G19" s="597"/>
    </row>
  </sheetData>
  <mergeCells count="2">
    <mergeCell ref="A1:G1"/>
    <mergeCell ref="E19:G19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sqref="A1:G1"/>
    </sheetView>
  </sheetViews>
  <sheetFormatPr defaultRowHeight="15" x14ac:dyDescent="0.25"/>
  <cols>
    <col min="1" max="1" width="42.42578125" style="60" customWidth="1"/>
    <col min="2" max="16384" width="9.140625" style="60"/>
  </cols>
  <sheetData>
    <row r="1" spans="1:7" x14ac:dyDescent="0.25">
      <c r="A1" s="596" t="s">
        <v>499</v>
      </c>
      <c r="B1" s="596"/>
      <c r="C1" s="596"/>
      <c r="D1" s="596"/>
      <c r="E1" s="596"/>
      <c r="F1" s="596"/>
      <c r="G1" s="596"/>
    </row>
    <row r="2" spans="1:7" x14ac:dyDescent="0.25">
      <c r="A2" s="364"/>
      <c r="B2" s="193">
        <v>2013</v>
      </c>
      <c r="C2" s="365">
        <v>2014</v>
      </c>
      <c r="D2" s="193">
        <v>2015</v>
      </c>
      <c r="E2" s="193">
        <v>2016</v>
      </c>
      <c r="F2" s="193">
        <v>2017</v>
      </c>
      <c r="G2" s="193">
        <v>2018</v>
      </c>
    </row>
    <row r="3" spans="1:7" x14ac:dyDescent="0.25">
      <c r="A3" s="117" t="s">
        <v>500</v>
      </c>
      <c r="B3" s="371">
        <v>1525465</v>
      </c>
      <c r="C3" s="370">
        <v>1507738</v>
      </c>
      <c r="D3" s="371">
        <v>2415863.6059828731</v>
      </c>
      <c r="E3" s="372">
        <v>127150.71610436175</v>
      </c>
      <c r="F3" s="372">
        <v>0</v>
      </c>
      <c r="G3" s="372">
        <v>0</v>
      </c>
    </row>
    <row r="4" spans="1:7" x14ac:dyDescent="0.25">
      <c r="A4" s="22" t="s">
        <v>501</v>
      </c>
      <c r="B4" s="370">
        <v>0</v>
      </c>
      <c r="C4" s="370">
        <v>0</v>
      </c>
      <c r="D4" s="371">
        <v>59044.682073500349</v>
      </c>
      <c r="E4" s="372">
        <v>825456.27375506039</v>
      </c>
      <c r="F4" s="372">
        <v>1572265.6053343436</v>
      </c>
      <c r="G4" s="372">
        <v>1960708.1326241966</v>
      </c>
    </row>
    <row r="5" spans="1:7" x14ac:dyDescent="0.25">
      <c r="A5" s="377" t="s">
        <v>502</v>
      </c>
      <c r="B5" s="371">
        <f>B6+B7</f>
        <v>510311</v>
      </c>
      <c r="C5" s="370">
        <f t="shared" ref="C5:G5" si="0">C6+C7</f>
        <v>127536</v>
      </c>
      <c r="D5" s="371">
        <f t="shared" si="0"/>
        <v>130529.79254743387</v>
      </c>
      <c r="E5" s="371">
        <f t="shared" si="0"/>
        <v>0</v>
      </c>
      <c r="F5" s="371">
        <f t="shared" si="0"/>
        <v>0</v>
      </c>
      <c r="G5" s="371">
        <f t="shared" si="0"/>
        <v>0</v>
      </c>
    </row>
    <row r="6" spans="1:7" x14ac:dyDescent="0.25">
      <c r="A6" s="377" t="s">
        <v>503</v>
      </c>
      <c r="B6" s="370">
        <v>174564</v>
      </c>
      <c r="C6" s="370">
        <v>91672.566000000006</v>
      </c>
      <c r="D6" s="371">
        <v>130529.79254743387</v>
      </c>
      <c r="E6" s="371">
        <v>0</v>
      </c>
      <c r="F6" s="371">
        <v>0</v>
      </c>
      <c r="G6" s="371">
        <v>0</v>
      </c>
    </row>
    <row r="7" spans="1:7" x14ac:dyDescent="0.25">
      <c r="A7" s="377" t="s">
        <v>504</v>
      </c>
      <c r="B7" s="370">
        <v>335747</v>
      </c>
      <c r="C7" s="370">
        <v>35863.434000000001</v>
      </c>
      <c r="D7" s="371">
        <v>0</v>
      </c>
      <c r="E7" s="372">
        <v>0</v>
      </c>
      <c r="F7" s="372">
        <v>0</v>
      </c>
      <c r="G7" s="372">
        <v>0</v>
      </c>
    </row>
    <row r="8" spans="1:7" x14ac:dyDescent="0.25">
      <c r="A8" s="377" t="s">
        <v>505</v>
      </c>
      <c r="B8" s="370">
        <f>B9+B10</f>
        <v>0</v>
      </c>
      <c r="C8" s="370">
        <f t="shared" ref="C8:G8" si="1">C9+C10</f>
        <v>378239.549</v>
      </c>
      <c r="D8" s="370">
        <f t="shared" si="1"/>
        <v>503451.15739378298</v>
      </c>
      <c r="E8" s="370">
        <f t="shared" si="1"/>
        <v>671647.02872808638</v>
      </c>
      <c r="F8" s="370">
        <f t="shared" si="1"/>
        <v>727184.82278299192</v>
      </c>
      <c r="G8" s="370">
        <f t="shared" si="1"/>
        <v>707223.32814828225</v>
      </c>
    </row>
    <row r="9" spans="1:7" x14ac:dyDescent="0.25">
      <c r="A9" s="377" t="s">
        <v>503</v>
      </c>
      <c r="B9" s="370">
        <v>0</v>
      </c>
      <c r="C9" s="370">
        <v>52093.682000000001</v>
      </c>
      <c r="D9" s="371">
        <v>120390.52579062953</v>
      </c>
      <c r="E9" s="371">
        <v>266879.779323044</v>
      </c>
      <c r="F9" s="371">
        <v>299473.70053840085</v>
      </c>
      <c r="G9" s="371">
        <v>255260.55575340529</v>
      </c>
    </row>
    <row r="10" spans="1:7" x14ac:dyDescent="0.25">
      <c r="A10" s="377" t="s">
        <v>504</v>
      </c>
      <c r="B10" s="370">
        <v>0</v>
      </c>
      <c r="C10" s="370">
        <v>326145.86700000003</v>
      </c>
      <c r="D10" s="370">
        <v>383060.63160315342</v>
      </c>
      <c r="E10" s="370">
        <v>404767.24940504238</v>
      </c>
      <c r="F10" s="372">
        <v>427711.12224459107</v>
      </c>
      <c r="G10" s="372">
        <v>451962.77239487699</v>
      </c>
    </row>
    <row r="11" spans="1:7" x14ac:dyDescent="0.25">
      <c r="A11" s="378" t="s">
        <v>506</v>
      </c>
      <c r="B11" s="11">
        <f>B3+B4+B5+B8</f>
        <v>2035776</v>
      </c>
      <c r="C11" s="11">
        <f t="shared" ref="C11:G11" si="2">C3+C4+C5+C8</f>
        <v>2013513.5490000001</v>
      </c>
      <c r="D11" s="11">
        <f t="shared" si="2"/>
        <v>3108889.2379975901</v>
      </c>
      <c r="E11" s="11">
        <f t="shared" si="2"/>
        <v>1624254.0185875087</v>
      </c>
      <c r="F11" s="11">
        <f t="shared" si="2"/>
        <v>2299450.4281173358</v>
      </c>
      <c r="G11" s="11">
        <f t="shared" si="2"/>
        <v>2667931.460772479</v>
      </c>
    </row>
    <row r="12" spans="1:7" x14ac:dyDescent="0.25">
      <c r="A12" s="379" t="s">
        <v>507</v>
      </c>
      <c r="B12" s="108">
        <v>379429</v>
      </c>
      <c r="C12" s="108">
        <v>383934.13699999999</v>
      </c>
      <c r="D12" s="375">
        <v>475280.46481451427</v>
      </c>
      <c r="E12" s="375">
        <v>276110.7981223205</v>
      </c>
      <c r="F12" s="375">
        <v>387013.96649443661</v>
      </c>
      <c r="G12" s="375">
        <v>433949.56740155403</v>
      </c>
    </row>
    <row r="13" spans="1:7" x14ac:dyDescent="0.25">
      <c r="A13" s="380" t="s">
        <v>695</v>
      </c>
      <c r="B13" s="381">
        <v>1047769</v>
      </c>
      <c r="C13" s="382">
        <v>1194670.5490000001</v>
      </c>
      <c r="D13" s="382">
        <v>1844585.7563676981</v>
      </c>
      <c r="E13" s="382">
        <v>963712.63111942203</v>
      </c>
      <c r="F13" s="382">
        <v>1364324.420226299</v>
      </c>
      <c r="G13" s="382">
        <v>1582953.9088616429</v>
      </c>
    </row>
    <row r="14" spans="1:7" x14ac:dyDescent="0.25">
      <c r="A14" s="290" t="s">
        <v>508</v>
      </c>
      <c r="B14" s="376"/>
      <c r="C14" s="376"/>
      <c r="D14" s="376"/>
      <c r="E14" s="588" t="s">
        <v>509</v>
      </c>
      <c r="F14" s="588"/>
      <c r="G14" s="588"/>
    </row>
    <row r="15" spans="1:7" x14ac:dyDescent="0.25">
      <c r="A15" s="290" t="s">
        <v>696</v>
      </c>
    </row>
  </sheetData>
  <mergeCells count="2">
    <mergeCell ref="A1:G1"/>
    <mergeCell ref="E14:G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/>
  </sheetViews>
  <sheetFormatPr defaultRowHeight="15" x14ac:dyDescent="0.25"/>
  <cols>
    <col min="1" max="2" width="40.7109375" style="60" customWidth="1"/>
    <col min="3" max="16384" width="9.140625" style="60"/>
  </cols>
  <sheetData>
    <row r="1" spans="1:5" x14ac:dyDescent="0.25">
      <c r="A1" s="383" t="s">
        <v>510</v>
      </c>
    </row>
    <row r="2" spans="1:5" x14ac:dyDescent="0.25">
      <c r="A2" s="202" t="s">
        <v>511</v>
      </c>
      <c r="B2" s="202" t="s">
        <v>512</v>
      </c>
    </row>
    <row r="3" spans="1:5" x14ac:dyDescent="0.25">
      <c r="A3" s="384" t="s">
        <v>513</v>
      </c>
      <c r="B3" s="385" t="s">
        <v>514</v>
      </c>
    </row>
    <row r="4" spans="1:5" x14ac:dyDescent="0.25">
      <c r="A4" s="384" t="s">
        <v>515</v>
      </c>
      <c r="B4" s="385" t="s">
        <v>516</v>
      </c>
    </row>
    <row r="5" spans="1:5" x14ac:dyDescent="0.25">
      <c r="A5" s="384" t="s">
        <v>517</v>
      </c>
      <c r="B5" s="385" t="s">
        <v>518</v>
      </c>
    </row>
    <row r="6" spans="1:5" x14ac:dyDescent="0.25">
      <c r="A6" s="384" t="s">
        <v>519</v>
      </c>
      <c r="B6" s="385" t="s">
        <v>520</v>
      </c>
    </row>
    <row r="7" spans="1:5" x14ac:dyDescent="0.25">
      <c r="A7" s="384" t="s">
        <v>521</v>
      </c>
      <c r="B7" s="604" t="s">
        <v>522</v>
      </c>
    </row>
    <row r="8" spans="1:5" x14ac:dyDescent="0.25">
      <c r="A8" s="384" t="s">
        <v>523</v>
      </c>
      <c r="B8" s="604"/>
    </row>
    <row r="9" spans="1:5" x14ac:dyDescent="0.25">
      <c r="A9" s="386" t="s">
        <v>524</v>
      </c>
      <c r="B9" s="604"/>
    </row>
    <row r="10" spans="1:5" x14ac:dyDescent="0.25">
      <c r="A10" s="386" t="s">
        <v>525</v>
      </c>
      <c r="B10" s="604"/>
    </row>
    <row r="11" spans="1:5" x14ac:dyDescent="0.25">
      <c r="A11" s="387" t="s">
        <v>526</v>
      </c>
      <c r="B11" s="605"/>
    </row>
    <row r="12" spans="1:5" x14ac:dyDescent="0.25">
      <c r="A12" s="606" t="s">
        <v>527</v>
      </c>
      <c r="B12" s="606"/>
      <c r="E12" s="388"/>
    </row>
  </sheetData>
  <mergeCells count="2">
    <mergeCell ref="B7:B11"/>
    <mergeCell ref="A12:B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sqref="A1:G1"/>
    </sheetView>
  </sheetViews>
  <sheetFormatPr defaultRowHeight="15" x14ac:dyDescent="0.25"/>
  <cols>
    <col min="1" max="1" width="40.140625" bestFit="1" customWidth="1"/>
  </cols>
  <sheetData>
    <row r="1" spans="1:7" x14ac:dyDescent="0.25">
      <c r="A1" s="592" t="s">
        <v>693</v>
      </c>
      <c r="B1" s="592"/>
      <c r="C1" s="592"/>
      <c r="D1" s="592"/>
      <c r="E1" s="592"/>
      <c r="F1" s="592"/>
      <c r="G1" s="592"/>
    </row>
    <row r="2" spans="1:7" x14ac:dyDescent="0.25">
      <c r="A2" s="326"/>
      <c r="B2" s="593">
        <v>2012</v>
      </c>
      <c r="C2" s="594">
        <v>2013</v>
      </c>
      <c r="D2" s="595" t="s">
        <v>446</v>
      </c>
      <c r="E2" s="593" t="s">
        <v>447</v>
      </c>
      <c r="F2" s="593"/>
      <c r="G2" s="341"/>
    </row>
    <row r="3" spans="1:7" ht="24" x14ac:dyDescent="0.25">
      <c r="A3" s="327"/>
      <c r="B3" s="593"/>
      <c r="C3" s="594"/>
      <c r="D3" s="595"/>
      <c r="E3" s="328" t="s">
        <v>448</v>
      </c>
      <c r="F3" s="328" t="s">
        <v>449</v>
      </c>
      <c r="G3" s="342"/>
    </row>
    <row r="4" spans="1:7" ht="24" x14ac:dyDescent="0.25">
      <c r="A4" s="329" t="s">
        <v>451</v>
      </c>
      <c r="B4" s="343">
        <f>SUM(B5:B7)</f>
        <v>2234.2940000000003</v>
      </c>
      <c r="C4" s="344">
        <f>SUM(C5:C7)</f>
        <v>672.13999999999987</v>
      </c>
      <c r="D4" s="343">
        <f t="shared" ref="D4:D13" si="0">C4-B4</f>
        <v>-1562.1540000000005</v>
      </c>
      <c r="E4" s="330" t="s">
        <v>99</v>
      </c>
      <c r="F4" s="343">
        <f t="shared" ref="F4:F9" si="1">D4</f>
        <v>-1562.1540000000005</v>
      </c>
      <c r="G4" s="345"/>
    </row>
    <row r="5" spans="1:7" x14ac:dyDescent="0.25">
      <c r="A5" s="332" t="s">
        <v>452</v>
      </c>
      <c r="B5" s="343">
        <v>-5201.8360000000002</v>
      </c>
      <c r="C5" s="344">
        <v>-6835.1040000000003</v>
      </c>
      <c r="D5" s="343">
        <f t="shared" si="0"/>
        <v>-1633.268</v>
      </c>
      <c r="E5" s="330" t="s">
        <v>99</v>
      </c>
      <c r="F5" s="343">
        <f t="shared" si="1"/>
        <v>-1633.268</v>
      </c>
      <c r="G5" s="345"/>
    </row>
    <row r="6" spans="1:7" x14ac:dyDescent="0.25">
      <c r="A6" s="332" t="s">
        <v>453</v>
      </c>
      <c r="B6" s="343">
        <v>7345.02</v>
      </c>
      <c r="C6" s="344">
        <v>7412.1970000000001</v>
      </c>
      <c r="D6" s="343">
        <f t="shared" si="0"/>
        <v>67.17699999999968</v>
      </c>
      <c r="E6" s="330" t="s">
        <v>99</v>
      </c>
      <c r="F6" s="343">
        <f t="shared" si="1"/>
        <v>67.17699999999968</v>
      </c>
      <c r="G6" s="345"/>
    </row>
    <row r="7" spans="1:7" x14ac:dyDescent="0.25">
      <c r="A7" s="332" t="s">
        <v>454</v>
      </c>
      <c r="B7" s="343">
        <v>91.11</v>
      </c>
      <c r="C7" s="344">
        <v>95.046999999999997</v>
      </c>
      <c r="D7" s="343">
        <f t="shared" si="0"/>
        <v>3.9369999999999976</v>
      </c>
      <c r="E7" s="330" t="s">
        <v>99</v>
      </c>
      <c r="F7" s="343">
        <f t="shared" si="1"/>
        <v>3.9369999999999976</v>
      </c>
      <c r="G7" s="345"/>
    </row>
    <row r="8" spans="1:7" x14ac:dyDescent="0.25">
      <c r="A8" s="333" t="s">
        <v>455</v>
      </c>
      <c r="B8" s="343">
        <v>5265.3249999999998</v>
      </c>
      <c r="C8" s="344">
        <v>5194.7330000000002</v>
      </c>
      <c r="D8" s="343">
        <f t="shared" si="0"/>
        <v>-70.591999999999643</v>
      </c>
      <c r="E8" s="330" t="s">
        <v>99</v>
      </c>
      <c r="F8" s="343">
        <f t="shared" si="1"/>
        <v>-70.591999999999643</v>
      </c>
      <c r="G8" s="345"/>
    </row>
    <row r="9" spans="1:7" x14ac:dyDescent="0.25">
      <c r="A9" s="333" t="s">
        <v>456</v>
      </c>
      <c r="B9" s="343">
        <v>-3588.3530000000001</v>
      </c>
      <c r="C9" s="344">
        <v>-3671.2069999999999</v>
      </c>
      <c r="D9" s="343">
        <f t="shared" si="0"/>
        <v>-82.853999999999814</v>
      </c>
      <c r="E9" s="330" t="s">
        <v>99</v>
      </c>
      <c r="F9" s="343">
        <f t="shared" si="1"/>
        <v>-82.853999999999814</v>
      </c>
      <c r="G9" s="345"/>
    </row>
    <row r="10" spans="1:7" x14ac:dyDescent="0.25">
      <c r="A10" s="333" t="s">
        <v>457</v>
      </c>
      <c r="B10" s="343">
        <v>0.70499999999999996</v>
      </c>
      <c r="C10" s="344">
        <v>688.64499999999998</v>
      </c>
      <c r="D10" s="343">
        <f t="shared" si="0"/>
        <v>687.93999999999994</v>
      </c>
      <c r="E10" s="343">
        <v>687.94</v>
      </c>
      <c r="F10" s="343">
        <f>D10-E10</f>
        <v>0</v>
      </c>
      <c r="G10" s="345"/>
    </row>
    <row r="11" spans="1:7" x14ac:dyDescent="0.25">
      <c r="A11" s="333" t="s">
        <v>458</v>
      </c>
      <c r="B11" s="343">
        <v>-8095.741</v>
      </c>
      <c r="C11" s="344">
        <v>-12063.321800000002</v>
      </c>
      <c r="D11" s="343">
        <f t="shared" si="0"/>
        <v>-3967.5808000000015</v>
      </c>
      <c r="E11" s="343">
        <v>-3783.8840000000005</v>
      </c>
      <c r="F11" s="343">
        <f>D11-E11</f>
        <v>-183.69680000000108</v>
      </c>
      <c r="G11" s="345"/>
    </row>
    <row r="12" spans="1:7" x14ac:dyDescent="0.25">
      <c r="A12" s="333" t="s">
        <v>459</v>
      </c>
      <c r="B12" s="343">
        <v>-162464.15</v>
      </c>
      <c r="C12" s="344">
        <v>-159932.3855</v>
      </c>
      <c r="D12" s="343">
        <f t="shared" si="0"/>
        <v>2531.7644999999902</v>
      </c>
      <c r="E12" s="343">
        <v>2709.4650000000001</v>
      </c>
      <c r="F12" s="343">
        <f>D12-E12</f>
        <v>-177.70050000000992</v>
      </c>
      <c r="G12" s="345"/>
    </row>
    <row r="13" spans="1:7" x14ac:dyDescent="0.25">
      <c r="A13" s="334" t="s">
        <v>460</v>
      </c>
      <c r="B13" s="346">
        <f>B4+B8+B9+B10+B11+B12</f>
        <v>-166647.91999999998</v>
      </c>
      <c r="C13" s="347">
        <f>C4+C8+C9+C10+C11+C12</f>
        <v>-169111.39629999999</v>
      </c>
      <c r="D13" s="348">
        <f t="shared" si="0"/>
        <v>-2463.4763000000094</v>
      </c>
      <c r="E13" s="346">
        <f>SUM(E10:E12)</f>
        <v>-386.47900000000027</v>
      </c>
      <c r="F13" s="346">
        <f>F4+F8+F9+F10+F11+F12</f>
        <v>-2076.9973000000109</v>
      </c>
      <c r="G13" s="349"/>
    </row>
    <row r="14" spans="1:7" x14ac:dyDescent="0.25">
      <c r="A14" s="350" t="s">
        <v>464</v>
      </c>
      <c r="B14" s="343">
        <v>72184.744999999995</v>
      </c>
      <c r="C14" s="343">
        <v>73593.156000000003</v>
      </c>
      <c r="D14" s="60"/>
      <c r="E14" s="60"/>
      <c r="F14" s="60"/>
      <c r="G14" s="172"/>
    </row>
  </sheetData>
  <mergeCells count="5">
    <mergeCell ref="A1:G1"/>
    <mergeCell ref="B2:B3"/>
    <mergeCell ref="C2:C3"/>
    <mergeCell ref="D2:D3"/>
    <mergeCell ref="E2:F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workbookViewId="0">
      <selection sqref="A1:F1"/>
    </sheetView>
  </sheetViews>
  <sheetFormatPr defaultRowHeight="15" x14ac:dyDescent="0.25"/>
  <cols>
    <col min="1" max="1" width="20.85546875" style="389" bestFit="1" customWidth="1"/>
    <col min="2" max="2" width="48.28515625" style="389" customWidth="1"/>
    <col min="3" max="3" width="9.140625" style="389"/>
    <col min="4" max="4" width="8.42578125" style="389" customWidth="1"/>
    <col min="5" max="5" width="9.140625" style="389"/>
    <col min="6" max="6" width="8.28515625" style="389" customWidth="1"/>
    <col min="7" max="16384" width="9.140625" style="389"/>
  </cols>
  <sheetData>
    <row r="1" spans="1:9" x14ac:dyDescent="0.25">
      <c r="A1" s="608" t="s">
        <v>528</v>
      </c>
      <c r="B1" s="608"/>
      <c r="C1" s="608"/>
      <c r="D1" s="608"/>
      <c r="E1" s="608"/>
      <c r="F1" s="608"/>
    </row>
    <row r="2" spans="1:9" ht="21" customHeight="1" x14ac:dyDescent="0.25">
      <c r="A2" s="609" t="s">
        <v>529</v>
      </c>
      <c r="B2" s="609" t="s">
        <v>530</v>
      </c>
      <c r="C2" s="610">
        <v>2012</v>
      </c>
      <c r="D2" s="610"/>
      <c r="E2" s="610">
        <v>2013</v>
      </c>
      <c r="F2" s="610"/>
    </row>
    <row r="3" spans="1:9" ht="15" customHeight="1" x14ac:dyDescent="0.25">
      <c r="A3" s="609"/>
      <c r="B3" s="609"/>
      <c r="C3" s="390" t="s">
        <v>531</v>
      </c>
      <c r="D3" s="390" t="s">
        <v>532</v>
      </c>
      <c r="E3" s="390" t="s">
        <v>531</v>
      </c>
      <c r="F3" s="390" t="s">
        <v>532</v>
      </c>
    </row>
    <row r="4" spans="1:9" x14ac:dyDescent="0.25">
      <c r="A4" s="611" t="s">
        <v>141</v>
      </c>
      <c r="B4" s="391" t="s">
        <v>533</v>
      </c>
      <c r="C4" s="392">
        <v>5109</v>
      </c>
      <c r="D4" s="393">
        <f>C4/$C$36*100</f>
        <v>7.0776727132581829</v>
      </c>
      <c r="E4" s="392">
        <v>5109</v>
      </c>
      <c r="F4" s="394">
        <f t="shared" ref="F4:F21" si="0">E4/$E$36*100</f>
        <v>6.9422216381099355</v>
      </c>
    </row>
    <row r="5" spans="1:9" x14ac:dyDescent="0.25">
      <c r="A5" s="611"/>
      <c r="B5" s="395" t="s">
        <v>534</v>
      </c>
      <c r="C5" s="396" t="s">
        <v>99</v>
      </c>
      <c r="D5" s="397" t="s">
        <v>99</v>
      </c>
      <c r="E5" s="398">
        <v>2188.0700000000002</v>
      </c>
      <c r="F5" s="399">
        <f t="shared" si="0"/>
        <v>2.9731976707181849</v>
      </c>
    </row>
    <row r="6" spans="1:9" ht="15" customHeight="1" x14ac:dyDescent="0.25">
      <c r="A6" s="611"/>
      <c r="B6" s="395" t="s">
        <v>535</v>
      </c>
      <c r="C6" s="396">
        <v>574</v>
      </c>
      <c r="D6" s="397">
        <f t="shared" ref="D6:D11" si="1">C6/$C$36*100</f>
        <v>0.79518186287144199</v>
      </c>
      <c r="E6" s="398">
        <v>573.99599999999998</v>
      </c>
      <c r="F6" s="399">
        <f t="shared" si="0"/>
        <v>0.77995839721835003</v>
      </c>
    </row>
    <row r="7" spans="1:9" ht="15" customHeight="1" x14ac:dyDescent="0.25">
      <c r="A7" s="611"/>
      <c r="B7" s="395" t="s">
        <v>536</v>
      </c>
      <c r="C7" s="396">
        <v>350.5</v>
      </c>
      <c r="D7" s="397">
        <f t="shared" si="1"/>
        <v>0.48555965668369405</v>
      </c>
      <c r="E7" s="398">
        <v>339.803</v>
      </c>
      <c r="F7" s="399">
        <f t="shared" si="0"/>
        <v>0.4617317947337386</v>
      </c>
    </row>
    <row r="8" spans="1:9" ht="15" customHeight="1" x14ac:dyDescent="0.25">
      <c r="A8" s="611"/>
      <c r="B8" s="395" t="s">
        <v>537</v>
      </c>
      <c r="C8" s="396">
        <v>101.4</v>
      </c>
      <c r="D8" s="397">
        <f t="shared" si="1"/>
        <v>0.14047289354558226</v>
      </c>
      <c r="E8" s="398">
        <v>101.35899999999999</v>
      </c>
      <c r="F8" s="399">
        <f t="shared" si="0"/>
        <v>0.13772883989375317</v>
      </c>
    </row>
    <row r="9" spans="1:9" ht="15" customHeight="1" x14ac:dyDescent="0.25">
      <c r="A9" s="611"/>
      <c r="B9" s="395" t="s">
        <v>538</v>
      </c>
      <c r="C9" s="396">
        <v>16.899999999999999</v>
      </c>
      <c r="D9" s="397">
        <f t="shared" si="1"/>
        <v>2.3412148924263708E-2</v>
      </c>
      <c r="E9" s="398">
        <v>16.853000000000002</v>
      </c>
      <c r="F9" s="399">
        <f t="shared" si="0"/>
        <v>2.2900227298310188E-2</v>
      </c>
    </row>
    <row r="10" spans="1:9" ht="15" customHeight="1" x14ac:dyDescent="0.25">
      <c r="A10" s="611"/>
      <c r="B10" s="395" t="s">
        <v>539</v>
      </c>
      <c r="C10" s="396">
        <v>15.4</v>
      </c>
      <c r="D10" s="397">
        <f t="shared" si="1"/>
        <v>2.1334147540453322E-2</v>
      </c>
      <c r="E10" s="398">
        <v>11.526</v>
      </c>
      <c r="F10" s="399">
        <f t="shared" si="0"/>
        <v>1.5661782462488769E-2</v>
      </c>
    </row>
    <row r="11" spans="1:9" ht="15" customHeight="1" x14ac:dyDescent="0.25">
      <c r="A11" s="611"/>
      <c r="B11" s="395" t="s">
        <v>540</v>
      </c>
      <c r="C11" s="396">
        <v>2.6</v>
      </c>
      <c r="D11" s="397">
        <f t="shared" si="1"/>
        <v>3.6018690652713397E-3</v>
      </c>
      <c r="E11" s="398">
        <v>2.4849999999999999</v>
      </c>
      <c r="F11" s="399">
        <f t="shared" si="0"/>
        <v>3.376672689509334E-3</v>
      </c>
    </row>
    <row r="12" spans="1:9" ht="15" customHeight="1" x14ac:dyDescent="0.25">
      <c r="A12" s="611"/>
      <c r="B12" s="395" t="s">
        <v>541</v>
      </c>
      <c r="C12" s="396" t="s">
        <v>99</v>
      </c>
      <c r="D12" s="397" t="s">
        <v>99</v>
      </c>
      <c r="E12" s="398">
        <v>47.612000000000002</v>
      </c>
      <c r="F12" s="399">
        <f t="shared" si="0"/>
        <v>6.4696233437794126E-2</v>
      </c>
    </row>
    <row r="13" spans="1:9" ht="15" customHeight="1" x14ac:dyDescent="0.25">
      <c r="A13" s="611"/>
      <c r="B13" s="395" t="s">
        <v>542</v>
      </c>
      <c r="C13" s="396">
        <v>25.3</v>
      </c>
      <c r="D13" s="397">
        <f>C13/$C$36*100</f>
        <v>3.5048956673601882E-2</v>
      </c>
      <c r="E13" s="398">
        <v>26</v>
      </c>
      <c r="F13" s="399">
        <f t="shared" si="0"/>
        <v>3.5329372204121808E-2</v>
      </c>
    </row>
    <row r="14" spans="1:9" ht="15" customHeight="1" x14ac:dyDescent="0.25">
      <c r="A14" s="611"/>
      <c r="B14" s="395" t="s">
        <v>543</v>
      </c>
      <c r="C14" s="396">
        <v>131.4</v>
      </c>
      <c r="D14" s="397">
        <f>C14/$C$36*100</f>
        <v>0.18203292122179002</v>
      </c>
      <c r="E14" s="398">
        <v>131.4</v>
      </c>
      <c r="F14" s="399">
        <f t="shared" si="0"/>
        <v>0.17854921183160019</v>
      </c>
      <c r="I14" s="400"/>
    </row>
    <row r="15" spans="1:9" ht="15" customHeight="1" x14ac:dyDescent="0.25">
      <c r="A15" s="611"/>
      <c r="B15" s="395" t="s">
        <v>544</v>
      </c>
      <c r="C15" s="396">
        <v>257.39999999999998</v>
      </c>
      <c r="D15" s="397">
        <f>C15/$C$36*100</f>
        <v>0.3565850374618626</v>
      </c>
      <c r="E15" s="398">
        <v>257.43900000000002</v>
      </c>
      <c r="F15" s="399">
        <f t="shared" si="0"/>
        <v>0.34981377887911214</v>
      </c>
    </row>
    <row r="16" spans="1:9" ht="15" customHeight="1" x14ac:dyDescent="0.25">
      <c r="A16" s="401"/>
      <c r="B16" s="391" t="s">
        <v>545</v>
      </c>
      <c r="C16" s="392" t="s">
        <v>99</v>
      </c>
      <c r="D16" s="393" t="s">
        <v>99</v>
      </c>
      <c r="E16" s="402">
        <v>823.46699999999998</v>
      </c>
      <c r="F16" s="394">
        <f t="shared" si="0"/>
        <v>1.1189450823389064</v>
      </c>
    </row>
    <row r="17" spans="1:9" ht="15" customHeight="1" x14ac:dyDescent="0.25">
      <c r="A17" s="403" t="s">
        <v>546</v>
      </c>
      <c r="B17" s="395" t="s">
        <v>547</v>
      </c>
      <c r="C17" s="396" t="s">
        <v>99</v>
      </c>
      <c r="D17" s="397" t="s">
        <v>99</v>
      </c>
      <c r="E17" s="398">
        <v>724.73500000000001</v>
      </c>
      <c r="F17" s="399">
        <f t="shared" si="0"/>
        <v>0.98478586785977762</v>
      </c>
    </row>
    <row r="18" spans="1:9" ht="15" customHeight="1" x14ac:dyDescent="0.25">
      <c r="A18" s="612" t="s">
        <v>548</v>
      </c>
      <c r="B18" s="395" t="s">
        <v>549</v>
      </c>
      <c r="C18" s="396">
        <v>0.03</v>
      </c>
      <c r="D18" s="397">
        <f>C18/$C$36*100</f>
        <v>4.1560027676207763E-5</v>
      </c>
      <c r="E18" s="398">
        <v>2.7E-2</v>
      </c>
      <c r="F18" s="399">
        <f t="shared" si="0"/>
        <v>3.668819421197264E-5</v>
      </c>
    </row>
    <row r="19" spans="1:9" ht="15" customHeight="1" x14ac:dyDescent="0.25">
      <c r="A19" s="613"/>
      <c r="B19" s="391" t="s">
        <v>550</v>
      </c>
      <c r="C19" s="392">
        <f>111.7</f>
        <v>111.7</v>
      </c>
      <c r="D19" s="393">
        <f>C19/$C$36*100</f>
        <v>0.15474183638108024</v>
      </c>
      <c r="E19" s="402">
        <v>116.131</v>
      </c>
      <c r="F19" s="394">
        <f t="shared" si="0"/>
        <v>0.15780135859372577</v>
      </c>
    </row>
    <row r="20" spans="1:9" ht="15" customHeight="1" x14ac:dyDescent="0.25">
      <c r="A20" s="612" t="s">
        <v>12</v>
      </c>
      <c r="B20" s="395" t="s">
        <v>551</v>
      </c>
      <c r="C20" s="396">
        <v>855.3</v>
      </c>
      <c r="D20" s="397">
        <f>C20/$C$36*100</f>
        <v>1.1848763890486833</v>
      </c>
      <c r="E20" s="398">
        <v>1114.433</v>
      </c>
      <c r="F20" s="399">
        <f t="shared" si="0"/>
        <v>1.5143160866752337</v>
      </c>
    </row>
    <row r="21" spans="1:9" ht="15" customHeight="1" x14ac:dyDescent="0.25">
      <c r="A21" s="614"/>
      <c r="B21" s="395" t="s">
        <v>552</v>
      </c>
      <c r="C21" s="396">
        <v>506</v>
      </c>
      <c r="D21" s="397">
        <f>C21/$C$36*100</f>
        <v>0.70097913347203766</v>
      </c>
      <c r="E21" s="398">
        <v>208.54300000000001</v>
      </c>
      <c r="F21" s="399">
        <f t="shared" si="0"/>
        <v>0.28337281798323743</v>
      </c>
    </row>
    <row r="22" spans="1:9" ht="15" customHeight="1" x14ac:dyDescent="0.25">
      <c r="A22" s="613"/>
      <c r="B22" s="391" t="s">
        <v>553</v>
      </c>
      <c r="C22" s="392" t="s">
        <v>99</v>
      </c>
      <c r="D22" s="393" t="s">
        <v>99</v>
      </c>
      <c r="E22" s="402" t="s">
        <v>99</v>
      </c>
      <c r="F22" s="394" t="s">
        <v>99</v>
      </c>
    </row>
    <row r="23" spans="1:9" ht="15" customHeight="1" x14ac:dyDescent="0.25">
      <c r="A23" s="607" t="s">
        <v>554</v>
      </c>
      <c r="B23" s="607"/>
      <c r="C23" s="396">
        <v>28.3</v>
      </c>
      <c r="D23" s="397">
        <f>C23/$C$36*100</f>
        <v>3.920495944122266E-2</v>
      </c>
      <c r="E23" s="398" t="s">
        <v>99</v>
      </c>
      <c r="F23" s="399" t="s">
        <v>99</v>
      </c>
    </row>
    <row r="24" spans="1:9" ht="15" customHeight="1" x14ac:dyDescent="0.25">
      <c r="A24" s="615" t="s">
        <v>555</v>
      </c>
      <c r="B24" s="615"/>
      <c r="C24" s="396" t="s">
        <v>99</v>
      </c>
      <c r="D24" s="397" t="s">
        <v>99</v>
      </c>
      <c r="E24" s="398" t="s">
        <v>99</v>
      </c>
      <c r="F24" s="399" t="s">
        <v>99</v>
      </c>
    </row>
    <row r="25" spans="1:9" ht="15" customHeight="1" x14ac:dyDescent="0.25">
      <c r="A25" s="615" t="s">
        <v>556</v>
      </c>
      <c r="B25" s="615"/>
      <c r="C25" s="396" t="s">
        <v>99</v>
      </c>
      <c r="D25" s="397" t="s">
        <v>99</v>
      </c>
      <c r="E25" s="398">
        <v>241.7</v>
      </c>
      <c r="F25" s="399">
        <f>E25/$E$36*100</f>
        <v>0.32842727929754767</v>
      </c>
    </row>
    <row r="26" spans="1:9" ht="15" customHeight="1" x14ac:dyDescent="0.25">
      <c r="A26" s="607" t="s">
        <v>557</v>
      </c>
      <c r="B26" s="607"/>
      <c r="C26" s="396">
        <v>8.6999999999999993</v>
      </c>
      <c r="D26" s="397">
        <f>C26/$C$36*100</f>
        <v>1.2052408026100251E-2</v>
      </c>
      <c r="E26" s="398">
        <v>21.164999999999999</v>
      </c>
      <c r="F26" s="399">
        <f>E26/$E$36*100</f>
        <v>2.8759467796163E-2</v>
      </c>
      <c r="I26" s="400"/>
    </row>
    <row r="27" spans="1:9" ht="15" customHeight="1" x14ac:dyDescent="0.25">
      <c r="A27" s="607" t="s">
        <v>558</v>
      </c>
      <c r="B27" s="607"/>
      <c r="C27" s="396">
        <v>1.9</v>
      </c>
      <c r="D27" s="397">
        <f>C27/$C$36*100</f>
        <v>2.6321350861598248E-3</v>
      </c>
      <c r="E27" s="396">
        <v>7.5780000000000003</v>
      </c>
      <c r="F27" s="399">
        <f>E27/$E$36*100</f>
        <v>1.0297153175493656E-2</v>
      </c>
    </row>
    <row r="28" spans="1:9" ht="15" customHeight="1" x14ac:dyDescent="0.25">
      <c r="A28" s="617" t="s">
        <v>559</v>
      </c>
      <c r="B28" s="617" t="s">
        <v>530</v>
      </c>
      <c r="C28" s="610">
        <v>2012</v>
      </c>
      <c r="D28" s="610"/>
      <c r="E28" s="618">
        <v>2013</v>
      </c>
      <c r="F28" s="618"/>
    </row>
    <row r="29" spans="1:9" ht="15" customHeight="1" x14ac:dyDescent="0.25">
      <c r="A29" s="609"/>
      <c r="B29" s="609"/>
      <c r="C29" s="390" t="s">
        <v>531</v>
      </c>
      <c r="D29" s="404" t="s">
        <v>532</v>
      </c>
      <c r="E29" s="390" t="s">
        <v>531</v>
      </c>
      <c r="F29" s="404" t="s">
        <v>532</v>
      </c>
    </row>
    <row r="30" spans="1:9" ht="15" customHeight="1" x14ac:dyDescent="0.25">
      <c r="A30" s="405" t="s">
        <v>560</v>
      </c>
      <c r="B30" s="406" t="s">
        <v>561</v>
      </c>
      <c r="C30" s="402">
        <v>26889.200000000001</v>
      </c>
      <c r="D30" s="407">
        <f>C30/$C$36*100</f>
        <v>37.2505298730362</v>
      </c>
      <c r="E30" s="402">
        <v>26856.459883</v>
      </c>
      <c r="F30" s="407">
        <f>E30/$E$36*100</f>
        <v>36.493148741983561</v>
      </c>
      <c r="H30" s="408"/>
    </row>
    <row r="31" spans="1:9" ht="15" customHeight="1" x14ac:dyDescent="0.25">
      <c r="A31" s="409" t="s">
        <v>546</v>
      </c>
      <c r="B31" s="410" t="s">
        <v>562</v>
      </c>
      <c r="C31" s="398">
        <v>603</v>
      </c>
      <c r="D31" s="411">
        <f>C31/$C$36*100</f>
        <v>0.83535655629177619</v>
      </c>
      <c r="E31" s="412" t="s">
        <v>563</v>
      </c>
      <c r="F31" s="413" t="s">
        <v>563</v>
      </c>
    </row>
    <row r="32" spans="1:9" x14ac:dyDescent="0.25">
      <c r="A32" s="414" t="s">
        <v>157</v>
      </c>
      <c r="B32" s="414"/>
      <c r="C32" s="415">
        <f>SUM(C4:C27,C30:C31)</f>
        <v>35588.03</v>
      </c>
      <c r="D32" s="416">
        <f>C32/C36*100</f>
        <v>49.301317058057073</v>
      </c>
      <c r="E32" s="415">
        <f>SUM(E4:E27,E30)</f>
        <v>38919.781883000003</v>
      </c>
      <c r="F32" s="416">
        <f>E32/E36*100</f>
        <v>52.885056163374756</v>
      </c>
    </row>
    <row r="33" spans="1:6" x14ac:dyDescent="0.25">
      <c r="A33" s="619" t="s">
        <v>564</v>
      </c>
      <c r="B33" s="619"/>
      <c r="C33" s="620" t="s">
        <v>565</v>
      </c>
      <c r="D33" s="620"/>
      <c r="E33" s="620"/>
      <c r="F33" s="620"/>
    </row>
    <row r="34" spans="1:6" x14ac:dyDescent="0.25">
      <c r="A34" s="616" t="s">
        <v>566</v>
      </c>
      <c r="B34" s="616"/>
      <c r="C34" s="616"/>
      <c r="D34" s="616"/>
      <c r="E34" s="616"/>
      <c r="F34" s="616"/>
    </row>
    <row r="35" spans="1:6" x14ac:dyDescent="0.25">
      <c r="A35" s="417"/>
      <c r="B35" s="418"/>
    </row>
    <row r="36" spans="1:6" x14ac:dyDescent="0.25">
      <c r="A36" s="419" t="s">
        <v>567</v>
      </c>
      <c r="B36" s="419"/>
      <c r="C36" s="420">
        <v>72184.744999999995</v>
      </c>
      <c r="D36" s="420"/>
      <c r="E36" s="420">
        <v>73593.156000000003</v>
      </c>
      <c r="F36" s="420"/>
    </row>
    <row r="37" spans="1:6" x14ac:dyDescent="0.25">
      <c r="A37" s="421"/>
      <c r="B37" s="421"/>
      <c r="C37" s="422"/>
      <c r="D37" s="421"/>
      <c r="E37" s="422"/>
      <c r="F37" s="423"/>
    </row>
  </sheetData>
  <mergeCells count="20">
    <mergeCell ref="A34:F34"/>
    <mergeCell ref="A27:B27"/>
    <mergeCell ref="A28:A29"/>
    <mergeCell ref="B28:B29"/>
    <mergeCell ref="C28:D28"/>
    <mergeCell ref="E28:F28"/>
    <mergeCell ref="A33:B33"/>
    <mergeCell ref="C33:F33"/>
    <mergeCell ref="A26:B26"/>
    <mergeCell ref="A1:F1"/>
    <mergeCell ref="A2:A3"/>
    <mergeCell ref="B2:B3"/>
    <mergeCell ref="C2:D2"/>
    <mergeCell ref="E2:F2"/>
    <mergeCell ref="A4:A15"/>
    <mergeCell ref="A18:A19"/>
    <mergeCell ref="A20:A22"/>
    <mergeCell ref="A23:B23"/>
    <mergeCell ref="A24:B24"/>
    <mergeCell ref="A25:B25"/>
  </mergeCells>
  <pageMargins left="0.7" right="0.7" top="0.75" bottom="0.75" header="0.3" footer="0.3"/>
  <pageSetup paperSize="9" scale="9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sqref="A1:K1"/>
    </sheetView>
  </sheetViews>
  <sheetFormatPr defaultRowHeight="15" x14ac:dyDescent="0.25"/>
  <cols>
    <col min="1" max="1" width="47.140625" style="60" customWidth="1"/>
    <col min="2" max="16384" width="9.140625" style="60"/>
  </cols>
  <sheetData>
    <row r="1" spans="1:11" x14ac:dyDescent="0.25">
      <c r="A1" s="584" t="s">
        <v>568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</row>
    <row r="2" spans="1:11" x14ac:dyDescent="0.25">
      <c r="A2" s="291"/>
      <c r="B2" s="424"/>
      <c r="C2" s="585" t="s">
        <v>569</v>
      </c>
      <c r="D2" s="585"/>
      <c r="E2" s="585"/>
      <c r="F2" s="586"/>
      <c r="G2" s="585" t="s">
        <v>394</v>
      </c>
      <c r="H2" s="587"/>
      <c r="I2" s="587"/>
      <c r="J2" s="587"/>
      <c r="K2" s="587"/>
    </row>
    <row r="3" spans="1:11" x14ac:dyDescent="0.25">
      <c r="A3" s="273"/>
      <c r="B3" s="425" t="s">
        <v>570</v>
      </c>
      <c r="C3" s="193">
        <v>2014</v>
      </c>
      <c r="D3" s="193">
        <v>2015</v>
      </c>
      <c r="E3" s="193">
        <v>2016</v>
      </c>
      <c r="F3" s="275">
        <v>2017</v>
      </c>
      <c r="G3" s="193">
        <v>2020</v>
      </c>
      <c r="H3" s="193">
        <v>2030</v>
      </c>
      <c r="I3" s="193">
        <v>2040</v>
      </c>
      <c r="J3" s="193">
        <v>2050</v>
      </c>
      <c r="K3" s="193">
        <v>2063</v>
      </c>
    </row>
    <row r="4" spans="1:11" x14ac:dyDescent="0.25">
      <c r="A4" s="276" t="s">
        <v>410</v>
      </c>
      <c r="B4" s="277">
        <v>38.213381446658907</v>
      </c>
      <c r="C4" s="277">
        <v>38.595474948234923</v>
      </c>
      <c r="D4" s="250">
        <v>38.711518420886541</v>
      </c>
      <c r="E4" s="250">
        <v>37.069133302180553</v>
      </c>
      <c r="F4" s="278">
        <v>36.796165951141028</v>
      </c>
      <c r="G4" s="277">
        <v>36.686764550069455</v>
      </c>
      <c r="H4" s="250">
        <v>36.507750478069951</v>
      </c>
      <c r="I4" s="250">
        <v>36.656800865558843</v>
      </c>
      <c r="J4" s="250">
        <v>36.804130862193475</v>
      </c>
      <c r="K4" s="250">
        <v>36.854889973604088</v>
      </c>
    </row>
    <row r="5" spans="1:11" x14ac:dyDescent="0.25">
      <c r="A5" s="292" t="s">
        <v>372</v>
      </c>
      <c r="B5" s="281">
        <v>16.64726636910278</v>
      </c>
      <c r="C5" s="281">
        <v>16.947814212545438</v>
      </c>
      <c r="D5" s="254">
        <v>16.534637452516378</v>
      </c>
      <c r="E5" s="254">
        <v>16.29205951646653</v>
      </c>
      <c r="F5" s="282">
        <v>15.954672770191664</v>
      </c>
      <c r="G5" s="281">
        <v>15.95467277019166</v>
      </c>
      <c r="H5" s="254">
        <v>15.954672770191664</v>
      </c>
      <c r="I5" s="254">
        <v>15.95467277019166</v>
      </c>
      <c r="J5" s="254">
        <v>15.954672770191658</v>
      </c>
      <c r="K5" s="254">
        <v>15.954672770191664</v>
      </c>
    </row>
    <row r="6" spans="1:11" x14ac:dyDescent="0.25">
      <c r="A6" s="292" t="s">
        <v>397</v>
      </c>
      <c r="B6" s="281">
        <v>13.50607058331236</v>
      </c>
      <c r="C6" s="281">
        <v>13.542043307177337</v>
      </c>
      <c r="D6" s="254">
        <v>13.546945372957932</v>
      </c>
      <c r="E6" s="254">
        <v>13.50239825170423</v>
      </c>
      <c r="F6" s="282">
        <v>13.393156562178925</v>
      </c>
      <c r="G6" s="281">
        <v>13.292322266228874</v>
      </c>
      <c r="H6" s="254">
        <v>13.263499855220871</v>
      </c>
      <c r="I6" s="254">
        <v>13.486132750093137</v>
      </c>
      <c r="J6" s="254">
        <v>13.729429959789002</v>
      </c>
      <c r="K6" s="254">
        <v>13.820623376793787</v>
      </c>
    </row>
    <row r="7" spans="1:11" x14ac:dyDescent="0.25">
      <c r="A7" s="293" t="s">
        <v>571</v>
      </c>
      <c r="B7" s="281">
        <v>13.791931076944604</v>
      </c>
      <c r="C7" s="281">
        <v>13.816486626425284</v>
      </c>
      <c r="D7" s="254">
        <v>13.822589363113718</v>
      </c>
      <c r="E7" s="254">
        <v>13.779899936266819</v>
      </c>
      <c r="F7" s="282">
        <v>13.705351031675974</v>
      </c>
      <c r="G7" s="281">
        <v>13.705574754461811</v>
      </c>
      <c r="H7" s="254">
        <v>13.712462853058273</v>
      </c>
      <c r="I7" s="254">
        <v>13.7207502546587</v>
      </c>
      <c r="J7" s="254">
        <v>13.725702559276296</v>
      </c>
      <c r="K7" s="254">
        <v>13.72885040835062</v>
      </c>
    </row>
    <row r="8" spans="1:11" x14ac:dyDescent="0.25">
      <c r="A8" s="293" t="s">
        <v>572</v>
      </c>
      <c r="B8" s="281">
        <v>-0.5244712959737019</v>
      </c>
      <c r="C8" s="281">
        <v>-0.5247609100370928</v>
      </c>
      <c r="D8" s="254">
        <v>-0.52493160321902721</v>
      </c>
      <c r="E8" s="254">
        <v>-0.52791798315022054</v>
      </c>
      <c r="F8" s="282">
        <v>-0.56312800589052703</v>
      </c>
      <c r="G8" s="281">
        <v>-0.66928080305205884</v>
      </c>
      <c r="H8" s="254">
        <v>-0.71481599872835244</v>
      </c>
      <c r="I8" s="254">
        <v>-0.50444643202018513</v>
      </c>
      <c r="J8" s="254">
        <v>-0.28796074583284992</v>
      </c>
      <c r="K8" s="254">
        <v>-0.22605046924271766</v>
      </c>
    </row>
    <row r="9" spans="1:11" x14ac:dyDescent="0.25">
      <c r="A9" s="293" t="s">
        <v>573</v>
      </c>
      <c r="B9" s="281">
        <v>0.23861080234145682</v>
      </c>
      <c r="C9" s="281">
        <v>0.25031759078914584</v>
      </c>
      <c r="D9" s="254">
        <v>0.24928761306323874</v>
      </c>
      <c r="E9" s="254">
        <v>0.25041629858763254</v>
      </c>
      <c r="F9" s="282">
        <v>0.25093353639347737</v>
      </c>
      <c r="G9" s="281">
        <v>0.25602831481912192</v>
      </c>
      <c r="H9" s="254">
        <v>0.2658530008909531</v>
      </c>
      <c r="I9" s="254">
        <v>0.26982892745462222</v>
      </c>
      <c r="J9" s="254">
        <v>0.29168814634555484</v>
      </c>
      <c r="K9" s="254">
        <v>0.31782343768588517</v>
      </c>
    </row>
    <row r="10" spans="1:11" x14ac:dyDescent="0.25">
      <c r="A10" s="292" t="s">
        <v>376</v>
      </c>
      <c r="B10" s="281">
        <v>3.0725481197709197</v>
      </c>
      <c r="C10" s="281">
        <v>3.1539385265595898</v>
      </c>
      <c r="D10" s="254">
        <v>3.7765504845915423</v>
      </c>
      <c r="E10" s="254">
        <v>2.5479931798800952</v>
      </c>
      <c r="F10" s="282">
        <v>2.8165183385440358</v>
      </c>
      <c r="G10" s="281">
        <v>2.8165183385440358</v>
      </c>
      <c r="H10" s="254">
        <v>2.8165183385440353</v>
      </c>
      <c r="I10" s="254">
        <v>2.8165183385440349</v>
      </c>
      <c r="J10" s="254">
        <v>2.8165183385440336</v>
      </c>
      <c r="K10" s="254">
        <v>2.8165183385440349</v>
      </c>
    </row>
    <row r="11" spans="1:11" x14ac:dyDescent="0.25">
      <c r="A11" s="292" t="s">
        <v>374</v>
      </c>
      <c r="B11" s="281">
        <v>4.9874963744728449</v>
      </c>
      <c r="C11" s="281">
        <v>4.9516789019525529</v>
      </c>
      <c r="D11" s="254">
        <v>4.8533851108206836</v>
      </c>
      <c r="E11" s="254">
        <v>4.7266823541296965</v>
      </c>
      <c r="F11" s="282">
        <v>4.6318182802264047</v>
      </c>
      <c r="G11" s="281">
        <v>4.6232511751048859</v>
      </c>
      <c r="H11" s="254">
        <v>4.4730595141133778</v>
      </c>
      <c r="I11" s="254">
        <v>4.399477006730006</v>
      </c>
      <c r="J11" s="254">
        <v>4.3035097936687805</v>
      </c>
      <c r="K11" s="254">
        <v>4.2630754880746045</v>
      </c>
    </row>
    <row r="12" spans="1:11" x14ac:dyDescent="0.25">
      <c r="A12" s="293" t="s">
        <v>411</v>
      </c>
      <c r="B12" s="281">
        <v>0.18783591855547443</v>
      </c>
      <c r="C12" s="281">
        <v>0.18138539195026521</v>
      </c>
      <c r="D12" s="254">
        <v>0.17826066835511528</v>
      </c>
      <c r="E12" s="254">
        <v>0.17242415244166956</v>
      </c>
      <c r="F12" s="282">
        <v>0.17167688146646382</v>
      </c>
      <c r="G12" s="281">
        <v>0.19659440938147213</v>
      </c>
      <c r="H12" s="254">
        <v>0.12352572839113515</v>
      </c>
      <c r="I12" s="254">
        <v>9.2696443562596265E-2</v>
      </c>
      <c r="J12" s="254">
        <v>2.4079832815137349E-2</v>
      </c>
      <c r="K12" s="254">
        <v>2.1654290301438686E-4</v>
      </c>
    </row>
    <row r="13" spans="1:11" x14ac:dyDescent="0.25">
      <c r="A13" s="293" t="s">
        <v>412</v>
      </c>
      <c r="B13" s="281">
        <v>0.90723377169834785</v>
      </c>
      <c r="C13" s="281">
        <v>0.86130011685752594</v>
      </c>
      <c r="D13" s="254">
        <v>0.83395322479343381</v>
      </c>
      <c r="E13" s="254">
        <v>0.80057374930831726</v>
      </c>
      <c r="F13" s="282">
        <v>0.78483809466210419</v>
      </c>
      <c r="G13" s="281">
        <v>0.75135346162557703</v>
      </c>
      <c r="H13" s="254">
        <v>0.67423048162440558</v>
      </c>
      <c r="I13" s="254">
        <v>0.63147725906957275</v>
      </c>
      <c r="J13" s="254">
        <v>0.60412665675580746</v>
      </c>
      <c r="K13" s="254">
        <v>0.58755564107375713</v>
      </c>
    </row>
    <row r="14" spans="1:11" x14ac:dyDescent="0.25">
      <c r="A14" s="293" t="s">
        <v>413</v>
      </c>
      <c r="B14" s="281">
        <v>3.8924266842190227</v>
      </c>
      <c r="C14" s="281">
        <v>3.9089933931447627</v>
      </c>
      <c r="D14" s="254">
        <v>3.8411712176721338</v>
      </c>
      <c r="E14" s="254">
        <v>3.7536844523797095</v>
      </c>
      <c r="F14" s="282">
        <v>3.6753033040978367</v>
      </c>
      <c r="G14" s="281">
        <v>3.6753033040978367</v>
      </c>
      <c r="H14" s="254">
        <v>3.6753033040978371</v>
      </c>
      <c r="I14" s="254">
        <v>3.6753033040978367</v>
      </c>
      <c r="J14" s="254">
        <v>3.6753033040978353</v>
      </c>
      <c r="K14" s="254">
        <v>3.6753033040978331</v>
      </c>
    </row>
    <row r="15" spans="1:11" x14ac:dyDescent="0.25">
      <c r="A15" s="276" t="s">
        <v>414</v>
      </c>
      <c r="B15" s="277">
        <v>40.84627385208082</v>
      </c>
      <c r="C15" s="277">
        <v>41.095590964905384</v>
      </c>
      <c r="D15" s="250">
        <v>41.335061642815973</v>
      </c>
      <c r="E15" s="250">
        <v>39.432142261065351</v>
      </c>
      <c r="F15" s="278">
        <v>39.302081671209336</v>
      </c>
      <c r="G15" s="277">
        <v>39.546403726671613</v>
      </c>
      <c r="H15" s="250">
        <v>40.667066738293137</v>
      </c>
      <c r="I15" s="250">
        <v>41.673806947672084</v>
      </c>
      <c r="J15" s="250">
        <v>44.326118441135662</v>
      </c>
      <c r="K15" s="250">
        <v>50.581130151320544</v>
      </c>
    </row>
    <row r="16" spans="1:11" x14ac:dyDescent="0.25">
      <c r="A16" s="292" t="s">
        <v>415</v>
      </c>
      <c r="B16" s="281">
        <v>38.9540681090471</v>
      </c>
      <c r="C16" s="281">
        <v>39.243045153992263</v>
      </c>
      <c r="D16" s="254">
        <v>39.542077707433123</v>
      </c>
      <c r="E16" s="254">
        <v>37.778611647792637</v>
      </c>
      <c r="F16" s="282">
        <v>37.782463098221271</v>
      </c>
      <c r="G16" s="281">
        <v>37.792363743357654</v>
      </c>
      <c r="H16" s="254">
        <v>37.562820003295933</v>
      </c>
      <c r="I16" s="254">
        <v>37.617868387086297</v>
      </c>
      <c r="J16" s="254">
        <v>38.520585901570506</v>
      </c>
      <c r="K16" s="254">
        <v>40.642433427132303</v>
      </c>
    </row>
    <row r="17" spans="1:11" x14ac:dyDescent="0.25">
      <c r="A17" s="294" t="s">
        <v>416</v>
      </c>
      <c r="B17" s="281">
        <v>20.595613987778211</v>
      </c>
      <c r="C17" s="281">
        <v>20.550983851045935</v>
      </c>
      <c r="D17" s="254">
        <v>20.825619707416219</v>
      </c>
      <c r="E17" s="254">
        <v>19.339876364741105</v>
      </c>
      <c r="F17" s="282">
        <v>19.404814270510748</v>
      </c>
      <c r="G17" s="281">
        <v>19.404814270510748</v>
      </c>
      <c r="H17" s="254">
        <v>19.404814270510744</v>
      </c>
      <c r="I17" s="254">
        <v>19.404814270510737</v>
      </c>
      <c r="J17" s="254">
        <v>19.404814270510744</v>
      </c>
      <c r="K17" s="254">
        <v>19.404814270510741</v>
      </c>
    </row>
    <row r="18" spans="1:11" x14ac:dyDescent="0.25">
      <c r="A18" s="294" t="s">
        <v>417</v>
      </c>
      <c r="B18" s="281">
        <v>18.107058515603903</v>
      </c>
      <c r="C18" s="281">
        <v>18.444189671088807</v>
      </c>
      <c r="D18" s="254">
        <v>18.45853218108746</v>
      </c>
      <c r="E18" s="254">
        <v>18.167510752567644</v>
      </c>
      <c r="F18" s="282">
        <v>18.134058733366324</v>
      </c>
      <c r="G18" s="281">
        <v>18.165804543061327</v>
      </c>
      <c r="H18" s="254">
        <v>18.002554685035516</v>
      </c>
      <c r="I18" s="254">
        <v>18.040741384184809</v>
      </c>
      <c r="J18" s="254">
        <v>19.00778814769312</v>
      </c>
      <c r="K18" s="254">
        <v>21.177962847197527</v>
      </c>
    </row>
    <row r="19" spans="1:11" x14ac:dyDescent="0.25">
      <c r="A19" s="426" t="s">
        <v>574</v>
      </c>
      <c r="B19" s="281">
        <v>8.1156536830324981</v>
      </c>
      <c r="C19" s="281">
        <v>8.291365995409377</v>
      </c>
      <c r="D19" s="254">
        <v>8.3203985694968914</v>
      </c>
      <c r="E19" s="254">
        <v>8.2405570412939948</v>
      </c>
      <c r="F19" s="282">
        <v>8.2011132501147248</v>
      </c>
      <c r="G19" s="281">
        <v>8.1929515203297321</v>
      </c>
      <c r="H19" s="254">
        <v>7.5898024941911775</v>
      </c>
      <c r="I19" s="254">
        <v>7.439138920418114</v>
      </c>
      <c r="J19" s="254">
        <v>8.0185185654519238</v>
      </c>
      <c r="K19" s="254">
        <v>9.7772328289846531</v>
      </c>
    </row>
    <row r="20" spans="1:11" x14ac:dyDescent="0.25">
      <c r="A20" s="426" t="s">
        <v>575</v>
      </c>
      <c r="B20" s="281">
        <v>0.3928735867871459</v>
      </c>
      <c r="C20" s="281">
        <v>0.38260693447274197</v>
      </c>
      <c r="D20" s="254">
        <v>0.37508179207979464</v>
      </c>
      <c r="E20" s="254">
        <v>0.36651787552752196</v>
      </c>
      <c r="F20" s="282">
        <v>0.35636437684142841</v>
      </c>
      <c r="G20" s="281">
        <v>0.34614593575532598</v>
      </c>
      <c r="H20" s="254">
        <v>0.37369718321484124</v>
      </c>
      <c r="I20" s="254">
        <v>0.41817431344114764</v>
      </c>
      <c r="J20" s="254">
        <v>0.40450160288140041</v>
      </c>
      <c r="K20" s="254">
        <v>0.45210307376693287</v>
      </c>
    </row>
    <row r="21" spans="1:11" x14ac:dyDescent="0.25">
      <c r="A21" s="426" t="s">
        <v>576</v>
      </c>
      <c r="B21" s="281">
        <v>5.0435461665187358</v>
      </c>
      <c r="C21" s="281">
        <v>5.2090006454439211</v>
      </c>
      <c r="D21" s="254">
        <v>5.1608115460265847</v>
      </c>
      <c r="E21" s="254">
        <v>5.1791873223631821</v>
      </c>
      <c r="F21" s="282">
        <v>5.2175394053682833</v>
      </c>
      <c r="G21" s="281">
        <v>5.3136999366404813</v>
      </c>
      <c r="H21" s="254">
        <v>5.7848072581931467</v>
      </c>
      <c r="I21" s="254">
        <v>6.066456472379846</v>
      </c>
      <c r="J21" s="254">
        <v>6.3567791027193081</v>
      </c>
      <c r="K21" s="254">
        <v>6.5092053738808646</v>
      </c>
    </row>
    <row r="22" spans="1:11" x14ac:dyDescent="0.25">
      <c r="A22" s="426" t="s">
        <v>577</v>
      </c>
      <c r="B22" s="281">
        <v>0.29665353818208107</v>
      </c>
      <c r="C22" s="281">
        <v>0.30244422836401591</v>
      </c>
      <c r="D22" s="254">
        <v>0.30895537920560356</v>
      </c>
      <c r="E22" s="254">
        <v>0.31234526596237899</v>
      </c>
      <c r="F22" s="282">
        <v>0.31580232306804745</v>
      </c>
      <c r="G22" s="281">
        <v>0.32531900153760784</v>
      </c>
      <c r="H22" s="254">
        <v>0.38086630145662126</v>
      </c>
      <c r="I22" s="254">
        <v>0.47413176897779852</v>
      </c>
      <c r="J22" s="254">
        <v>0.56104890016183795</v>
      </c>
      <c r="K22" s="254">
        <v>0.67225292998958641</v>
      </c>
    </row>
    <row r="23" spans="1:11" x14ac:dyDescent="0.25">
      <c r="A23" s="426" t="s">
        <v>578</v>
      </c>
      <c r="B23" s="281">
        <v>4.0214759989107725</v>
      </c>
      <c r="C23" s="281">
        <v>4.0391388001219806</v>
      </c>
      <c r="D23" s="254">
        <v>4.0926865929649345</v>
      </c>
      <c r="E23" s="254">
        <v>3.8823764625742299</v>
      </c>
      <c r="F23" s="282">
        <v>3.8703208036656833</v>
      </c>
      <c r="G23" s="281">
        <v>3.831769574490024</v>
      </c>
      <c r="H23" s="254">
        <v>3.749462873671574</v>
      </c>
      <c r="I23" s="254">
        <v>3.5309213346597526</v>
      </c>
      <c r="J23" s="254">
        <v>3.5600214021704928</v>
      </c>
      <c r="K23" s="254">
        <v>3.6632500662673331</v>
      </c>
    </row>
    <row r="24" spans="1:11" x14ac:dyDescent="0.25">
      <c r="A24" s="426" t="s">
        <v>579</v>
      </c>
      <c r="B24" s="281">
        <v>0.23685554217266933</v>
      </c>
      <c r="C24" s="281">
        <v>0.21963306727676879</v>
      </c>
      <c r="D24" s="254">
        <v>0.20059830131365142</v>
      </c>
      <c r="E24" s="254">
        <v>0.18652678484633436</v>
      </c>
      <c r="F24" s="282">
        <v>0.17291857430815627</v>
      </c>
      <c r="G24" s="281">
        <v>0.15591857430815628</v>
      </c>
      <c r="H24" s="254">
        <v>0.12391857430815625</v>
      </c>
      <c r="I24" s="254">
        <v>0.11191857430815622</v>
      </c>
      <c r="J24" s="254">
        <v>0.10691857430815625</v>
      </c>
      <c r="K24" s="254">
        <v>0.10391857430815628</v>
      </c>
    </row>
    <row r="25" spans="1:11" x14ac:dyDescent="0.25">
      <c r="A25" s="294" t="s">
        <v>418</v>
      </c>
      <c r="B25" s="281">
        <v>8.1595095671934723E-2</v>
      </c>
      <c r="C25" s="281">
        <v>7.8518590106481573E-2</v>
      </c>
      <c r="D25" s="254">
        <v>8.7222296528055326E-2</v>
      </c>
      <c r="E25" s="254">
        <v>8.8651972760643127E-2</v>
      </c>
      <c r="F25" s="282">
        <v>8.8398065731557451E-2</v>
      </c>
      <c r="G25" s="281">
        <v>6.6613140399483767E-2</v>
      </c>
      <c r="H25" s="254">
        <v>6.7869473395266264E-2</v>
      </c>
      <c r="I25" s="254">
        <v>8.9037724800042878E-2</v>
      </c>
      <c r="J25" s="254">
        <v>0.10118328435664718</v>
      </c>
      <c r="K25" s="254">
        <v>5.2856110414035283E-2</v>
      </c>
    </row>
    <row r="26" spans="1:11" x14ac:dyDescent="0.25">
      <c r="A26" s="294" t="s">
        <v>419</v>
      </c>
      <c r="B26" s="281">
        <v>0.16980050999304824</v>
      </c>
      <c r="C26" s="281">
        <v>0.16935304175103605</v>
      </c>
      <c r="D26" s="254">
        <v>0.17070352240138639</v>
      </c>
      <c r="E26" s="254">
        <v>0.16303102839091876</v>
      </c>
      <c r="F26" s="282">
        <v>0.15519202861263981</v>
      </c>
      <c r="G26" s="281">
        <v>0.13559026005376767</v>
      </c>
      <c r="H26" s="254">
        <v>8.7581574354404459E-2</v>
      </c>
      <c r="I26" s="254">
        <v>6.3733478258383838E-2</v>
      </c>
      <c r="J26" s="254">
        <v>6.8001990099951755E-3</v>
      </c>
      <c r="K26" s="254">
        <v>6.8001990099951738E-3</v>
      </c>
    </row>
    <row r="27" spans="1:11" x14ac:dyDescent="0.25">
      <c r="A27" s="294" t="s">
        <v>420</v>
      </c>
      <c r="B27" s="281">
        <v>0</v>
      </c>
      <c r="C27" s="281">
        <v>0</v>
      </c>
      <c r="D27" s="254">
        <v>0</v>
      </c>
      <c r="E27" s="254">
        <v>1.9541529332329062E-2</v>
      </c>
      <c r="F27" s="282">
        <v>0</v>
      </c>
      <c r="G27" s="281">
        <v>1.9541529332329062E-2</v>
      </c>
      <c r="H27" s="254">
        <v>0</v>
      </c>
      <c r="I27" s="254">
        <v>1.9541529332329062E-2</v>
      </c>
      <c r="J27" s="254">
        <v>0</v>
      </c>
      <c r="K27" s="254">
        <v>0</v>
      </c>
    </row>
    <row r="28" spans="1:11" x14ac:dyDescent="0.25">
      <c r="A28" s="294" t="s">
        <v>421</v>
      </c>
      <c r="B28" s="281">
        <v>1.892205743033728</v>
      </c>
      <c r="C28" s="281">
        <v>1.8525458109131194</v>
      </c>
      <c r="D28" s="254">
        <v>1.7929839353828481</v>
      </c>
      <c r="E28" s="254">
        <v>1.653530613272715</v>
      </c>
      <c r="F28" s="282">
        <v>1.5196185729880667</v>
      </c>
      <c r="G28" s="281">
        <v>1.7540399833139599</v>
      </c>
      <c r="H28" s="254">
        <v>3.1042467349972034</v>
      </c>
      <c r="I28" s="254">
        <v>4.0559385605857887</v>
      </c>
      <c r="J28" s="254">
        <v>5.8055325395651582</v>
      </c>
      <c r="K28" s="254">
        <v>9.938696724188242</v>
      </c>
    </row>
    <row r="29" spans="1:11" x14ac:dyDescent="0.25">
      <c r="A29" s="427" t="s">
        <v>422</v>
      </c>
      <c r="B29" s="277">
        <v>-2.6328924054219174</v>
      </c>
      <c r="C29" s="277">
        <v>-2.5001160166704617</v>
      </c>
      <c r="D29" s="250">
        <v>-2.6235432219294315</v>
      </c>
      <c r="E29" s="250">
        <v>-2.3630089588848042</v>
      </c>
      <c r="F29" s="278">
        <v>-2.5059157200683058</v>
      </c>
      <c r="G29" s="277">
        <v>-2.8596391766021605</v>
      </c>
      <c r="H29" s="250">
        <v>-4.1593162602231892</v>
      </c>
      <c r="I29" s="250">
        <v>-5.0170060821132392</v>
      </c>
      <c r="J29" s="250">
        <v>-7.5219875789421948</v>
      </c>
      <c r="K29" s="250">
        <v>-13.726240177716454</v>
      </c>
    </row>
    <row r="30" spans="1:11" x14ac:dyDescent="0.25">
      <c r="A30" s="428" t="s">
        <v>423</v>
      </c>
      <c r="B30" s="277">
        <v>-0.74068666238819025</v>
      </c>
      <c r="C30" s="277">
        <v>-0.64757020575734148</v>
      </c>
      <c r="D30" s="250">
        <v>-0.83055928654658118</v>
      </c>
      <c r="E30" s="250">
        <v>-0.70947834561209056</v>
      </c>
      <c r="F30" s="278">
        <v>-0.98629714708024285</v>
      </c>
      <c r="G30" s="277">
        <v>-1.1055991932882008</v>
      </c>
      <c r="H30" s="250">
        <v>-1.0550695252259847</v>
      </c>
      <c r="I30" s="250">
        <v>-0.96106752152745289</v>
      </c>
      <c r="J30" s="250">
        <v>-1.7164550393770373</v>
      </c>
      <c r="K30" s="250">
        <v>-3.7875434535282118</v>
      </c>
    </row>
    <row r="31" spans="1:11" x14ac:dyDescent="0.25">
      <c r="A31" s="295" t="s">
        <v>424</v>
      </c>
      <c r="B31" s="296">
        <v>54.589660234728328</v>
      </c>
      <c r="C31" s="296">
        <v>56.425322518350853</v>
      </c>
      <c r="D31" s="297">
        <v>57.65094149748542</v>
      </c>
      <c r="E31" s="297">
        <v>57.232429916028011</v>
      </c>
      <c r="F31" s="297">
        <v>56.770401722300029</v>
      </c>
      <c r="G31" s="296">
        <v>56.762290325541493</v>
      </c>
      <c r="H31" s="297">
        <v>64.803411001641635</v>
      </c>
      <c r="I31" s="297">
        <v>83.487920314758838</v>
      </c>
      <c r="J31" s="297">
        <v>118.92656365316847</v>
      </c>
      <c r="K31" s="297">
        <v>203.51047084151367</v>
      </c>
    </row>
    <row r="32" spans="1:11" x14ac:dyDescent="0.25">
      <c r="A32" s="429" t="s">
        <v>580</v>
      </c>
      <c r="B32" s="50"/>
      <c r="C32" s="50"/>
      <c r="D32" s="50"/>
      <c r="E32" s="50"/>
      <c r="F32" s="50"/>
      <c r="G32" s="50"/>
      <c r="H32" s="50"/>
      <c r="I32" s="621" t="s">
        <v>231</v>
      </c>
      <c r="J32" s="621"/>
      <c r="K32" s="621"/>
    </row>
  </sheetData>
  <mergeCells count="4">
    <mergeCell ref="A1:K1"/>
    <mergeCell ref="C2:F2"/>
    <mergeCell ref="G2:K2"/>
    <mergeCell ref="I32:K3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H1" sqref="H1"/>
    </sheetView>
  </sheetViews>
  <sheetFormatPr defaultRowHeight="15" x14ac:dyDescent="0.25"/>
  <cols>
    <col min="1" max="1" width="34.85546875" bestFit="1" customWidth="1"/>
  </cols>
  <sheetData>
    <row r="1" spans="1:11" x14ac:dyDescent="0.25">
      <c r="H1" s="158" t="s">
        <v>273</v>
      </c>
    </row>
    <row r="2" spans="1:11" x14ac:dyDescent="0.25">
      <c r="A2" s="60"/>
      <c r="B2" s="89">
        <v>2011</v>
      </c>
      <c r="C2" s="89">
        <v>2012</v>
      </c>
      <c r="D2" s="89">
        <v>2013</v>
      </c>
      <c r="E2" s="89">
        <v>2014</v>
      </c>
    </row>
    <row r="3" spans="1:11" x14ac:dyDescent="0.25">
      <c r="A3" s="19" t="s">
        <v>241</v>
      </c>
      <c r="B3" s="72">
        <v>-4.1142242741042319</v>
      </c>
      <c r="C3" s="72">
        <v>-4.220322451786731</v>
      </c>
      <c r="D3" s="72">
        <v>-2.5850080406933493</v>
      </c>
      <c r="E3" s="72">
        <v>-2.8673334671720627</v>
      </c>
      <c r="H3" s="60"/>
    </row>
    <row r="4" spans="1:11" x14ac:dyDescent="0.25">
      <c r="A4" s="19" t="s">
        <v>242</v>
      </c>
      <c r="B4" s="72">
        <v>-0.12</v>
      </c>
      <c r="C4" s="72">
        <v>-0.1320381265437427</v>
      </c>
      <c r="D4" s="72">
        <v>-0.47402187339432805</v>
      </c>
      <c r="E4" s="72">
        <v>-5.8888810213738926E-3</v>
      </c>
      <c r="H4" s="60"/>
    </row>
    <row r="5" spans="1:11" x14ac:dyDescent="0.25">
      <c r="A5" s="19" t="s">
        <v>243</v>
      </c>
      <c r="B5" s="72">
        <v>0.64572284739856589</v>
      </c>
      <c r="C5" s="72">
        <v>0.3561753140379374</v>
      </c>
      <c r="D5" s="72">
        <v>-7.4438768494386714E-4</v>
      </c>
      <c r="E5" s="72">
        <v>0.11659888635412048</v>
      </c>
      <c r="H5" s="60"/>
    </row>
    <row r="6" spans="1:11" x14ac:dyDescent="0.25">
      <c r="A6" s="19" t="s">
        <v>244</v>
      </c>
      <c r="B6" s="72">
        <v>-1.5685525472338344</v>
      </c>
      <c r="C6" s="72">
        <v>-1.8212286069415111</v>
      </c>
      <c r="D6" s="72">
        <v>-1.89220584588056</v>
      </c>
      <c r="E6" s="72">
        <v>-1.9147447951788261</v>
      </c>
      <c r="H6" s="60"/>
    </row>
    <row r="7" spans="1:11" x14ac:dyDescent="0.25">
      <c r="A7" s="19" t="s">
        <v>228</v>
      </c>
      <c r="B7" s="72">
        <v>-3.0713945742689628</v>
      </c>
      <c r="C7" s="72">
        <v>-2.6232310323394143</v>
      </c>
      <c r="D7" s="72">
        <v>-0.2180359337335176</v>
      </c>
      <c r="E7" s="72">
        <v>-1.0632986773259834</v>
      </c>
      <c r="H7" s="60"/>
      <c r="I7" s="60"/>
      <c r="J7" s="60"/>
      <c r="K7" s="60"/>
    </row>
    <row r="8" spans="1:11" x14ac:dyDescent="0.25">
      <c r="A8" s="19" t="s">
        <v>229</v>
      </c>
      <c r="B8" s="72">
        <v>1.1503435017304717</v>
      </c>
      <c r="C8" s="72">
        <v>0.60461401331212072</v>
      </c>
      <c r="D8" s="72">
        <v>0.7657312032207908</v>
      </c>
      <c r="E8" s="72">
        <v>0.6671623278834462</v>
      </c>
      <c r="H8" s="60"/>
      <c r="I8" s="60"/>
      <c r="J8" s="60"/>
      <c r="K8" s="60"/>
    </row>
    <row r="9" spans="1:11" x14ac:dyDescent="0.25">
      <c r="A9" s="19" t="s">
        <v>230</v>
      </c>
      <c r="B9" s="72">
        <v>-0.11</v>
      </c>
      <c r="C9" s="72">
        <v>0.28052063732346633</v>
      </c>
      <c r="D9" s="72">
        <v>0.66561352525770201</v>
      </c>
      <c r="E9" s="72">
        <v>0.13586806227703879</v>
      </c>
      <c r="H9" s="60"/>
      <c r="I9" s="60"/>
      <c r="J9" s="60"/>
      <c r="K9" s="60"/>
    </row>
    <row r="10" spans="1:11" x14ac:dyDescent="0.25">
      <c r="A10" s="19" t="s">
        <v>11</v>
      </c>
      <c r="B10" s="72">
        <v>-0.68</v>
      </c>
      <c r="C10" s="72">
        <v>-0.84420551998011362</v>
      </c>
      <c r="D10" s="72">
        <v>-0.59271286041870508</v>
      </c>
      <c r="E10" s="72">
        <v>-0.37628075921160009</v>
      </c>
      <c r="H10" s="60"/>
      <c r="I10" s="60"/>
      <c r="J10" s="60"/>
      <c r="K10" s="60"/>
    </row>
    <row r="11" spans="1:11" x14ac:dyDescent="0.25">
      <c r="A11" s="178" t="s">
        <v>274</v>
      </c>
      <c r="B11" s="190">
        <v>-2.7110510725384911</v>
      </c>
      <c r="C11" s="190">
        <v>-2.5823019016839406</v>
      </c>
      <c r="D11" s="190">
        <v>0.62059593432627014</v>
      </c>
      <c r="E11" s="190">
        <v>-0.63654904637709842</v>
      </c>
      <c r="H11" s="60"/>
      <c r="I11" s="60"/>
      <c r="J11" s="60"/>
      <c r="K11" s="60"/>
    </row>
    <row r="12" spans="1:11" x14ac:dyDescent="0.25">
      <c r="H12" s="60"/>
      <c r="I12" s="60"/>
      <c r="J12" s="60"/>
      <c r="K12" s="60"/>
    </row>
    <row r="13" spans="1:11" x14ac:dyDescent="0.25">
      <c r="H13" s="60"/>
      <c r="I13" s="60"/>
      <c r="J13" s="60"/>
      <c r="K13" s="60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showGridLines="0" workbookViewId="0">
      <selection activeCell="I1" sqref="I1"/>
    </sheetView>
  </sheetViews>
  <sheetFormatPr defaultRowHeight="15" x14ac:dyDescent="0.25"/>
  <cols>
    <col min="1" max="1" width="13.85546875" customWidth="1"/>
  </cols>
  <sheetData>
    <row r="1" spans="1:9" x14ac:dyDescent="0.25">
      <c r="B1" s="60"/>
      <c r="C1" s="60"/>
      <c r="D1" s="60"/>
      <c r="E1" s="60"/>
      <c r="I1" s="158" t="s">
        <v>694</v>
      </c>
    </row>
    <row r="2" spans="1:9" x14ac:dyDescent="0.25">
      <c r="A2" s="117"/>
      <c r="B2" s="186">
        <v>2011</v>
      </c>
      <c r="C2" s="186">
        <v>2012</v>
      </c>
      <c r="D2" s="186">
        <v>2013</v>
      </c>
      <c r="E2" s="186">
        <v>2014</v>
      </c>
    </row>
    <row r="3" spans="1:9" x14ac:dyDescent="0.25">
      <c r="A3" s="117" t="s">
        <v>186</v>
      </c>
      <c r="B3" s="117">
        <v>43.5</v>
      </c>
      <c r="C3" s="117">
        <v>52.1</v>
      </c>
      <c r="D3" s="117">
        <v>54.6</v>
      </c>
      <c r="E3" s="117">
        <v>53.6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sqref="A1:I1"/>
    </sheetView>
  </sheetViews>
  <sheetFormatPr defaultRowHeight="12.75" x14ac:dyDescent="0.2"/>
  <cols>
    <col min="1" max="1" width="24" style="223" bestFit="1" customWidth="1"/>
    <col min="2" max="2" width="9.140625" style="223"/>
    <col min="3" max="6" width="9.140625" style="234"/>
    <col min="7" max="16384" width="9.140625" style="223"/>
  </cols>
  <sheetData>
    <row r="1" spans="1:9" x14ac:dyDescent="0.2">
      <c r="A1" s="574" t="s">
        <v>296</v>
      </c>
      <c r="B1" s="574"/>
      <c r="C1" s="574"/>
      <c r="D1" s="574"/>
      <c r="E1" s="574"/>
      <c r="F1" s="574"/>
      <c r="G1" s="574"/>
      <c r="H1" s="574"/>
      <c r="I1" s="574"/>
    </row>
    <row r="2" spans="1:9" x14ac:dyDescent="0.2">
      <c r="A2" s="575" t="s">
        <v>297</v>
      </c>
      <c r="B2" s="576" t="s">
        <v>298</v>
      </c>
      <c r="C2" s="577" t="s">
        <v>299</v>
      </c>
      <c r="D2" s="578"/>
      <c r="E2" s="578"/>
      <c r="F2" s="579"/>
      <c r="G2" s="580" t="s">
        <v>300</v>
      </c>
      <c r="H2" s="581"/>
      <c r="I2" s="582"/>
    </row>
    <row r="3" spans="1:9" x14ac:dyDescent="0.2">
      <c r="A3" s="575"/>
      <c r="B3" s="576"/>
      <c r="C3" s="580" t="s">
        <v>301</v>
      </c>
      <c r="D3" s="581"/>
      <c r="E3" s="581"/>
      <c r="F3" s="583"/>
      <c r="G3" s="580"/>
      <c r="H3" s="581"/>
      <c r="I3" s="582"/>
    </row>
    <row r="4" spans="1:9" x14ac:dyDescent="0.2">
      <c r="A4" s="224"/>
      <c r="B4" s="225">
        <v>2014</v>
      </c>
      <c r="C4" s="226">
        <v>2015</v>
      </c>
      <c r="D4" s="226">
        <v>2016</v>
      </c>
      <c r="E4" s="226">
        <v>2017</v>
      </c>
      <c r="F4" s="225">
        <v>2018</v>
      </c>
      <c r="G4" s="226">
        <v>2025</v>
      </c>
      <c r="H4" s="226">
        <v>2035</v>
      </c>
      <c r="I4" s="227">
        <v>2060</v>
      </c>
    </row>
    <row r="5" spans="1:9" x14ac:dyDescent="0.2">
      <c r="A5" s="228" t="s">
        <v>302</v>
      </c>
      <c r="B5" s="229" t="s">
        <v>303</v>
      </c>
      <c r="C5" s="230" t="s">
        <v>304</v>
      </c>
      <c r="D5" s="230" t="s">
        <v>305</v>
      </c>
      <c r="E5" s="230" t="s">
        <v>305</v>
      </c>
      <c r="F5" s="230" t="s">
        <v>306</v>
      </c>
      <c r="G5" s="231" t="s">
        <v>307</v>
      </c>
      <c r="H5" s="230" t="s">
        <v>308</v>
      </c>
      <c r="I5" s="230" t="s">
        <v>309</v>
      </c>
    </row>
    <row r="6" spans="1:9" x14ac:dyDescent="0.2">
      <c r="A6" s="228" t="s">
        <v>310</v>
      </c>
      <c r="B6" s="229" t="s">
        <v>311</v>
      </c>
      <c r="C6" s="230" t="s">
        <v>312</v>
      </c>
      <c r="D6" s="230" t="s">
        <v>313</v>
      </c>
      <c r="E6" s="230" t="s">
        <v>314</v>
      </c>
      <c r="F6" s="230" t="s">
        <v>315</v>
      </c>
      <c r="G6" s="231" t="s">
        <v>315</v>
      </c>
      <c r="H6" s="230" t="s">
        <v>315</v>
      </c>
      <c r="I6" s="230" t="s">
        <v>315</v>
      </c>
    </row>
    <row r="7" spans="1:9" x14ac:dyDescent="0.2">
      <c r="A7" s="228" t="s">
        <v>316</v>
      </c>
      <c r="B7" s="229" t="s">
        <v>317</v>
      </c>
      <c r="C7" s="230" t="s">
        <v>318</v>
      </c>
      <c r="D7" s="230" t="s">
        <v>319</v>
      </c>
      <c r="E7" s="230" t="s">
        <v>320</v>
      </c>
      <c r="F7" s="230" t="s">
        <v>318</v>
      </c>
      <c r="G7" s="231" t="s">
        <v>321</v>
      </c>
      <c r="H7" s="230" t="s">
        <v>322</v>
      </c>
      <c r="I7" s="230" t="s">
        <v>308</v>
      </c>
    </row>
    <row r="8" spans="1:9" ht="13.5" thickBot="1" x14ac:dyDescent="0.25">
      <c r="A8" s="228" t="s">
        <v>323</v>
      </c>
      <c r="B8" s="229" t="s">
        <v>324</v>
      </c>
      <c r="C8" s="230" t="s">
        <v>325</v>
      </c>
      <c r="D8" s="230" t="s">
        <v>309</v>
      </c>
      <c r="E8" s="232" t="s">
        <v>309</v>
      </c>
      <c r="F8" s="230" t="s">
        <v>326</v>
      </c>
      <c r="G8" s="231" t="s">
        <v>327</v>
      </c>
      <c r="H8" s="230" t="s">
        <v>327</v>
      </c>
      <c r="I8" s="230" t="s">
        <v>328</v>
      </c>
    </row>
    <row r="9" spans="1:9" ht="15" customHeight="1" x14ac:dyDescent="0.2">
      <c r="A9" s="572"/>
      <c r="B9" s="572"/>
      <c r="C9" s="572"/>
      <c r="D9" s="572"/>
      <c r="E9" s="572"/>
      <c r="F9" s="233"/>
      <c r="G9" s="573" t="s">
        <v>329</v>
      </c>
      <c r="H9" s="573"/>
      <c r="I9" s="573"/>
    </row>
  </sheetData>
  <mergeCells count="8">
    <mergeCell ref="A9:E9"/>
    <mergeCell ref="G9:I9"/>
    <mergeCell ref="A1:I1"/>
    <mergeCell ref="A2:A3"/>
    <mergeCell ref="B2:B3"/>
    <mergeCell ref="C2:F2"/>
    <mergeCell ref="G2:I3"/>
    <mergeCell ref="C3:F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"/>
  <sheetViews>
    <sheetView showGridLines="0" zoomScaleNormal="100" workbookViewId="0">
      <selection activeCell="B13" sqref="B13"/>
    </sheetView>
  </sheetViews>
  <sheetFormatPr defaultRowHeight="12.75" x14ac:dyDescent="0.2"/>
  <cols>
    <col min="1" max="1" width="14.42578125" style="456" bestFit="1" customWidth="1"/>
    <col min="2" max="36" width="9.140625" style="456"/>
    <col min="37" max="37" width="9.140625" style="457"/>
    <col min="38" max="16384" width="9.140625" style="456"/>
  </cols>
  <sheetData>
    <row r="1" spans="1:86" s="458" customFormat="1" x14ac:dyDescent="0.2">
      <c r="B1" s="459">
        <v>1980</v>
      </c>
      <c r="C1" s="459">
        <v>1981</v>
      </c>
      <c r="D1" s="459">
        <v>1982</v>
      </c>
      <c r="E1" s="459">
        <v>1983</v>
      </c>
      <c r="F1" s="459">
        <v>1984</v>
      </c>
      <c r="G1" s="459">
        <v>1985</v>
      </c>
      <c r="H1" s="459">
        <v>1986</v>
      </c>
      <c r="I1" s="459">
        <v>1987</v>
      </c>
      <c r="J1" s="459">
        <v>1988</v>
      </c>
      <c r="K1" s="459">
        <v>1989</v>
      </c>
      <c r="L1" s="459">
        <v>1990</v>
      </c>
      <c r="M1" s="459">
        <v>1991</v>
      </c>
      <c r="N1" s="459">
        <v>1992</v>
      </c>
      <c r="O1" s="459">
        <v>1993</v>
      </c>
      <c r="P1" s="459">
        <v>1994</v>
      </c>
      <c r="Q1" s="459">
        <v>1995</v>
      </c>
      <c r="R1" s="459">
        <v>1996</v>
      </c>
      <c r="S1" s="459">
        <v>1997</v>
      </c>
      <c r="T1" s="459">
        <v>1998</v>
      </c>
      <c r="U1" s="460">
        <v>1999</v>
      </c>
      <c r="V1" s="460">
        <v>2000</v>
      </c>
      <c r="W1" s="460">
        <v>2001</v>
      </c>
      <c r="X1" s="460">
        <v>2002</v>
      </c>
      <c r="Y1" s="460">
        <v>2003</v>
      </c>
      <c r="Z1" s="460">
        <v>2004</v>
      </c>
      <c r="AA1" s="460">
        <v>2005</v>
      </c>
      <c r="AB1" s="460">
        <v>2006</v>
      </c>
      <c r="AC1" s="460">
        <v>2007</v>
      </c>
      <c r="AD1" s="461">
        <v>2008</v>
      </c>
      <c r="AE1" s="461">
        <v>2009</v>
      </c>
      <c r="AF1" s="461">
        <v>2010</v>
      </c>
      <c r="AG1" s="461">
        <v>2011</v>
      </c>
      <c r="AH1" s="461">
        <v>2012</v>
      </c>
      <c r="AI1" s="461">
        <v>2013</v>
      </c>
      <c r="AJ1" s="461">
        <v>2014</v>
      </c>
      <c r="AK1" s="461">
        <v>2015</v>
      </c>
      <c r="AL1" s="461">
        <v>2016</v>
      </c>
      <c r="AM1" s="461">
        <v>2017</v>
      </c>
      <c r="AN1" s="461">
        <v>2018</v>
      </c>
      <c r="AO1" s="461">
        <v>2019</v>
      </c>
      <c r="AP1" s="461">
        <v>2020</v>
      </c>
      <c r="AQ1" s="461">
        <v>2021</v>
      </c>
      <c r="AR1" s="461">
        <v>2022</v>
      </c>
      <c r="AS1" s="461">
        <v>2023</v>
      </c>
      <c r="AT1" s="461">
        <v>2024</v>
      </c>
      <c r="AU1" s="461">
        <v>2025</v>
      </c>
      <c r="AV1" s="461">
        <v>2026</v>
      </c>
      <c r="AW1" s="461">
        <v>2027</v>
      </c>
      <c r="AX1" s="461">
        <v>2028</v>
      </c>
      <c r="AY1" s="461">
        <v>2029</v>
      </c>
      <c r="AZ1" s="461">
        <v>2030</v>
      </c>
      <c r="BA1" s="461">
        <v>2031</v>
      </c>
      <c r="BB1" s="461">
        <v>2032</v>
      </c>
      <c r="BC1" s="461">
        <v>2033</v>
      </c>
      <c r="BD1" s="461">
        <v>2034</v>
      </c>
      <c r="BE1" s="461">
        <v>2035</v>
      </c>
      <c r="BF1" s="461">
        <v>2036</v>
      </c>
      <c r="BG1" s="461">
        <v>2037</v>
      </c>
      <c r="BH1" s="461">
        <v>2038</v>
      </c>
      <c r="BI1" s="461">
        <v>2039</v>
      </c>
      <c r="BJ1" s="461">
        <v>2040</v>
      </c>
      <c r="BK1" s="461">
        <v>2041</v>
      </c>
      <c r="BL1" s="461">
        <v>2042</v>
      </c>
      <c r="BM1" s="461">
        <v>2043</v>
      </c>
      <c r="BN1" s="461">
        <v>2044</v>
      </c>
      <c r="BO1" s="461">
        <v>2045</v>
      </c>
      <c r="BP1" s="461">
        <v>2046</v>
      </c>
      <c r="BQ1" s="461">
        <v>2047</v>
      </c>
      <c r="BR1" s="461">
        <v>2048</v>
      </c>
      <c r="BS1" s="461">
        <v>2049</v>
      </c>
      <c r="BT1" s="461">
        <v>2050</v>
      </c>
      <c r="BU1" s="461">
        <v>2051</v>
      </c>
      <c r="BV1" s="461">
        <v>2052</v>
      </c>
      <c r="BW1" s="461">
        <v>2053</v>
      </c>
      <c r="BX1" s="461">
        <v>2054</v>
      </c>
      <c r="BY1" s="461">
        <v>2055</v>
      </c>
      <c r="BZ1" s="461">
        <v>2056</v>
      </c>
      <c r="CA1" s="461">
        <v>2057</v>
      </c>
      <c r="CB1" s="461">
        <v>2058</v>
      </c>
      <c r="CC1" s="461">
        <v>2059</v>
      </c>
      <c r="CD1" s="461">
        <v>2060</v>
      </c>
      <c r="CE1" s="461">
        <v>2061</v>
      </c>
      <c r="CF1" s="461">
        <v>2062</v>
      </c>
      <c r="CG1" s="461">
        <v>2063</v>
      </c>
      <c r="CH1" s="461">
        <v>2064</v>
      </c>
    </row>
    <row r="2" spans="1:86" x14ac:dyDescent="0.2">
      <c r="A2" s="456" t="s">
        <v>611</v>
      </c>
      <c r="B2" s="462">
        <v>5.9998816529644978</v>
      </c>
      <c r="C2" s="462">
        <v>6.12811682608318</v>
      </c>
      <c r="D2" s="462">
        <v>6.3484872729427799</v>
      </c>
      <c r="E2" s="462">
        <v>6.606669390028026</v>
      </c>
      <c r="F2" s="462">
        <v>6.8925679644235611</v>
      </c>
      <c r="G2" s="462">
        <v>6.8258541929349512</v>
      </c>
      <c r="H2" s="462">
        <v>6.7647926642893532</v>
      </c>
      <c r="I2" s="462">
        <v>6.6072726190948394</v>
      </c>
      <c r="J2" s="462">
        <v>6.4597787629398988</v>
      </c>
      <c r="K2" s="462">
        <v>6.3258497412341548</v>
      </c>
      <c r="L2" s="462">
        <v>6.2602488418997453</v>
      </c>
      <c r="M2" s="462">
        <v>6.2184223650921755</v>
      </c>
      <c r="N2" s="462">
        <v>6.2430998935585711</v>
      </c>
      <c r="O2" s="462">
        <v>6.2070408498599763</v>
      </c>
      <c r="P2" s="462">
        <v>6.1739790886123131</v>
      </c>
      <c r="Q2" s="462">
        <v>6.1398277543061424</v>
      </c>
      <c r="R2" s="462">
        <v>6.1027960064346454</v>
      </c>
      <c r="S2" s="462">
        <v>6.0623996540894209</v>
      </c>
      <c r="T2" s="462">
        <v>6.0273629539567581</v>
      </c>
      <c r="U2" s="462">
        <v>6.0315091835564365</v>
      </c>
      <c r="V2" s="462">
        <v>6.037480391758443</v>
      </c>
      <c r="W2" s="462">
        <v>6.1162038510894572</v>
      </c>
      <c r="X2" s="462">
        <v>6.1357728686029525</v>
      </c>
      <c r="Y2" s="462">
        <v>6.1470161061300663</v>
      </c>
      <c r="Z2" s="462">
        <v>6.1506018755108327</v>
      </c>
      <c r="AA2" s="462">
        <v>6.1346179960348204</v>
      </c>
      <c r="AB2" s="462">
        <v>6.1049668214682011</v>
      </c>
      <c r="AC2" s="462">
        <v>6.0711095338522654</v>
      </c>
      <c r="AD2" s="462">
        <v>6.0347566877247667</v>
      </c>
      <c r="AE2" s="462">
        <v>5.9939630600408069</v>
      </c>
      <c r="AF2" s="462">
        <v>5.9062850493284058</v>
      </c>
      <c r="AG2" s="462">
        <v>5.8450300569029796</v>
      </c>
      <c r="AH2" s="462">
        <v>5.6196179731028968</v>
      </c>
      <c r="AI2" s="462">
        <v>5.4875045531239666</v>
      </c>
      <c r="AJ2" s="462">
        <v>5.3114142290916524</v>
      </c>
      <c r="AK2" s="463">
        <v>5.1217276903764155</v>
      </c>
      <c r="AL2" s="462">
        <v>4.9113249725305952</v>
      </c>
      <c r="AM2" s="462">
        <v>4.700031008506059</v>
      </c>
      <c r="AN2" s="462">
        <v>4.5044899576919111</v>
      </c>
      <c r="AO2" s="462">
        <v>4.3252024785572631</v>
      </c>
      <c r="AP2" s="462">
        <v>4.1543497767661739</v>
      </c>
      <c r="AQ2" s="462">
        <v>3.9914947995565448</v>
      </c>
      <c r="AR2" s="462">
        <v>3.8449841979606503</v>
      </c>
      <c r="AS2" s="462">
        <v>3.7206016644667845</v>
      </c>
      <c r="AT2" s="462">
        <v>3.6189275982872715</v>
      </c>
      <c r="AU2" s="462">
        <v>3.5299100143645745</v>
      </c>
      <c r="AV2" s="462">
        <v>3.4451046096845497</v>
      </c>
      <c r="AW2" s="462">
        <v>3.3696875968290789</v>
      </c>
      <c r="AX2" s="462">
        <v>3.298131173193982</v>
      </c>
      <c r="AY2" s="462">
        <v>3.2250799895049544</v>
      </c>
      <c r="AZ2" s="462">
        <v>3.1583105191932965</v>
      </c>
      <c r="BA2" s="462">
        <v>3.1015299393974525</v>
      </c>
      <c r="BB2" s="462">
        <v>3.0551026526820739</v>
      </c>
      <c r="BC2" s="462">
        <v>3.0161489885725623</v>
      </c>
      <c r="BD2" s="462">
        <v>2.9746440965489702</v>
      </c>
      <c r="BE2" s="462">
        <v>2.9280147533214955</v>
      </c>
      <c r="BF2" s="462">
        <v>2.8778039190408662</v>
      </c>
      <c r="BG2" s="462">
        <v>2.8193890057899802</v>
      </c>
      <c r="BH2" s="462">
        <v>2.7506088026854485</v>
      </c>
      <c r="BI2" s="462">
        <v>2.67288821888343</v>
      </c>
      <c r="BJ2" s="462">
        <v>2.5921738608302749</v>
      </c>
      <c r="BK2" s="462">
        <v>2.5115407833659189</v>
      </c>
      <c r="BL2" s="462">
        <v>2.4316352748051409</v>
      </c>
      <c r="BM2" s="462">
        <v>2.3543162394972517</v>
      </c>
      <c r="BN2" s="462">
        <v>2.2782295589673049</v>
      </c>
      <c r="BO2" s="462">
        <v>2.2076178071624146</v>
      </c>
      <c r="BP2" s="462">
        <v>2.1441541130698538</v>
      </c>
      <c r="BQ2" s="462">
        <v>2.0839678752867106</v>
      </c>
      <c r="BR2" s="462">
        <v>2.0267874421931178</v>
      </c>
      <c r="BS2" s="462">
        <v>1.9725637779103107</v>
      </c>
      <c r="BT2" s="462">
        <v>1.9201344873033119</v>
      </c>
      <c r="BU2" s="462">
        <v>1.8712229412385142</v>
      </c>
      <c r="BV2" s="462">
        <v>1.8281816826974087</v>
      </c>
      <c r="BW2" s="462">
        <v>1.7890334696592822</v>
      </c>
      <c r="BX2" s="462">
        <v>1.7532270343274912</v>
      </c>
      <c r="BY2" s="462">
        <v>1.7205429832952071</v>
      </c>
      <c r="BZ2" s="462">
        <v>1.6898631738853327</v>
      </c>
      <c r="CA2" s="462">
        <v>1.6633114698561622</v>
      </c>
      <c r="CB2" s="462">
        <v>1.6408054657861459</v>
      </c>
      <c r="CC2" s="462">
        <v>1.6241528567172723</v>
      </c>
      <c r="CD2" s="462">
        <v>1.6153431920556443</v>
      </c>
      <c r="CE2" s="462"/>
      <c r="CF2" s="462"/>
      <c r="CG2" s="462"/>
      <c r="CH2" s="462"/>
    </row>
    <row r="3" spans="1:86" x14ac:dyDescent="0.2">
      <c r="A3" s="456" t="s">
        <v>612</v>
      </c>
      <c r="B3" s="462">
        <v>5.9998816529644978</v>
      </c>
      <c r="C3" s="462">
        <v>6.12811682608318</v>
      </c>
      <c r="D3" s="462">
        <v>6.3484872729427799</v>
      </c>
      <c r="E3" s="462">
        <v>6.606669390028026</v>
      </c>
      <c r="F3" s="462">
        <v>6.8925679644235611</v>
      </c>
      <c r="G3" s="462">
        <v>6.8258541929349512</v>
      </c>
      <c r="H3" s="462">
        <v>6.7647926642893532</v>
      </c>
      <c r="I3" s="462">
        <v>6.6072726190948394</v>
      </c>
      <c r="J3" s="462">
        <v>6.4597787629398988</v>
      </c>
      <c r="K3" s="462">
        <v>6.3258497412341548</v>
      </c>
      <c r="L3" s="462">
        <v>6.2602488418997453</v>
      </c>
      <c r="M3" s="462">
        <v>6.2184223650921755</v>
      </c>
      <c r="N3" s="462">
        <v>6.2430998935585711</v>
      </c>
      <c r="O3" s="462">
        <v>6.2070408498599763</v>
      </c>
      <c r="P3" s="462">
        <v>6.1739790886123131</v>
      </c>
      <c r="Q3" s="462">
        <v>6.1398277543061424</v>
      </c>
      <c r="R3" s="462">
        <v>6.1027960064346454</v>
      </c>
      <c r="S3" s="462">
        <v>6.0623996540894209</v>
      </c>
      <c r="T3" s="462">
        <v>6.0273629539567581</v>
      </c>
      <c r="U3" s="462">
        <v>6.0315091835564365</v>
      </c>
      <c r="V3" s="462">
        <v>6.037480391758443</v>
      </c>
      <c r="W3" s="462">
        <v>6.1162038510894572</v>
      </c>
      <c r="X3" s="462">
        <v>6.1357728686029525</v>
      </c>
      <c r="Y3" s="462">
        <v>6.1470161061300663</v>
      </c>
      <c r="Z3" s="462">
        <v>6.1506018755108327</v>
      </c>
      <c r="AA3" s="462">
        <v>6.1346179960348204</v>
      </c>
      <c r="AB3" s="462">
        <v>6.1049668214682011</v>
      </c>
      <c r="AC3" s="462">
        <v>6.0711095338522654</v>
      </c>
      <c r="AD3" s="462">
        <v>6.0347566877247667</v>
      </c>
      <c r="AE3" s="462">
        <v>5.9939630600408069</v>
      </c>
      <c r="AF3" s="462">
        <v>5.9062850493284058</v>
      </c>
      <c r="AG3" s="462">
        <v>5.8450300569029796</v>
      </c>
      <c r="AH3" s="462">
        <v>5.6196179731028968</v>
      </c>
      <c r="AI3" s="462">
        <v>5.3562830118298317</v>
      </c>
      <c r="AJ3" s="462">
        <v>5.1778063133638073</v>
      </c>
      <c r="AK3" s="463">
        <v>4.988555894538778</v>
      </c>
      <c r="AL3" s="462">
        <v>4.7798229158284382</v>
      </c>
      <c r="AM3" s="462">
        <v>4.5709058105135352</v>
      </c>
      <c r="AN3" s="462">
        <v>4.3768758225496862</v>
      </c>
      <c r="AO3" s="462">
        <v>4.198964648762094</v>
      </c>
      <c r="AP3" s="462">
        <v>4.0305712743240205</v>
      </c>
      <c r="AQ3" s="462">
        <v>3.8711306053707921</v>
      </c>
      <c r="AR3" s="462">
        <v>3.7272617235422763</v>
      </c>
      <c r="AS3" s="462">
        <v>3.6041620078268508</v>
      </c>
      <c r="AT3" s="462">
        <v>3.5031577961796301</v>
      </c>
      <c r="AU3" s="462">
        <v>3.4139305302169061</v>
      </c>
      <c r="AV3" s="462">
        <v>3.3298710120810093</v>
      </c>
      <c r="AW3" s="462">
        <v>3.2547885249041881</v>
      </c>
      <c r="AX3" s="462">
        <v>3.1814526486381558</v>
      </c>
      <c r="AY3" s="462">
        <v>3.1052162272773023</v>
      </c>
      <c r="AZ3" s="462">
        <v>3.0349595499785154</v>
      </c>
      <c r="BA3" s="462">
        <v>2.9758983097096685</v>
      </c>
      <c r="BB3" s="462">
        <v>2.9270366347514303</v>
      </c>
      <c r="BC3" s="462">
        <v>2.885101645299939</v>
      </c>
      <c r="BD3" s="462">
        <v>2.8411854767513685</v>
      </c>
      <c r="BE3" s="462">
        <v>2.7930176773008686</v>
      </c>
      <c r="BF3" s="462">
        <v>2.7423075946245534</v>
      </c>
      <c r="BG3" s="462">
        <v>2.6847462070957868</v>
      </c>
      <c r="BH3" s="462">
        <v>2.6176249248641175</v>
      </c>
      <c r="BI3" s="462">
        <v>2.5415708571412905</v>
      </c>
      <c r="BJ3" s="462">
        <v>2.463125572188734</v>
      </c>
      <c r="BK3" s="462">
        <v>2.3858233234650341</v>
      </c>
      <c r="BL3" s="462">
        <v>2.3091136720275922</v>
      </c>
      <c r="BM3" s="462">
        <v>2.2345652545016379</v>
      </c>
      <c r="BN3" s="462">
        <v>2.1616919647406045</v>
      </c>
      <c r="BO3" s="462">
        <v>2.0948611456517021</v>
      </c>
      <c r="BP3" s="462">
        <v>2.0354205865164681</v>
      </c>
      <c r="BQ3" s="462">
        <v>1.9788594766712693</v>
      </c>
      <c r="BR3" s="462">
        <v>1.9242138115174228</v>
      </c>
      <c r="BS3" s="462">
        <v>1.8716494960548562</v>
      </c>
      <c r="BT3" s="462">
        <v>1.8208017531803078</v>
      </c>
      <c r="BU3" s="462">
        <v>1.7738242573249461</v>
      </c>
      <c r="BV3" s="462">
        <v>1.7321964884607901</v>
      </c>
      <c r="BW3" s="462">
        <v>1.6938127071038294</v>
      </c>
      <c r="BX3" s="462">
        <v>1.6585928862693011</v>
      </c>
      <c r="BY3" s="462">
        <v>1.6258053239405692</v>
      </c>
      <c r="BZ3" s="462">
        <v>1.5945292009668222</v>
      </c>
      <c r="CA3" s="462">
        <v>1.5670855795905423</v>
      </c>
      <c r="CB3" s="462">
        <v>1.5431145359071572</v>
      </c>
      <c r="CC3" s="462">
        <v>1.5246278714695658</v>
      </c>
      <c r="CD3" s="462">
        <v>1.51395663682209</v>
      </c>
      <c r="CE3" s="462"/>
      <c r="CF3" s="462"/>
      <c r="CG3" s="462"/>
      <c r="CH3" s="462"/>
    </row>
    <row r="4" spans="1:86" x14ac:dyDescent="0.2">
      <c r="A4" s="456" t="s">
        <v>613</v>
      </c>
      <c r="B4" s="462">
        <v>5.9998816529644978</v>
      </c>
      <c r="C4" s="462">
        <v>6.12811682608318</v>
      </c>
      <c r="D4" s="462">
        <v>6.3484872729427799</v>
      </c>
      <c r="E4" s="462">
        <v>6.606669390028026</v>
      </c>
      <c r="F4" s="462">
        <v>6.8925679644235611</v>
      </c>
      <c r="G4" s="462">
        <v>6.8258541929349512</v>
      </c>
      <c r="H4" s="462">
        <v>6.7647926642893532</v>
      </c>
      <c r="I4" s="462">
        <v>6.6072726190948394</v>
      </c>
      <c r="J4" s="462">
        <v>6.4597787629398988</v>
      </c>
      <c r="K4" s="462">
        <v>6.3258497412341548</v>
      </c>
      <c r="L4" s="462">
        <v>6.2602488418997453</v>
      </c>
      <c r="M4" s="462">
        <v>6.2184223650921755</v>
      </c>
      <c r="N4" s="462">
        <v>6.2430998935585711</v>
      </c>
      <c r="O4" s="462">
        <v>6.2070408498599763</v>
      </c>
      <c r="P4" s="462">
        <v>6.1739790886123131</v>
      </c>
      <c r="Q4" s="462">
        <v>6.1398277543061424</v>
      </c>
      <c r="R4" s="462">
        <v>6.1027960064346454</v>
      </c>
      <c r="S4" s="462">
        <v>6.0623996540894209</v>
      </c>
      <c r="T4" s="462">
        <v>6.0273629539567581</v>
      </c>
      <c r="U4" s="462">
        <v>6.0315091835564365</v>
      </c>
      <c r="V4" s="462">
        <v>6.037480391758443</v>
      </c>
      <c r="W4" s="462">
        <v>6.1162038510894572</v>
      </c>
      <c r="X4" s="462">
        <v>6.1357728686029525</v>
      </c>
      <c r="Y4" s="462">
        <v>6.1470161061300663</v>
      </c>
      <c r="Z4" s="462">
        <v>6.1506018755108327</v>
      </c>
      <c r="AA4" s="462">
        <v>6.1346179960348204</v>
      </c>
      <c r="AB4" s="462">
        <v>6.1049668214682011</v>
      </c>
      <c r="AC4" s="462">
        <v>6.0711095338522654</v>
      </c>
      <c r="AD4" s="462">
        <v>6.0347566877247667</v>
      </c>
      <c r="AE4" s="462">
        <v>5.9939630600408069</v>
      </c>
      <c r="AF4" s="462">
        <v>5.9062850493284058</v>
      </c>
      <c r="AG4" s="462">
        <v>5.8450300569029796</v>
      </c>
      <c r="AH4" s="462">
        <v>5.6196179731028968</v>
      </c>
      <c r="AI4" s="462">
        <v>5.4490539577765826</v>
      </c>
      <c r="AJ4" s="462">
        <v>5.2553523493594643</v>
      </c>
      <c r="AK4" s="463">
        <v>5.1187785634832332</v>
      </c>
      <c r="AL4" s="462">
        <v>4.9377704303154379</v>
      </c>
      <c r="AM4" s="462">
        <v>4.739391638734884</v>
      </c>
      <c r="AN4" s="462">
        <v>4.5456829106711645</v>
      </c>
      <c r="AO4" s="462">
        <v>4.3684184864846012</v>
      </c>
      <c r="AP4" s="462">
        <v>4.2011480544118927</v>
      </c>
      <c r="AQ4" s="462">
        <v>4.038543581158172</v>
      </c>
      <c r="AR4" s="462">
        <v>3.8859241396722273</v>
      </c>
      <c r="AS4" s="462">
        <v>3.7525895984411552</v>
      </c>
      <c r="AT4" s="462">
        <v>3.6408547280998214</v>
      </c>
      <c r="AU4" s="462">
        <v>3.5520399629227932</v>
      </c>
      <c r="AV4" s="462">
        <v>3.4640335745335449</v>
      </c>
      <c r="AW4" s="462">
        <v>3.3847039720354877</v>
      </c>
      <c r="AX4" s="462">
        <v>3.3152377713741945</v>
      </c>
      <c r="AY4" s="462">
        <v>3.239493545994673</v>
      </c>
      <c r="AZ4" s="462">
        <v>3.1651419310816404</v>
      </c>
      <c r="BA4" s="462">
        <v>3.1033892635014935</v>
      </c>
      <c r="BB4" s="462">
        <v>3.0520357253762409</v>
      </c>
      <c r="BC4" s="462">
        <v>3.0108839191453147</v>
      </c>
      <c r="BD4" s="462">
        <v>2.9736790327831706</v>
      </c>
      <c r="BE4" s="462">
        <v>2.9282793884518306</v>
      </c>
      <c r="BF4" s="462">
        <v>2.8812907533124132</v>
      </c>
      <c r="BG4" s="462">
        <v>2.8299285209066682</v>
      </c>
      <c r="BH4" s="462">
        <v>2.7682481080202965</v>
      </c>
      <c r="BI4" s="462">
        <v>2.6961206774702591</v>
      </c>
      <c r="BJ4" s="462">
        <v>2.6152736661108791</v>
      </c>
      <c r="BK4" s="462">
        <v>2.5378252484953627</v>
      </c>
      <c r="BL4" s="462">
        <v>2.4589961080863807</v>
      </c>
      <c r="BM4" s="462">
        <v>2.3826169759081992</v>
      </c>
      <c r="BN4" s="462">
        <v>2.308208336723117</v>
      </c>
      <c r="BO4" s="462">
        <v>2.234922394112302</v>
      </c>
      <c r="BP4" s="462">
        <v>2.1729283069434153</v>
      </c>
      <c r="BQ4" s="462">
        <v>2.114547381150663</v>
      </c>
      <c r="BR4" s="462">
        <v>2.0579527355272083</v>
      </c>
      <c r="BS4" s="462">
        <v>2.0031691572328008</v>
      </c>
      <c r="BT4" s="462">
        <v>1.9502373109493525</v>
      </c>
      <c r="BU4" s="462">
        <v>1.8985546496400418</v>
      </c>
      <c r="BV4" s="462">
        <v>1.853143678445861</v>
      </c>
      <c r="BW4" s="462">
        <v>1.8123166646380482</v>
      </c>
      <c r="BX4" s="462">
        <v>1.7735481706970839</v>
      </c>
      <c r="BY4" s="462">
        <v>1.739331154377006</v>
      </c>
      <c r="BZ4" s="462">
        <v>1.7056289964813105</v>
      </c>
      <c r="CA4" s="462">
        <v>1.6745976021735651</v>
      </c>
      <c r="CB4" s="462">
        <v>1.6492576332565585</v>
      </c>
      <c r="CC4" s="462">
        <v>1.6260030736495712</v>
      </c>
      <c r="CD4" s="462">
        <v>1.6126628466977999</v>
      </c>
      <c r="CE4" s="462">
        <v>1.6065166343809072</v>
      </c>
      <c r="CF4" s="462">
        <v>1.6023554953397299</v>
      </c>
      <c r="CG4" s="462">
        <v>1.6000512248021184</v>
      </c>
      <c r="CH4" s="462">
        <v>1.6004246328089213</v>
      </c>
    </row>
    <row r="6" spans="1:86" x14ac:dyDescent="0.2">
      <c r="D6" s="455" t="s">
        <v>610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"/>
  <sheetViews>
    <sheetView showGridLines="0" zoomScaleNormal="100" workbookViewId="0">
      <selection activeCell="C7" sqref="C7"/>
    </sheetView>
  </sheetViews>
  <sheetFormatPr defaultRowHeight="12.75" x14ac:dyDescent="0.2"/>
  <cols>
    <col min="1" max="1" width="16.85546875" style="456" customWidth="1"/>
    <col min="2" max="16384" width="9.140625" style="456"/>
  </cols>
  <sheetData>
    <row r="1" spans="1:86" s="460" customFormat="1" x14ac:dyDescent="0.2">
      <c r="A1" s="459"/>
      <c r="B1" s="459">
        <v>1980</v>
      </c>
      <c r="C1" s="459">
        <v>1981</v>
      </c>
      <c r="D1" s="459">
        <v>1982</v>
      </c>
      <c r="E1" s="459">
        <v>1983</v>
      </c>
      <c r="F1" s="459">
        <v>1984</v>
      </c>
      <c r="G1" s="459">
        <v>1985</v>
      </c>
      <c r="H1" s="459">
        <v>1986</v>
      </c>
      <c r="I1" s="459">
        <v>1987</v>
      </c>
      <c r="J1" s="459">
        <v>1988</v>
      </c>
      <c r="K1" s="459">
        <v>1989</v>
      </c>
      <c r="L1" s="459">
        <v>1990</v>
      </c>
      <c r="M1" s="459">
        <v>1991</v>
      </c>
      <c r="N1" s="459">
        <v>1992</v>
      </c>
      <c r="O1" s="459">
        <v>1993</v>
      </c>
      <c r="P1" s="459">
        <v>1994</v>
      </c>
      <c r="Q1" s="459">
        <v>1995</v>
      </c>
      <c r="R1" s="459">
        <v>1996</v>
      </c>
      <c r="S1" s="459">
        <v>1997</v>
      </c>
      <c r="T1" s="459">
        <v>1998</v>
      </c>
      <c r="U1" s="459">
        <v>1999</v>
      </c>
      <c r="V1" s="460">
        <v>2000</v>
      </c>
      <c r="W1" s="460">
        <v>2001</v>
      </c>
      <c r="X1" s="460">
        <v>2002</v>
      </c>
      <c r="Y1" s="460">
        <v>2003</v>
      </c>
      <c r="Z1" s="460">
        <v>2004</v>
      </c>
      <c r="AA1" s="460">
        <v>2005</v>
      </c>
      <c r="AB1" s="460">
        <v>2006</v>
      </c>
      <c r="AC1" s="460">
        <v>2007</v>
      </c>
      <c r="AD1" s="459">
        <v>2008</v>
      </c>
      <c r="AE1" s="459">
        <v>2009</v>
      </c>
      <c r="AF1" s="459">
        <v>2010</v>
      </c>
      <c r="AG1" s="459">
        <v>2011</v>
      </c>
      <c r="AH1" s="459">
        <v>2012</v>
      </c>
      <c r="AI1" s="459">
        <v>2013</v>
      </c>
      <c r="AJ1" s="459">
        <v>2014</v>
      </c>
      <c r="AK1" s="459">
        <v>2015</v>
      </c>
      <c r="AL1" s="459">
        <v>2016</v>
      </c>
      <c r="AM1" s="459">
        <v>2017</v>
      </c>
      <c r="AN1" s="459">
        <v>2018</v>
      </c>
      <c r="AO1" s="459">
        <v>2019</v>
      </c>
      <c r="AP1" s="459">
        <v>2020</v>
      </c>
      <c r="AQ1" s="459">
        <v>2021</v>
      </c>
      <c r="AR1" s="459">
        <v>2022</v>
      </c>
      <c r="AS1" s="459">
        <v>2023</v>
      </c>
      <c r="AT1" s="459">
        <v>2024</v>
      </c>
      <c r="AU1" s="459">
        <v>2025</v>
      </c>
      <c r="AV1" s="459">
        <v>2026</v>
      </c>
      <c r="AW1" s="459">
        <v>2027</v>
      </c>
      <c r="AX1" s="459">
        <v>2028</v>
      </c>
      <c r="AY1" s="459">
        <v>2029</v>
      </c>
      <c r="AZ1" s="459">
        <v>2030</v>
      </c>
      <c r="BA1" s="459">
        <v>2031</v>
      </c>
      <c r="BB1" s="459">
        <v>2032</v>
      </c>
      <c r="BC1" s="459">
        <v>2033</v>
      </c>
      <c r="BD1" s="459">
        <v>2034</v>
      </c>
      <c r="BE1" s="459">
        <v>2035</v>
      </c>
      <c r="BF1" s="459">
        <v>2036</v>
      </c>
      <c r="BG1" s="459">
        <v>2037</v>
      </c>
      <c r="BH1" s="459">
        <v>2038</v>
      </c>
      <c r="BI1" s="459">
        <v>2039</v>
      </c>
      <c r="BJ1" s="459">
        <v>2040</v>
      </c>
      <c r="BK1" s="459">
        <v>2041</v>
      </c>
      <c r="BL1" s="459">
        <v>2042</v>
      </c>
      <c r="BM1" s="459">
        <v>2043</v>
      </c>
      <c r="BN1" s="459">
        <v>2044</v>
      </c>
      <c r="BO1" s="459">
        <v>2045</v>
      </c>
      <c r="BP1" s="459">
        <v>2046</v>
      </c>
      <c r="BQ1" s="459">
        <v>2047</v>
      </c>
      <c r="BR1" s="459">
        <v>2048</v>
      </c>
      <c r="BS1" s="459">
        <v>2049</v>
      </c>
      <c r="BT1" s="459">
        <v>2050</v>
      </c>
      <c r="BU1" s="459">
        <v>2051</v>
      </c>
      <c r="BV1" s="459">
        <v>2052</v>
      </c>
      <c r="BW1" s="459">
        <v>2053</v>
      </c>
      <c r="BX1" s="459">
        <v>2054</v>
      </c>
      <c r="BY1" s="459">
        <v>2055</v>
      </c>
      <c r="BZ1" s="459">
        <v>2056</v>
      </c>
      <c r="CA1" s="459">
        <v>2057</v>
      </c>
      <c r="CB1" s="459">
        <v>2058</v>
      </c>
      <c r="CC1" s="459">
        <v>2059</v>
      </c>
      <c r="CD1" s="459">
        <v>2060</v>
      </c>
      <c r="CE1" s="459">
        <v>2061</v>
      </c>
      <c r="CF1" s="459">
        <v>2062</v>
      </c>
      <c r="CG1" s="459">
        <v>2063</v>
      </c>
      <c r="CH1" s="459">
        <v>2064</v>
      </c>
    </row>
    <row r="2" spans="1:86" s="463" customFormat="1" x14ac:dyDescent="0.2">
      <c r="A2" s="465" t="s">
        <v>615</v>
      </c>
      <c r="B2" s="466">
        <v>2.3069879739145778</v>
      </c>
      <c r="C2" s="466">
        <v>2.2782684743380104</v>
      </c>
      <c r="D2" s="466">
        <v>2.2705726456024986</v>
      </c>
      <c r="E2" s="466">
        <v>2.2688959242988056</v>
      </c>
      <c r="F2" s="466">
        <v>2.252508239559484</v>
      </c>
      <c r="G2" s="466">
        <v>2.2537514650590649</v>
      </c>
      <c r="H2" s="466">
        <v>2.1997703598289116</v>
      </c>
      <c r="I2" s="466">
        <v>2.1446308114635095</v>
      </c>
      <c r="J2" s="466">
        <v>2.1450895679470721</v>
      </c>
      <c r="K2" s="466">
        <v>2.080687423579874</v>
      </c>
      <c r="L2" s="466">
        <v>2.0852366207986623</v>
      </c>
      <c r="M2" s="466">
        <v>2.0493524470528284</v>
      </c>
      <c r="N2" s="466">
        <v>1.9924960429004748</v>
      </c>
      <c r="O2" s="466">
        <v>1.9323038369860028</v>
      </c>
      <c r="P2" s="466">
        <v>1.6690743301465372</v>
      </c>
      <c r="Q2" s="466">
        <v>1.5224569824168519</v>
      </c>
      <c r="R2" s="466">
        <v>1.4698979617164643</v>
      </c>
      <c r="S2" s="466">
        <v>1.4270771405329987</v>
      </c>
      <c r="T2" s="466">
        <v>1.3737712879991071</v>
      </c>
      <c r="U2" s="466">
        <v>1.3288680227335965</v>
      </c>
      <c r="V2" s="463">
        <v>1.2923</v>
      </c>
      <c r="W2" s="463">
        <v>1.1980484133391869</v>
      </c>
      <c r="X2" s="463">
        <v>1.1874380598280521</v>
      </c>
      <c r="Y2" s="463">
        <v>1.1993535540963729</v>
      </c>
      <c r="Z2" s="463">
        <v>1.2403994493451924</v>
      </c>
      <c r="AA2" s="463">
        <v>1.2531150384931644</v>
      </c>
      <c r="AB2" s="463">
        <v>1.2394556835967863</v>
      </c>
      <c r="AC2" s="463">
        <v>1.2512142583568833</v>
      </c>
      <c r="AD2" s="463">
        <v>1.3196375182078099</v>
      </c>
      <c r="AE2" s="463">
        <v>1.4108919985903414</v>
      </c>
      <c r="AF2" s="462">
        <v>1.3984409486319738</v>
      </c>
      <c r="AG2" s="463">
        <v>1.4524146448600588</v>
      </c>
      <c r="AH2" s="463">
        <v>1.3369896343560626</v>
      </c>
      <c r="AI2" s="463">
        <v>1.3413206186858833</v>
      </c>
    </row>
    <row r="3" spans="1:86" s="463" customFormat="1" x14ac:dyDescent="0.2">
      <c r="A3" s="465" t="s">
        <v>616</v>
      </c>
      <c r="B3" s="466">
        <v>2.3069879739145778</v>
      </c>
      <c r="C3" s="466">
        <v>2.2782684743380104</v>
      </c>
      <c r="D3" s="466">
        <v>2.2705726456024986</v>
      </c>
      <c r="E3" s="466">
        <v>2.2688959242988056</v>
      </c>
      <c r="F3" s="466">
        <v>2.252508239559484</v>
      </c>
      <c r="G3" s="466">
        <v>2.2537514650590649</v>
      </c>
      <c r="H3" s="466">
        <v>2.1997703598289116</v>
      </c>
      <c r="I3" s="466">
        <v>2.1446308114635095</v>
      </c>
      <c r="J3" s="466">
        <v>2.1450895679470721</v>
      </c>
      <c r="K3" s="466">
        <v>2.080687423579874</v>
      </c>
      <c r="L3" s="466">
        <v>2.0852366207986623</v>
      </c>
      <c r="M3" s="466">
        <v>2.0493524470528284</v>
      </c>
      <c r="N3" s="466">
        <v>1.9924960429004748</v>
      </c>
      <c r="O3" s="466">
        <v>1.9323038369860028</v>
      </c>
      <c r="P3" s="466">
        <v>1.6690743301465372</v>
      </c>
      <c r="Q3" s="466">
        <v>1.5224569824168519</v>
      </c>
      <c r="R3" s="466">
        <v>1.4698979617164643</v>
      </c>
      <c r="S3" s="466">
        <v>1.4270771405329987</v>
      </c>
      <c r="T3" s="466">
        <v>1.3737712879991071</v>
      </c>
      <c r="U3" s="466">
        <v>1.3288680227335965</v>
      </c>
      <c r="V3" s="463">
        <v>1.2923</v>
      </c>
      <c r="W3" s="463">
        <v>1.1980484133391869</v>
      </c>
      <c r="X3" s="463">
        <v>1.1874380598280521</v>
      </c>
      <c r="Y3" s="463">
        <v>1.1993535540963729</v>
      </c>
      <c r="Z3" s="463">
        <v>1.2403994493451924</v>
      </c>
      <c r="AA3" s="463">
        <v>1.2531150384931644</v>
      </c>
      <c r="AB3" s="463">
        <v>1.2394556835967863</v>
      </c>
      <c r="AC3" s="463">
        <v>1.2512142583568833</v>
      </c>
      <c r="AD3" s="463">
        <v>1.3196375182078099</v>
      </c>
      <c r="AE3" s="463">
        <v>1.4108919985903414</v>
      </c>
      <c r="AF3" s="462">
        <v>1.3984409486319738</v>
      </c>
      <c r="AG3" s="463">
        <v>1.4524146448600588</v>
      </c>
      <c r="AH3" s="463">
        <v>1.3369896343560626</v>
      </c>
      <c r="AI3" s="463">
        <v>1.4231697450223049</v>
      </c>
      <c r="AJ3" s="463">
        <v>1.4262852950586387</v>
      </c>
      <c r="AK3" s="463">
        <v>1.4294008450949722</v>
      </c>
      <c r="AL3" s="463">
        <v>1.4325163951313058</v>
      </c>
      <c r="AM3" s="463">
        <v>1.4356319451676389</v>
      </c>
      <c r="AN3" s="463">
        <v>1.4387474952039723</v>
      </c>
      <c r="AO3" s="463">
        <v>1.4418630452403065</v>
      </c>
      <c r="AP3" s="463">
        <v>1.4449785952766399</v>
      </c>
      <c r="AQ3" s="463">
        <v>1.4480941453129734</v>
      </c>
      <c r="AR3" s="463">
        <v>1.4512096953493068</v>
      </c>
      <c r="AS3" s="463">
        <v>1.4543252453856403</v>
      </c>
      <c r="AT3" s="463">
        <v>1.4574407954219739</v>
      </c>
      <c r="AU3" s="463">
        <v>1.4605563454583079</v>
      </c>
      <c r="AV3" s="463">
        <v>1.4636718954946417</v>
      </c>
      <c r="AW3" s="463">
        <v>1.4667874455309744</v>
      </c>
      <c r="AX3" s="463">
        <v>1.4699029955673082</v>
      </c>
      <c r="AY3" s="463">
        <v>1.4730185456036418</v>
      </c>
      <c r="AZ3" s="463">
        <v>1.4761340956399751</v>
      </c>
      <c r="BA3" s="463">
        <v>1.4792496456763087</v>
      </c>
      <c r="BB3" s="463">
        <v>1.4823651957126425</v>
      </c>
      <c r="BC3" s="463">
        <v>1.4854807457489765</v>
      </c>
      <c r="BD3" s="463">
        <v>1.4885962957853096</v>
      </c>
      <c r="BE3" s="463">
        <v>1.4917118458216432</v>
      </c>
      <c r="BF3" s="463">
        <v>1.4948273958579761</v>
      </c>
      <c r="BG3" s="463">
        <v>1.4979429458943103</v>
      </c>
      <c r="BH3" s="463">
        <v>1.5010584959306437</v>
      </c>
      <c r="BI3" s="463">
        <v>1.5041740459669777</v>
      </c>
      <c r="BJ3" s="463">
        <v>1.5072895960033108</v>
      </c>
      <c r="BK3" s="463">
        <v>1.5104051460396439</v>
      </c>
      <c r="BL3" s="463">
        <v>1.5135206960759782</v>
      </c>
      <c r="BM3" s="463">
        <v>1.5166362461123113</v>
      </c>
      <c r="BN3" s="463">
        <v>1.5197517961486449</v>
      </c>
      <c r="BO3" s="463">
        <v>1.5228673461849784</v>
      </c>
      <c r="BP3" s="463">
        <v>1.5259828962213127</v>
      </c>
      <c r="BQ3" s="463">
        <v>1.5290984462576458</v>
      </c>
      <c r="BR3" s="463">
        <v>1.5322139962939789</v>
      </c>
      <c r="BS3" s="463">
        <v>1.5353295463303127</v>
      </c>
      <c r="BT3" s="463">
        <v>1.5384450963666461</v>
      </c>
      <c r="BU3" s="463">
        <v>1.5415606464029801</v>
      </c>
      <c r="BV3" s="463">
        <v>1.5446761964393132</v>
      </c>
      <c r="BW3" s="463">
        <v>1.5477917464756468</v>
      </c>
      <c r="BX3" s="463">
        <v>1.5509072965119797</v>
      </c>
      <c r="BY3" s="463">
        <v>1.5540228465483139</v>
      </c>
      <c r="BZ3" s="463">
        <v>1.5571383965846479</v>
      </c>
      <c r="CA3" s="463">
        <v>1.560253946620981</v>
      </c>
      <c r="CB3" s="463">
        <v>1.5633694966573142</v>
      </c>
      <c r="CC3" s="463">
        <v>1.566485046693648</v>
      </c>
      <c r="CD3" s="463">
        <v>1.569600596729982</v>
      </c>
    </row>
    <row r="4" spans="1:86" s="463" customFormat="1" x14ac:dyDescent="0.2">
      <c r="A4" s="465" t="s">
        <v>617</v>
      </c>
      <c r="B4" s="466">
        <v>2.3069879739145778</v>
      </c>
      <c r="C4" s="466">
        <v>2.2782684743380104</v>
      </c>
      <c r="D4" s="466">
        <v>2.2705726456024986</v>
      </c>
      <c r="E4" s="466">
        <v>2.2688959242988056</v>
      </c>
      <c r="F4" s="466">
        <v>2.252508239559484</v>
      </c>
      <c r="G4" s="466">
        <v>2.2537514650590649</v>
      </c>
      <c r="H4" s="466">
        <v>2.1997703598289116</v>
      </c>
      <c r="I4" s="466">
        <v>2.1446308114635095</v>
      </c>
      <c r="J4" s="466">
        <v>2.1450895679470721</v>
      </c>
      <c r="K4" s="466">
        <v>2.080687423579874</v>
      </c>
      <c r="L4" s="466">
        <v>2.0852366207986623</v>
      </c>
      <c r="M4" s="466">
        <v>2.0493524470528284</v>
      </c>
      <c r="N4" s="466">
        <v>1.9924960429004748</v>
      </c>
      <c r="O4" s="466">
        <v>1.9323038369860028</v>
      </c>
      <c r="P4" s="466">
        <v>1.6690743301465372</v>
      </c>
      <c r="Q4" s="466">
        <v>1.5224569824168519</v>
      </c>
      <c r="R4" s="466">
        <v>1.4698979617164643</v>
      </c>
      <c r="S4" s="466">
        <v>1.4270771405329987</v>
      </c>
      <c r="T4" s="466">
        <v>1.3737712879991071</v>
      </c>
      <c r="U4" s="466">
        <v>1.3288680227335965</v>
      </c>
      <c r="V4" s="463">
        <v>1.2923</v>
      </c>
      <c r="W4" s="463">
        <v>1.1980484133391869</v>
      </c>
      <c r="X4" s="463">
        <v>1.1874380598280521</v>
      </c>
      <c r="Y4" s="463">
        <v>1.1993535540963729</v>
      </c>
      <c r="Z4" s="463">
        <v>1.2403994493451924</v>
      </c>
      <c r="AA4" s="463">
        <v>1.2531150384931644</v>
      </c>
      <c r="AB4" s="463">
        <v>1.2394556835967863</v>
      </c>
      <c r="AC4" s="463">
        <v>1.2512142583568833</v>
      </c>
      <c r="AD4" s="463">
        <v>1.3196375182078099</v>
      </c>
      <c r="AE4" s="463">
        <v>1.4108919985903414</v>
      </c>
      <c r="AF4" s="462">
        <v>1.3984409486319738</v>
      </c>
      <c r="AG4" s="463">
        <v>1.4524146448600588</v>
      </c>
      <c r="AH4" s="463">
        <v>1.3369896343560626</v>
      </c>
      <c r="AI4" s="467">
        <v>1.28</v>
      </c>
      <c r="AJ4" s="467">
        <v>1.28</v>
      </c>
      <c r="AK4" s="467">
        <v>1.29</v>
      </c>
      <c r="AL4" s="467">
        <v>1.3</v>
      </c>
      <c r="AM4" s="467">
        <v>1.3</v>
      </c>
      <c r="AN4" s="467">
        <v>1.31</v>
      </c>
      <c r="AO4" s="467">
        <v>1.32</v>
      </c>
      <c r="AP4" s="467">
        <v>1.32</v>
      </c>
      <c r="AQ4" s="467">
        <v>1.33</v>
      </c>
      <c r="AR4" s="467">
        <v>1.33</v>
      </c>
      <c r="AS4" s="467">
        <v>1.34</v>
      </c>
      <c r="AT4" s="467">
        <v>1.35</v>
      </c>
      <c r="AU4" s="467">
        <v>1.35</v>
      </c>
      <c r="AV4" s="467">
        <v>1.36</v>
      </c>
      <c r="AW4" s="467">
        <v>1.37</v>
      </c>
      <c r="AX4" s="467">
        <v>1.37</v>
      </c>
      <c r="AY4" s="467">
        <v>1.38</v>
      </c>
      <c r="AZ4" s="467">
        <v>1.38</v>
      </c>
      <c r="BA4" s="467">
        <v>1.39</v>
      </c>
      <c r="BB4" s="467">
        <v>1.39</v>
      </c>
      <c r="BC4" s="467">
        <v>1.4</v>
      </c>
      <c r="BD4" s="467">
        <v>1.4</v>
      </c>
      <c r="BE4" s="467">
        <v>1.41</v>
      </c>
      <c r="BF4" s="467">
        <v>1.42</v>
      </c>
      <c r="BG4" s="467">
        <v>1.42</v>
      </c>
      <c r="BH4" s="467">
        <v>1.43</v>
      </c>
      <c r="BI4" s="467">
        <v>1.43</v>
      </c>
      <c r="BJ4" s="467">
        <v>1.44</v>
      </c>
      <c r="BK4" s="467">
        <v>1.44</v>
      </c>
      <c r="BL4" s="467">
        <v>1.45</v>
      </c>
      <c r="BM4" s="467">
        <v>1.45</v>
      </c>
      <c r="BN4" s="467">
        <v>1.46</v>
      </c>
      <c r="BO4" s="467">
        <v>1.46</v>
      </c>
      <c r="BP4" s="467">
        <v>1.47</v>
      </c>
      <c r="BQ4" s="467">
        <v>1.47</v>
      </c>
      <c r="BR4" s="467">
        <v>1.48</v>
      </c>
      <c r="BS4" s="467">
        <v>1.48</v>
      </c>
      <c r="BT4" s="467">
        <v>1.48</v>
      </c>
      <c r="BU4" s="467">
        <v>1.49</v>
      </c>
      <c r="BV4" s="467">
        <v>1.49</v>
      </c>
      <c r="BW4" s="467">
        <v>1.5</v>
      </c>
      <c r="BX4" s="467">
        <v>1.5</v>
      </c>
      <c r="BY4" s="467">
        <v>1.51</v>
      </c>
      <c r="BZ4" s="467">
        <v>1.51</v>
      </c>
      <c r="CA4" s="467">
        <v>1.52</v>
      </c>
      <c r="CB4" s="467">
        <v>1.52</v>
      </c>
      <c r="CC4" s="467">
        <v>1.52</v>
      </c>
      <c r="CD4" s="467">
        <v>1.53</v>
      </c>
      <c r="CE4" s="467">
        <v>1.53</v>
      </c>
      <c r="CF4" s="467">
        <v>1.54</v>
      </c>
      <c r="CG4" s="467">
        <v>1.54</v>
      </c>
      <c r="CH4" s="467">
        <v>1.55</v>
      </c>
    </row>
    <row r="5" spans="1:86" s="463" customFormat="1" x14ac:dyDescent="0.2">
      <c r="A5" s="465" t="s">
        <v>618</v>
      </c>
      <c r="B5" s="466">
        <v>2.3069879739145778</v>
      </c>
      <c r="C5" s="466">
        <v>2.2782684743380104</v>
      </c>
      <c r="D5" s="466">
        <v>2.2705726456024986</v>
      </c>
      <c r="E5" s="466">
        <v>2.2688959242988056</v>
      </c>
      <c r="F5" s="466">
        <v>2.252508239559484</v>
      </c>
      <c r="G5" s="466">
        <v>2.2537514650590649</v>
      </c>
      <c r="H5" s="466">
        <v>2.1997703598289116</v>
      </c>
      <c r="I5" s="466">
        <v>2.1446308114635095</v>
      </c>
      <c r="J5" s="466">
        <v>2.1450895679470721</v>
      </c>
      <c r="K5" s="466">
        <v>2.080687423579874</v>
      </c>
      <c r="L5" s="466">
        <v>2.0852366207986623</v>
      </c>
      <c r="M5" s="466">
        <v>2.0493524470528284</v>
      </c>
      <c r="N5" s="466">
        <v>1.9924960429004748</v>
      </c>
      <c r="O5" s="466">
        <v>1.9323038369860028</v>
      </c>
      <c r="P5" s="466">
        <v>1.6690743301465372</v>
      </c>
      <c r="Q5" s="466">
        <v>1.5224569824168519</v>
      </c>
      <c r="R5" s="466">
        <v>1.4698979617164643</v>
      </c>
      <c r="S5" s="466">
        <v>1.4270771405329987</v>
      </c>
      <c r="T5" s="466">
        <v>1.3737712879991071</v>
      </c>
      <c r="U5" s="466">
        <v>1.3288680227335965</v>
      </c>
      <c r="V5" s="463">
        <v>1.2923</v>
      </c>
      <c r="W5" s="463">
        <v>1.1980484133391869</v>
      </c>
      <c r="X5" s="463">
        <v>1.1874380598280521</v>
      </c>
      <c r="Y5" s="463">
        <v>1.1993535540963729</v>
      </c>
      <c r="Z5" s="463">
        <v>1.2403994493451924</v>
      </c>
      <c r="AA5" s="463">
        <v>1.2531150384931644</v>
      </c>
      <c r="AB5" s="463">
        <v>1.2394556835967863</v>
      </c>
      <c r="AC5" s="463">
        <v>1.2512142583568833</v>
      </c>
      <c r="AD5" s="463">
        <v>1.3196375182078099</v>
      </c>
      <c r="AE5" s="463">
        <v>1.4108919985903414</v>
      </c>
      <c r="AF5" s="462">
        <v>1.3984409486319738</v>
      </c>
      <c r="AG5" s="463">
        <v>1.4524146448600588</v>
      </c>
      <c r="AH5" s="463">
        <v>1.3369896343560626</v>
      </c>
      <c r="AI5" s="463">
        <v>1.3413206186858799</v>
      </c>
      <c r="AJ5" s="463">
        <v>1.3453983827150899</v>
      </c>
      <c r="AK5" s="463">
        <v>1.34947614674429</v>
      </c>
      <c r="AL5" s="463">
        <v>1.35355391077349</v>
      </c>
      <c r="AM5" s="463">
        <v>1.35763167480269</v>
      </c>
      <c r="AN5" s="463">
        <v>1.3617094388319</v>
      </c>
      <c r="AO5" s="463">
        <v>1.3657872028611</v>
      </c>
      <c r="AP5" s="463">
        <v>1.3698649668903</v>
      </c>
      <c r="AQ5" s="463">
        <v>1.3739427309195</v>
      </c>
      <c r="AR5" s="463">
        <v>1.37802049494871</v>
      </c>
      <c r="AS5" s="463">
        <v>1.3820982589779101</v>
      </c>
      <c r="AT5" s="463">
        <v>1.3861760230071101</v>
      </c>
      <c r="AU5" s="463">
        <v>1.3902537870363101</v>
      </c>
      <c r="AV5" s="463">
        <v>1.3943315510655201</v>
      </c>
      <c r="AW5" s="463">
        <v>1.3984093150947201</v>
      </c>
      <c r="AX5" s="463">
        <v>1.4024870791239199</v>
      </c>
      <c r="AY5" s="463">
        <v>1.4065648431531199</v>
      </c>
      <c r="AZ5" s="463">
        <v>1.4106426071823299</v>
      </c>
      <c r="BA5" s="463">
        <v>1.4147203712115299</v>
      </c>
      <c r="BB5" s="463">
        <v>1.41879813524073</v>
      </c>
      <c r="BC5" s="463">
        <v>1.42287589926994</v>
      </c>
      <c r="BD5" s="463">
        <v>1.42695366329914</v>
      </c>
      <c r="BE5" s="463">
        <v>1.43103142732834</v>
      </c>
      <c r="BF5" s="463">
        <v>1.43510919135754</v>
      </c>
      <c r="BG5" s="463">
        <v>1.43918695538675</v>
      </c>
      <c r="BH5" s="463">
        <v>1.44326471941595</v>
      </c>
      <c r="BI5" s="463">
        <v>1.44734248344515</v>
      </c>
      <c r="BJ5" s="463">
        <v>1.4514202474743501</v>
      </c>
      <c r="BK5" s="463">
        <v>1.4554980115035601</v>
      </c>
      <c r="BL5" s="463">
        <v>1.4595757755327601</v>
      </c>
      <c r="BM5" s="463">
        <v>1.4636535395619601</v>
      </c>
      <c r="BN5" s="463">
        <v>1.4677313035911601</v>
      </c>
      <c r="BO5" s="463">
        <v>1.4718090676203699</v>
      </c>
      <c r="BP5" s="463">
        <v>1.4758868316495699</v>
      </c>
      <c r="BQ5" s="463">
        <v>1.4799645956787699</v>
      </c>
      <c r="BR5" s="463">
        <v>1.4840423597079699</v>
      </c>
      <c r="BS5" s="463">
        <v>1.4881201237371799</v>
      </c>
      <c r="BT5" s="463">
        <v>1.49219788776638</v>
      </c>
      <c r="BU5" s="463">
        <v>1.49627565179558</v>
      </c>
      <c r="BV5" s="463">
        <v>1.50035341582478</v>
      </c>
      <c r="BW5" s="463">
        <v>1.50443117985399</v>
      </c>
      <c r="BX5" s="463">
        <v>1.50850894388319</v>
      </c>
      <c r="BY5" s="463">
        <v>1.51258670791239</v>
      </c>
      <c r="BZ5" s="463">
        <v>1.51666447194159</v>
      </c>
      <c r="CA5" s="463">
        <v>1.5207422359708</v>
      </c>
      <c r="CB5" s="463">
        <v>1.5248200000000001</v>
      </c>
      <c r="CC5" s="463">
        <v>1.52912</v>
      </c>
      <c r="CD5" s="463">
        <v>1.53338</v>
      </c>
      <c r="CE5" s="463">
        <v>1.5376700000000001</v>
      </c>
      <c r="CF5" s="463">
        <v>1.5418700000000001</v>
      </c>
      <c r="CG5" s="463">
        <v>1.5461100000000001</v>
      </c>
      <c r="CH5" s="463">
        <v>1.5503199999999999</v>
      </c>
    </row>
    <row r="7" spans="1:86" x14ac:dyDescent="0.2">
      <c r="C7" s="464" t="s">
        <v>614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showGridLines="0" zoomScaleNormal="100" workbookViewId="0">
      <selection activeCell="C11" sqref="C11"/>
    </sheetView>
  </sheetViews>
  <sheetFormatPr defaultRowHeight="15" x14ac:dyDescent="0.25"/>
  <cols>
    <col min="1" max="1" width="36.5703125" style="469" bestFit="1" customWidth="1"/>
    <col min="2" max="16384" width="9.140625" style="469"/>
  </cols>
  <sheetData>
    <row r="1" spans="1:43" s="468" customFormat="1" ht="12.75" x14ac:dyDescent="0.2">
      <c r="B1" s="439">
        <v>2019</v>
      </c>
      <c r="C1" s="439">
        <v>2020</v>
      </c>
      <c r="D1" s="439">
        <v>2021</v>
      </c>
      <c r="E1" s="439">
        <v>2022</v>
      </c>
      <c r="F1" s="439">
        <v>2023</v>
      </c>
      <c r="G1" s="439">
        <v>2024</v>
      </c>
      <c r="H1" s="439">
        <v>2025</v>
      </c>
      <c r="I1" s="439">
        <v>2026</v>
      </c>
      <c r="J1" s="439">
        <v>2027</v>
      </c>
      <c r="K1" s="439">
        <v>2028</v>
      </c>
      <c r="L1" s="439">
        <v>2029</v>
      </c>
      <c r="M1" s="439">
        <v>2030</v>
      </c>
      <c r="N1" s="439">
        <v>2031</v>
      </c>
      <c r="O1" s="439">
        <v>2032</v>
      </c>
      <c r="P1" s="439">
        <v>2033</v>
      </c>
      <c r="Q1" s="439">
        <v>2034</v>
      </c>
      <c r="R1" s="439">
        <v>2035</v>
      </c>
      <c r="S1" s="439">
        <v>2036</v>
      </c>
      <c r="T1" s="439">
        <v>2037</v>
      </c>
      <c r="U1" s="439">
        <v>2038</v>
      </c>
      <c r="V1" s="439">
        <v>2039</v>
      </c>
      <c r="W1" s="439">
        <v>2040</v>
      </c>
      <c r="X1" s="439">
        <v>2041</v>
      </c>
      <c r="Y1" s="439">
        <v>2042</v>
      </c>
      <c r="Z1" s="439">
        <v>2043</v>
      </c>
      <c r="AA1" s="439">
        <v>2044</v>
      </c>
      <c r="AB1" s="439">
        <v>2045</v>
      </c>
      <c r="AC1" s="439">
        <v>2046</v>
      </c>
      <c r="AD1" s="439">
        <v>2047</v>
      </c>
      <c r="AE1" s="439">
        <v>2048</v>
      </c>
      <c r="AF1" s="439">
        <v>2049</v>
      </c>
      <c r="AG1" s="439">
        <v>2050</v>
      </c>
      <c r="AH1" s="439">
        <v>2051</v>
      </c>
      <c r="AI1" s="439">
        <v>2052</v>
      </c>
      <c r="AJ1" s="439">
        <v>2053</v>
      </c>
      <c r="AK1" s="439">
        <v>2054</v>
      </c>
      <c r="AL1" s="439">
        <v>2055</v>
      </c>
      <c r="AM1" s="439">
        <v>2056</v>
      </c>
      <c r="AN1" s="439">
        <v>2057</v>
      </c>
      <c r="AO1" s="439">
        <v>2058</v>
      </c>
      <c r="AP1" s="439">
        <v>2059</v>
      </c>
      <c r="AQ1" s="439">
        <v>2060</v>
      </c>
    </row>
    <row r="2" spans="1:43" s="471" customFormat="1" ht="12.75" x14ac:dyDescent="0.2">
      <c r="A2" s="470" t="s">
        <v>621</v>
      </c>
    </row>
    <row r="3" spans="1:43" s="471" customFormat="1" ht="12.75" x14ac:dyDescent="0.2">
      <c r="A3" s="471" t="s">
        <v>623</v>
      </c>
      <c r="B3" s="472">
        <v>2.27216515973958</v>
      </c>
      <c r="C3" s="472">
        <v>2.3333672217421602</v>
      </c>
      <c r="D3" s="472">
        <v>2.3918879491666298</v>
      </c>
      <c r="E3" s="472">
        <v>2.46353908248178</v>
      </c>
      <c r="F3" s="472">
        <v>2.5352255049240697</v>
      </c>
      <c r="G3" s="472">
        <v>2.9544343551549899</v>
      </c>
      <c r="H3" s="472">
        <v>2.9710699721287699</v>
      </c>
      <c r="I3" s="472">
        <v>2.92202887254598</v>
      </c>
      <c r="J3" s="472">
        <v>2.8735583683556301</v>
      </c>
      <c r="K3" s="472">
        <v>2.7679440135037301</v>
      </c>
      <c r="L3" s="472">
        <v>2.7038927173813803</v>
      </c>
      <c r="M3" s="472">
        <v>2.5790309139440701</v>
      </c>
      <c r="N3" s="472">
        <v>2.3579743955608699</v>
      </c>
      <c r="O3" s="472">
        <v>2.1499994929514301</v>
      </c>
      <c r="P3" s="472">
        <v>1.8940635852931602</v>
      </c>
      <c r="Q3" s="472">
        <v>1.62614439041464</v>
      </c>
      <c r="R3" s="472">
        <v>1.5113871526788201</v>
      </c>
      <c r="S3" s="472">
        <v>1.4601662384458001</v>
      </c>
      <c r="T3" s="472">
        <v>1.3944169764423799</v>
      </c>
      <c r="U3" s="472">
        <v>1.3129829090087399</v>
      </c>
      <c r="V3" s="472">
        <v>1.2790487482552799</v>
      </c>
      <c r="W3" s="472">
        <v>0.81756936018653192</v>
      </c>
      <c r="X3" s="472">
        <v>0.77666847050314991</v>
      </c>
      <c r="Y3" s="472">
        <v>0.71063624780329804</v>
      </c>
      <c r="Z3" s="472">
        <v>0.72035331004365299</v>
      </c>
      <c r="AA3" s="472">
        <v>0.71286369147052198</v>
      </c>
      <c r="AB3" s="472">
        <v>0.67423252156058</v>
      </c>
      <c r="AC3" s="472">
        <v>0.63585473164315998</v>
      </c>
      <c r="AD3" s="472">
        <v>0.59383369399952401</v>
      </c>
      <c r="AE3" s="472">
        <v>0.58604127335890599</v>
      </c>
      <c r="AF3" s="472">
        <v>0.58238026639107998</v>
      </c>
      <c r="AG3" s="472">
        <v>0.53082705052058798</v>
      </c>
      <c r="AH3" s="472">
        <v>0.52682593602191297</v>
      </c>
      <c r="AI3" s="472">
        <v>0.51163211546907406</v>
      </c>
      <c r="AJ3" s="472">
        <v>0.51011668054188297</v>
      </c>
      <c r="AK3" s="472">
        <v>0.50793043337316102</v>
      </c>
      <c r="AL3" s="472">
        <v>0.56317776644012596</v>
      </c>
      <c r="AM3" s="472">
        <v>0.55652756966642103</v>
      </c>
      <c r="AN3" s="472">
        <v>0.58132217401831698</v>
      </c>
      <c r="AO3" s="472">
        <v>0.61622309040774204</v>
      </c>
      <c r="AP3" s="472">
        <v>0.64575769824402107</v>
      </c>
      <c r="AQ3" s="473">
        <v>0.68315691002063306</v>
      </c>
    </row>
    <row r="4" spans="1:43" s="471" customFormat="1" ht="12.75" x14ac:dyDescent="0.2">
      <c r="A4" s="470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3"/>
    </row>
    <row r="5" spans="1:43" s="471" customFormat="1" ht="12.75" x14ac:dyDescent="0.2">
      <c r="A5" s="470" t="s">
        <v>624</v>
      </c>
    </row>
    <row r="6" spans="1:43" s="471" customFormat="1" ht="12.75" x14ac:dyDescent="0.2">
      <c r="A6" s="471" t="s">
        <v>623</v>
      </c>
      <c r="B6" s="472">
        <v>3.131754227009397</v>
      </c>
      <c r="C6" s="472">
        <v>3.0616767810407151</v>
      </c>
      <c r="D6" s="472">
        <v>2.9143356471114417</v>
      </c>
      <c r="E6" s="472">
        <v>2.8139388711455915</v>
      </c>
      <c r="F6" s="472">
        <v>2.7431856751042165</v>
      </c>
      <c r="G6" s="472">
        <v>2.6916666154632574</v>
      </c>
      <c r="H6" s="472">
        <v>2.6415096658240946</v>
      </c>
      <c r="I6" s="472">
        <v>2.5577925603282234</v>
      </c>
      <c r="J6" s="472">
        <v>2.4080656781215071</v>
      </c>
      <c r="K6" s="472">
        <v>2.232424066699596</v>
      </c>
      <c r="L6" s="472">
        <v>2.071487821432124</v>
      </c>
      <c r="M6" s="472">
        <v>1.8815355498622999</v>
      </c>
      <c r="N6" s="472">
        <v>1.7218913011940873</v>
      </c>
      <c r="O6" s="472">
        <v>1.6772138687556493</v>
      </c>
      <c r="P6" s="472">
        <v>1.6327803661119611</v>
      </c>
      <c r="Q6" s="472">
        <v>1.5864502038363337</v>
      </c>
      <c r="R6" s="472">
        <v>1.5266993928848369</v>
      </c>
      <c r="S6" s="472">
        <v>1.4635630062462268</v>
      </c>
      <c r="T6" s="472">
        <v>1.4121303716286246</v>
      </c>
      <c r="U6" s="472">
        <v>1.3761098836378736</v>
      </c>
      <c r="V6" s="472">
        <v>1.3420430788644753</v>
      </c>
      <c r="W6" s="472">
        <v>1.3097408945958255</v>
      </c>
      <c r="X6" s="472">
        <v>1.2474173071477326</v>
      </c>
      <c r="Y6" s="472">
        <v>1.1961412470074699</v>
      </c>
      <c r="Z6" s="472">
        <v>1.150677234277429</v>
      </c>
      <c r="AA6" s="472">
        <v>1.1039104791286665</v>
      </c>
      <c r="AB6" s="472">
        <v>1.063468253283034</v>
      </c>
      <c r="AC6" s="472">
        <v>1.0201027098429083</v>
      </c>
      <c r="AD6" s="472">
        <v>0.98504188415256788</v>
      </c>
      <c r="AE6" s="472">
        <v>0.96051362915373328</v>
      </c>
      <c r="AF6" s="472">
        <v>0.94862595680195438</v>
      </c>
      <c r="AG6" s="472">
        <v>0.93711538975429454</v>
      </c>
      <c r="AH6" s="472">
        <v>0.92751635879816807</v>
      </c>
      <c r="AI6" s="472">
        <v>0.92097216947036986</v>
      </c>
      <c r="AJ6" s="472">
        <v>0.91950950797368591</v>
      </c>
      <c r="AK6" s="472">
        <v>0.9318670014812438</v>
      </c>
      <c r="AL6" s="472">
        <v>0.94438070376955974</v>
      </c>
      <c r="AM6" s="472">
        <v>0.95920424948334149</v>
      </c>
      <c r="AN6" s="472">
        <v>0.97709360050485206</v>
      </c>
      <c r="AO6" s="472">
        <v>0.99702746192548131</v>
      </c>
      <c r="AP6" s="472">
        <v>1.0123416233334048</v>
      </c>
      <c r="AQ6" s="472">
        <v>1.0407137666930069</v>
      </c>
    </row>
    <row r="7" spans="1:43" s="471" customFormat="1" ht="12.75" x14ac:dyDescent="0.2"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</row>
    <row r="8" spans="1:43" s="471" customFormat="1" ht="12.75" x14ac:dyDescent="0.2">
      <c r="A8" s="470" t="s">
        <v>625</v>
      </c>
    </row>
    <row r="9" spans="1:43" s="471" customFormat="1" ht="12.75" x14ac:dyDescent="0.2">
      <c r="A9" s="471" t="s">
        <v>623</v>
      </c>
      <c r="B9" s="472">
        <v>2.542368539573725</v>
      </c>
      <c r="C9" s="472">
        <v>2.5939547112274308</v>
      </c>
      <c r="D9" s="472">
        <v>2.5932707834853908</v>
      </c>
      <c r="E9" s="472">
        <v>2.5698606108765176</v>
      </c>
      <c r="F9" s="472">
        <v>2.6161516721099121</v>
      </c>
      <c r="G9" s="472">
        <v>2.9782504481963312</v>
      </c>
      <c r="H9" s="472">
        <v>2.9777419231921529</v>
      </c>
      <c r="I9" s="472">
        <v>2.9079113269540802</v>
      </c>
      <c r="J9" s="472">
        <v>2.8269563373706674</v>
      </c>
      <c r="K9" s="472">
        <v>2.7458098535096584</v>
      </c>
      <c r="L9" s="472">
        <v>2.6561201057878039</v>
      </c>
      <c r="M9" s="472">
        <v>2.5113100209708565</v>
      </c>
      <c r="N9" s="472">
        <v>2.2931548910622235</v>
      </c>
      <c r="O9" s="472">
        <v>2.0345921596699807</v>
      </c>
      <c r="P9" s="472">
        <v>1.768420048292231</v>
      </c>
      <c r="Q9" s="472">
        <v>1.5088556659301813</v>
      </c>
      <c r="R9" s="472">
        <v>1.3202569197861844</v>
      </c>
      <c r="S9" s="472">
        <v>1.2561654921773211</v>
      </c>
      <c r="T9" s="472">
        <v>1.2010520643930409</v>
      </c>
      <c r="U9" s="472">
        <v>1.149461656635907</v>
      </c>
      <c r="V9" s="472">
        <v>1.1131833983252313</v>
      </c>
      <c r="W9" s="472">
        <v>0.69003059587092275</v>
      </c>
      <c r="X9" s="472">
        <v>0.66468855183146136</v>
      </c>
      <c r="Y9" s="472">
        <v>0.64503979797117506</v>
      </c>
      <c r="Z9" s="472">
        <v>0.63230416467594397</v>
      </c>
      <c r="AA9" s="472">
        <v>0.61862195923993313</v>
      </c>
      <c r="AB9" s="472">
        <v>0.60663377391880302</v>
      </c>
      <c r="AC9" s="472">
        <v>0.57809410137199624</v>
      </c>
      <c r="AD9" s="472">
        <v>0.55731566287891887</v>
      </c>
      <c r="AE9" s="472">
        <v>0.54649550950644499</v>
      </c>
      <c r="AF9" s="472">
        <v>0.5430908878410392</v>
      </c>
      <c r="AG9" s="472">
        <v>0.5446825307117491</v>
      </c>
      <c r="AH9" s="472">
        <v>0.54737554422944612</v>
      </c>
      <c r="AI9" s="472">
        <v>0.55191941904928443</v>
      </c>
      <c r="AJ9" s="472">
        <v>0.56105909284358968</v>
      </c>
      <c r="AK9" s="472">
        <v>0.5768774868075186</v>
      </c>
      <c r="AL9" s="472">
        <v>0.60013685656097548</v>
      </c>
      <c r="AM9" s="472">
        <v>0.63173299057776577</v>
      </c>
      <c r="AN9" s="472">
        <v>0.66557551585112029</v>
      </c>
      <c r="AO9" s="472">
        <v>0.69561002911703906</v>
      </c>
      <c r="AP9" s="472">
        <v>0.72361230325767401</v>
      </c>
      <c r="AQ9" s="472">
        <v>0.75101153987157354</v>
      </c>
    </row>
    <row r="11" spans="1:43" x14ac:dyDescent="0.25">
      <c r="C11" s="468" t="s">
        <v>619</v>
      </c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showGridLines="0" zoomScaleNormal="100" workbookViewId="0">
      <selection activeCell="B11" sqref="B11"/>
    </sheetView>
  </sheetViews>
  <sheetFormatPr defaultRowHeight="15" x14ac:dyDescent="0.25"/>
  <cols>
    <col min="1" max="1" width="36.5703125" style="469" bestFit="1" customWidth="1"/>
    <col min="2" max="16384" width="9.140625" style="469"/>
  </cols>
  <sheetData>
    <row r="1" spans="1:43" s="468" customFormat="1" ht="12.75" x14ac:dyDescent="0.2">
      <c r="B1" s="439">
        <v>2019</v>
      </c>
      <c r="C1" s="439">
        <v>2020</v>
      </c>
      <c r="D1" s="439">
        <v>2021</v>
      </c>
      <c r="E1" s="439">
        <v>2022</v>
      </c>
      <c r="F1" s="439">
        <v>2023</v>
      </c>
      <c r="G1" s="439">
        <v>2024</v>
      </c>
      <c r="H1" s="439">
        <v>2025</v>
      </c>
      <c r="I1" s="439">
        <v>2026</v>
      </c>
      <c r="J1" s="439">
        <v>2027</v>
      </c>
      <c r="K1" s="439">
        <v>2028</v>
      </c>
      <c r="L1" s="439">
        <v>2029</v>
      </c>
      <c r="M1" s="439">
        <v>2030</v>
      </c>
      <c r="N1" s="439">
        <v>2031</v>
      </c>
      <c r="O1" s="439">
        <v>2032</v>
      </c>
      <c r="P1" s="439">
        <v>2033</v>
      </c>
      <c r="Q1" s="439">
        <v>2034</v>
      </c>
      <c r="R1" s="439">
        <v>2035</v>
      </c>
      <c r="S1" s="439">
        <v>2036</v>
      </c>
      <c r="T1" s="439">
        <v>2037</v>
      </c>
      <c r="U1" s="439">
        <v>2038</v>
      </c>
      <c r="V1" s="439">
        <v>2039</v>
      </c>
      <c r="W1" s="439">
        <v>2040</v>
      </c>
      <c r="X1" s="439">
        <v>2041</v>
      </c>
      <c r="Y1" s="439">
        <v>2042</v>
      </c>
      <c r="Z1" s="439">
        <v>2043</v>
      </c>
      <c r="AA1" s="439">
        <v>2044</v>
      </c>
      <c r="AB1" s="439">
        <v>2045</v>
      </c>
      <c r="AC1" s="439">
        <v>2046</v>
      </c>
      <c r="AD1" s="439">
        <v>2047</v>
      </c>
      <c r="AE1" s="439">
        <v>2048</v>
      </c>
      <c r="AF1" s="439">
        <v>2049</v>
      </c>
      <c r="AG1" s="439">
        <v>2050</v>
      </c>
      <c r="AH1" s="439">
        <v>2051</v>
      </c>
      <c r="AI1" s="439">
        <v>2052</v>
      </c>
      <c r="AJ1" s="439">
        <v>2053</v>
      </c>
      <c r="AK1" s="439">
        <v>2054</v>
      </c>
      <c r="AL1" s="439">
        <v>2055</v>
      </c>
      <c r="AM1" s="439">
        <v>2056</v>
      </c>
      <c r="AN1" s="439">
        <v>2057</v>
      </c>
      <c r="AO1" s="439">
        <v>2058</v>
      </c>
      <c r="AP1" s="439">
        <v>2059</v>
      </c>
      <c r="AQ1" s="439">
        <v>2060</v>
      </c>
    </row>
    <row r="2" spans="1:43" s="471" customFormat="1" ht="12.75" x14ac:dyDescent="0.2">
      <c r="A2" s="470" t="s">
        <v>621</v>
      </c>
    </row>
    <row r="3" spans="1:43" s="471" customFormat="1" ht="12.75" x14ac:dyDescent="0.2">
      <c r="A3" s="471" t="s">
        <v>622</v>
      </c>
      <c r="B3" s="472">
        <v>-0.87955354844326805</v>
      </c>
      <c r="C3" s="472">
        <v>-0.97386623920938697</v>
      </c>
      <c r="D3" s="472">
        <v>-1.0701601688995099</v>
      </c>
      <c r="E3" s="472">
        <v>-1.05976518752169</v>
      </c>
      <c r="F3" s="472">
        <v>-1.0378783854153499</v>
      </c>
      <c r="G3" s="472">
        <v>-0.30860097802590802</v>
      </c>
      <c r="H3" s="472">
        <v>-0.268703222492095</v>
      </c>
      <c r="I3" s="472">
        <v>-0.27054775167524298</v>
      </c>
      <c r="J3" s="472">
        <v>-0.24200753228482699</v>
      </c>
      <c r="K3" s="472">
        <v>-0.19800891359157399</v>
      </c>
      <c r="L3" s="472">
        <v>-0.14481341200030001</v>
      </c>
      <c r="M3" s="472">
        <v>-0.12076689391294899</v>
      </c>
      <c r="N3" s="472">
        <v>-0.14138497835002301</v>
      </c>
      <c r="O3" s="472">
        <v>-0.12161708848718</v>
      </c>
      <c r="P3" s="472">
        <v>-0.18193674685101899</v>
      </c>
      <c r="Q3" s="472">
        <v>-0.25000057551822802</v>
      </c>
      <c r="R3" s="472">
        <v>-0.26510730042255098</v>
      </c>
      <c r="S3" s="472">
        <v>-0.37281598457300502</v>
      </c>
      <c r="T3" s="472">
        <v>-0.44527804495039203</v>
      </c>
      <c r="U3" s="472">
        <v>-0.57791430385758502</v>
      </c>
      <c r="V3" s="472">
        <v>-0.61554596833780495</v>
      </c>
      <c r="W3" s="472">
        <v>-1.1060167463722801</v>
      </c>
      <c r="X3" s="472">
        <v>-1.15314050557572</v>
      </c>
      <c r="Y3" s="472">
        <v>-1.1939792975163499</v>
      </c>
      <c r="Z3" s="472">
        <v>-1.23919432815856</v>
      </c>
      <c r="AA3" s="472">
        <v>-1.25153651797025</v>
      </c>
      <c r="AB3" s="472">
        <v>-1.28155286117999</v>
      </c>
      <c r="AC3" s="472">
        <v>-1.25638673408963</v>
      </c>
      <c r="AD3" s="472">
        <v>-1.2821577239869399</v>
      </c>
      <c r="AE3" s="472">
        <v>-1.29197201628326</v>
      </c>
      <c r="AF3" s="472">
        <v>-1.30735907459265</v>
      </c>
      <c r="AG3" s="472">
        <v>-1.3272601863762401</v>
      </c>
      <c r="AH3" s="472">
        <v>-1.3576929103716699</v>
      </c>
      <c r="AI3" s="472">
        <v>-1.3213852446578001</v>
      </c>
      <c r="AJ3" s="472">
        <v>-1.26376965726127</v>
      </c>
      <c r="AK3" s="472">
        <v>-1.25817532614294</v>
      </c>
      <c r="AL3" s="472">
        <v>-1.2066904479854601</v>
      </c>
      <c r="AM3" s="472">
        <v>-1.18938127037601</v>
      </c>
      <c r="AN3" s="472">
        <v>-1.1498410135442401</v>
      </c>
      <c r="AO3" s="472">
        <v>-1.05395971838586</v>
      </c>
      <c r="AP3" s="472">
        <v>-1.0179831610904</v>
      </c>
      <c r="AQ3" s="472">
        <v>-0.84862631314504</v>
      </c>
    </row>
    <row r="4" spans="1:43" s="471" customFormat="1" ht="12.75" x14ac:dyDescent="0.2">
      <c r="A4" s="470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3"/>
    </row>
    <row r="5" spans="1:43" s="471" customFormat="1" ht="12.75" x14ac:dyDescent="0.2">
      <c r="A5" s="470" t="s">
        <v>624</v>
      </c>
    </row>
    <row r="6" spans="1:43" s="471" customFormat="1" ht="12.75" x14ac:dyDescent="0.2">
      <c r="A6" s="471" t="s">
        <v>622</v>
      </c>
      <c r="B6" s="472">
        <v>0.1923004758546106</v>
      </c>
      <c r="C6" s="472">
        <v>0.25434349999274342</v>
      </c>
      <c r="D6" s="472">
        <v>0.20197785752207295</v>
      </c>
      <c r="E6" s="472">
        <v>0.1710347924711868</v>
      </c>
      <c r="F6" s="472">
        <v>0.15992225070687538</v>
      </c>
      <c r="G6" s="472">
        <v>0.18981907131499731</v>
      </c>
      <c r="H6" s="472">
        <v>0.20380292486162285</v>
      </c>
      <c r="I6" s="472">
        <v>0.18202503634178968</v>
      </c>
      <c r="J6" s="472">
        <v>0.11015266341504402</v>
      </c>
      <c r="K6" s="472">
        <v>-8.3087902772168917E-3</v>
      </c>
      <c r="L6" s="472">
        <v>-0.1094875079614111</v>
      </c>
      <c r="M6" s="472">
        <v>-0.20829574364368408</v>
      </c>
      <c r="N6" s="472">
        <v>-0.35858105014211122</v>
      </c>
      <c r="O6" s="472">
        <v>-0.39364059694541798</v>
      </c>
      <c r="P6" s="472">
        <v>-0.42061159481476817</v>
      </c>
      <c r="Q6" s="472">
        <v>-0.50599772645191321</v>
      </c>
      <c r="R6" s="472">
        <v>-0.58063880962118597</v>
      </c>
      <c r="S6" s="472">
        <v>-0.66239381614567383</v>
      </c>
      <c r="T6" s="472">
        <v>-0.74938969650444454</v>
      </c>
      <c r="U6" s="472">
        <v>-0.82982428406848885</v>
      </c>
      <c r="V6" s="472">
        <v>-0.89916095352306946</v>
      </c>
      <c r="W6" s="472">
        <v>-0.94578151018594336</v>
      </c>
      <c r="X6" s="472">
        <v>-0.96361147741835329</v>
      </c>
      <c r="Y6" s="472">
        <v>-1.0080705612115637</v>
      </c>
      <c r="Z6" s="472">
        <v>-1.0220852943566283</v>
      </c>
      <c r="AA6" s="472">
        <v>-1.0557798088230925</v>
      </c>
      <c r="AB6" s="472">
        <v>-1.0592867375024992</v>
      </c>
      <c r="AC6" s="472">
        <v>-1.0318804974797022</v>
      </c>
      <c r="AD6" s="472">
        <v>-1.0664695731169589</v>
      </c>
      <c r="AE6" s="472">
        <v>-1.0664966822864705</v>
      </c>
      <c r="AF6" s="472">
        <v>-1.0565459448493142</v>
      </c>
      <c r="AG6" s="472">
        <v>-1.0545417512630086</v>
      </c>
      <c r="AH6" s="472">
        <v>-1.0038092295007897</v>
      </c>
      <c r="AI6" s="472">
        <v>-0.96148821051564481</v>
      </c>
      <c r="AJ6" s="472">
        <v>-0.93075422935085783</v>
      </c>
      <c r="AK6" s="472">
        <v>-0.90050843008641179</v>
      </c>
      <c r="AL6" s="472">
        <v>-0.8699327704947426</v>
      </c>
      <c r="AM6" s="472">
        <v>-0.84386663970699938</v>
      </c>
      <c r="AN6" s="472">
        <v>-0.78089562246963551</v>
      </c>
      <c r="AO6" s="472">
        <v>-0.71455059726251657</v>
      </c>
      <c r="AP6" s="472">
        <v>-0.61826693625267981</v>
      </c>
      <c r="AQ6" s="472">
        <v>-0.47887662970465072</v>
      </c>
    </row>
    <row r="7" spans="1:43" s="471" customFormat="1" ht="12.75" x14ac:dyDescent="0.2"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</row>
    <row r="8" spans="1:43" s="471" customFormat="1" ht="12.75" x14ac:dyDescent="0.2">
      <c r="A8" s="470" t="s">
        <v>625</v>
      </c>
    </row>
    <row r="9" spans="1:43" s="471" customFormat="1" ht="12.75" x14ac:dyDescent="0.2">
      <c r="A9" s="471" t="s">
        <v>622</v>
      </c>
      <c r="B9" s="472">
        <v>-0.69647129411170239</v>
      </c>
      <c r="C9" s="472">
        <v>-0.80230246584679954</v>
      </c>
      <c r="D9" s="472">
        <v>-0.90729283749590595</v>
      </c>
      <c r="E9" s="472">
        <v>-0.95634009091081273</v>
      </c>
      <c r="F9" s="472">
        <v>-0.97516893479364963</v>
      </c>
      <c r="G9" s="472">
        <v>-0.28801708837609363</v>
      </c>
      <c r="H9" s="472">
        <v>-0.2978358601713112</v>
      </c>
      <c r="I9" s="472">
        <v>-0.32882611218678331</v>
      </c>
      <c r="J9" s="472">
        <v>-0.32561787153348132</v>
      </c>
      <c r="K9" s="472">
        <v>-0.27511327974767774</v>
      </c>
      <c r="L9" s="472">
        <v>-0.24078394611480422</v>
      </c>
      <c r="M9" s="472">
        <v>-0.2205737999696897</v>
      </c>
      <c r="N9" s="472">
        <v>-0.22396447670794142</v>
      </c>
      <c r="O9" s="472">
        <v>-0.25916174383952145</v>
      </c>
      <c r="P9" s="472">
        <v>-0.33011967596485436</v>
      </c>
      <c r="Q9" s="472">
        <v>-0.40132735251042095</v>
      </c>
      <c r="R9" s="472">
        <v>-0.49845171232970853</v>
      </c>
      <c r="S9" s="472">
        <v>-0.59867774484287162</v>
      </c>
      <c r="T9" s="472">
        <v>-0.67041312119969609</v>
      </c>
      <c r="U9" s="472">
        <v>-0.78103524822914949</v>
      </c>
      <c r="V9" s="472">
        <v>-0.85008748598889328</v>
      </c>
      <c r="W9" s="472">
        <v>-1.2770823387644954</v>
      </c>
      <c r="X9" s="472">
        <v>-1.3202975897120421</v>
      </c>
      <c r="Y9" s="472">
        <v>-1.3290896240261716</v>
      </c>
      <c r="Z9" s="472">
        <v>-1.3563853354339024</v>
      </c>
      <c r="AA9" s="472">
        <v>-1.3548672626511398</v>
      </c>
      <c r="AB9" s="472">
        <v>-1.3429146623747905</v>
      </c>
      <c r="AC9" s="472">
        <v>-1.3314768469882732</v>
      </c>
      <c r="AD9" s="472">
        <v>-1.327436683104837</v>
      </c>
      <c r="AE9" s="472">
        <v>-1.3333706638601661</v>
      </c>
      <c r="AF9" s="472">
        <v>-1.3529216026202282</v>
      </c>
      <c r="AG9" s="472">
        <v>-1.3559110503531571</v>
      </c>
      <c r="AH9" s="472">
        <v>-1.3318177991553735</v>
      </c>
      <c r="AI9" s="472">
        <v>-1.2898945263901613</v>
      </c>
      <c r="AJ9" s="472">
        <v>-1.2354525970787951</v>
      </c>
      <c r="AK9" s="472">
        <v>-1.1821660846773152</v>
      </c>
      <c r="AL9" s="472">
        <v>-1.1638559150081096</v>
      </c>
      <c r="AM9" s="472">
        <v>-1.1429444492610545</v>
      </c>
      <c r="AN9" s="472">
        <v>-1.0784505691453254</v>
      </c>
      <c r="AO9" s="472">
        <v>-1.0142143738084033</v>
      </c>
      <c r="AP9" s="472">
        <v>-0.9138755080302402</v>
      </c>
      <c r="AQ9" s="472">
        <v>-0.77414978735740136</v>
      </c>
    </row>
    <row r="11" spans="1:43" ht="15.75" x14ac:dyDescent="0.25">
      <c r="B11" s="468" t="s">
        <v>620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showGridLines="0" workbookViewId="0">
      <selection activeCell="F9" sqref="F9"/>
    </sheetView>
  </sheetViews>
  <sheetFormatPr defaultRowHeight="15" x14ac:dyDescent="0.25"/>
  <cols>
    <col min="1" max="1" width="9.140625" style="244"/>
    <col min="2" max="12" width="9.140625" style="117"/>
    <col min="13" max="16384" width="9.140625" style="60"/>
  </cols>
  <sheetData>
    <row r="2" spans="1:12" s="238" customFormat="1" ht="15" customHeight="1" x14ac:dyDescent="0.2">
      <c r="A2" s="236"/>
      <c r="B2" s="237">
        <v>2010</v>
      </c>
      <c r="C2" s="237">
        <v>2015</v>
      </c>
      <c r="D2" s="237">
        <v>2020</v>
      </c>
      <c r="E2" s="237">
        <v>2025</v>
      </c>
      <c r="F2" s="237">
        <v>2030</v>
      </c>
      <c r="G2" s="237">
        <v>2035</v>
      </c>
      <c r="H2" s="237">
        <v>2040</v>
      </c>
      <c r="I2" s="237">
        <v>2045</v>
      </c>
      <c r="J2" s="237">
        <v>2050</v>
      </c>
      <c r="K2" s="237">
        <v>2055</v>
      </c>
      <c r="L2" s="237">
        <v>2060</v>
      </c>
    </row>
    <row r="3" spans="1:12" s="240" customFormat="1" ht="12.75" x14ac:dyDescent="0.2">
      <c r="A3" s="238" t="s">
        <v>331</v>
      </c>
      <c r="B3" s="239">
        <v>-2.0415926959168331</v>
      </c>
      <c r="C3" s="239">
        <v>0.31638884720024407</v>
      </c>
      <c r="D3" s="239">
        <v>-0.60532792025822513</v>
      </c>
      <c r="E3" s="239">
        <v>-0.23092244884769242</v>
      </c>
      <c r="F3" s="239">
        <v>-0.12380878829596487</v>
      </c>
      <c r="G3" s="239">
        <v>-0.40285425885793202</v>
      </c>
      <c r="H3" s="239">
        <v>-1.0359786928407999</v>
      </c>
      <c r="I3" s="239">
        <v>-1.1182498379427197</v>
      </c>
      <c r="J3" s="239">
        <v>-1.1191863782107236</v>
      </c>
      <c r="K3" s="239">
        <v>-1.0038655438213584</v>
      </c>
      <c r="L3" s="239">
        <v>-0.79254193003068796</v>
      </c>
    </row>
    <row r="4" spans="1:12" s="240" customFormat="1" ht="12.75" x14ac:dyDescent="0.2">
      <c r="A4" s="238" t="s">
        <v>332</v>
      </c>
      <c r="B4" s="239">
        <v>-0.200532752682264</v>
      </c>
      <c r="C4" s="239">
        <v>0.24448696663197378</v>
      </c>
      <c r="D4" s="239">
        <v>-0.27328996303593867</v>
      </c>
      <c r="E4" s="239">
        <v>-0.20705615295628643</v>
      </c>
      <c r="F4" s="239">
        <v>5.8133891762501833E-2</v>
      </c>
      <c r="G4" s="239">
        <v>-0.12978513869315034</v>
      </c>
      <c r="H4" s="239">
        <v>-0.10827368061033793</v>
      </c>
      <c r="I4" s="239">
        <v>-0.15501796923826916</v>
      </c>
      <c r="J4" s="239">
        <v>-0.20833016970424056</v>
      </c>
      <c r="K4" s="239">
        <v>-2.7859949977115939E-2</v>
      </c>
      <c r="L4" s="239">
        <v>0.16629105462948601</v>
      </c>
    </row>
    <row r="5" spans="1:12" s="240" customFormat="1" ht="12.75" x14ac:dyDescent="0.2">
      <c r="A5" s="238" t="s">
        <v>333</v>
      </c>
      <c r="B5" s="239">
        <v>-1.7187173608974149E-2</v>
      </c>
      <c r="C5" s="239">
        <v>0.31543890770009408</v>
      </c>
      <c r="D5" s="239">
        <v>0.50053275967800737</v>
      </c>
      <c r="E5" s="239">
        <v>3.3109261434338677E-2</v>
      </c>
      <c r="F5" s="239">
        <v>-0.20817352489967966</v>
      </c>
      <c r="G5" s="239">
        <v>-0.56869732290566466</v>
      </c>
      <c r="H5" s="239">
        <v>-0.88373319671558592</v>
      </c>
      <c r="I5" s="239">
        <v>-0.74891875084727166</v>
      </c>
      <c r="J5" s="239">
        <v>-0.51574927735869025</v>
      </c>
      <c r="K5" s="239">
        <v>-0.56336697444836492</v>
      </c>
      <c r="L5" s="239">
        <v>-0.53999476222920118</v>
      </c>
    </row>
    <row r="6" spans="1:12" s="240" customFormat="1" ht="12.75" x14ac:dyDescent="0.2">
      <c r="A6" s="238" t="s">
        <v>334</v>
      </c>
      <c r="B6" s="239">
        <v>-2.4892866145702044</v>
      </c>
      <c r="C6" s="239">
        <v>0.60715648429512381</v>
      </c>
      <c r="D6" s="239">
        <v>-0.43243066055228541</v>
      </c>
      <c r="E6" s="239">
        <v>-0.41030300286204469</v>
      </c>
      <c r="F6" s="239">
        <v>-0.36526991902979811</v>
      </c>
      <c r="G6" s="239">
        <v>-0.34467398804515215</v>
      </c>
      <c r="H6" s="239">
        <v>-0.59578902057618732</v>
      </c>
      <c r="I6" s="239">
        <v>-0.93111633923416148</v>
      </c>
      <c r="J6" s="239">
        <v>-1.185741001706786</v>
      </c>
      <c r="K6" s="239">
        <v>-1.1232415553091069</v>
      </c>
      <c r="L6" s="239">
        <v>-0.8539913401995336</v>
      </c>
    </row>
    <row r="7" spans="1:12" s="238" customFormat="1" ht="15" customHeight="1" thickBot="1" x14ac:dyDescent="0.25">
      <c r="A7" s="241" t="s">
        <v>335</v>
      </c>
      <c r="B7" s="242">
        <v>-0.55514804492126757</v>
      </c>
      <c r="C7" s="242">
        <v>0.25498881388854588</v>
      </c>
      <c r="D7" s="242">
        <v>0.27871784001292088</v>
      </c>
      <c r="E7" s="242">
        <v>2.4579077699860008E-2</v>
      </c>
      <c r="F7" s="242">
        <v>-9.2678311049210205E-2</v>
      </c>
      <c r="G7" s="242">
        <v>-0.100583280959754</v>
      </c>
      <c r="H7" s="242">
        <v>-0.1959527723071508</v>
      </c>
      <c r="I7" s="242">
        <v>-0.20400970765853677</v>
      </c>
      <c r="J7" s="242">
        <v>-0.18023721943499771</v>
      </c>
      <c r="K7" s="242">
        <v>-0.11356775482009862</v>
      </c>
      <c r="L7" s="242">
        <v>-3.4482294479887265E-2</v>
      </c>
    </row>
    <row r="8" spans="1:12" x14ac:dyDescent="0.25">
      <c r="A8" s="243" t="s">
        <v>336</v>
      </c>
    </row>
    <row r="9" spans="1:12" x14ac:dyDescent="0.25">
      <c r="F9" s="235" t="s">
        <v>330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showGridLines="0" workbookViewId="0">
      <selection sqref="A1:Y1"/>
    </sheetView>
  </sheetViews>
  <sheetFormatPr defaultRowHeight="15" x14ac:dyDescent="0.25"/>
  <cols>
    <col min="1" max="1" width="9.140625" style="244"/>
    <col min="2" max="38" width="9.140625" style="117"/>
    <col min="39" max="16384" width="9.140625" style="60"/>
  </cols>
  <sheetData>
    <row r="1" spans="1:67" s="238" customFormat="1" ht="15" customHeight="1" x14ac:dyDescent="0.2">
      <c r="A1" s="236"/>
      <c r="B1" s="237">
        <v>1995</v>
      </c>
      <c r="C1" s="237">
        <v>1996</v>
      </c>
      <c r="D1" s="237">
        <v>1997</v>
      </c>
      <c r="E1" s="237">
        <v>1998</v>
      </c>
      <c r="F1" s="237">
        <v>1999</v>
      </c>
      <c r="G1" s="237">
        <v>2000</v>
      </c>
      <c r="H1" s="237">
        <v>2001</v>
      </c>
      <c r="I1" s="237">
        <v>2002</v>
      </c>
      <c r="J1" s="237">
        <v>2003</v>
      </c>
      <c r="K1" s="237">
        <v>2004</v>
      </c>
      <c r="L1" s="237">
        <v>2005</v>
      </c>
      <c r="M1" s="237">
        <v>2006</v>
      </c>
      <c r="N1" s="237">
        <v>2007</v>
      </c>
      <c r="O1" s="237">
        <v>2008</v>
      </c>
      <c r="P1" s="237">
        <v>2009</v>
      </c>
      <c r="Q1" s="237">
        <v>2010</v>
      </c>
      <c r="R1" s="237">
        <v>2011</v>
      </c>
      <c r="S1" s="237">
        <v>2012</v>
      </c>
      <c r="T1" s="237">
        <v>2013</v>
      </c>
      <c r="U1" s="237">
        <v>2014</v>
      </c>
      <c r="V1" s="237">
        <v>2015</v>
      </c>
      <c r="W1" s="237">
        <v>2016</v>
      </c>
      <c r="X1" s="237">
        <v>2017</v>
      </c>
      <c r="Y1" s="237">
        <v>2018</v>
      </c>
      <c r="Z1" s="237">
        <v>2019</v>
      </c>
      <c r="AA1" s="237">
        <v>2020</v>
      </c>
      <c r="AB1" s="237">
        <v>2021</v>
      </c>
      <c r="AC1" s="237">
        <v>2022</v>
      </c>
      <c r="AD1" s="237">
        <v>2023</v>
      </c>
      <c r="AE1" s="237">
        <v>2024</v>
      </c>
      <c r="AF1" s="237">
        <v>2025</v>
      </c>
      <c r="AG1" s="237">
        <v>2026</v>
      </c>
      <c r="AH1" s="237">
        <v>2027</v>
      </c>
      <c r="AI1" s="237">
        <v>2028</v>
      </c>
      <c r="AJ1" s="237">
        <v>2029</v>
      </c>
      <c r="AK1" s="237">
        <v>2030</v>
      </c>
      <c r="AL1" s="237">
        <v>2031</v>
      </c>
      <c r="AM1" s="237">
        <v>2032</v>
      </c>
      <c r="AN1" s="237">
        <v>2033</v>
      </c>
      <c r="AO1" s="237">
        <v>2034</v>
      </c>
      <c r="AP1" s="237">
        <v>2035</v>
      </c>
      <c r="AQ1" s="237">
        <v>2036</v>
      </c>
      <c r="AR1" s="237">
        <v>2037</v>
      </c>
      <c r="AS1" s="237">
        <v>2038</v>
      </c>
      <c r="AT1" s="237">
        <v>2039</v>
      </c>
      <c r="AU1" s="237">
        <v>2040</v>
      </c>
      <c r="AV1" s="237">
        <v>2041</v>
      </c>
      <c r="AW1" s="237">
        <v>2042</v>
      </c>
      <c r="AX1" s="237">
        <v>2043</v>
      </c>
      <c r="AY1" s="237">
        <v>2044</v>
      </c>
      <c r="AZ1" s="237">
        <v>2045</v>
      </c>
      <c r="BA1" s="237">
        <v>2046</v>
      </c>
      <c r="BB1" s="237">
        <v>2047</v>
      </c>
      <c r="BC1" s="237">
        <v>2048</v>
      </c>
      <c r="BD1" s="237">
        <v>2049</v>
      </c>
      <c r="BE1" s="237">
        <v>2050</v>
      </c>
      <c r="BF1" s="237">
        <v>2051</v>
      </c>
      <c r="BG1" s="237">
        <v>2052</v>
      </c>
      <c r="BH1" s="237">
        <v>2053</v>
      </c>
      <c r="BI1" s="237">
        <v>2054</v>
      </c>
      <c r="BJ1" s="237">
        <v>2055</v>
      </c>
      <c r="BK1" s="237">
        <v>2056</v>
      </c>
      <c r="BL1" s="237">
        <v>2057</v>
      </c>
      <c r="BM1" s="237">
        <v>2058</v>
      </c>
      <c r="BN1" s="237">
        <v>2059</v>
      </c>
      <c r="BO1" s="237">
        <v>2060</v>
      </c>
    </row>
    <row r="2" spans="1:67" s="240" customFormat="1" ht="12.75" x14ac:dyDescent="0.2">
      <c r="A2" s="238" t="s">
        <v>331</v>
      </c>
      <c r="B2" s="239">
        <v>47.068318300000001</v>
      </c>
      <c r="C2" s="239">
        <v>49.205103600000001</v>
      </c>
      <c r="D2" s="239">
        <v>50.995463800000003</v>
      </c>
      <c r="E2" s="239">
        <v>51.527709600000001</v>
      </c>
      <c r="F2" s="239">
        <v>49.9599002</v>
      </c>
      <c r="G2" s="239">
        <v>49.366970700000003</v>
      </c>
      <c r="H2" s="239">
        <v>51.5345291</v>
      </c>
      <c r="I2" s="239">
        <v>53.344132799999997</v>
      </c>
      <c r="J2" s="239">
        <v>54.976496400000002</v>
      </c>
      <c r="K2" s="239">
        <v>56.518252699999998</v>
      </c>
      <c r="L2" s="239">
        <v>59.603210500000003</v>
      </c>
      <c r="M2" s="239">
        <v>62.435646699999999</v>
      </c>
      <c r="N2" s="239">
        <v>67.033820599999999</v>
      </c>
      <c r="O2" s="239">
        <v>71.377926099999996</v>
      </c>
      <c r="P2" s="239">
        <v>71.134122099999999</v>
      </c>
      <c r="Q2" s="239">
        <v>72.9949127</v>
      </c>
      <c r="R2" s="239">
        <v>72.529215600000001</v>
      </c>
      <c r="S2" s="239">
        <v>73.763789099999997</v>
      </c>
      <c r="T2" s="239">
        <v>75.118479399999998</v>
      </c>
      <c r="U2" s="239">
        <v>75.985272600000002</v>
      </c>
      <c r="V2" s="239">
        <v>76.7</v>
      </c>
      <c r="W2" s="239"/>
      <c r="X2" s="239"/>
      <c r="Y2" s="239"/>
      <c r="Z2" s="239"/>
      <c r="AA2" s="239">
        <v>80.581858948198416</v>
      </c>
      <c r="AB2" s="239"/>
      <c r="AC2" s="239"/>
      <c r="AD2" s="239"/>
      <c r="AE2" s="239"/>
      <c r="AF2" s="239">
        <v>85.350351917198864</v>
      </c>
      <c r="AG2" s="239"/>
      <c r="AH2" s="239"/>
      <c r="AI2" s="239"/>
      <c r="AJ2" s="239"/>
      <c r="AK2" s="239">
        <v>90.863058851028285</v>
      </c>
      <c r="AL2" s="239"/>
      <c r="AM2" s="239"/>
      <c r="AN2" s="239"/>
      <c r="AO2" s="239"/>
      <c r="AP2" s="239">
        <v>93.427384017595671</v>
      </c>
      <c r="AQ2" s="239"/>
      <c r="AR2" s="239"/>
      <c r="AS2" s="239"/>
      <c r="AT2" s="239"/>
      <c r="AU2" s="239">
        <v>93.521726536536136</v>
      </c>
      <c r="AV2" s="239"/>
      <c r="AW2" s="239"/>
      <c r="AX2" s="239"/>
      <c r="AY2" s="239"/>
      <c r="AZ2" s="239">
        <v>92.335224619259108</v>
      </c>
      <c r="BA2" s="239"/>
      <c r="BB2" s="239"/>
      <c r="BC2" s="239"/>
      <c r="BD2" s="239"/>
      <c r="BE2" s="239">
        <v>90.984991587036021</v>
      </c>
      <c r="BF2" s="239"/>
      <c r="BG2" s="239"/>
      <c r="BH2" s="239"/>
      <c r="BI2" s="239"/>
      <c r="BJ2" s="239">
        <v>89.761043383070344</v>
      </c>
      <c r="BK2" s="239"/>
      <c r="BL2" s="239"/>
      <c r="BM2" s="239"/>
      <c r="BN2" s="239"/>
      <c r="BO2" s="239">
        <v>89.761043383070344</v>
      </c>
    </row>
    <row r="3" spans="1:67" s="240" customFormat="1" ht="12.75" x14ac:dyDescent="0.2">
      <c r="A3" s="238" t="s">
        <v>332</v>
      </c>
      <c r="B3" s="239">
        <v>76.715830400000002</v>
      </c>
      <c r="C3" s="239">
        <v>78.507449699999995</v>
      </c>
      <c r="D3" s="239">
        <v>76.297163800000007</v>
      </c>
      <c r="E3" s="239">
        <v>73.425949500000002</v>
      </c>
      <c r="F3" s="239">
        <v>72.756108499999996</v>
      </c>
      <c r="G3" s="239">
        <v>72.085966299999995</v>
      </c>
      <c r="H3" s="239">
        <v>74.295381199999994</v>
      </c>
      <c r="I3" s="239">
        <v>74.251717099999993</v>
      </c>
      <c r="J3" s="239">
        <v>77.419318200000006</v>
      </c>
      <c r="K3" s="239">
        <v>79.077103800000003</v>
      </c>
      <c r="L3" s="239">
        <v>80.179861599999995</v>
      </c>
      <c r="M3" s="239">
        <v>80.968800099999996</v>
      </c>
      <c r="N3" s="239">
        <v>83.608649200000002</v>
      </c>
      <c r="O3" s="239">
        <v>81.404154700000007</v>
      </c>
      <c r="P3" s="239">
        <v>83.041562200000001</v>
      </c>
      <c r="Q3" s="239">
        <v>81.064955900000001</v>
      </c>
      <c r="R3" s="239">
        <v>82.755964199999994</v>
      </c>
      <c r="S3" s="239">
        <v>82.261827600000004</v>
      </c>
      <c r="T3" s="239">
        <v>82.288149700000005</v>
      </c>
      <c r="U3" s="239">
        <v>83.194479099999995</v>
      </c>
      <c r="V3" s="239">
        <v>83.9</v>
      </c>
      <c r="W3" s="239"/>
      <c r="X3" s="239"/>
      <c r="Y3" s="239"/>
      <c r="Z3" s="239"/>
      <c r="AA3" s="239">
        <v>83.94044001100076</v>
      </c>
      <c r="AB3" s="239"/>
      <c r="AC3" s="239"/>
      <c r="AD3" s="239"/>
      <c r="AE3" s="239"/>
      <c r="AF3" s="239">
        <v>84.744452102618482</v>
      </c>
      <c r="AG3" s="239"/>
      <c r="AH3" s="239"/>
      <c r="AI3" s="239"/>
      <c r="AJ3" s="239"/>
      <c r="AK3" s="239">
        <v>86.180832757421314</v>
      </c>
      <c r="AL3" s="239"/>
      <c r="AM3" s="239"/>
      <c r="AN3" s="239"/>
      <c r="AO3" s="239"/>
      <c r="AP3" s="239">
        <v>86.926190934841543</v>
      </c>
      <c r="AQ3" s="239"/>
      <c r="AR3" s="239"/>
      <c r="AS3" s="239"/>
      <c r="AT3" s="239"/>
      <c r="AU3" s="239">
        <v>86.818963754849875</v>
      </c>
      <c r="AV3" s="239"/>
      <c r="AW3" s="239"/>
      <c r="AX3" s="239"/>
      <c r="AY3" s="239"/>
      <c r="AZ3" s="239">
        <v>86.84165472152867</v>
      </c>
      <c r="BA3" s="239"/>
      <c r="BB3" s="239"/>
      <c r="BC3" s="239"/>
      <c r="BD3" s="239"/>
      <c r="BE3" s="239">
        <v>86.531486892615135</v>
      </c>
      <c r="BF3" s="239"/>
      <c r="BG3" s="239"/>
      <c r="BH3" s="239"/>
      <c r="BI3" s="239"/>
      <c r="BJ3" s="239">
        <v>86.404330617445851</v>
      </c>
      <c r="BK3" s="239"/>
      <c r="BL3" s="239"/>
      <c r="BM3" s="239"/>
      <c r="BN3" s="239"/>
      <c r="BO3" s="239">
        <v>86.404330617445851</v>
      </c>
    </row>
    <row r="4" spans="1:67" s="240" customFormat="1" ht="12.75" x14ac:dyDescent="0.2">
      <c r="A4" s="238" t="s">
        <v>333</v>
      </c>
      <c r="B4" s="239">
        <v>50.609835400000001</v>
      </c>
      <c r="C4" s="239">
        <v>50.205925299999997</v>
      </c>
      <c r="D4" s="239">
        <v>51.406770399999999</v>
      </c>
      <c r="E4" s="239">
        <v>52.762081799999997</v>
      </c>
      <c r="F4" s="239">
        <v>53.056667300000001</v>
      </c>
      <c r="G4" s="239">
        <v>53.528045800000001</v>
      </c>
      <c r="H4" s="239">
        <v>57.3537198</v>
      </c>
      <c r="I4" s="239">
        <v>60.358154300000002</v>
      </c>
      <c r="J4" s="239">
        <v>61.610763800000001</v>
      </c>
      <c r="K4" s="239">
        <v>61.803741600000002</v>
      </c>
      <c r="L4" s="239">
        <v>62.076081500000001</v>
      </c>
      <c r="M4" s="239">
        <v>61.794875099999999</v>
      </c>
      <c r="N4" s="239">
        <v>60.518955499999997</v>
      </c>
      <c r="O4" s="239">
        <v>62.550800700000003</v>
      </c>
      <c r="P4" s="239">
        <v>64.224409699999995</v>
      </c>
      <c r="Q4" s="239">
        <v>64.626196699999994</v>
      </c>
      <c r="R4" s="239">
        <v>65.169775200000004</v>
      </c>
      <c r="S4" s="239">
        <v>64.509286099999997</v>
      </c>
      <c r="T4" s="239">
        <v>66.149541999999997</v>
      </c>
      <c r="U4" s="239">
        <v>67.668663600000002</v>
      </c>
      <c r="V4" s="239">
        <v>68.37</v>
      </c>
      <c r="W4" s="239"/>
      <c r="X4" s="239"/>
      <c r="Y4" s="239"/>
      <c r="Z4" s="239"/>
      <c r="AA4" s="239">
        <v>68.88504531708702</v>
      </c>
      <c r="AB4" s="239"/>
      <c r="AC4" s="239"/>
      <c r="AD4" s="239"/>
      <c r="AE4" s="239"/>
      <c r="AF4" s="239">
        <v>71.120695480119991</v>
      </c>
      <c r="AG4" s="239"/>
      <c r="AH4" s="239"/>
      <c r="AI4" s="239"/>
      <c r="AJ4" s="239"/>
      <c r="AK4" s="239">
        <v>73.125362361306472</v>
      </c>
      <c r="AL4" s="239"/>
      <c r="AM4" s="239"/>
      <c r="AN4" s="239"/>
      <c r="AO4" s="239"/>
      <c r="AP4" s="239">
        <v>74.20246524717291</v>
      </c>
      <c r="AQ4" s="239"/>
      <c r="AR4" s="239"/>
      <c r="AS4" s="239"/>
      <c r="AT4" s="239"/>
      <c r="AU4" s="239">
        <v>74.293308183311893</v>
      </c>
      <c r="AV4" s="239"/>
      <c r="AW4" s="239"/>
      <c r="AX4" s="239"/>
      <c r="AY4" s="239"/>
      <c r="AZ4" s="239">
        <v>74.198766579907812</v>
      </c>
      <c r="BA4" s="239"/>
      <c r="BB4" s="239"/>
      <c r="BC4" s="239"/>
      <c r="BD4" s="239"/>
      <c r="BE4" s="239">
        <v>74.417743897292866</v>
      </c>
      <c r="BF4" s="239"/>
      <c r="BG4" s="239"/>
      <c r="BH4" s="239"/>
      <c r="BI4" s="239"/>
      <c r="BJ4" s="239">
        <v>74.219738692478572</v>
      </c>
      <c r="BK4" s="239"/>
      <c r="BL4" s="239"/>
      <c r="BM4" s="239"/>
      <c r="BN4" s="239"/>
      <c r="BO4" s="239">
        <v>74.219738692478572</v>
      </c>
    </row>
    <row r="5" spans="1:67" s="238" customFormat="1" ht="15" customHeight="1" thickBot="1" x14ac:dyDescent="0.25">
      <c r="A5" s="241" t="s">
        <v>334</v>
      </c>
      <c r="B5" s="242">
        <v>41.686714700000003</v>
      </c>
      <c r="C5" s="242">
        <v>43.501660600000001</v>
      </c>
      <c r="D5" s="242">
        <v>45.494895200000002</v>
      </c>
      <c r="E5" s="242">
        <v>46.5123605</v>
      </c>
      <c r="F5" s="242">
        <v>47.379830200000001</v>
      </c>
      <c r="G5" s="242">
        <v>46.997698999999997</v>
      </c>
      <c r="H5" s="242">
        <v>46.287532200000001</v>
      </c>
      <c r="I5" s="242">
        <v>47.003803400000002</v>
      </c>
      <c r="J5" s="242">
        <v>47.602360900000001</v>
      </c>
      <c r="K5" s="242">
        <v>49.225199500000002</v>
      </c>
      <c r="L5" s="242">
        <v>49.7897702</v>
      </c>
      <c r="M5" s="242">
        <v>50.3994815</v>
      </c>
      <c r="N5" s="242">
        <v>53.058222800000003</v>
      </c>
      <c r="O5" s="242">
        <v>54.433940499999999</v>
      </c>
      <c r="P5" s="242">
        <v>59.112268</v>
      </c>
      <c r="Q5" s="242">
        <v>61.690270699999999</v>
      </c>
      <c r="R5" s="242">
        <v>63.842958000000003</v>
      </c>
      <c r="S5" s="242">
        <v>65.5825782</v>
      </c>
      <c r="T5" s="242">
        <v>67.178156599999994</v>
      </c>
      <c r="U5" s="242">
        <v>68.708517999999998</v>
      </c>
      <c r="V5" s="242">
        <v>69.95</v>
      </c>
      <c r="W5" s="242"/>
      <c r="X5" s="242"/>
      <c r="Y5" s="242"/>
      <c r="Z5" s="242"/>
      <c r="AA5" s="242">
        <v>74.462649730069217</v>
      </c>
      <c r="AB5" s="242"/>
      <c r="AC5" s="242"/>
      <c r="AD5" s="242"/>
      <c r="AE5" s="242"/>
      <c r="AF5" s="242">
        <v>77.918426975405566</v>
      </c>
      <c r="AG5" s="242"/>
      <c r="AH5" s="242"/>
      <c r="AI5" s="242"/>
      <c r="AJ5" s="242"/>
      <c r="AK5" s="242">
        <v>80.896828257706943</v>
      </c>
      <c r="AL5" s="242"/>
      <c r="AM5" s="242"/>
      <c r="AN5" s="242"/>
      <c r="AO5" s="242"/>
      <c r="AP5" s="242">
        <v>82.505316378991438</v>
      </c>
      <c r="AQ5" s="242"/>
      <c r="AR5" s="242"/>
      <c r="AS5" s="242"/>
      <c r="AT5" s="242"/>
      <c r="AU5" s="242">
        <v>83.322098381680121</v>
      </c>
      <c r="AV5" s="242"/>
      <c r="AW5" s="242"/>
      <c r="AX5" s="242"/>
      <c r="AY5" s="242"/>
      <c r="AZ5" s="242">
        <v>83.360941908398871</v>
      </c>
      <c r="BA5" s="242"/>
      <c r="BB5" s="242"/>
      <c r="BC5" s="242"/>
      <c r="BD5" s="242"/>
      <c r="BE5" s="242">
        <v>82.413212796384755</v>
      </c>
      <c r="BF5" s="242"/>
      <c r="BG5" s="242"/>
      <c r="BH5" s="242"/>
      <c r="BI5" s="242"/>
      <c r="BJ5" s="242">
        <v>80.962030862586658</v>
      </c>
      <c r="BK5" s="242"/>
      <c r="BL5" s="242"/>
      <c r="BM5" s="242"/>
      <c r="BN5" s="242"/>
      <c r="BO5" s="242">
        <v>80.962030862586658</v>
      </c>
    </row>
    <row r="6" spans="1:67" x14ac:dyDescent="0.25">
      <c r="A6" s="243" t="s">
        <v>338</v>
      </c>
    </row>
    <row r="9" spans="1:67" x14ac:dyDescent="0.25">
      <c r="J9" s="235" t="s">
        <v>337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showGridLines="0" zoomScaleNormal="100" workbookViewId="0">
      <selection activeCell="B10" sqref="B10"/>
    </sheetView>
  </sheetViews>
  <sheetFormatPr defaultRowHeight="16.5" x14ac:dyDescent="0.3"/>
  <cols>
    <col min="1" max="1" width="58.140625" style="482" bestFit="1" customWidth="1"/>
    <col min="2" max="16384" width="9.140625" style="482"/>
  </cols>
  <sheetData>
    <row r="1" spans="1:52" s="475" customFormat="1" ht="12.75" x14ac:dyDescent="0.2">
      <c r="A1" s="236"/>
      <c r="B1" s="237">
        <v>2014</v>
      </c>
      <c r="C1" s="237">
        <f>B1+1</f>
        <v>2015</v>
      </c>
      <c r="D1" s="237">
        <f t="shared" ref="D1:AZ1" si="0">C1+1</f>
        <v>2016</v>
      </c>
      <c r="E1" s="237">
        <f t="shared" si="0"/>
        <v>2017</v>
      </c>
      <c r="F1" s="237">
        <f t="shared" si="0"/>
        <v>2018</v>
      </c>
      <c r="G1" s="237">
        <f t="shared" si="0"/>
        <v>2019</v>
      </c>
      <c r="H1" s="237">
        <f t="shared" si="0"/>
        <v>2020</v>
      </c>
      <c r="I1" s="237">
        <f t="shared" si="0"/>
        <v>2021</v>
      </c>
      <c r="J1" s="237">
        <f t="shared" si="0"/>
        <v>2022</v>
      </c>
      <c r="K1" s="237">
        <f t="shared" si="0"/>
        <v>2023</v>
      </c>
      <c r="L1" s="237">
        <f t="shared" si="0"/>
        <v>2024</v>
      </c>
      <c r="M1" s="237">
        <f t="shared" si="0"/>
        <v>2025</v>
      </c>
      <c r="N1" s="237">
        <f t="shared" si="0"/>
        <v>2026</v>
      </c>
      <c r="O1" s="237">
        <f t="shared" si="0"/>
        <v>2027</v>
      </c>
      <c r="P1" s="237">
        <f t="shared" si="0"/>
        <v>2028</v>
      </c>
      <c r="Q1" s="237">
        <f t="shared" si="0"/>
        <v>2029</v>
      </c>
      <c r="R1" s="237">
        <f t="shared" si="0"/>
        <v>2030</v>
      </c>
      <c r="S1" s="237">
        <f t="shared" si="0"/>
        <v>2031</v>
      </c>
      <c r="T1" s="237">
        <f t="shared" si="0"/>
        <v>2032</v>
      </c>
      <c r="U1" s="237">
        <f t="shared" si="0"/>
        <v>2033</v>
      </c>
      <c r="V1" s="237">
        <f t="shared" si="0"/>
        <v>2034</v>
      </c>
      <c r="W1" s="237">
        <f t="shared" si="0"/>
        <v>2035</v>
      </c>
      <c r="X1" s="237">
        <f t="shared" si="0"/>
        <v>2036</v>
      </c>
      <c r="Y1" s="237">
        <f t="shared" si="0"/>
        <v>2037</v>
      </c>
      <c r="Z1" s="237">
        <f t="shared" si="0"/>
        <v>2038</v>
      </c>
      <c r="AA1" s="237">
        <f t="shared" si="0"/>
        <v>2039</v>
      </c>
      <c r="AB1" s="237">
        <f t="shared" si="0"/>
        <v>2040</v>
      </c>
      <c r="AC1" s="237">
        <f t="shared" si="0"/>
        <v>2041</v>
      </c>
      <c r="AD1" s="237">
        <f t="shared" si="0"/>
        <v>2042</v>
      </c>
      <c r="AE1" s="237">
        <f t="shared" si="0"/>
        <v>2043</v>
      </c>
      <c r="AF1" s="237">
        <f t="shared" si="0"/>
        <v>2044</v>
      </c>
      <c r="AG1" s="237">
        <f t="shared" si="0"/>
        <v>2045</v>
      </c>
      <c r="AH1" s="237">
        <f t="shared" si="0"/>
        <v>2046</v>
      </c>
      <c r="AI1" s="237">
        <f t="shared" si="0"/>
        <v>2047</v>
      </c>
      <c r="AJ1" s="237">
        <f t="shared" si="0"/>
        <v>2048</v>
      </c>
      <c r="AK1" s="237">
        <f t="shared" si="0"/>
        <v>2049</v>
      </c>
      <c r="AL1" s="237">
        <f t="shared" si="0"/>
        <v>2050</v>
      </c>
      <c r="AM1" s="237">
        <f t="shared" si="0"/>
        <v>2051</v>
      </c>
      <c r="AN1" s="237">
        <f t="shared" si="0"/>
        <v>2052</v>
      </c>
      <c r="AO1" s="237">
        <f t="shared" si="0"/>
        <v>2053</v>
      </c>
      <c r="AP1" s="237">
        <f t="shared" si="0"/>
        <v>2054</v>
      </c>
      <c r="AQ1" s="237">
        <f t="shared" si="0"/>
        <v>2055</v>
      </c>
      <c r="AR1" s="237">
        <f t="shared" si="0"/>
        <v>2056</v>
      </c>
      <c r="AS1" s="237">
        <f t="shared" si="0"/>
        <v>2057</v>
      </c>
      <c r="AT1" s="237">
        <f t="shared" si="0"/>
        <v>2058</v>
      </c>
      <c r="AU1" s="237">
        <f t="shared" si="0"/>
        <v>2059</v>
      </c>
      <c r="AV1" s="237">
        <f t="shared" si="0"/>
        <v>2060</v>
      </c>
      <c r="AW1" s="237">
        <f t="shared" si="0"/>
        <v>2061</v>
      </c>
      <c r="AX1" s="237">
        <f t="shared" si="0"/>
        <v>2062</v>
      </c>
      <c r="AY1" s="237">
        <f t="shared" si="0"/>
        <v>2063</v>
      </c>
      <c r="AZ1" s="237">
        <f t="shared" si="0"/>
        <v>2064</v>
      </c>
    </row>
    <row r="2" spans="1:52" s="478" customFormat="1" ht="12.75" x14ac:dyDescent="0.2">
      <c r="A2" s="476" t="s">
        <v>627</v>
      </c>
      <c r="B2" s="477">
        <v>7.3997431172583589E-2</v>
      </c>
      <c r="C2" s="477">
        <v>7.399534323858338E-2</v>
      </c>
      <c r="D2" s="477">
        <v>7.3990083385694613E-2</v>
      </c>
      <c r="E2" s="477">
        <v>7.3985545341183151E-2</v>
      </c>
      <c r="F2" s="477">
        <v>7.3983203319645821E-2</v>
      </c>
      <c r="G2" s="477">
        <v>7.3984289924069427E-2</v>
      </c>
      <c r="H2" s="477">
        <v>7.3987675903059338E-2</v>
      </c>
      <c r="I2" s="477">
        <v>7.3992085440430039E-2</v>
      </c>
      <c r="J2" s="477">
        <v>7.3998754977551998E-2</v>
      </c>
      <c r="K2" s="477">
        <v>7.4006095749024448E-2</v>
      </c>
      <c r="L2" s="477">
        <v>7.4012407867736676E-2</v>
      </c>
      <c r="M2" s="477">
        <v>7.4018885510194213E-2</v>
      </c>
      <c r="N2" s="477">
        <v>7.4026859857509411E-2</v>
      </c>
      <c r="O2" s="477">
        <v>7.4035102231700373E-2</v>
      </c>
      <c r="P2" s="477">
        <v>7.40431910890397E-2</v>
      </c>
      <c r="Q2" s="477">
        <v>7.4052147763919093E-2</v>
      </c>
      <c r="R2" s="477">
        <v>7.4060029252310158E-2</v>
      </c>
      <c r="S2" s="477">
        <v>7.406796964604874E-2</v>
      </c>
      <c r="T2" s="477">
        <v>7.4077530854383483E-2</v>
      </c>
      <c r="U2" s="477">
        <v>7.4085623017318442E-2</v>
      </c>
      <c r="V2" s="477">
        <v>7.4092700011738566E-2</v>
      </c>
      <c r="W2" s="477">
        <v>7.410081085569431E-2</v>
      </c>
      <c r="X2" s="477">
        <v>7.4107916804223364E-2</v>
      </c>
      <c r="Y2" s="477">
        <v>7.4115236526924949E-2</v>
      </c>
      <c r="Z2" s="477">
        <v>7.4122381513779437E-2</v>
      </c>
      <c r="AA2" s="477">
        <v>7.4130758095247953E-2</v>
      </c>
      <c r="AB2" s="477">
        <v>7.4138393923914636E-2</v>
      </c>
      <c r="AC2" s="477">
        <v>7.4145307458835588E-2</v>
      </c>
      <c r="AD2" s="477">
        <v>7.4151073454582148E-2</v>
      </c>
      <c r="AE2" s="477">
        <v>7.4157262909363669E-2</v>
      </c>
      <c r="AF2" s="477">
        <v>7.4162038366027444E-2</v>
      </c>
      <c r="AG2" s="477">
        <v>7.4166398519252233E-2</v>
      </c>
      <c r="AH2" s="477">
        <v>7.4170454735450669E-2</v>
      </c>
      <c r="AI2" s="477">
        <v>7.4174567586278634E-2</v>
      </c>
      <c r="AJ2" s="477">
        <v>7.4180432235538385E-2</v>
      </c>
      <c r="AK2" s="477">
        <v>7.4184400090748212E-2</v>
      </c>
      <c r="AL2" s="477">
        <v>7.418745031123683E-2</v>
      </c>
      <c r="AM2" s="477">
        <v>7.4190653397903428E-2</v>
      </c>
      <c r="AN2" s="477">
        <v>7.4193633411986204E-2</v>
      </c>
      <c r="AO2" s="477">
        <v>7.4196439650862728E-2</v>
      </c>
      <c r="AP2" s="477">
        <v>7.4199816376261218E-2</v>
      </c>
      <c r="AQ2" s="477">
        <v>7.4204080841728276E-2</v>
      </c>
      <c r="AR2" s="477">
        <v>7.4208020948307141E-2</v>
      </c>
      <c r="AS2" s="477">
        <v>7.4211089313883621E-2</v>
      </c>
      <c r="AT2" s="477">
        <v>7.4213510076744024E-2</v>
      </c>
      <c r="AU2" s="477">
        <v>7.4215044786246714E-2</v>
      </c>
      <c r="AV2" s="477">
        <v>7.4216659754693701E-2</v>
      </c>
      <c r="AW2" s="477">
        <v>7.4217852943059964E-2</v>
      </c>
      <c r="AX2" s="477">
        <v>7.4219839767699913E-2</v>
      </c>
      <c r="AY2" s="477">
        <v>7.422334337613315E-2</v>
      </c>
      <c r="AZ2" s="477">
        <v>7.4226482244738393E-2</v>
      </c>
    </row>
    <row r="3" spans="1:52" s="478" customFormat="1" ht="12.75" x14ac:dyDescent="0.2">
      <c r="A3" s="476" t="s">
        <v>628</v>
      </c>
      <c r="B3" s="477">
        <v>5.412880636847698E-3</v>
      </c>
      <c r="C3" s="477">
        <v>5.4134637705197481E-3</v>
      </c>
      <c r="D3" s="477">
        <v>5.4468568842656511E-3</v>
      </c>
      <c r="E3" s="477">
        <v>5.8179705598684845E-3</v>
      </c>
      <c r="F3" s="477">
        <v>6.1863751912790378E-3</v>
      </c>
      <c r="G3" s="477">
        <v>6.5726315619636481E-3</v>
      </c>
      <c r="H3" s="477">
        <v>6.9574913312038973E-3</v>
      </c>
      <c r="I3" s="477">
        <v>7.3353985899840702E-3</v>
      </c>
      <c r="J3" s="477">
        <v>7.7145702874197282E-3</v>
      </c>
      <c r="K3" s="477">
        <v>8.103134678774224E-3</v>
      </c>
      <c r="L3" s="477">
        <v>8.3830839759869175E-3</v>
      </c>
      <c r="M3" s="477">
        <v>8.2843270707984411E-3</v>
      </c>
      <c r="N3" s="477">
        <v>8.1559259278457859E-3</v>
      </c>
      <c r="O3" s="477">
        <v>8.0218528034074008E-3</v>
      </c>
      <c r="P3" s="477">
        <v>7.847924772096497E-3</v>
      </c>
      <c r="Q3" s="477">
        <v>7.6862200838653865E-3</v>
      </c>
      <c r="R3" s="477">
        <v>7.5503137804099384E-3</v>
      </c>
      <c r="S3" s="477">
        <v>7.4534967819638916E-3</v>
      </c>
      <c r="T3" s="477">
        <v>7.2697492254078355E-3</v>
      </c>
      <c r="U3" s="477">
        <v>7.0823483378184794E-3</v>
      </c>
      <c r="V3" s="477">
        <v>6.8631871184284734E-3</v>
      </c>
      <c r="W3" s="477">
        <v>6.6545270041768606E-3</v>
      </c>
      <c r="X3" s="477">
        <v>6.3971270219977611E-3</v>
      </c>
      <c r="Y3" s="477">
        <v>6.2152956058528427E-3</v>
      </c>
      <c r="Z3" s="477">
        <v>6.085117625355867E-3</v>
      </c>
      <c r="AA3" s="477">
        <v>5.8362715186423058E-3</v>
      </c>
      <c r="AB3" s="477">
        <v>5.5940193731197898E-3</v>
      </c>
      <c r="AC3" s="477">
        <v>5.3172726370088828E-3</v>
      </c>
      <c r="AD3" s="477">
        <v>5.0339057385116225E-3</v>
      </c>
      <c r="AE3" s="477">
        <v>4.7874067770867865E-3</v>
      </c>
      <c r="AF3" s="477">
        <v>4.4828288434243186E-3</v>
      </c>
      <c r="AG3" s="477">
        <v>4.3042573675955821E-3</v>
      </c>
      <c r="AH3" s="477">
        <v>4.1886488232255941E-3</v>
      </c>
      <c r="AI3" s="477">
        <v>3.9580053373693145E-3</v>
      </c>
      <c r="AJ3" s="477">
        <v>3.7326891660960518E-3</v>
      </c>
      <c r="AK3" s="477">
        <v>3.487957015421774E-3</v>
      </c>
      <c r="AL3" s="477">
        <v>3.2605900172914125E-3</v>
      </c>
      <c r="AM3" s="477">
        <v>3.0904447976116819E-3</v>
      </c>
      <c r="AN3" s="477">
        <v>2.8908006526245592E-3</v>
      </c>
      <c r="AO3" s="477">
        <v>2.7577410852627918E-3</v>
      </c>
      <c r="AP3" s="477">
        <v>2.6964935584124056E-3</v>
      </c>
      <c r="AQ3" s="477">
        <v>2.6757554554120056E-3</v>
      </c>
      <c r="AR3" s="477">
        <v>2.5899797236215521E-3</v>
      </c>
      <c r="AS3" s="477">
        <v>2.5474945268462194E-3</v>
      </c>
      <c r="AT3" s="477">
        <v>2.5072628223295861E-3</v>
      </c>
      <c r="AU3" s="477">
        <v>2.4724089141325433E-3</v>
      </c>
      <c r="AV3" s="477">
        <v>2.4572494961743758E-3</v>
      </c>
      <c r="AW3" s="477">
        <v>2.4376988155991319E-3</v>
      </c>
      <c r="AX3" s="477">
        <v>2.4381375147340856E-3</v>
      </c>
      <c r="AY3" s="477">
        <v>2.4497859478979549E-3</v>
      </c>
      <c r="AZ3" s="477">
        <v>2.4730819302355169E-3</v>
      </c>
    </row>
    <row r="4" spans="1:52" s="478" customFormat="1" ht="12.75" x14ac:dyDescent="0.2">
      <c r="A4" s="476" t="s">
        <v>629</v>
      </c>
      <c r="B4" s="477">
        <v>8.3508548149751408E-2</v>
      </c>
      <c r="C4" s="477">
        <v>8.3491687598858902E-2</v>
      </c>
      <c r="D4" s="477">
        <v>8.2453033390018304E-2</v>
      </c>
      <c r="E4" s="477">
        <v>8.2395707680425548E-2</v>
      </c>
      <c r="F4" s="477">
        <v>8.240763663068032E-2</v>
      </c>
      <c r="G4" s="477">
        <v>8.2501000824955276E-2</v>
      </c>
      <c r="H4" s="477">
        <v>8.2389485051995448E-2</v>
      </c>
      <c r="I4" s="477">
        <v>8.2293273290442559E-2</v>
      </c>
      <c r="J4" s="477">
        <v>8.2164919340954934E-2</v>
      </c>
      <c r="K4" s="477">
        <v>8.1542118678905345E-2</v>
      </c>
      <c r="L4" s="477">
        <v>8.0783513872836679E-2</v>
      </c>
      <c r="M4" s="477">
        <v>8.0130261816176218E-2</v>
      </c>
      <c r="N4" s="477">
        <v>7.9456594367248584E-2</v>
      </c>
      <c r="O4" s="477">
        <v>7.8874234795105538E-2</v>
      </c>
      <c r="P4" s="477">
        <v>7.8231374227623843E-2</v>
      </c>
      <c r="Q4" s="477">
        <v>7.734966156885198E-2</v>
      </c>
      <c r="R4" s="477">
        <v>7.6797623419915445E-2</v>
      </c>
      <c r="S4" s="477">
        <v>7.609321834013473E-2</v>
      </c>
      <c r="T4" s="477">
        <v>7.5543677276790483E-2</v>
      </c>
      <c r="U4" s="477">
        <v>7.5282460709765603E-2</v>
      </c>
      <c r="V4" s="477">
        <v>7.5037678287025858E-2</v>
      </c>
      <c r="W4" s="477">
        <v>7.5076349583316243E-2</v>
      </c>
      <c r="X4" s="477">
        <v>7.5019576494210163E-2</v>
      </c>
      <c r="Y4" s="477">
        <v>7.5435570738643931E-2</v>
      </c>
      <c r="Z4" s="477">
        <v>7.5651593009684256E-2</v>
      </c>
      <c r="AA4" s="477">
        <v>7.570450950303044E-2</v>
      </c>
      <c r="AB4" s="477">
        <v>7.6201855349776623E-2</v>
      </c>
      <c r="AC4" s="477">
        <v>7.6453770914923974E-2</v>
      </c>
      <c r="AD4" s="477">
        <v>7.681339646358111E-2</v>
      </c>
      <c r="AE4" s="477">
        <v>7.7400463249226212E-2</v>
      </c>
      <c r="AF4" s="477">
        <v>7.7761372491663094E-2</v>
      </c>
      <c r="AG4" s="477">
        <v>7.8609723252353006E-2</v>
      </c>
      <c r="AH4" s="477">
        <v>7.918117265009339E-2</v>
      </c>
      <c r="AI4" s="477">
        <v>7.9606456058339756E-2</v>
      </c>
      <c r="AJ4" s="477">
        <v>8.0042354010592481E-2</v>
      </c>
      <c r="AK4" s="477">
        <v>8.0499688574594844E-2</v>
      </c>
      <c r="AL4" s="477">
        <v>8.1011650301285945E-2</v>
      </c>
      <c r="AM4" s="477">
        <v>8.199501314007733E-2</v>
      </c>
      <c r="AN4" s="477">
        <v>8.2960596603738668E-2</v>
      </c>
      <c r="AO4" s="477">
        <v>8.4209275414716594E-2</v>
      </c>
      <c r="AP4" s="477">
        <v>8.5918529561216622E-2</v>
      </c>
      <c r="AQ4" s="477">
        <v>8.6927235891605295E-2</v>
      </c>
      <c r="AR4" s="477">
        <v>8.8205852685420777E-2</v>
      </c>
      <c r="AS4" s="477">
        <v>8.9672273332224953E-2</v>
      </c>
      <c r="AT4" s="477">
        <v>9.1027724755553152E-2</v>
      </c>
      <c r="AU4" s="477">
        <v>9.2309102669365553E-2</v>
      </c>
      <c r="AV4" s="477">
        <v>9.3654382435882907E-2</v>
      </c>
      <c r="AW4" s="477">
        <v>9.4842041027185783E-2</v>
      </c>
      <c r="AX4" s="477">
        <v>9.5784193799183653E-2</v>
      </c>
      <c r="AY4" s="477">
        <v>9.6477072269684633E-2</v>
      </c>
      <c r="AZ4" s="477">
        <v>9.6710129871845574E-2</v>
      </c>
    </row>
    <row r="5" spans="1:52" s="478" customFormat="1" ht="12.75" x14ac:dyDescent="0.2">
      <c r="A5" s="476" t="s">
        <v>630</v>
      </c>
      <c r="B5" s="479">
        <f>B2-B3-B4</f>
        <v>-1.4923997614015513E-2</v>
      </c>
      <c r="C5" s="479">
        <f t="shared" ref="C5:AZ5" si="1">C2-C3-C4</f>
        <v>-1.4909808130795274E-2</v>
      </c>
      <c r="D5" s="479">
        <f t="shared" si="1"/>
        <v>-1.3909806888589338E-2</v>
      </c>
      <c r="E5" s="479">
        <f t="shared" si="1"/>
        <v>-1.4228132899110887E-2</v>
      </c>
      <c r="F5" s="479">
        <f t="shared" si="1"/>
        <v>-1.4610808502313541E-2</v>
      </c>
      <c r="G5" s="479">
        <f t="shared" si="1"/>
        <v>-1.50893424628495E-2</v>
      </c>
      <c r="H5" s="479">
        <f t="shared" si="1"/>
        <v>-1.5359300480140003E-2</v>
      </c>
      <c r="I5" s="479">
        <f t="shared" si="1"/>
        <v>-1.5636586439996589E-2</v>
      </c>
      <c r="J5" s="479">
        <f t="shared" si="1"/>
        <v>-1.5880734650822667E-2</v>
      </c>
      <c r="K5" s="479">
        <f t="shared" si="1"/>
        <v>-1.5639157608655127E-2</v>
      </c>
      <c r="L5" s="479">
        <f t="shared" si="1"/>
        <v>-1.5154189981086919E-2</v>
      </c>
      <c r="M5" s="479">
        <f t="shared" si="1"/>
        <v>-1.439570337678045E-2</v>
      </c>
      <c r="N5" s="479">
        <f t="shared" si="1"/>
        <v>-1.3585660437584954E-2</v>
      </c>
      <c r="O5" s="479">
        <f t="shared" si="1"/>
        <v>-1.2860985366812572E-2</v>
      </c>
      <c r="P5" s="479">
        <f t="shared" si="1"/>
        <v>-1.2036107910680646E-2</v>
      </c>
      <c r="Q5" s="479">
        <f t="shared" si="1"/>
        <v>-1.0983733888798267E-2</v>
      </c>
      <c r="R5" s="479">
        <f t="shared" si="1"/>
        <v>-1.0287907948015221E-2</v>
      </c>
      <c r="S5" s="479">
        <f t="shared" si="1"/>
        <v>-9.4787454760498768E-3</v>
      </c>
      <c r="T5" s="479">
        <f t="shared" si="1"/>
        <v>-8.735895647814837E-3</v>
      </c>
      <c r="U5" s="479">
        <f t="shared" si="1"/>
        <v>-8.279186030265645E-3</v>
      </c>
      <c r="V5" s="479">
        <f t="shared" si="1"/>
        <v>-7.8081653937157602E-3</v>
      </c>
      <c r="W5" s="479">
        <f t="shared" si="1"/>
        <v>-7.6300657317987935E-3</v>
      </c>
      <c r="X5" s="479">
        <f t="shared" si="1"/>
        <v>-7.3087867119845662E-3</v>
      </c>
      <c r="Y5" s="479">
        <f t="shared" si="1"/>
        <v>-7.5356298175718317E-3</v>
      </c>
      <c r="Z5" s="479">
        <f t="shared" si="1"/>
        <v>-7.6143291212606851E-3</v>
      </c>
      <c r="AA5" s="479">
        <f t="shared" si="1"/>
        <v>-7.4100229264247863E-3</v>
      </c>
      <c r="AB5" s="479">
        <f t="shared" si="1"/>
        <v>-7.6574807989817778E-3</v>
      </c>
      <c r="AC5" s="479">
        <f t="shared" si="1"/>
        <v>-7.625736093097274E-3</v>
      </c>
      <c r="AD5" s="479">
        <f t="shared" si="1"/>
        <v>-7.6962287475105806E-3</v>
      </c>
      <c r="AE5" s="479">
        <f t="shared" si="1"/>
        <v>-8.0306071169493343E-3</v>
      </c>
      <c r="AF5" s="479">
        <f t="shared" si="1"/>
        <v>-8.082162969059975E-3</v>
      </c>
      <c r="AG5" s="479">
        <f t="shared" si="1"/>
        <v>-8.7475821006963578E-3</v>
      </c>
      <c r="AH5" s="479">
        <f t="shared" si="1"/>
        <v>-9.1993667378683086E-3</v>
      </c>
      <c r="AI5" s="479">
        <f t="shared" si="1"/>
        <v>-9.3898938094304357E-3</v>
      </c>
      <c r="AJ5" s="479">
        <f t="shared" si="1"/>
        <v>-9.5946109411501473E-3</v>
      </c>
      <c r="AK5" s="479">
        <f t="shared" si="1"/>
        <v>-9.8032454992684065E-3</v>
      </c>
      <c r="AL5" s="479">
        <f t="shared" si="1"/>
        <v>-1.0084790007340527E-2</v>
      </c>
      <c r="AM5" s="479">
        <f t="shared" si="1"/>
        <v>-1.0894804539785585E-2</v>
      </c>
      <c r="AN5" s="479">
        <f t="shared" si="1"/>
        <v>-1.1657763844377028E-2</v>
      </c>
      <c r="AO5" s="479">
        <f t="shared" si="1"/>
        <v>-1.2770576849116658E-2</v>
      </c>
      <c r="AP5" s="479">
        <f t="shared" si="1"/>
        <v>-1.4415206743367812E-2</v>
      </c>
      <c r="AQ5" s="479">
        <f t="shared" si="1"/>
        <v>-1.5398910505289021E-2</v>
      </c>
      <c r="AR5" s="479">
        <f t="shared" si="1"/>
        <v>-1.6587811460735194E-2</v>
      </c>
      <c r="AS5" s="479">
        <f t="shared" si="1"/>
        <v>-1.8008678545187548E-2</v>
      </c>
      <c r="AT5" s="479">
        <f t="shared" si="1"/>
        <v>-1.9321477501138717E-2</v>
      </c>
      <c r="AU5" s="479">
        <f t="shared" si="1"/>
        <v>-2.0566466797251381E-2</v>
      </c>
      <c r="AV5" s="479">
        <f t="shared" si="1"/>
        <v>-2.1894972177363581E-2</v>
      </c>
      <c r="AW5" s="479">
        <f t="shared" si="1"/>
        <v>-2.3061886899724951E-2</v>
      </c>
      <c r="AX5" s="479">
        <f t="shared" si="1"/>
        <v>-2.4002491546217822E-2</v>
      </c>
      <c r="AY5" s="479">
        <f t="shared" si="1"/>
        <v>-2.4703514841449434E-2</v>
      </c>
      <c r="AZ5" s="479">
        <f t="shared" si="1"/>
        <v>-2.4956729557342697E-2</v>
      </c>
    </row>
    <row r="6" spans="1:52" s="474" customFormat="1" ht="12.75" x14ac:dyDescent="0.2">
      <c r="A6" s="480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</row>
    <row r="7" spans="1:52" s="474" customFormat="1" ht="12.75" x14ac:dyDescent="0.2"/>
    <row r="8" spans="1:52" s="474" customFormat="1" ht="12.75" x14ac:dyDescent="0.2"/>
    <row r="9" spans="1:52" s="474" customFormat="1" ht="12.75" x14ac:dyDescent="0.2"/>
    <row r="10" spans="1:52" x14ac:dyDescent="0.3">
      <c r="B10" s="235" t="s">
        <v>626</v>
      </c>
    </row>
  </sheetData>
  <conditionalFormatting sqref="B1:AZ4">
    <cfRule type="cellIs" dxfId="0" priority="1" operator="equal">
      <formula>$B$35+50</formula>
    </cfRule>
  </conditionalFormatting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showGridLines="0" workbookViewId="0">
      <selection activeCell="B14" sqref="B14"/>
    </sheetView>
  </sheetViews>
  <sheetFormatPr defaultRowHeight="15" x14ac:dyDescent="0.25"/>
  <cols>
    <col min="1" max="1" width="31.140625" style="490" customWidth="1"/>
    <col min="2" max="50" width="10.5703125" style="490" bestFit="1" customWidth="1"/>
    <col min="51" max="52" width="9.28515625" style="490" customWidth="1"/>
    <col min="53" max="16384" width="9.140625" style="490"/>
  </cols>
  <sheetData>
    <row r="1" spans="1:62" s="484" customFormat="1" ht="12.75" x14ac:dyDescent="0.2">
      <c r="A1" s="485" t="s">
        <v>632</v>
      </c>
      <c r="B1" s="485">
        <v>2014</v>
      </c>
      <c r="C1" s="485">
        <v>2015</v>
      </c>
      <c r="D1" s="485">
        <v>2016</v>
      </c>
      <c r="E1" s="485">
        <v>2017</v>
      </c>
      <c r="F1" s="485">
        <v>2018</v>
      </c>
      <c r="G1" s="485">
        <v>2019</v>
      </c>
      <c r="H1" s="485">
        <v>2020</v>
      </c>
      <c r="I1" s="485">
        <v>2021</v>
      </c>
      <c r="J1" s="485">
        <v>2022</v>
      </c>
      <c r="K1" s="485">
        <v>2023</v>
      </c>
      <c r="L1" s="485">
        <v>2024</v>
      </c>
      <c r="M1" s="485">
        <v>2025</v>
      </c>
      <c r="N1" s="485">
        <v>2026</v>
      </c>
      <c r="O1" s="485">
        <v>2027</v>
      </c>
      <c r="P1" s="485">
        <v>2028</v>
      </c>
      <c r="Q1" s="485">
        <v>2029</v>
      </c>
      <c r="R1" s="485">
        <v>2030</v>
      </c>
      <c r="S1" s="485">
        <v>2031</v>
      </c>
      <c r="T1" s="485">
        <v>2032</v>
      </c>
      <c r="U1" s="485">
        <v>2033</v>
      </c>
      <c r="V1" s="485">
        <v>2034</v>
      </c>
      <c r="W1" s="485">
        <v>2035</v>
      </c>
      <c r="X1" s="485">
        <v>2036</v>
      </c>
      <c r="Y1" s="485">
        <v>2037</v>
      </c>
      <c r="Z1" s="485">
        <v>2038</v>
      </c>
      <c r="AA1" s="485">
        <v>2039</v>
      </c>
      <c r="AB1" s="485">
        <v>2040</v>
      </c>
      <c r="AC1" s="485">
        <v>2041</v>
      </c>
      <c r="AD1" s="485">
        <v>2042</v>
      </c>
      <c r="AE1" s="485">
        <v>2043</v>
      </c>
      <c r="AF1" s="485">
        <v>2044</v>
      </c>
      <c r="AG1" s="485">
        <v>2045</v>
      </c>
      <c r="AH1" s="485">
        <v>2046</v>
      </c>
      <c r="AI1" s="485">
        <v>2047</v>
      </c>
      <c r="AJ1" s="485">
        <v>2048</v>
      </c>
      <c r="AK1" s="485">
        <v>2049</v>
      </c>
      <c r="AL1" s="485">
        <v>2050</v>
      </c>
      <c r="AM1" s="485">
        <v>2051</v>
      </c>
      <c r="AN1" s="485">
        <v>2052</v>
      </c>
      <c r="AO1" s="485">
        <v>2053</v>
      </c>
      <c r="AP1" s="485">
        <v>2054</v>
      </c>
      <c r="AQ1" s="485">
        <v>2055</v>
      </c>
      <c r="AR1" s="485">
        <v>2056</v>
      </c>
      <c r="AS1" s="485">
        <v>2057</v>
      </c>
      <c r="AT1" s="485">
        <v>2058</v>
      </c>
      <c r="AU1" s="485">
        <v>2059</v>
      </c>
      <c r="AV1" s="485">
        <v>2060</v>
      </c>
      <c r="AW1" s="485">
        <v>2061</v>
      </c>
      <c r="AX1" s="485">
        <v>2062</v>
      </c>
      <c r="AY1" s="485">
        <v>2063</v>
      </c>
      <c r="AZ1" s="485">
        <v>2064</v>
      </c>
      <c r="BA1" s="485">
        <v>2065</v>
      </c>
      <c r="BB1" s="485">
        <v>2066</v>
      </c>
      <c r="BC1" s="485">
        <v>2067</v>
      </c>
      <c r="BD1" s="485">
        <v>2068</v>
      </c>
      <c r="BE1" s="485">
        <v>2069</v>
      </c>
      <c r="BF1" s="485">
        <v>2070</v>
      </c>
      <c r="BG1" s="485">
        <v>2071</v>
      </c>
      <c r="BH1" s="485">
        <v>2072</v>
      </c>
      <c r="BI1" s="485">
        <v>2073</v>
      </c>
      <c r="BJ1" s="485">
        <v>2074</v>
      </c>
    </row>
    <row r="2" spans="1:62" s="484" customFormat="1" ht="12.75" x14ac:dyDescent="0.2">
      <c r="A2" s="484" t="s">
        <v>633</v>
      </c>
      <c r="B2" s="486">
        <v>1.7887307838783915E-3</v>
      </c>
      <c r="C2" s="486">
        <v>1.7799127364514892E-3</v>
      </c>
      <c r="D2" s="486">
        <v>1.7862709518019504E-3</v>
      </c>
      <c r="E2" s="486">
        <v>1.7900039035780879E-3</v>
      </c>
      <c r="F2" s="486">
        <v>1.7977420910295419E-3</v>
      </c>
      <c r="G2" s="486">
        <v>1.8101650697458123E-3</v>
      </c>
      <c r="H2" s="486">
        <v>1.8273420907061405E-3</v>
      </c>
      <c r="I2" s="486">
        <v>1.8443062595959495E-3</v>
      </c>
      <c r="J2" s="486">
        <v>1.8639141484145683E-3</v>
      </c>
      <c r="K2" s="486">
        <v>1.8811332062518627E-3</v>
      </c>
      <c r="L2" s="486">
        <v>1.8874247396485884E-3</v>
      </c>
      <c r="M2" s="486">
        <v>1.8902151396636968E-3</v>
      </c>
      <c r="N2" s="486">
        <v>1.8958121849642171E-3</v>
      </c>
      <c r="O2" s="486">
        <v>1.8960269646552735E-3</v>
      </c>
      <c r="P2" s="486">
        <v>1.9000835336963856E-3</v>
      </c>
      <c r="Q2" s="486">
        <v>1.8990042171162589E-3</v>
      </c>
      <c r="R2" s="486">
        <v>1.9005642685117278E-3</v>
      </c>
      <c r="S2" s="486">
        <v>1.8996212510436459E-3</v>
      </c>
      <c r="T2" s="486">
        <v>1.9007101020309405E-3</v>
      </c>
      <c r="U2" s="486">
        <v>1.9006000371038E-3</v>
      </c>
      <c r="V2" s="486">
        <v>1.900829063262364E-3</v>
      </c>
      <c r="W2" s="486">
        <v>1.8999758272553679E-3</v>
      </c>
      <c r="X2" s="486">
        <v>1.9006656583608361E-3</v>
      </c>
      <c r="Y2" s="486">
        <v>1.9040337939365921E-3</v>
      </c>
      <c r="Z2" s="486">
        <v>1.9084628902996884E-3</v>
      </c>
      <c r="AA2" s="486">
        <v>1.9121896232302479E-3</v>
      </c>
      <c r="AB2" s="486">
        <v>1.9260221850539972E-3</v>
      </c>
      <c r="AC2" s="486">
        <v>1.9399626593099219E-3</v>
      </c>
      <c r="AD2" s="486">
        <v>1.954872628468907E-3</v>
      </c>
      <c r="AE2" s="486">
        <v>1.9694812203325928E-3</v>
      </c>
      <c r="AF2" s="486">
        <v>1.9842213551926856E-3</v>
      </c>
      <c r="AG2" s="486">
        <v>1.9996065044240825E-3</v>
      </c>
      <c r="AH2" s="486">
        <v>2.015678347084624E-3</v>
      </c>
      <c r="AI2" s="486">
        <v>2.0323284031164676E-3</v>
      </c>
      <c r="AJ2" s="486">
        <v>2.0490928545322286E-3</v>
      </c>
      <c r="AK2" s="486">
        <v>2.0656891084763094E-3</v>
      </c>
      <c r="AL2" s="486">
        <v>2.0833419557675288E-3</v>
      </c>
      <c r="AM2" s="486">
        <v>2.1008979152860783E-3</v>
      </c>
      <c r="AN2" s="486">
        <v>2.1187607991771449E-3</v>
      </c>
      <c r="AO2" s="486">
        <v>2.1362435779150131E-3</v>
      </c>
      <c r="AP2" s="486">
        <v>2.1536598399103236E-3</v>
      </c>
      <c r="AQ2" s="486">
        <v>2.1695851297064803E-3</v>
      </c>
      <c r="AR2" s="486">
        <v>2.1858481161532539E-3</v>
      </c>
      <c r="AS2" s="486">
        <v>2.2013575836662921E-3</v>
      </c>
      <c r="AT2" s="486">
        <v>2.215480116290663E-3</v>
      </c>
      <c r="AU2" s="486">
        <v>2.228281865198111E-3</v>
      </c>
      <c r="AV2" s="486">
        <v>2.2396367739622005E-3</v>
      </c>
      <c r="AW2" s="486">
        <v>2.2503037173779131E-3</v>
      </c>
      <c r="AX2" s="486">
        <v>2.2592263382805516E-3</v>
      </c>
      <c r="AY2" s="486">
        <v>2.2663784021072519E-3</v>
      </c>
      <c r="AZ2" s="486">
        <v>2.2729207416402348E-3</v>
      </c>
    </row>
    <row r="3" spans="1:62" s="484" customFormat="1" ht="12.75" x14ac:dyDescent="0.2">
      <c r="A3" s="484" t="s">
        <v>414</v>
      </c>
      <c r="B3" s="486">
        <v>1.7691311285362808E-3</v>
      </c>
      <c r="C3" s="486">
        <v>1.7449415096492827E-3</v>
      </c>
      <c r="D3" s="486">
        <v>1.7146714173809537E-3</v>
      </c>
      <c r="E3" s="486">
        <v>1.7043330296811795E-3</v>
      </c>
      <c r="F3" s="486">
        <v>1.6950294747111107E-3</v>
      </c>
      <c r="G3" s="486">
        <v>1.7091911205467864E-3</v>
      </c>
      <c r="H3" s="486">
        <v>1.7428214652598333E-3</v>
      </c>
      <c r="I3" s="486">
        <v>1.7725479800322628E-3</v>
      </c>
      <c r="J3" s="486">
        <v>1.8197017203334534E-3</v>
      </c>
      <c r="K3" s="486">
        <v>1.857747679613764E-3</v>
      </c>
      <c r="L3" s="486">
        <v>1.8937875126934505E-3</v>
      </c>
      <c r="M3" s="486">
        <v>1.926459894673171E-3</v>
      </c>
      <c r="N3" s="486">
        <v>1.9598274795013032E-3</v>
      </c>
      <c r="O3" s="486">
        <v>2.0030717466139559E-3</v>
      </c>
      <c r="P3" s="486">
        <v>2.0433333674668838E-3</v>
      </c>
      <c r="Q3" s="486">
        <v>2.0800839480731781E-3</v>
      </c>
      <c r="R3" s="486">
        <v>2.1246076107305132E-3</v>
      </c>
      <c r="S3" s="486">
        <v>2.1565940336769679E-3</v>
      </c>
      <c r="T3" s="486">
        <v>2.2068218002143617E-3</v>
      </c>
      <c r="U3" s="486">
        <v>2.2536614533387859E-3</v>
      </c>
      <c r="V3" s="486">
        <v>2.3135182645207713E-3</v>
      </c>
      <c r="W3" s="486">
        <v>2.3818221417782207E-3</v>
      </c>
      <c r="X3" s="486">
        <v>2.4448907969640593E-3</v>
      </c>
      <c r="Y3" s="486">
        <v>2.5229646132231441E-3</v>
      </c>
      <c r="Z3" s="486">
        <v>2.56956669827451E-3</v>
      </c>
      <c r="AA3" s="486">
        <v>2.5920677333977028E-3</v>
      </c>
      <c r="AB3" s="486">
        <v>2.6113845557001257E-3</v>
      </c>
      <c r="AC3" s="486">
        <v>2.6138937929842663E-3</v>
      </c>
      <c r="AD3" s="486">
        <v>2.625374968155137E-3</v>
      </c>
      <c r="AE3" s="486">
        <v>2.616916111372583E-3</v>
      </c>
      <c r="AF3" s="486">
        <v>2.6035729240216441E-3</v>
      </c>
      <c r="AG3" s="486">
        <v>2.5893070621960286E-3</v>
      </c>
      <c r="AH3" s="486">
        <v>2.5769851507052343E-3</v>
      </c>
      <c r="AI3" s="486">
        <v>2.5691978981579118E-3</v>
      </c>
      <c r="AJ3" s="486">
        <v>2.5865822714554575E-3</v>
      </c>
      <c r="AK3" s="486">
        <v>2.5837410762469776E-3</v>
      </c>
      <c r="AL3" s="486">
        <v>2.5887617525824635E-3</v>
      </c>
      <c r="AM3" s="486">
        <v>2.5945141523679664E-3</v>
      </c>
      <c r="AN3" s="486">
        <v>2.6117315713850035E-3</v>
      </c>
      <c r="AO3" s="486">
        <v>2.6539267539902505E-3</v>
      </c>
      <c r="AP3" s="486">
        <v>2.6727456413052288E-3</v>
      </c>
      <c r="AQ3" s="486">
        <v>2.6971112774936304E-3</v>
      </c>
      <c r="AR3" s="486">
        <v>2.7210703370077892E-3</v>
      </c>
      <c r="AS3" s="486">
        <v>2.752135067233498E-3</v>
      </c>
      <c r="AT3" s="486">
        <v>2.779721410007133E-3</v>
      </c>
      <c r="AU3" s="486">
        <v>2.8382916840891587E-3</v>
      </c>
      <c r="AV3" s="486">
        <v>2.8676585121035904E-3</v>
      </c>
      <c r="AW3" s="486">
        <v>2.8916229869690182E-3</v>
      </c>
      <c r="AX3" s="486">
        <v>2.9179383565359758E-3</v>
      </c>
      <c r="AY3" s="486">
        <v>2.9422928458206245E-3</v>
      </c>
      <c r="AZ3" s="486">
        <v>2.9723122419340288E-3</v>
      </c>
    </row>
    <row r="4" spans="1:62" s="484" customFormat="1" ht="12.75" x14ac:dyDescent="0.2">
      <c r="A4" s="484" t="s">
        <v>634</v>
      </c>
      <c r="B4" s="486">
        <f>B2-B3</f>
        <v>1.9599655342110792E-5</v>
      </c>
      <c r="C4" s="486">
        <f t="shared" ref="C4:AZ4" si="0">C2-C3</f>
        <v>3.4971226802206533E-5</v>
      </c>
      <c r="D4" s="486">
        <f t="shared" si="0"/>
        <v>7.1599534420996704E-5</v>
      </c>
      <c r="E4" s="486">
        <f t="shared" si="0"/>
        <v>8.5670873896908327E-5</v>
      </c>
      <c r="F4" s="486">
        <f t="shared" si="0"/>
        <v>1.0271261631843122E-4</v>
      </c>
      <c r="G4" s="486">
        <f t="shared" si="0"/>
        <v>1.0097394919902588E-4</v>
      </c>
      <c r="H4" s="486">
        <f t="shared" si="0"/>
        <v>8.4520625446307196E-5</v>
      </c>
      <c r="I4" s="486">
        <f t="shared" si="0"/>
        <v>7.1758279563686762E-5</v>
      </c>
      <c r="J4" s="486">
        <f t="shared" si="0"/>
        <v>4.4212428081114898E-5</v>
      </c>
      <c r="K4" s="486">
        <f t="shared" si="0"/>
        <v>2.3385526638098697E-5</v>
      </c>
      <c r="L4" s="486">
        <f t="shared" si="0"/>
        <v>-6.3627730448620554E-6</v>
      </c>
      <c r="M4" s="486">
        <f t="shared" si="0"/>
        <v>-3.6244755009474158E-5</v>
      </c>
      <c r="N4" s="486">
        <f t="shared" si="0"/>
        <v>-6.4015294537086076E-5</v>
      </c>
      <c r="O4" s="486">
        <f t="shared" si="0"/>
        <v>-1.0704478195868242E-4</v>
      </c>
      <c r="P4" s="486">
        <f t="shared" si="0"/>
        <v>-1.432498337704982E-4</v>
      </c>
      <c r="Q4" s="486">
        <f t="shared" si="0"/>
        <v>-1.8107973095691913E-4</v>
      </c>
      <c r="R4" s="486">
        <f t="shared" si="0"/>
        <v>-2.2404334221878537E-4</v>
      </c>
      <c r="S4" s="486">
        <f t="shared" si="0"/>
        <v>-2.5697278263332192E-4</v>
      </c>
      <c r="T4" s="486">
        <f t="shared" si="0"/>
        <v>-3.061116981834212E-4</v>
      </c>
      <c r="U4" s="486">
        <f t="shared" si="0"/>
        <v>-3.5306141623498593E-4</v>
      </c>
      <c r="V4" s="486">
        <f t="shared" si="0"/>
        <v>-4.1268920125840723E-4</v>
      </c>
      <c r="W4" s="486">
        <f t="shared" si="0"/>
        <v>-4.8184631452285282E-4</v>
      </c>
      <c r="X4" s="486">
        <f t="shared" si="0"/>
        <v>-5.4422513860322326E-4</v>
      </c>
      <c r="Y4" s="486">
        <f t="shared" si="0"/>
        <v>-6.1893081928655197E-4</v>
      </c>
      <c r="Z4" s="486">
        <f t="shared" si="0"/>
        <v>-6.611038079748215E-4</v>
      </c>
      <c r="AA4" s="486">
        <f t="shared" si="0"/>
        <v>-6.7987811016745488E-4</v>
      </c>
      <c r="AB4" s="486">
        <f t="shared" si="0"/>
        <v>-6.853623706461285E-4</v>
      </c>
      <c r="AC4" s="486">
        <f t="shared" si="0"/>
        <v>-6.7393113367434439E-4</v>
      </c>
      <c r="AD4" s="486">
        <f t="shared" si="0"/>
        <v>-6.7050233968623E-4</v>
      </c>
      <c r="AE4" s="486">
        <f t="shared" si="0"/>
        <v>-6.4743489103999017E-4</v>
      </c>
      <c r="AF4" s="486">
        <f t="shared" si="0"/>
        <v>-6.1935156882895852E-4</v>
      </c>
      <c r="AG4" s="486">
        <f t="shared" si="0"/>
        <v>-5.8970055777194611E-4</v>
      </c>
      <c r="AH4" s="486">
        <f t="shared" si="0"/>
        <v>-5.6130680362061029E-4</v>
      </c>
      <c r="AI4" s="486">
        <f t="shared" si="0"/>
        <v>-5.3686949504144418E-4</v>
      </c>
      <c r="AJ4" s="486">
        <f t="shared" si="0"/>
        <v>-5.3748941692322895E-4</v>
      </c>
      <c r="AK4" s="486">
        <f t="shared" si="0"/>
        <v>-5.1805196777066813E-4</v>
      </c>
      <c r="AL4" s="486">
        <f t="shared" si="0"/>
        <v>-5.0541979681493479E-4</v>
      </c>
      <c r="AM4" s="486">
        <f t="shared" si="0"/>
        <v>-4.9361623708188808E-4</v>
      </c>
      <c r="AN4" s="486">
        <f t="shared" si="0"/>
        <v>-4.9297077220785855E-4</v>
      </c>
      <c r="AO4" s="486">
        <f t="shared" si="0"/>
        <v>-5.1768317607523741E-4</v>
      </c>
      <c r="AP4" s="486">
        <f t="shared" si="0"/>
        <v>-5.1908580139490516E-4</v>
      </c>
      <c r="AQ4" s="486">
        <f t="shared" si="0"/>
        <v>-5.2752614778715009E-4</v>
      </c>
      <c r="AR4" s="486">
        <f t="shared" si="0"/>
        <v>-5.3522222085453531E-4</v>
      </c>
      <c r="AS4" s="486">
        <f t="shared" si="0"/>
        <v>-5.5077748356720593E-4</v>
      </c>
      <c r="AT4" s="486">
        <f t="shared" si="0"/>
        <v>-5.6424129371647003E-4</v>
      </c>
      <c r="AU4" s="486">
        <f t="shared" si="0"/>
        <v>-6.1000981889104775E-4</v>
      </c>
      <c r="AV4" s="486">
        <f t="shared" si="0"/>
        <v>-6.280217381413899E-4</v>
      </c>
      <c r="AW4" s="486">
        <f t="shared" si="0"/>
        <v>-6.4131926959110509E-4</v>
      </c>
      <c r="AX4" s="486">
        <f t="shared" si="0"/>
        <v>-6.5871201825542418E-4</v>
      </c>
      <c r="AY4" s="486">
        <f t="shared" si="0"/>
        <v>-6.7591444371337258E-4</v>
      </c>
      <c r="AZ4" s="486">
        <f t="shared" si="0"/>
        <v>-6.9939150029379397E-4</v>
      </c>
    </row>
    <row r="5" spans="1:62" s="484" customFormat="1" ht="12.75" x14ac:dyDescent="0.2">
      <c r="A5" s="485" t="s">
        <v>635</v>
      </c>
      <c r="B5" s="485">
        <v>2014</v>
      </c>
      <c r="C5" s="485">
        <v>2015</v>
      </c>
      <c r="D5" s="485">
        <v>2016</v>
      </c>
      <c r="E5" s="485">
        <v>2017</v>
      </c>
      <c r="F5" s="485">
        <v>2018</v>
      </c>
      <c r="G5" s="485">
        <v>2019</v>
      </c>
      <c r="H5" s="485">
        <v>2020</v>
      </c>
      <c r="I5" s="485">
        <v>2021</v>
      </c>
      <c r="J5" s="485">
        <v>2022</v>
      </c>
      <c r="K5" s="485">
        <v>2023</v>
      </c>
      <c r="L5" s="485">
        <v>2024</v>
      </c>
      <c r="M5" s="485">
        <v>2025</v>
      </c>
      <c r="N5" s="485">
        <v>2026</v>
      </c>
      <c r="O5" s="485">
        <v>2027</v>
      </c>
      <c r="P5" s="485">
        <v>2028</v>
      </c>
      <c r="Q5" s="485">
        <v>2029</v>
      </c>
      <c r="R5" s="485">
        <v>2030</v>
      </c>
      <c r="S5" s="485">
        <v>2031</v>
      </c>
      <c r="T5" s="485">
        <v>2032</v>
      </c>
      <c r="U5" s="485">
        <v>2033</v>
      </c>
      <c r="V5" s="485">
        <v>2034</v>
      </c>
      <c r="W5" s="485">
        <v>2035</v>
      </c>
      <c r="X5" s="485">
        <v>2036</v>
      </c>
      <c r="Y5" s="485">
        <v>2037</v>
      </c>
      <c r="Z5" s="485">
        <v>2038</v>
      </c>
      <c r="AA5" s="485">
        <v>2039</v>
      </c>
      <c r="AB5" s="485">
        <v>2040</v>
      </c>
      <c r="AC5" s="485">
        <v>2041</v>
      </c>
      <c r="AD5" s="485">
        <v>2042</v>
      </c>
      <c r="AE5" s="485">
        <v>2043</v>
      </c>
      <c r="AF5" s="485">
        <v>2044</v>
      </c>
      <c r="AG5" s="485">
        <v>2045</v>
      </c>
      <c r="AH5" s="485">
        <v>2046</v>
      </c>
      <c r="AI5" s="485">
        <v>2047</v>
      </c>
      <c r="AJ5" s="485">
        <v>2048</v>
      </c>
      <c r="AK5" s="485">
        <v>2049</v>
      </c>
      <c r="AL5" s="485">
        <v>2050</v>
      </c>
      <c r="AM5" s="485">
        <v>2051</v>
      </c>
      <c r="AN5" s="485">
        <v>2052</v>
      </c>
      <c r="AO5" s="485">
        <v>2053</v>
      </c>
      <c r="AP5" s="485">
        <v>2054</v>
      </c>
      <c r="AQ5" s="485">
        <v>2055</v>
      </c>
      <c r="AR5" s="485">
        <v>2056</v>
      </c>
      <c r="AS5" s="485">
        <v>2057</v>
      </c>
      <c r="AT5" s="485">
        <v>2058</v>
      </c>
      <c r="AU5" s="485">
        <v>2059</v>
      </c>
      <c r="AV5" s="485">
        <v>2060</v>
      </c>
      <c r="AW5" s="485">
        <v>2061</v>
      </c>
      <c r="AX5" s="485">
        <v>2062</v>
      </c>
      <c r="AY5" s="485">
        <v>2063</v>
      </c>
      <c r="AZ5" s="485">
        <v>2064</v>
      </c>
      <c r="BA5" s="485">
        <v>2065</v>
      </c>
      <c r="BB5" s="485">
        <v>2066</v>
      </c>
      <c r="BC5" s="485">
        <v>2067</v>
      </c>
      <c r="BD5" s="485">
        <v>2068</v>
      </c>
      <c r="BE5" s="485">
        <v>2069</v>
      </c>
      <c r="BF5" s="485">
        <v>2070</v>
      </c>
      <c r="BG5" s="485">
        <v>2071</v>
      </c>
      <c r="BH5" s="485">
        <v>2072</v>
      </c>
      <c r="BI5" s="485">
        <v>2073</v>
      </c>
      <c r="BJ5" s="485">
        <v>2074</v>
      </c>
    </row>
    <row r="6" spans="1:62" s="484" customFormat="1" ht="12.75" x14ac:dyDescent="0.2">
      <c r="A6" s="484" t="s">
        <v>633</v>
      </c>
      <c r="B6" s="486">
        <v>8.2350619517630697E-4</v>
      </c>
      <c r="C6" s="486">
        <v>8.2002552303388416E-4</v>
      </c>
      <c r="D6" s="486">
        <v>8.2308670747735849E-4</v>
      </c>
      <c r="E6" s="486">
        <v>8.2514839116043916E-4</v>
      </c>
      <c r="F6" s="486">
        <v>8.2870658945851869E-4</v>
      </c>
      <c r="G6" s="486">
        <v>8.3354891312437899E-4</v>
      </c>
      <c r="H6" s="486">
        <v>8.4139686276014545E-4</v>
      </c>
      <c r="I6" s="486">
        <v>8.4788218960603974E-4</v>
      </c>
      <c r="J6" s="486">
        <v>8.5697301552086435E-4</v>
      </c>
      <c r="K6" s="486">
        <v>8.6471166091146867E-4</v>
      </c>
      <c r="L6" s="486">
        <v>8.6763195968774323E-4</v>
      </c>
      <c r="M6" s="486">
        <v>8.6821353312898102E-4</v>
      </c>
      <c r="N6" s="486">
        <v>8.7096012962484357E-4</v>
      </c>
      <c r="O6" s="486">
        <v>8.7139734784978759E-4</v>
      </c>
      <c r="P6" s="486">
        <v>8.7336140165026937E-4</v>
      </c>
      <c r="Q6" s="486">
        <v>8.733716867348675E-4</v>
      </c>
      <c r="R6" s="486">
        <v>8.738478712822476E-4</v>
      </c>
      <c r="S6" s="486">
        <v>8.7327946932705836E-4</v>
      </c>
      <c r="T6" s="486">
        <v>8.7354942846778127E-4</v>
      </c>
      <c r="U6" s="486">
        <v>8.7337716113287153E-4</v>
      </c>
      <c r="V6" s="486">
        <v>8.7412320987466667E-4</v>
      </c>
      <c r="W6" s="486">
        <v>8.7490202474950669E-4</v>
      </c>
      <c r="X6" s="486">
        <v>8.758225853509505E-4</v>
      </c>
      <c r="Y6" s="486">
        <v>8.771685340375993E-4</v>
      </c>
      <c r="Z6" s="486">
        <v>8.791350417701549E-4</v>
      </c>
      <c r="AA6" s="486">
        <v>8.8119440926040364E-4</v>
      </c>
      <c r="AB6" s="486">
        <v>8.8696339262023564E-4</v>
      </c>
      <c r="AC6" s="486">
        <v>8.9312746894307422E-4</v>
      </c>
      <c r="AD6" s="486">
        <v>8.9997946251740759E-4</v>
      </c>
      <c r="AE6" s="486">
        <v>9.0668872187827298E-4</v>
      </c>
      <c r="AF6" s="486">
        <v>9.1354131113378673E-4</v>
      </c>
      <c r="AG6" s="486">
        <v>9.2077826977502624E-4</v>
      </c>
      <c r="AH6" s="486">
        <v>9.2832683679687001E-4</v>
      </c>
      <c r="AI6" s="486">
        <v>9.3612154707246496E-4</v>
      </c>
      <c r="AJ6" s="486">
        <v>9.4402976469623394E-4</v>
      </c>
      <c r="AK6" s="486">
        <v>9.5171818610520465E-4</v>
      </c>
      <c r="AL6" s="486">
        <v>9.6002140607531468E-4</v>
      </c>
      <c r="AM6" s="486">
        <v>9.6813552029738727E-4</v>
      </c>
      <c r="AN6" s="486">
        <v>9.7650005806795219E-4</v>
      </c>
      <c r="AO6" s="486">
        <v>9.8476299164867499E-4</v>
      </c>
      <c r="AP6" s="486">
        <v>9.9320898287115077E-4</v>
      </c>
      <c r="AQ6" s="486">
        <v>1.0009448932976654E-3</v>
      </c>
      <c r="AR6" s="486">
        <v>1.0088138164363783E-3</v>
      </c>
      <c r="AS6" s="486">
        <v>1.016250789658257E-3</v>
      </c>
      <c r="AT6" s="486">
        <v>1.0231990482828651E-3</v>
      </c>
      <c r="AU6" s="486">
        <v>1.0297147544898412E-3</v>
      </c>
      <c r="AV6" s="486">
        <v>1.0356564964162708E-3</v>
      </c>
      <c r="AW6" s="486">
        <v>1.0410291495491391E-3</v>
      </c>
      <c r="AX6" s="486">
        <v>1.0454366065160599E-3</v>
      </c>
      <c r="AY6" s="486">
        <v>1.0488873501803757E-3</v>
      </c>
      <c r="AZ6" s="486">
        <v>1.051888709967553E-3</v>
      </c>
    </row>
    <row r="7" spans="1:62" s="484" customFormat="1" ht="12.75" x14ac:dyDescent="0.2">
      <c r="A7" s="484" t="s">
        <v>414</v>
      </c>
      <c r="B7" s="486">
        <v>2.0841977179792762E-3</v>
      </c>
      <c r="C7" s="486">
        <v>2.0149721650998421E-3</v>
      </c>
      <c r="D7" s="486">
        <v>1.9266994784363708E-3</v>
      </c>
      <c r="E7" s="486">
        <v>1.8541973329359448E-3</v>
      </c>
      <c r="F7" s="486">
        <v>1.7821706566006033E-3</v>
      </c>
      <c r="G7" s="486">
        <v>1.7273419295700042E-3</v>
      </c>
      <c r="H7" s="486">
        <v>1.6984092307308655E-3</v>
      </c>
      <c r="I7" s="486">
        <v>1.6678916124012375E-3</v>
      </c>
      <c r="J7" s="486">
        <v>1.6536878239719159E-3</v>
      </c>
      <c r="K7" s="486">
        <v>1.6291895358473301E-3</v>
      </c>
      <c r="L7" s="486">
        <v>1.609734955621447E-3</v>
      </c>
      <c r="M7" s="486">
        <v>1.5896537937416194E-3</v>
      </c>
      <c r="N7" s="486">
        <v>1.5788697139635793E-3</v>
      </c>
      <c r="O7" s="486">
        <v>1.574278490570006E-3</v>
      </c>
      <c r="P7" s="486">
        <v>1.5663988640999922E-3</v>
      </c>
      <c r="Q7" s="486">
        <v>1.5499179952174649E-3</v>
      </c>
      <c r="R7" s="486">
        <v>1.5384972491028844E-3</v>
      </c>
      <c r="S7" s="486">
        <v>1.5223254640024915E-3</v>
      </c>
      <c r="T7" s="486">
        <v>1.5191486386313903E-3</v>
      </c>
      <c r="U7" s="486">
        <v>1.5061394626029797E-3</v>
      </c>
      <c r="V7" s="486">
        <v>1.4952276715186207E-3</v>
      </c>
      <c r="W7" s="486">
        <v>1.4823157377077101E-3</v>
      </c>
      <c r="X7" s="486">
        <v>1.4788111353267591E-3</v>
      </c>
      <c r="Y7" s="486">
        <v>1.4860131783386626E-3</v>
      </c>
      <c r="Z7" s="486">
        <v>1.4790791137991499E-3</v>
      </c>
      <c r="AA7" s="486">
        <v>1.4604918090156977E-3</v>
      </c>
      <c r="AB7" s="486">
        <v>1.449145461630504E-3</v>
      </c>
      <c r="AC7" s="486">
        <v>1.4375429320651531E-3</v>
      </c>
      <c r="AD7" s="486">
        <v>1.4350795312571983E-3</v>
      </c>
      <c r="AE7" s="486">
        <v>1.4205357739671236E-3</v>
      </c>
      <c r="AF7" s="486">
        <v>1.4041740421094561E-3</v>
      </c>
      <c r="AG7" s="486">
        <v>1.392488991037353E-3</v>
      </c>
      <c r="AH7" s="486">
        <v>1.3840128255337533E-3</v>
      </c>
      <c r="AI7" s="486">
        <v>1.3770454769250159E-3</v>
      </c>
      <c r="AJ7" s="486">
        <v>1.3806662476388959E-3</v>
      </c>
      <c r="AK7" s="486">
        <v>1.3781919396541485E-3</v>
      </c>
      <c r="AL7" s="486">
        <v>1.3785624942599874E-3</v>
      </c>
      <c r="AM7" s="486">
        <v>1.380757785884494E-3</v>
      </c>
      <c r="AN7" s="486">
        <v>1.3845265458447659E-3</v>
      </c>
      <c r="AO7" s="486">
        <v>1.4008089667143062E-3</v>
      </c>
      <c r="AP7" s="486">
        <v>1.4065878181490094E-3</v>
      </c>
      <c r="AQ7" s="486">
        <v>1.4143908359918415E-3</v>
      </c>
      <c r="AR7" s="486">
        <v>1.4230135507766553E-3</v>
      </c>
      <c r="AS7" s="486">
        <v>1.4320819409914703E-3</v>
      </c>
      <c r="AT7" s="486">
        <v>1.4393765190343993E-3</v>
      </c>
      <c r="AU7" s="486">
        <v>1.4526417280783595E-3</v>
      </c>
      <c r="AV7" s="486">
        <v>1.4527489037051897E-3</v>
      </c>
      <c r="AW7" s="486">
        <v>1.4511787668825501E-3</v>
      </c>
      <c r="AX7" s="486">
        <v>1.4498774655024348E-3</v>
      </c>
      <c r="AY7" s="486">
        <v>1.446360528933694E-3</v>
      </c>
      <c r="AZ7" s="486">
        <v>1.4366146530453254E-3</v>
      </c>
    </row>
    <row r="8" spans="1:62" s="484" customFormat="1" ht="12.75" x14ac:dyDescent="0.2">
      <c r="A8" s="484" t="s">
        <v>636</v>
      </c>
      <c r="B8" s="486">
        <f>B6-B7</f>
        <v>-1.2606915228029693E-3</v>
      </c>
      <c r="C8" s="486">
        <f t="shared" ref="C8:AZ8" si="1">C6-C7</f>
        <v>-1.1949466420659578E-3</v>
      </c>
      <c r="D8" s="486">
        <f t="shared" si="1"/>
        <v>-1.1036127709590123E-3</v>
      </c>
      <c r="E8" s="486">
        <f t="shared" si="1"/>
        <v>-1.0290489417755055E-3</v>
      </c>
      <c r="F8" s="486">
        <f t="shared" si="1"/>
        <v>-9.5346406714208465E-4</v>
      </c>
      <c r="G8" s="486">
        <f t="shared" si="1"/>
        <v>-8.9379301644562517E-4</v>
      </c>
      <c r="H8" s="486">
        <f t="shared" si="1"/>
        <v>-8.5701236797072007E-4</v>
      </c>
      <c r="I8" s="486">
        <f t="shared" si="1"/>
        <v>-8.2000942279519774E-4</v>
      </c>
      <c r="J8" s="486">
        <f t="shared" si="1"/>
        <v>-7.9671480845105156E-4</v>
      </c>
      <c r="K8" s="486">
        <f t="shared" si="1"/>
        <v>-7.6447787493586145E-4</v>
      </c>
      <c r="L8" s="486">
        <f t="shared" si="1"/>
        <v>-7.421029959337038E-4</v>
      </c>
      <c r="M8" s="486">
        <f t="shared" si="1"/>
        <v>-7.2144026061263841E-4</v>
      </c>
      <c r="N8" s="486">
        <f t="shared" si="1"/>
        <v>-7.0790958433873577E-4</v>
      </c>
      <c r="O8" s="486">
        <f t="shared" si="1"/>
        <v>-7.0288114272021838E-4</v>
      </c>
      <c r="P8" s="486">
        <f t="shared" si="1"/>
        <v>-6.930374624497228E-4</v>
      </c>
      <c r="Q8" s="486">
        <f t="shared" si="1"/>
        <v>-6.7654630848259741E-4</v>
      </c>
      <c r="R8" s="486">
        <f t="shared" si="1"/>
        <v>-6.6464937782063677E-4</v>
      </c>
      <c r="S8" s="486">
        <f t="shared" si="1"/>
        <v>-6.4904599467543317E-4</v>
      </c>
      <c r="T8" s="486">
        <f t="shared" si="1"/>
        <v>-6.4559921016360902E-4</v>
      </c>
      <c r="U8" s="486">
        <f t="shared" si="1"/>
        <v>-6.3276230147010814E-4</v>
      </c>
      <c r="V8" s="486">
        <f t="shared" si="1"/>
        <v>-6.21104461643954E-4</v>
      </c>
      <c r="W8" s="486">
        <f t="shared" si="1"/>
        <v>-6.0741371295820344E-4</v>
      </c>
      <c r="X8" s="486">
        <f t="shared" si="1"/>
        <v>-6.0298854997580865E-4</v>
      </c>
      <c r="Y8" s="486">
        <f t="shared" si="1"/>
        <v>-6.0884464430106333E-4</v>
      </c>
      <c r="Z8" s="486">
        <f t="shared" si="1"/>
        <v>-5.9994407202899501E-4</v>
      </c>
      <c r="AA8" s="486">
        <f t="shared" si="1"/>
        <v>-5.7929739975529407E-4</v>
      </c>
      <c r="AB8" s="486">
        <f t="shared" si="1"/>
        <v>-5.6218206901026836E-4</v>
      </c>
      <c r="AC8" s="486">
        <f t="shared" si="1"/>
        <v>-5.4441546312207891E-4</v>
      </c>
      <c r="AD8" s="486">
        <f t="shared" si="1"/>
        <v>-5.3510006873979071E-4</v>
      </c>
      <c r="AE8" s="486">
        <f t="shared" si="1"/>
        <v>-5.138470520888506E-4</v>
      </c>
      <c r="AF8" s="486">
        <f t="shared" si="1"/>
        <v>-4.9063273097566939E-4</v>
      </c>
      <c r="AG8" s="486">
        <f t="shared" si="1"/>
        <v>-4.7171072126232674E-4</v>
      </c>
      <c r="AH8" s="486">
        <f t="shared" si="1"/>
        <v>-4.5568598873688333E-4</v>
      </c>
      <c r="AI8" s="486">
        <f t="shared" si="1"/>
        <v>-4.4092392985255093E-4</v>
      </c>
      <c r="AJ8" s="486">
        <f t="shared" si="1"/>
        <v>-4.36636482942662E-4</v>
      </c>
      <c r="AK8" s="486">
        <f t="shared" si="1"/>
        <v>-4.2647375354894386E-4</v>
      </c>
      <c r="AL8" s="486">
        <f t="shared" si="1"/>
        <v>-4.185410881846727E-4</v>
      </c>
      <c r="AM8" s="486">
        <f t="shared" si="1"/>
        <v>-4.1262226558710674E-4</v>
      </c>
      <c r="AN8" s="486">
        <f t="shared" si="1"/>
        <v>-4.0802648777681376E-4</v>
      </c>
      <c r="AO8" s="486">
        <f t="shared" si="1"/>
        <v>-4.1604597506563119E-4</v>
      </c>
      <c r="AP8" s="486">
        <f t="shared" si="1"/>
        <v>-4.1337883527785865E-4</v>
      </c>
      <c r="AQ8" s="486">
        <f t="shared" si="1"/>
        <v>-4.1344594269417611E-4</v>
      </c>
      <c r="AR8" s="486">
        <f t="shared" si="1"/>
        <v>-4.1419973434027703E-4</v>
      </c>
      <c r="AS8" s="486">
        <f t="shared" si="1"/>
        <v>-4.1583115133321329E-4</v>
      </c>
      <c r="AT8" s="486">
        <f t="shared" si="1"/>
        <v>-4.161774707515341E-4</v>
      </c>
      <c r="AU8" s="486">
        <f t="shared" si="1"/>
        <v>-4.229269735885183E-4</v>
      </c>
      <c r="AV8" s="486">
        <f t="shared" si="1"/>
        <v>-4.1709240728891894E-4</v>
      </c>
      <c r="AW8" s="486">
        <f t="shared" si="1"/>
        <v>-4.1014961733341101E-4</v>
      </c>
      <c r="AX8" s="486">
        <f t="shared" si="1"/>
        <v>-4.0444085898637492E-4</v>
      </c>
      <c r="AY8" s="486">
        <f t="shared" si="1"/>
        <v>-3.9747317875331832E-4</v>
      </c>
      <c r="AZ8" s="486">
        <f t="shared" si="1"/>
        <v>-3.8472594307777238E-4</v>
      </c>
    </row>
    <row r="9" spans="1:62" s="488" customFormat="1" ht="12.75" x14ac:dyDescent="0.2">
      <c r="A9" s="487" t="s">
        <v>73</v>
      </c>
      <c r="B9" s="487">
        <v>2014</v>
      </c>
      <c r="C9" s="487">
        <v>2015</v>
      </c>
      <c r="D9" s="487">
        <v>2016</v>
      </c>
      <c r="E9" s="487">
        <v>2017</v>
      </c>
      <c r="F9" s="487">
        <v>2018</v>
      </c>
      <c r="G9" s="487">
        <v>2019</v>
      </c>
      <c r="H9" s="487">
        <v>2020</v>
      </c>
      <c r="I9" s="487">
        <v>2021</v>
      </c>
      <c r="J9" s="487">
        <v>2022</v>
      </c>
      <c r="K9" s="487">
        <v>2023</v>
      </c>
      <c r="L9" s="487">
        <v>2024</v>
      </c>
      <c r="M9" s="487">
        <v>2025</v>
      </c>
      <c r="N9" s="487">
        <v>2026</v>
      </c>
      <c r="O9" s="487">
        <v>2027</v>
      </c>
      <c r="P9" s="487">
        <v>2028</v>
      </c>
      <c r="Q9" s="487">
        <v>2029</v>
      </c>
      <c r="R9" s="487">
        <v>2030</v>
      </c>
      <c r="S9" s="487">
        <v>2031</v>
      </c>
      <c r="T9" s="487">
        <v>2032</v>
      </c>
      <c r="U9" s="487">
        <v>2033</v>
      </c>
      <c r="V9" s="487">
        <v>2034</v>
      </c>
      <c r="W9" s="487">
        <v>2035</v>
      </c>
      <c r="X9" s="487">
        <v>2036</v>
      </c>
      <c r="Y9" s="487">
        <v>2037</v>
      </c>
      <c r="Z9" s="487">
        <v>2038</v>
      </c>
      <c r="AA9" s="487">
        <v>2039</v>
      </c>
      <c r="AB9" s="487">
        <v>2040</v>
      </c>
      <c r="AC9" s="487">
        <v>2041</v>
      </c>
      <c r="AD9" s="487">
        <v>2042</v>
      </c>
      <c r="AE9" s="487">
        <v>2043</v>
      </c>
      <c r="AF9" s="487">
        <v>2044</v>
      </c>
      <c r="AG9" s="487">
        <v>2045</v>
      </c>
      <c r="AH9" s="487">
        <v>2046</v>
      </c>
      <c r="AI9" s="487">
        <v>2047</v>
      </c>
      <c r="AJ9" s="487">
        <v>2048</v>
      </c>
      <c r="AK9" s="487">
        <v>2049</v>
      </c>
      <c r="AL9" s="487">
        <v>2050</v>
      </c>
      <c r="AM9" s="487">
        <v>2051</v>
      </c>
      <c r="AN9" s="487">
        <v>2052</v>
      </c>
      <c r="AO9" s="487">
        <v>2053</v>
      </c>
      <c r="AP9" s="487">
        <v>2054</v>
      </c>
      <c r="AQ9" s="487">
        <v>2055</v>
      </c>
      <c r="AR9" s="487">
        <v>2056</v>
      </c>
      <c r="AS9" s="487">
        <v>2057</v>
      </c>
      <c r="AT9" s="487">
        <v>2058</v>
      </c>
      <c r="AU9" s="487">
        <v>2059</v>
      </c>
      <c r="AV9" s="487">
        <v>2060</v>
      </c>
      <c r="AW9" s="487">
        <v>2061</v>
      </c>
      <c r="AX9" s="487">
        <v>2062</v>
      </c>
      <c r="AY9" s="487">
        <v>2063</v>
      </c>
      <c r="AZ9" s="487">
        <v>2064</v>
      </c>
      <c r="BA9" s="487">
        <v>2065</v>
      </c>
      <c r="BB9" s="487">
        <v>2066</v>
      </c>
      <c r="BC9" s="487">
        <v>2067</v>
      </c>
      <c r="BD9" s="487">
        <v>2068</v>
      </c>
      <c r="BE9" s="487">
        <v>2069</v>
      </c>
      <c r="BF9" s="487">
        <v>2070</v>
      </c>
      <c r="BG9" s="487">
        <v>2071</v>
      </c>
      <c r="BH9" s="487">
        <v>2072</v>
      </c>
      <c r="BI9" s="487">
        <v>2073</v>
      </c>
      <c r="BJ9" s="487">
        <v>2074</v>
      </c>
    </row>
    <row r="10" spans="1:62" s="484" customFormat="1" ht="12.75" x14ac:dyDescent="0.2">
      <c r="A10" s="484" t="s">
        <v>633</v>
      </c>
      <c r="B10" s="486">
        <f t="shared" ref="B10:AZ10" si="2">B4+B8</f>
        <v>-1.2410918674608585E-3</v>
      </c>
      <c r="C10" s="486">
        <f t="shared" si="2"/>
        <v>-1.1599754152637513E-3</v>
      </c>
      <c r="D10" s="486">
        <f t="shared" si="2"/>
        <v>-1.0320132365380155E-3</v>
      </c>
      <c r="E10" s="486">
        <f t="shared" si="2"/>
        <v>-9.433780678785972E-4</v>
      </c>
      <c r="F10" s="486">
        <f t="shared" si="2"/>
        <v>-8.5075145082365343E-4</v>
      </c>
      <c r="G10" s="486">
        <f t="shared" si="2"/>
        <v>-7.9281906724659929E-4</v>
      </c>
      <c r="H10" s="486">
        <f t="shared" si="2"/>
        <v>-7.7249174252441287E-4</v>
      </c>
      <c r="I10" s="486">
        <f t="shared" si="2"/>
        <v>-7.4825114323151098E-4</v>
      </c>
      <c r="J10" s="486">
        <f t="shared" si="2"/>
        <v>-7.5250238036993666E-4</v>
      </c>
      <c r="K10" s="486">
        <f t="shared" si="2"/>
        <v>-7.4109234829776275E-4</v>
      </c>
      <c r="L10" s="486">
        <f t="shared" si="2"/>
        <v>-7.4846576897856585E-4</v>
      </c>
      <c r="M10" s="486">
        <f t="shared" si="2"/>
        <v>-7.5768501562211257E-4</v>
      </c>
      <c r="N10" s="486">
        <f t="shared" si="2"/>
        <v>-7.7192487887582184E-4</v>
      </c>
      <c r="O10" s="486">
        <f t="shared" si="2"/>
        <v>-8.099259246789008E-4</v>
      </c>
      <c r="P10" s="486">
        <f t="shared" si="2"/>
        <v>-8.36287296220221E-4</v>
      </c>
      <c r="Q10" s="486">
        <f t="shared" si="2"/>
        <v>-8.5762603943951654E-4</v>
      </c>
      <c r="R10" s="486">
        <f t="shared" si="2"/>
        <v>-8.8869272003942214E-4</v>
      </c>
      <c r="S10" s="486">
        <f t="shared" si="2"/>
        <v>-9.0601877730875509E-4</v>
      </c>
      <c r="T10" s="486">
        <f t="shared" si="2"/>
        <v>-9.5171090834703022E-4</v>
      </c>
      <c r="U10" s="486">
        <f t="shared" si="2"/>
        <v>-9.8582371770509396E-4</v>
      </c>
      <c r="V10" s="486">
        <f t="shared" si="2"/>
        <v>-1.0337936629023613E-3</v>
      </c>
      <c r="W10" s="486">
        <f t="shared" si="2"/>
        <v>-1.0892600274810564E-3</v>
      </c>
      <c r="X10" s="486">
        <f t="shared" si="2"/>
        <v>-1.1472136885790319E-3</v>
      </c>
      <c r="Y10" s="486">
        <f t="shared" si="2"/>
        <v>-1.2277754635876153E-3</v>
      </c>
      <c r="Z10" s="486">
        <f t="shared" si="2"/>
        <v>-1.2610478800038165E-3</v>
      </c>
      <c r="AA10" s="486">
        <f t="shared" si="2"/>
        <v>-1.259175509922749E-3</v>
      </c>
      <c r="AB10" s="486">
        <f t="shared" si="2"/>
        <v>-1.247544439656397E-3</v>
      </c>
      <c r="AC10" s="486">
        <f t="shared" si="2"/>
        <v>-1.2183465967964234E-3</v>
      </c>
      <c r="AD10" s="486">
        <f t="shared" si="2"/>
        <v>-1.2056024084260207E-3</v>
      </c>
      <c r="AE10" s="486">
        <f t="shared" si="2"/>
        <v>-1.1612819431288408E-3</v>
      </c>
      <c r="AF10" s="486">
        <f t="shared" si="2"/>
        <v>-1.1099842998046278E-3</v>
      </c>
      <c r="AG10" s="486">
        <f t="shared" si="2"/>
        <v>-1.0614112790342729E-3</v>
      </c>
      <c r="AH10" s="486">
        <f t="shared" si="2"/>
        <v>-1.0169927923574936E-3</v>
      </c>
      <c r="AI10" s="486">
        <f t="shared" si="2"/>
        <v>-9.7779342489399523E-4</v>
      </c>
      <c r="AJ10" s="486">
        <f t="shared" si="2"/>
        <v>-9.7412589986589095E-4</v>
      </c>
      <c r="AK10" s="486">
        <f t="shared" si="2"/>
        <v>-9.4452572131961199E-4</v>
      </c>
      <c r="AL10" s="486">
        <f t="shared" si="2"/>
        <v>-9.2396088499960749E-4</v>
      </c>
      <c r="AM10" s="486">
        <f t="shared" si="2"/>
        <v>-9.0623850266899483E-4</v>
      </c>
      <c r="AN10" s="486">
        <f t="shared" si="2"/>
        <v>-9.0099725998467231E-4</v>
      </c>
      <c r="AO10" s="486">
        <f t="shared" si="2"/>
        <v>-9.337291511408686E-4</v>
      </c>
      <c r="AP10" s="486">
        <f t="shared" si="2"/>
        <v>-9.3246463667276381E-4</v>
      </c>
      <c r="AQ10" s="486">
        <f t="shared" si="2"/>
        <v>-9.409720904813262E-4</v>
      </c>
      <c r="AR10" s="486">
        <f t="shared" si="2"/>
        <v>-9.4942195519481234E-4</v>
      </c>
      <c r="AS10" s="486">
        <f t="shared" si="2"/>
        <v>-9.6660863490041922E-4</v>
      </c>
      <c r="AT10" s="486">
        <f t="shared" si="2"/>
        <v>-9.8041876446800414E-4</v>
      </c>
      <c r="AU10" s="486">
        <f t="shared" si="2"/>
        <v>-1.0329367924795661E-3</v>
      </c>
      <c r="AV10" s="486">
        <f t="shared" si="2"/>
        <v>-1.0451141454303088E-3</v>
      </c>
      <c r="AW10" s="486">
        <f t="shared" si="2"/>
        <v>-1.0514688869245161E-3</v>
      </c>
      <c r="AX10" s="486">
        <f t="shared" si="2"/>
        <v>-1.0631528772417991E-3</v>
      </c>
      <c r="AY10" s="486">
        <f t="shared" si="2"/>
        <v>-1.0733876224666909E-3</v>
      </c>
      <c r="AZ10" s="486">
        <f t="shared" si="2"/>
        <v>-1.0841174433715664E-3</v>
      </c>
      <c r="BA10" s="489">
        <f>AZ10-B10</f>
        <v>1.5697442408929216E-4</v>
      </c>
    </row>
    <row r="11" spans="1:62" s="484" customFormat="1" ht="12.75" x14ac:dyDescent="0.2">
      <c r="A11" s="484" t="s">
        <v>414</v>
      </c>
      <c r="B11" s="486">
        <f t="shared" ref="B11:AZ12" si="3">B2+B6</f>
        <v>2.6122369790546984E-3</v>
      </c>
      <c r="C11" s="486">
        <f t="shared" si="3"/>
        <v>2.5999382594853733E-3</v>
      </c>
      <c r="D11" s="486">
        <f t="shared" si="3"/>
        <v>2.6093576592793087E-3</v>
      </c>
      <c r="E11" s="486">
        <f t="shared" si="3"/>
        <v>2.6151522947385269E-3</v>
      </c>
      <c r="F11" s="486">
        <f t="shared" si="3"/>
        <v>2.6264486804880608E-3</v>
      </c>
      <c r="G11" s="486">
        <f t="shared" si="3"/>
        <v>2.6437139828701913E-3</v>
      </c>
      <c r="H11" s="486">
        <f t="shared" si="3"/>
        <v>2.6687389534662859E-3</v>
      </c>
      <c r="I11" s="486">
        <f t="shared" si="3"/>
        <v>2.6921884492019893E-3</v>
      </c>
      <c r="J11" s="486">
        <f t="shared" si="3"/>
        <v>2.7208871639354329E-3</v>
      </c>
      <c r="K11" s="486">
        <f t="shared" si="3"/>
        <v>2.7458448671633315E-3</v>
      </c>
      <c r="L11" s="486">
        <f t="shared" si="3"/>
        <v>2.7550566993363316E-3</v>
      </c>
      <c r="M11" s="486">
        <f t="shared" si="3"/>
        <v>2.7584286727926777E-3</v>
      </c>
      <c r="N11" s="486">
        <f t="shared" si="3"/>
        <v>2.7667723145890608E-3</v>
      </c>
      <c r="O11" s="486">
        <f t="shared" si="3"/>
        <v>2.767424312505061E-3</v>
      </c>
      <c r="P11" s="486">
        <f t="shared" si="3"/>
        <v>2.7734449353466551E-3</v>
      </c>
      <c r="Q11" s="486">
        <f t="shared" si="3"/>
        <v>2.7723759038511264E-3</v>
      </c>
      <c r="R11" s="486">
        <f t="shared" si="3"/>
        <v>2.7744121397939754E-3</v>
      </c>
      <c r="S11" s="486">
        <f t="shared" si="3"/>
        <v>2.7729007203707041E-3</v>
      </c>
      <c r="T11" s="486">
        <f t="shared" si="3"/>
        <v>2.7742595304987216E-3</v>
      </c>
      <c r="U11" s="486">
        <f t="shared" si="3"/>
        <v>2.7739771982366714E-3</v>
      </c>
      <c r="V11" s="486">
        <f t="shared" si="3"/>
        <v>2.7749522731370306E-3</v>
      </c>
      <c r="W11" s="486">
        <f t="shared" si="3"/>
        <v>2.7748778520048745E-3</v>
      </c>
      <c r="X11" s="486">
        <f t="shared" si="3"/>
        <v>2.7764882437117866E-3</v>
      </c>
      <c r="Y11" s="486">
        <f t="shared" si="3"/>
        <v>2.7812023279741912E-3</v>
      </c>
      <c r="Z11" s="486">
        <f t="shared" si="3"/>
        <v>2.7875979320698433E-3</v>
      </c>
      <c r="AA11" s="486">
        <f t="shared" si="3"/>
        <v>2.7933840324906515E-3</v>
      </c>
      <c r="AB11" s="486">
        <f t="shared" si="3"/>
        <v>2.8129855776742327E-3</v>
      </c>
      <c r="AC11" s="486">
        <f t="shared" si="3"/>
        <v>2.8330901282529962E-3</v>
      </c>
      <c r="AD11" s="486">
        <f t="shared" si="3"/>
        <v>2.8548520909863146E-3</v>
      </c>
      <c r="AE11" s="486">
        <f t="shared" si="3"/>
        <v>2.8761699422108658E-3</v>
      </c>
      <c r="AF11" s="486">
        <f t="shared" si="3"/>
        <v>2.8977626663264722E-3</v>
      </c>
      <c r="AG11" s="486">
        <f t="shared" si="3"/>
        <v>2.9203847741991087E-3</v>
      </c>
      <c r="AH11" s="486">
        <f t="shared" si="3"/>
        <v>2.9440051838814938E-3</v>
      </c>
      <c r="AI11" s="486">
        <f t="shared" si="3"/>
        <v>2.9684499501889325E-3</v>
      </c>
      <c r="AJ11" s="486">
        <f t="shared" si="3"/>
        <v>2.9931226192284627E-3</v>
      </c>
      <c r="AK11" s="486">
        <f t="shared" si="3"/>
        <v>3.0174072945815143E-3</v>
      </c>
      <c r="AL11" s="486">
        <f t="shared" si="3"/>
        <v>3.0433633618428433E-3</v>
      </c>
      <c r="AM11" s="486">
        <f t="shared" si="3"/>
        <v>3.0690334355834657E-3</v>
      </c>
      <c r="AN11" s="486">
        <f t="shared" si="3"/>
        <v>3.0952608572450972E-3</v>
      </c>
      <c r="AO11" s="486">
        <f t="shared" si="3"/>
        <v>3.1210065695636878E-3</v>
      </c>
      <c r="AP11" s="486">
        <f t="shared" si="3"/>
        <v>3.1468688227814746E-3</v>
      </c>
      <c r="AQ11" s="486">
        <f t="shared" si="3"/>
        <v>3.1705300230041459E-3</v>
      </c>
      <c r="AR11" s="486">
        <f t="shared" si="3"/>
        <v>3.1946619325896319E-3</v>
      </c>
      <c r="AS11" s="486">
        <f t="shared" si="3"/>
        <v>3.2176083733245491E-3</v>
      </c>
      <c r="AT11" s="486">
        <f t="shared" si="3"/>
        <v>3.2386791645735279E-3</v>
      </c>
      <c r="AU11" s="486">
        <f t="shared" si="3"/>
        <v>3.257996619687952E-3</v>
      </c>
      <c r="AV11" s="486">
        <f t="shared" si="3"/>
        <v>3.2752932703784712E-3</v>
      </c>
      <c r="AW11" s="486">
        <f t="shared" si="3"/>
        <v>3.291332866927052E-3</v>
      </c>
      <c r="AX11" s="486">
        <f t="shared" si="3"/>
        <v>3.3046629447966115E-3</v>
      </c>
      <c r="AY11" s="486">
        <f t="shared" si="3"/>
        <v>3.3152657522876276E-3</v>
      </c>
      <c r="AZ11" s="486">
        <f t="shared" si="3"/>
        <v>3.3248094516077878E-3</v>
      </c>
    </row>
    <row r="12" spans="1:62" s="484" customFormat="1" ht="12.75" x14ac:dyDescent="0.2">
      <c r="A12" s="484" t="s">
        <v>636</v>
      </c>
      <c r="B12" s="486">
        <f t="shared" si="3"/>
        <v>3.8533288465155569E-3</v>
      </c>
      <c r="C12" s="486">
        <f t="shared" si="3"/>
        <v>3.7599136747491248E-3</v>
      </c>
      <c r="D12" s="486">
        <f t="shared" si="3"/>
        <v>3.6413708958173245E-3</v>
      </c>
      <c r="E12" s="486">
        <f t="shared" si="3"/>
        <v>3.5585303626171245E-3</v>
      </c>
      <c r="F12" s="486">
        <f t="shared" si="3"/>
        <v>3.4772001313117138E-3</v>
      </c>
      <c r="G12" s="486">
        <f t="shared" si="3"/>
        <v>3.4365330501167904E-3</v>
      </c>
      <c r="H12" s="486">
        <f t="shared" si="3"/>
        <v>3.4412306959906991E-3</v>
      </c>
      <c r="I12" s="486">
        <f t="shared" si="3"/>
        <v>3.4404395924335003E-3</v>
      </c>
      <c r="J12" s="486">
        <f t="shared" si="3"/>
        <v>3.4733895443053693E-3</v>
      </c>
      <c r="K12" s="486">
        <f t="shared" si="3"/>
        <v>3.4869372154610941E-3</v>
      </c>
      <c r="L12" s="486">
        <f t="shared" si="3"/>
        <v>3.5035224683148975E-3</v>
      </c>
      <c r="M12" s="486">
        <f t="shared" si="3"/>
        <v>3.5161136884147904E-3</v>
      </c>
      <c r="N12" s="486">
        <f t="shared" si="3"/>
        <v>3.5386971934648825E-3</v>
      </c>
      <c r="O12" s="486">
        <f t="shared" si="3"/>
        <v>3.5773502371839617E-3</v>
      </c>
      <c r="P12" s="486">
        <f t="shared" si="3"/>
        <v>3.609732231566876E-3</v>
      </c>
      <c r="Q12" s="486">
        <f t="shared" si="3"/>
        <v>3.630001943290643E-3</v>
      </c>
      <c r="R12" s="486">
        <f t="shared" si="3"/>
        <v>3.6631048598333976E-3</v>
      </c>
      <c r="S12" s="486">
        <f t="shared" si="3"/>
        <v>3.6789194976794594E-3</v>
      </c>
      <c r="T12" s="486">
        <f t="shared" si="3"/>
        <v>3.7259704388457517E-3</v>
      </c>
      <c r="U12" s="486">
        <f t="shared" si="3"/>
        <v>3.7598009159417658E-3</v>
      </c>
      <c r="V12" s="486">
        <f t="shared" si="3"/>
        <v>3.8087459360393919E-3</v>
      </c>
      <c r="W12" s="486">
        <f t="shared" si="3"/>
        <v>3.8641378794859308E-3</v>
      </c>
      <c r="X12" s="486">
        <f t="shared" si="3"/>
        <v>3.9237019322908183E-3</v>
      </c>
      <c r="Y12" s="486">
        <f t="shared" si="3"/>
        <v>4.0089777915618069E-3</v>
      </c>
      <c r="Z12" s="486">
        <f t="shared" si="3"/>
        <v>4.0486458120736601E-3</v>
      </c>
      <c r="AA12" s="486">
        <f t="shared" si="3"/>
        <v>4.0525595424134005E-3</v>
      </c>
      <c r="AB12" s="486">
        <f t="shared" si="3"/>
        <v>4.0605300173306297E-3</v>
      </c>
      <c r="AC12" s="486">
        <f t="shared" si="3"/>
        <v>4.0514367250494192E-3</v>
      </c>
      <c r="AD12" s="486">
        <f t="shared" si="3"/>
        <v>4.0604544994123351E-3</v>
      </c>
      <c r="AE12" s="486">
        <f t="shared" si="3"/>
        <v>4.037451885339707E-3</v>
      </c>
      <c r="AF12" s="486">
        <f t="shared" si="3"/>
        <v>4.0077469661311E-3</v>
      </c>
      <c r="AG12" s="486">
        <f t="shared" si="3"/>
        <v>3.9817960532333814E-3</v>
      </c>
      <c r="AH12" s="486">
        <f t="shared" si="3"/>
        <v>3.960997976238988E-3</v>
      </c>
      <c r="AI12" s="486">
        <f t="shared" si="3"/>
        <v>3.9462433750829277E-3</v>
      </c>
      <c r="AJ12" s="486">
        <f t="shared" si="3"/>
        <v>3.9672485190943539E-3</v>
      </c>
      <c r="AK12" s="486">
        <f t="shared" si="3"/>
        <v>3.9619330159011258E-3</v>
      </c>
      <c r="AL12" s="486">
        <f t="shared" si="3"/>
        <v>3.9673242468424505E-3</v>
      </c>
      <c r="AM12" s="486">
        <f t="shared" si="3"/>
        <v>3.9752719382524608E-3</v>
      </c>
      <c r="AN12" s="486">
        <f t="shared" si="3"/>
        <v>3.9962581172297692E-3</v>
      </c>
      <c r="AO12" s="486">
        <f t="shared" si="3"/>
        <v>4.0547357207045571E-3</v>
      </c>
      <c r="AP12" s="486">
        <f t="shared" si="3"/>
        <v>4.0793334594542378E-3</v>
      </c>
      <c r="AQ12" s="486">
        <f t="shared" si="3"/>
        <v>4.1115021134854723E-3</v>
      </c>
      <c r="AR12" s="486">
        <f t="shared" si="3"/>
        <v>4.1440838877844447E-3</v>
      </c>
      <c r="AS12" s="486">
        <f t="shared" si="3"/>
        <v>4.1842170082249681E-3</v>
      </c>
      <c r="AT12" s="486">
        <f t="shared" si="3"/>
        <v>4.2190979290415327E-3</v>
      </c>
      <c r="AU12" s="486">
        <f t="shared" si="3"/>
        <v>4.2909334121675182E-3</v>
      </c>
      <c r="AV12" s="486">
        <f t="shared" si="3"/>
        <v>4.3204074158087798E-3</v>
      </c>
      <c r="AW12" s="486">
        <f t="shared" si="3"/>
        <v>4.3428017538515683E-3</v>
      </c>
      <c r="AX12" s="486">
        <f t="shared" si="3"/>
        <v>4.3678158220384102E-3</v>
      </c>
      <c r="AY12" s="486">
        <f t="shared" si="3"/>
        <v>4.3886533747543189E-3</v>
      </c>
      <c r="AZ12" s="486">
        <f t="shared" si="3"/>
        <v>4.4089268949793542E-3</v>
      </c>
    </row>
    <row r="13" spans="1:62" x14ac:dyDescent="0.25">
      <c r="B13" s="491"/>
      <c r="C13" s="491"/>
      <c r="D13" s="491"/>
      <c r="E13" s="491"/>
      <c r="F13" s="491"/>
    </row>
    <row r="14" spans="1:62" x14ac:dyDescent="0.25">
      <c r="B14" s="483" t="s">
        <v>631</v>
      </c>
    </row>
    <row r="19" spans="2:51" ht="17.25" customHeight="1" x14ac:dyDescent="0.25"/>
    <row r="27" spans="2:51" x14ac:dyDescent="0.25"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</row>
    <row r="28" spans="2:51" x14ac:dyDescent="0.25"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"/>
  <sheetViews>
    <sheetView showGridLines="0" workbookViewId="0">
      <selection activeCell="B6" sqref="B6"/>
    </sheetView>
  </sheetViews>
  <sheetFormatPr defaultRowHeight="12.75" x14ac:dyDescent="0.2"/>
  <cols>
    <col min="1" max="1" width="51" style="445" customWidth="1"/>
    <col min="2" max="256" width="9.140625" style="445"/>
    <col min="257" max="257" width="51" style="445" customWidth="1"/>
    <col min="258" max="512" width="9.140625" style="445"/>
    <col min="513" max="513" width="51" style="445" customWidth="1"/>
    <col min="514" max="768" width="9.140625" style="445"/>
    <col min="769" max="769" width="51" style="445" customWidth="1"/>
    <col min="770" max="1024" width="9.140625" style="445"/>
    <col min="1025" max="1025" width="51" style="445" customWidth="1"/>
    <col min="1026" max="1280" width="9.140625" style="445"/>
    <col min="1281" max="1281" width="51" style="445" customWidth="1"/>
    <col min="1282" max="1536" width="9.140625" style="445"/>
    <col min="1537" max="1537" width="51" style="445" customWidth="1"/>
    <col min="1538" max="1792" width="9.140625" style="445"/>
    <col min="1793" max="1793" width="51" style="445" customWidth="1"/>
    <col min="1794" max="2048" width="9.140625" style="445"/>
    <col min="2049" max="2049" width="51" style="445" customWidth="1"/>
    <col min="2050" max="2304" width="9.140625" style="445"/>
    <col min="2305" max="2305" width="51" style="445" customWidth="1"/>
    <col min="2306" max="2560" width="9.140625" style="445"/>
    <col min="2561" max="2561" width="51" style="445" customWidth="1"/>
    <col min="2562" max="2816" width="9.140625" style="445"/>
    <col min="2817" max="2817" width="51" style="445" customWidth="1"/>
    <col min="2818" max="3072" width="9.140625" style="445"/>
    <col min="3073" max="3073" width="51" style="445" customWidth="1"/>
    <col min="3074" max="3328" width="9.140625" style="445"/>
    <col min="3329" max="3329" width="51" style="445" customWidth="1"/>
    <col min="3330" max="3584" width="9.140625" style="445"/>
    <col min="3585" max="3585" width="51" style="445" customWidth="1"/>
    <col min="3586" max="3840" width="9.140625" style="445"/>
    <col min="3841" max="3841" width="51" style="445" customWidth="1"/>
    <col min="3842" max="4096" width="9.140625" style="445"/>
    <col min="4097" max="4097" width="51" style="445" customWidth="1"/>
    <col min="4098" max="4352" width="9.140625" style="445"/>
    <col min="4353" max="4353" width="51" style="445" customWidth="1"/>
    <col min="4354" max="4608" width="9.140625" style="445"/>
    <col min="4609" max="4609" width="51" style="445" customWidth="1"/>
    <col min="4610" max="4864" width="9.140625" style="445"/>
    <col min="4865" max="4865" width="51" style="445" customWidth="1"/>
    <col min="4866" max="5120" width="9.140625" style="445"/>
    <col min="5121" max="5121" width="51" style="445" customWidth="1"/>
    <col min="5122" max="5376" width="9.140625" style="445"/>
    <col min="5377" max="5377" width="51" style="445" customWidth="1"/>
    <col min="5378" max="5632" width="9.140625" style="445"/>
    <col min="5633" max="5633" width="51" style="445" customWidth="1"/>
    <col min="5634" max="5888" width="9.140625" style="445"/>
    <col min="5889" max="5889" width="51" style="445" customWidth="1"/>
    <col min="5890" max="6144" width="9.140625" style="445"/>
    <col min="6145" max="6145" width="51" style="445" customWidth="1"/>
    <col min="6146" max="6400" width="9.140625" style="445"/>
    <col min="6401" max="6401" width="51" style="445" customWidth="1"/>
    <col min="6402" max="6656" width="9.140625" style="445"/>
    <col min="6657" max="6657" width="51" style="445" customWidth="1"/>
    <col min="6658" max="6912" width="9.140625" style="445"/>
    <col min="6913" max="6913" width="51" style="445" customWidth="1"/>
    <col min="6914" max="7168" width="9.140625" style="445"/>
    <col min="7169" max="7169" width="51" style="445" customWidth="1"/>
    <col min="7170" max="7424" width="9.140625" style="445"/>
    <col min="7425" max="7425" width="51" style="445" customWidth="1"/>
    <col min="7426" max="7680" width="9.140625" style="445"/>
    <col min="7681" max="7681" width="51" style="445" customWidth="1"/>
    <col min="7682" max="7936" width="9.140625" style="445"/>
    <col min="7937" max="7937" width="51" style="445" customWidth="1"/>
    <col min="7938" max="8192" width="9.140625" style="445"/>
    <col min="8193" max="8193" width="51" style="445" customWidth="1"/>
    <col min="8194" max="8448" width="9.140625" style="445"/>
    <col min="8449" max="8449" width="51" style="445" customWidth="1"/>
    <col min="8450" max="8704" width="9.140625" style="445"/>
    <col min="8705" max="8705" width="51" style="445" customWidth="1"/>
    <col min="8706" max="8960" width="9.140625" style="445"/>
    <col min="8961" max="8961" width="51" style="445" customWidth="1"/>
    <col min="8962" max="9216" width="9.140625" style="445"/>
    <col min="9217" max="9217" width="51" style="445" customWidth="1"/>
    <col min="9218" max="9472" width="9.140625" style="445"/>
    <col min="9473" max="9473" width="51" style="445" customWidth="1"/>
    <col min="9474" max="9728" width="9.140625" style="445"/>
    <col min="9729" max="9729" width="51" style="445" customWidth="1"/>
    <col min="9730" max="9984" width="9.140625" style="445"/>
    <col min="9985" max="9985" width="51" style="445" customWidth="1"/>
    <col min="9986" max="10240" width="9.140625" style="445"/>
    <col min="10241" max="10241" width="51" style="445" customWidth="1"/>
    <col min="10242" max="10496" width="9.140625" style="445"/>
    <col min="10497" max="10497" width="51" style="445" customWidth="1"/>
    <col min="10498" max="10752" width="9.140625" style="445"/>
    <col min="10753" max="10753" width="51" style="445" customWidth="1"/>
    <col min="10754" max="11008" width="9.140625" style="445"/>
    <col min="11009" max="11009" width="51" style="445" customWidth="1"/>
    <col min="11010" max="11264" width="9.140625" style="445"/>
    <col min="11265" max="11265" width="51" style="445" customWidth="1"/>
    <col min="11266" max="11520" width="9.140625" style="445"/>
    <col min="11521" max="11521" width="51" style="445" customWidth="1"/>
    <col min="11522" max="11776" width="9.140625" style="445"/>
    <col min="11777" max="11777" width="51" style="445" customWidth="1"/>
    <col min="11778" max="12032" width="9.140625" style="445"/>
    <col min="12033" max="12033" width="51" style="445" customWidth="1"/>
    <col min="12034" max="12288" width="9.140625" style="445"/>
    <col min="12289" max="12289" width="51" style="445" customWidth="1"/>
    <col min="12290" max="12544" width="9.140625" style="445"/>
    <col min="12545" max="12545" width="51" style="445" customWidth="1"/>
    <col min="12546" max="12800" width="9.140625" style="445"/>
    <col min="12801" max="12801" width="51" style="445" customWidth="1"/>
    <col min="12802" max="13056" width="9.140625" style="445"/>
    <col min="13057" max="13057" width="51" style="445" customWidth="1"/>
    <col min="13058" max="13312" width="9.140625" style="445"/>
    <col min="13313" max="13313" width="51" style="445" customWidth="1"/>
    <col min="13314" max="13568" width="9.140625" style="445"/>
    <col min="13569" max="13569" width="51" style="445" customWidth="1"/>
    <col min="13570" max="13824" width="9.140625" style="445"/>
    <col min="13825" max="13825" width="51" style="445" customWidth="1"/>
    <col min="13826" max="14080" width="9.140625" style="445"/>
    <col min="14081" max="14081" width="51" style="445" customWidth="1"/>
    <col min="14082" max="14336" width="9.140625" style="445"/>
    <col min="14337" max="14337" width="51" style="445" customWidth="1"/>
    <col min="14338" max="14592" width="9.140625" style="445"/>
    <col min="14593" max="14593" width="51" style="445" customWidth="1"/>
    <col min="14594" max="14848" width="9.140625" style="445"/>
    <col min="14849" max="14849" width="51" style="445" customWidth="1"/>
    <col min="14850" max="15104" width="9.140625" style="445"/>
    <col min="15105" max="15105" width="51" style="445" customWidth="1"/>
    <col min="15106" max="15360" width="9.140625" style="445"/>
    <col min="15361" max="15361" width="51" style="445" customWidth="1"/>
    <col min="15362" max="15616" width="9.140625" style="445"/>
    <col min="15617" max="15617" width="51" style="445" customWidth="1"/>
    <col min="15618" max="15872" width="9.140625" style="445"/>
    <col min="15873" max="15873" width="51" style="445" customWidth="1"/>
    <col min="15874" max="16128" width="9.140625" style="445"/>
    <col min="16129" max="16129" width="51" style="445" customWidth="1"/>
    <col min="16130" max="16384" width="9.140625" style="445"/>
  </cols>
  <sheetData>
    <row r="1" spans="1:102" x14ac:dyDescent="0.2">
      <c r="A1" s="446" t="s">
        <v>602</v>
      </c>
      <c r="B1" s="447">
        <v>0</v>
      </c>
      <c r="C1" s="447">
        <v>1</v>
      </c>
      <c r="D1" s="447">
        <v>2</v>
      </c>
      <c r="E1" s="447">
        <v>3</v>
      </c>
      <c r="F1" s="447">
        <v>4</v>
      </c>
      <c r="G1" s="447">
        <v>5</v>
      </c>
      <c r="H1" s="447">
        <v>6</v>
      </c>
      <c r="I1" s="447">
        <v>7</v>
      </c>
      <c r="J1" s="447">
        <v>8</v>
      </c>
      <c r="K1" s="447">
        <v>9</v>
      </c>
      <c r="L1" s="447">
        <v>10</v>
      </c>
      <c r="M1" s="447">
        <v>11</v>
      </c>
      <c r="N1" s="447">
        <v>12</v>
      </c>
      <c r="O1" s="447">
        <v>13</v>
      </c>
      <c r="P1" s="447">
        <v>14</v>
      </c>
      <c r="Q1" s="447">
        <v>15</v>
      </c>
      <c r="R1" s="447">
        <v>16</v>
      </c>
      <c r="S1" s="447">
        <v>17</v>
      </c>
      <c r="T1" s="447">
        <v>18</v>
      </c>
      <c r="U1" s="447">
        <v>19</v>
      </c>
      <c r="V1" s="447">
        <v>20</v>
      </c>
      <c r="W1" s="447">
        <v>21</v>
      </c>
      <c r="X1" s="447">
        <v>22</v>
      </c>
      <c r="Y1" s="447">
        <v>23</v>
      </c>
      <c r="Z1" s="447">
        <v>24</v>
      </c>
      <c r="AA1" s="447">
        <v>25</v>
      </c>
      <c r="AB1" s="447">
        <v>26</v>
      </c>
      <c r="AC1" s="447">
        <v>27</v>
      </c>
      <c r="AD1" s="447">
        <v>28</v>
      </c>
      <c r="AE1" s="447">
        <v>29</v>
      </c>
      <c r="AF1" s="447">
        <v>30</v>
      </c>
      <c r="AG1" s="447">
        <v>31</v>
      </c>
      <c r="AH1" s="447">
        <v>32</v>
      </c>
      <c r="AI1" s="447">
        <v>33</v>
      </c>
      <c r="AJ1" s="447">
        <v>34</v>
      </c>
      <c r="AK1" s="447">
        <v>35</v>
      </c>
      <c r="AL1" s="447">
        <v>36</v>
      </c>
      <c r="AM1" s="447">
        <v>37</v>
      </c>
      <c r="AN1" s="447">
        <v>38</v>
      </c>
      <c r="AO1" s="447">
        <v>39</v>
      </c>
      <c r="AP1" s="447">
        <v>40</v>
      </c>
      <c r="AQ1" s="447">
        <v>41</v>
      </c>
      <c r="AR1" s="447">
        <v>42</v>
      </c>
      <c r="AS1" s="447">
        <v>43</v>
      </c>
      <c r="AT1" s="447">
        <v>44</v>
      </c>
      <c r="AU1" s="447">
        <v>45</v>
      </c>
      <c r="AV1" s="447">
        <v>46</v>
      </c>
      <c r="AW1" s="447">
        <v>47</v>
      </c>
      <c r="AX1" s="447">
        <v>48</v>
      </c>
      <c r="AY1" s="447">
        <v>49</v>
      </c>
      <c r="AZ1" s="447">
        <v>50</v>
      </c>
      <c r="BA1" s="447">
        <v>51</v>
      </c>
      <c r="BB1" s="447">
        <v>52</v>
      </c>
      <c r="BC1" s="447">
        <v>53</v>
      </c>
      <c r="BD1" s="447">
        <v>54</v>
      </c>
      <c r="BE1" s="447">
        <v>55</v>
      </c>
      <c r="BF1" s="447">
        <v>56</v>
      </c>
      <c r="BG1" s="447">
        <v>57</v>
      </c>
      <c r="BH1" s="447">
        <v>58</v>
      </c>
      <c r="BI1" s="447">
        <v>59</v>
      </c>
      <c r="BJ1" s="447">
        <v>60</v>
      </c>
      <c r="BK1" s="447">
        <v>61</v>
      </c>
      <c r="BL1" s="447">
        <v>62</v>
      </c>
      <c r="BM1" s="447">
        <v>63</v>
      </c>
      <c r="BN1" s="447">
        <v>64</v>
      </c>
      <c r="BO1" s="447">
        <v>65</v>
      </c>
      <c r="BP1" s="447">
        <v>66</v>
      </c>
      <c r="BQ1" s="447">
        <v>67</v>
      </c>
      <c r="BR1" s="447">
        <v>68</v>
      </c>
      <c r="BS1" s="447">
        <v>69</v>
      </c>
      <c r="BT1" s="447">
        <v>70</v>
      </c>
      <c r="BU1" s="447">
        <v>71</v>
      </c>
      <c r="BV1" s="447">
        <v>72</v>
      </c>
      <c r="BW1" s="447">
        <v>73</v>
      </c>
      <c r="BX1" s="447">
        <v>74</v>
      </c>
      <c r="BY1" s="447">
        <v>75</v>
      </c>
      <c r="BZ1" s="447">
        <v>76</v>
      </c>
      <c r="CA1" s="447">
        <v>77</v>
      </c>
      <c r="CB1" s="447">
        <v>78</v>
      </c>
      <c r="CC1" s="447">
        <v>79</v>
      </c>
      <c r="CD1" s="447">
        <v>80</v>
      </c>
      <c r="CE1" s="447">
        <v>81</v>
      </c>
      <c r="CF1" s="447">
        <v>82</v>
      </c>
      <c r="CG1" s="447">
        <v>83</v>
      </c>
      <c r="CH1" s="447">
        <v>84</v>
      </c>
      <c r="CI1" s="447">
        <v>85</v>
      </c>
      <c r="CJ1" s="447">
        <v>86</v>
      </c>
      <c r="CK1" s="447">
        <v>87</v>
      </c>
      <c r="CL1" s="447">
        <v>88</v>
      </c>
      <c r="CM1" s="447">
        <v>89</v>
      </c>
      <c r="CN1" s="447">
        <v>90</v>
      </c>
      <c r="CO1" s="447">
        <v>91</v>
      </c>
      <c r="CP1" s="447">
        <v>92</v>
      </c>
      <c r="CQ1" s="447">
        <v>93</v>
      </c>
      <c r="CR1" s="447">
        <v>94</v>
      </c>
      <c r="CS1" s="447">
        <v>95</v>
      </c>
      <c r="CT1" s="447">
        <v>96</v>
      </c>
      <c r="CU1" s="447">
        <v>97</v>
      </c>
      <c r="CV1" s="447">
        <v>98</v>
      </c>
      <c r="CW1" s="447">
        <v>99</v>
      </c>
      <c r="CX1" s="447">
        <v>100</v>
      </c>
    </row>
    <row r="2" spans="1:102" x14ac:dyDescent="0.2">
      <c r="A2" s="448" t="s">
        <v>603</v>
      </c>
      <c r="B2" s="449">
        <v>606.71405274813799</v>
      </c>
      <c r="C2" s="449">
        <v>822.51751070663875</v>
      </c>
      <c r="D2" s="449">
        <v>400.05954892558981</v>
      </c>
      <c r="E2" s="449">
        <v>348.90583391486336</v>
      </c>
      <c r="F2" s="449">
        <v>378.48211357008074</v>
      </c>
      <c r="G2" s="449">
        <v>367.28422674738664</v>
      </c>
      <c r="H2" s="449">
        <v>341.57184195778154</v>
      </c>
      <c r="I2" s="449">
        <v>302.93083106796206</v>
      </c>
      <c r="J2" s="449">
        <v>350.08529003191268</v>
      </c>
      <c r="K2" s="449">
        <v>296.46620624408718</v>
      </c>
      <c r="L2" s="449">
        <v>311.05421279937138</v>
      </c>
      <c r="M2" s="449">
        <v>341.05548953140686</v>
      </c>
      <c r="N2" s="449">
        <v>330.90637776914156</v>
      </c>
      <c r="O2" s="449">
        <v>354.35810410958976</v>
      </c>
      <c r="P2" s="449">
        <v>348.4778837039741</v>
      </c>
      <c r="Q2" s="449">
        <v>358.00121164299503</v>
      </c>
      <c r="R2" s="449">
        <v>418.67398799313855</v>
      </c>
      <c r="S2" s="449">
        <v>388.81458312278914</v>
      </c>
      <c r="T2" s="449">
        <v>367.52494593245768</v>
      </c>
      <c r="U2" s="449">
        <v>303.69089407485944</v>
      </c>
      <c r="V2" s="449">
        <v>289.8704524312891</v>
      </c>
      <c r="W2" s="449">
        <v>302.29449192650344</v>
      </c>
      <c r="X2" s="449">
        <v>310.80464875491407</v>
      </c>
      <c r="Y2" s="449">
        <v>298.74443774574007</v>
      </c>
      <c r="Z2" s="449">
        <v>331.14482157123859</v>
      </c>
      <c r="AA2" s="449">
        <v>337.39843733883441</v>
      </c>
      <c r="AB2" s="449">
        <v>345.00772637666</v>
      </c>
      <c r="AC2" s="449">
        <v>367.95141250969277</v>
      </c>
      <c r="AD2" s="449">
        <v>376.50562956434123</v>
      </c>
      <c r="AE2" s="449">
        <v>414.74148830072915</v>
      </c>
      <c r="AF2" s="449">
        <v>434.23057171896886</v>
      </c>
      <c r="AG2" s="449">
        <v>388.20933640789093</v>
      </c>
      <c r="AH2" s="449">
        <v>431.42378374936141</v>
      </c>
      <c r="AI2" s="449">
        <v>509.84483002481085</v>
      </c>
      <c r="AJ2" s="449">
        <v>492.31968624675494</v>
      </c>
      <c r="AK2" s="449">
        <v>434.29594462927548</v>
      </c>
      <c r="AL2" s="449">
        <v>458.38355849012549</v>
      </c>
      <c r="AM2" s="449">
        <v>418.54370422701027</v>
      </c>
      <c r="AN2" s="449">
        <v>390.45452868125358</v>
      </c>
      <c r="AO2" s="449">
        <v>414.93234249171087</v>
      </c>
      <c r="AP2" s="449">
        <v>441.1490464240897</v>
      </c>
      <c r="AQ2" s="449">
        <v>435.76081162063588</v>
      </c>
      <c r="AR2" s="449">
        <v>451.03761323085365</v>
      </c>
      <c r="AS2" s="449">
        <v>491.74726934097362</v>
      </c>
      <c r="AT2" s="449">
        <v>503.81954175152629</v>
      </c>
      <c r="AU2" s="449">
        <v>513.88213262194927</v>
      </c>
      <c r="AV2" s="449">
        <v>524.42022015875193</v>
      </c>
      <c r="AW2" s="449">
        <v>567.09575021557896</v>
      </c>
      <c r="AX2" s="449">
        <v>595.35364261650659</v>
      </c>
      <c r="AY2" s="449">
        <v>588.20441796767875</v>
      </c>
      <c r="AZ2" s="449">
        <v>652.47251967435625</v>
      </c>
      <c r="BA2" s="449">
        <v>613.82159051970086</v>
      </c>
      <c r="BB2" s="449">
        <v>741.67485935589241</v>
      </c>
      <c r="BC2" s="449">
        <v>761.66477335929471</v>
      </c>
      <c r="BD2" s="449">
        <v>827.04088657473255</v>
      </c>
      <c r="BE2" s="449">
        <v>890.47547403462772</v>
      </c>
      <c r="BF2" s="449">
        <v>879.25954045822539</v>
      </c>
      <c r="BG2" s="449">
        <v>910.06304804612864</v>
      </c>
      <c r="BH2" s="449">
        <v>983.95517125501499</v>
      </c>
      <c r="BI2" s="449">
        <v>1013.2647219973078</v>
      </c>
      <c r="BJ2" s="449">
        <v>1024.9638254310396</v>
      </c>
      <c r="BK2" s="449">
        <v>1108.8036332087556</v>
      </c>
      <c r="BL2" s="449">
        <v>1089.3199943922546</v>
      </c>
      <c r="BM2" s="449">
        <v>1155.319010826041</v>
      </c>
      <c r="BN2" s="449">
        <v>1222.2100634662256</v>
      </c>
      <c r="BO2" s="449">
        <v>1228.7738872305083</v>
      </c>
      <c r="BP2" s="449">
        <v>1384.4453427561768</v>
      </c>
      <c r="BQ2" s="449">
        <v>1481.5589236913991</v>
      </c>
      <c r="BR2" s="449">
        <v>1472.9830797773604</v>
      </c>
      <c r="BS2" s="449">
        <v>1468.5184749163848</v>
      </c>
      <c r="BT2" s="449">
        <v>1590.8205264434696</v>
      </c>
      <c r="BU2" s="449">
        <v>1665.8387335811674</v>
      </c>
      <c r="BV2" s="449">
        <v>1605.129559200411</v>
      </c>
      <c r="BW2" s="449">
        <v>1634.5255436241575</v>
      </c>
      <c r="BX2" s="449">
        <v>1696.3324760522451</v>
      </c>
      <c r="BY2" s="449">
        <v>1741.7492696456084</v>
      </c>
      <c r="BZ2" s="449">
        <v>1775.9131647300023</v>
      </c>
      <c r="CA2" s="449">
        <v>1546.1987206823005</v>
      </c>
      <c r="CB2" s="449">
        <v>1734.0922160766959</v>
      </c>
      <c r="CC2" s="449">
        <v>1737.0021849710911</v>
      </c>
      <c r="CD2" s="449">
        <v>1854.5216992421203</v>
      </c>
      <c r="CE2" s="449">
        <v>1575.1609686383476</v>
      </c>
      <c r="CF2" s="449">
        <v>1552.0876422018316</v>
      </c>
      <c r="CG2" s="449">
        <v>1509.449558232928</v>
      </c>
      <c r="CH2" s="449">
        <v>1631.5583835005555</v>
      </c>
      <c r="CI2" s="449">
        <v>1525.2070750481075</v>
      </c>
      <c r="CJ2" s="449">
        <v>1681.9202396514188</v>
      </c>
      <c r="CK2" s="449">
        <v>1379.0631234465648</v>
      </c>
      <c r="CL2" s="449">
        <v>1334.8576286579246</v>
      </c>
      <c r="CM2" s="449">
        <v>1378.3325294117658</v>
      </c>
      <c r="CN2" s="449">
        <v>1315.204595300263</v>
      </c>
      <c r="CO2" s="449">
        <v>1253.2196768982246</v>
      </c>
      <c r="CP2" s="449">
        <v>1102.2384344422726</v>
      </c>
      <c r="CQ2" s="449">
        <v>968.01252941176438</v>
      </c>
      <c r="CR2" s="449">
        <v>780.24488805970179</v>
      </c>
      <c r="CS2" s="449">
        <v>521.00395161290294</v>
      </c>
      <c r="CT2" s="449">
        <v>739.12607476635503</v>
      </c>
      <c r="CU2" s="449">
        <v>341.89264150943376</v>
      </c>
      <c r="CV2" s="449">
        <v>274.68360360360344</v>
      </c>
      <c r="CW2" s="449">
        <v>173.56852459016423</v>
      </c>
      <c r="CX2" s="449">
        <v>210.25686567164212</v>
      </c>
    </row>
    <row r="3" spans="1:102" x14ac:dyDescent="0.2">
      <c r="A3" s="448" t="s">
        <v>604</v>
      </c>
      <c r="B3" s="450">
        <v>55175</v>
      </c>
      <c r="C3" s="450">
        <v>56389</v>
      </c>
      <c r="D3" s="450">
        <v>61242</v>
      </c>
      <c r="E3" s="450">
        <v>58025</v>
      </c>
      <c r="F3" s="450">
        <v>59825</v>
      </c>
      <c r="G3" s="450">
        <v>57122</v>
      </c>
      <c r="H3" s="450">
        <v>54485</v>
      </c>
      <c r="I3" s="450">
        <v>53958</v>
      </c>
      <c r="J3" s="450">
        <v>54528</v>
      </c>
      <c r="K3" s="450">
        <v>54024</v>
      </c>
      <c r="L3" s="450">
        <v>51681</v>
      </c>
      <c r="M3" s="450">
        <v>50879</v>
      </c>
      <c r="N3" s="450">
        <v>51567</v>
      </c>
      <c r="O3" s="450">
        <v>55048</v>
      </c>
      <c r="P3" s="450">
        <v>55977</v>
      </c>
      <c r="Q3" s="450">
        <v>56848</v>
      </c>
      <c r="R3" s="450">
        <v>58573</v>
      </c>
      <c r="S3" s="450">
        <v>59702</v>
      </c>
      <c r="T3" s="450">
        <v>60988</v>
      </c>
      <c r="U3" s="450">
        <v>65797</v>
      </c>
      <c r="V3" s="450">
        <v>72344</v>
      </c>
      <c r="W3" s="450">
        <v>73547</v>
      </c>
      <c r="X3" s="450">
        <v>77030</v>
      </c>
      <c r="Y3" s="450">
        <v>78465</v>
      </c>
      <c r="Z3" s="450">
        <v>78459</v>
      </c>
      <c r="AA3" s="450">
        <v>80948</v>
      </c>
      <c r="AB3" s="450">
        <v>81765</v>
      </c>
      <c r="AC3" s="450">
        <v>84055</v>
      </c>
      <c r="AD3" s="450">
        <v>87131</v>
      </c>
      <c r="AE3" s="450">
        <v>87188</v>
      </c>
      <c r="AF3" s="450">
        <v>87522</v>
      </c>
      <c r="AG3" s="450">
        <v>87840</v>
      </c>
      <c r="AH3" s="450">
        <v>88031</v>
      </c>
      <c r="AI3" s="450">
        <v>89088</v>
      </c>
      <c r="AJ3" s="450">
        <v>93440</v>
      </c>
      <c r="AK3" s="450">
        <v>92699</v>
      </c>
      <c r="AL3" s="450">
        <v>92268</v>
      </c>
      <c r="AM3" s="450">
        <v>91915</v>
      </c>
      <c r="AN3" s="450">
        <v>89887</v>
      </c>
      <c r="AO3" s="450">
        <v>89835</v>
      </c>
      <c r="AP3" s="450">
        <v>85091</v>
      </c>
      <c r="AQ3" s="450">
        <v>80147</v>
      </c>
      <c r="AR3" s="450">
        <v>75596</v>
      </c>
      <c r="AS3" s="450">
        <v>73316</v>
      </c>
      <c r="AT3" s="450">
        <v>72044</v>
      </c>
      <c r="AU3" s="450">
        <v>68577</v>
      </c>
      <c r="AV3" s="450">
        <v>69169</v>
      </c>
      <c r="AW3" s="450">
        <v>71575</v>
      </c>
      <c r="AX3" s="450">
        <v>73770</v>
      </c>
      <c r="AY3" s="450">
        <v>76265</v>
      </c>
      <c r="AZ3" s="450">
        <v>75172</v>
      </c>
      <c r="BA3" s="450">
        <v>72087</v>
      </c>
      <c r="BB3" s="450">
        <v>74365</v>
      </c>
      <c r="BC3" s="450">
        <v>74153</v>
      </c>
      <c r="BD3" s="450">
        <v>72972</v>
      </c>
      <c r="BE3" s="450">
        <v>75835</v>
      </c>
      <c r="BF3" s="450">
        <v>77730</v>
      </c>
      <c r="BG3" s="450">
        <v>78881</v>
      </c>
      <c r="BH3" s="450">
        <v>77954</v>
      </c>
      <c r="BI3" s="450">
        <v>75708</v>
      </c>
      <c r="BJ3" s="450">
        <v>74099</v>
      </c>
      <c r="BK3" s="450">
        <v>73578</v>
      </c>
      <c r="BL3" s="450">
        <v>71516</v>
      </c>
      <c r="BM3" s="450">
        <v>67128</v>
      </c>
      <c r="BN3" s="450">
        <v>60795</v>
      </c>
      <c r="BO3" s="450">
        <v>58765</v>
      </c>
      <c r="BP3" s="450">
        <v>55506</v>
      </c>
      <c r="BQ3" s="450">
        <v>46927</v>
      </c>
      <c r="BR3" s="450">
        <v>42800</v>
      </c>
      <c r="BS3" s="450">
        <v>43765</v>
      </c>
      <c r="BT3" s="450">
        <v>40058</v>
      </c>
      <c r="BU3" s="450">
        <v>38875</v>
      </c>
      <c r="BV3" s="450">
        <v>37766</v>
      </c>
      <c r="BW3" s="450">
        <v>36204</v>
      </c>
      <c r="BX3" s="450">
        <v>32841</v>
      </c>
      <c r="BY3" s="450">
        <v>30315</v>
      </c>
      <c r="BZ3" s="450">
        <v>28148</v>
      </c>
      <c r="CA3" s="450">
        <v>26564</v>
      </c>
      <c r="CB3" s="450">
        <v>25714</v>
      </c>
      <c r="CC3" s="450">
        <v>23960</v>
      </c>
      <c r="CD3" s="450">
        <v>22588</v>
      </c>
      <c r="CE3" s="450">
        <v>21948</v>
      </c>
      <c r="CF3" s="450">
        <v>19722</v>
      </c>
      <c r="CG3" s="450">
        <v>17741</v>
      </c>
      <c r="CH3" s="450">
        <v>15346</v>
      </c>
      <c r="CI3" s="450">
        <v>13212</v>
      </c>
      <c r="CJ3" s="450">
        <v>11308</v>
      </c>
      <c r="CK3" s="450">
        <v>9623</v>
      </c>
      <c r="CL3" s="450">
        <v>7784</v>
      </c>
      <c r="CM3" s="450">
        <v>6658</v>
      </c>
      <c r="CN3" s="450">
        <v>5539</v>
      </c>
      <c r="CO3" s="450">
        <v>4310</v>
      </c>
      <c r="CP3" s="450">
        <v>3225</v>
      </c>
      <c r="CQ3" s="450">
        <v>2008</v>
      </c>
      <c r="CR3" s="450">
        <v>1497</v>
      </c>
      <c r="CS3" s="450">
        <v>561</v>
      </c>
      <c r="CT3" s="450">
        <v>446</v>
      </c>
      <c r="CU3" s="450">
        <v>338</v>
      </c>
      <c r="CV3" s="450">
        <v>300</v>
      </c>
      <c r="CW3" s="450">
        <v>245.63</v>
      </c>
      <c r="CX3" s="450">
        <v>528.37</v>
      </c>
    </row>
    <row r="6" spans="1:102" x14ac:dyDescent="0.2">
      <c r="B6" s="444" t="s">
        <v>601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"/>
  <sheetViews>
    <sheetView showGridLines="0" workbookViewId="0">
      <selection activeCell="C8" sqref="C8"/>
    </sheetView>
  </sheetViews>
  <sheetFormatPr defaultRowHeight="12.75" x14ac:dyDescent="0.2"/>
  <cols>
    <col min="1" max="1" width="37" style="452" customWidth="1"/>
    <col min="2" max="256" width="9.140625" style="452"/>
    <col min="257" max="257" width="37" style="452" customWidth="1"/>
    <col min="258" max="512" width="9.140625" style="452"/>
    <col min="513" max="513" width="37" style="452" customWidth="1"/>
    <col min="514" max="768" width="9.140625" style="452"/>
    <col min="769" max="769" width="37" style="452" customWidth="1"/>
    <col min="770" max="1024" width="9.140625" style="452"/>
    <col min="1025" max="1025" width="37" style="452" customWidth="1"/>
    <col min="1026" max="1280" width="9.140625" style="452"/>
    <col min="1281" max="1281" width="37" style="452" customWidth="1"/>
    <col min="1282" max="1536" width="9.140625" style="452"/>
    <col min="1537" max="1537" width="37" style="452" customWidth="1"/>
    <col min="1538" max="1792" width="9.140625" style="452"/>
    <col min="1793" max="1793" width="37" style="452" customWidth="1"/>
    <col min="1794" max="2048" width="9.140625" style="452"/>
    <col min="2049" max="2049" width="37" style="452" customWidth="1"/>
    <col min="2050" max="2304" width="9.140625" style="452"/>
    <col min="2305" max="2305" width="37" style="452" customWidth="1"/>
    <col min="2306" max="2560" width="9.140625" style="452"/>
    <col min="2561" max="2561" width="37" style="452" customWidth="1"/>
    <col min="2562" max="2816" width="9.140625" style="452"/>
    <col min="2817" max="2817" width="37" style="452" customWidth="1"/>
    <col min="2818" max="3072" width="9.140625" style="452"/>
    <col min="3073" max="3073" width="37" style="452" customWidth="1"/>
    <col min="3074" max="3328" width="9.140625" style="452"/>
    <col min="3329" max="3329" width="37" style="452" customWidth="1"/>
    <col min="3330" max="3584" width="9.140625" style="452"/>
    <col min="3585" max="3585" width="37" style="452" customWidth="1"/>
    <col min="3586" max="3840" width="9.140625" style="452"/>
    <col min="3841" max="3841" width="37" style="452" customWidth="1"/>
    <col min="3842" max="4096" width="9.140625" style="452"/>
    <col min="4097" max="4097" width="37" style="452" customWidth="1"/>
    <col min="4098" max="4352" width="9.140625" style="452"/>
    <col min="4353" max="4353" width="37" style="452" customWidth="1"/>
    <col min="4354" max="4608" width="9.140625" style="452"/>
    <col min="4609" max="4609" width="37" style="452" customWidth="1"/>
    <col min="4610" max="4864" width="9.140625" style="452"/>
    <col min="4865" max="4865" width="37" style="452" customWidth="1"/>
    <col min="4866" max="5120" width="9.140625" style="452"/>
    <col min="5121" max="5121" width="37" style="452" customWidth="1"/>
    <col min="5122" max="5376" width="9.140625" style="452"/>
    <col min="5377" max="5377" width="37" style="452" customWidth="1"/>
    <col min="5378" max="5632" width="9.140625" style="452"/>
    <col min="5633" max="5633" width="37" style="452" customWidth="1"/>
    <col min="5634" max="5888" width="9.140625" style="452"/>
    <col min="5889" max="5889" width="37" style="452" customWidth="1"/>
    <col min="5890" max="6144" width="9.140625" style="452"/>
    <col min="6145" max="6145" width="37" style="452" customWidth="1"/>
    <col min="6146" max="6400" width="9.140625" style="452"/>
    <col min="6401" max="6401" width="37" style="452" customWidth="1"/>
    <col min="6402" max="6656" width="9.140625" style="452"/>
    <col min="6657" max="6657" width="37" style="452" customWidth="1"/>
    <col min="6658" max="6912" width="9.140625" style="452"/>
    <col min="6913" max="6913" width="37" style="452" customWidth="1"/>
    <col min="6914" max="7168" width="9.140625" style="452"/>
    <col min="7169" max="7169" width="37" style="452" customWidth="1"/>
    <col min="7170" max="7424" width="9.140625" style="452"/>
    <col min="7425" max="7425" width="37" style="452" customWidth="1"/>
    <col min="7426" max="7680" width="9.140625" style="452"/>
    <col min="7681" max="7681" width="37" style="452" customWidth="1"/>
    <col min="7682" max="7936" width="9.140625" style="452"/>
    <col min="7937" max="7937" width="37" style="452" customWidth="1"/>
    <col min="7938" max="8192" width="9.140625" style="452"/>
    <col min="8193" max="8193" width="37" style="452" customWidth="1"/>
    <col min="8194" max="8448" width="9.140625" style="452"/>
    <col min="8449" max="8449" width="37" style="452" customWidth="1"/>
    <col min="8450" max="8704" width="9.140625" style="452"/>
    <col min="8705" max="8705" width="37" style="452" customWidth="1"/>
    <col min="8706" max="8960" width="9.140625" style="452"/>
    <col min="8961" max="8961" width="37" style="452" customWidth="1"/>
    <col min="8962" max="9216" width="9.140625" style="452"/>
    <col min="9217" max="9217" width="37" style="452" customWidth="1"/>
    <col min="9218" max="9472" width="9.140625" style="452"/>
    <col min="9473" max="9473" width="37" style="452" customWidth="1"/>
    <col min="9474" max="9728" width="9.140625" style="452"/>
    <col min="9729" max="9729" width="37" style="452" customWidth="1"/>
    <col min="9730" max="9984" width="9.140625" style="452"/>
    <col min="9985" max="9985" width="37" style="452" customWidth="1"/>
    <col min="9986" max="10240" width="9.140625" style="452"/>
    <col min="10241" max="10241" width="37" style="452" customWidth="1"/>
    <col min="10242" max="10496" width="9.140625" style="452"/>
    <col min="10497" max="10497" width="37" style="452" customWidth="1"/>
    <col min="10498" max="10752" width="9.140625" style="452"/>
    <col min="10753" max="10753" width="37" style="452" customWidth="1"/>
    <col min="10754" max="11008" width="9.140625" style="452"/>
    <col min="11009" max="11009" width="37" style="452" customWidth="1"/>
    <col min="11010" max="11264" width="9.140625" style="452"/>
    <col min="11265" max="11265" width="37" style="452" customWidth="1"/>
    <col min="11266" max="11520" width="9.140625" style="452"/>
    <col min="11521" max="11521" width="37" style="452" customWidth="1"/>
    <col min="11522" max="11776" width="9.140625" style="452"/>
    <col min="11777" max="11777" width="37" style="452" customWidth="1"/>
    <col min="11778" max="12032" width="9.140625" style="452"/>
    <col min="12033" max="12033" width="37" style="452" customWidth="1"/>
    <col min="12034" max="12288" width="9.140625" style="452"/>
    <col min="12289" max="12289" width="37" style="452" customWidth="1"/>
    <col min="12290" max="12544" width="9.140625" style="452"/>
    <col min="12545" max="12545" width="37" style="452" customWidth="1"/>
    <col min="12546" max="12800" width="9.140625" style="452"/>
    <col min="12801" max="12801" width="37" style="452" customWidth="1"/>
    <col min="12802" max="13056" width="9.140625" style="452"/>
    <col min="13057" max="13057" width="37" style="452" customWidth="1"/>
    <col min="13058" max="13312" width="9.140625" style="452"/>
    <col min="13313" max="13313" width="37" style="452" customWidth="1"/>
    <col min="13314" max="13568" width="9.140625" style="452"/>
    <col min="13569" max="13569" width="37" style="452" customWidth="1"/>
    <col min="13570" max="13824" width="9.140625" style="452"/>
    <col min="13825" max="13825" width="37" style="452" customWidth="1"/>
    <col min="13826" max="14080" width="9.140625" style="452"/>
    <col min="14081" max="14081" width="37" style="452" customWidth="1"/>
    <col min="14082" max="14336" width="9.140625" style="452"/>
    <col min="14337" max="14337" width="37" style="452" customWidth="1"/>
    <col min="14338" max="14592" width="9.140625" style="452"/>
    <col min="14593" max="14593" width="37" style="452" customWidth="1"/>
    <col min="14594" max="14848" width="9.140625" style="452"/>
    <col min="14849" max="14849" width="37" style="452" customWidth="1"/>
    <col min="14850" max="15104" width="9.140625" style="452"/>
    <col min="15105" max="15105" width="37" style="452" customWidth="1"/>
    <col min="15106" max="15360" width="9.140625" style="452"/>
    <col min="15361" max="15361" width="37" style="452" customWidth="1"/>
    <col min="15362" max="15616" width="9.140625" style="452"/>
    <col min="15617" max="15617" width="37" style="452" customWidth="1"/>
    <col min="15618" max="15872" width="9.140625" style="452"/>
    <col min="15873" max="15873" width="37" style="452" customWidth="1"/>
    <col min="15874" max="16128" width="9.140625" style="452"/>
    <col min="16129" max="16129" width="37" style="452" customWidth="1"/>
    <col min="16130" max="16384" width="9.140625" style="452"/>
  </cols>
  <sheetData>
    <row r="1" spans="1:102" x14ac:dyDescent="0.2">
      <c r="A1" s="446" t="s">
        <v>602</v>
      </c>
      <c r="B1" s="447">
        <v>0</v>
      </c>
      <c r="C1" s="447">
        <v>1</v>
      </c>
      <c r="D1" s="447">
        <v>2</v>
      </c>
      <c r="E1" s="447">
        <v>3</v>
      </c>
      <c r="F1" s="447">
        <v>4</v>
      </c>
      <c r="G1" s="447">
        <v>5</v>
      </c>
      <c r="H1" s="447">
        <v>6</v>
      </c>
      <c r="I1" s="447">
        <v>7</v>
      </c>
      <c r="J1" s="447">
        <v>8</v>
      </c>
      <c r="K1" s="447">
        <v>9</v>
      </c>
      <c r="L1" s="447">
        <v>10</v>
      </c>
      <c r="M1" s="447">
        <v>11</v>
      </c>
      <c r="N1" s="447">
        <v>12</v>
      </c>
      <c r="O1" s="447">
        <v>13</v>
      </c>
      <c r="P1" s="447">
        <v>14</v>
      </c>
      <c r="Q1" s="447">
        <v>15</v>
      </c>
      <c r="R1" s="447">
        <v>16</v>
      </c>
      <c r="S1" s="447">
        <v>17</v>
      </c>
      <c r="T1" s="447">
        <v>18</v>
      </c>
      <c r="U1" s="447">
        <v>19</v>
      </c>
      <c r="V1" s="447">
        <v>20</v>
      </c>
      <c r="W1" s="447">
        <v>21</v>
      </c>
      <c r="X1" s="447">
        <v>22</v>
      </c>
      <c r="Y1" s="447">
        <v>23</v>
      </c>
      <c r="Z1" s="447">
        <v>24</v>
      </c>
      <c r="AA1" s="447">
        <v>25</v>
      </c>
      <c r="AB1" s="447">
        <v>26</v>
      </c>
      <c r="AC1" s="447">
        <v>27</v>
      </c>
      <c r="AD1" s="447">
        <v>28</v>
      </c>
      <c r="AE1" s="447">
        <v>29</v>
      </c>
      <c r="AF1" s="447">
        <v>30</v>
      </c>
      <c r="AG1" s="447">
        <v>31</v>
      </c>
      <c r="AH1" s="447">
        <v>32</v>
      </c>
      <c r="AI1" s="447">
        <v>33</v>
      </c>
      <c r="AJ1" s="447">
        <v>34</v>
      </c>
      <c r="AK1" s="447">
        <v>35</v>
      </c>
      <c r="AL1" s="447">
        <v>36</v>
      </c>
      <c r="AM1" s="447">
        <v>37</v>
      </c>
      <c r="AN1" s="447">
        <v>38</v>
      </c>
      <c r="AO1" s="447">
        <v>39</v>
      </c>
      <c r="AP1" s="447">
        <v>40</v>
      </c>
      <c r="AQ1" s="447">
        <v>41</v>
      </c>
      <c r="AR1" s="447">
        <v>42</v>
      </c>
      <c r="AS1" s="447">
        <v>43</v>
      </c>
      <c r="AT1" s="447">
        <v>44</v>
      </c>
      <c r="AU1" s="447">
        <v>45</v>
      </c>
      <c r="AV1" s="447">
        <v>46</v>
      </c>
      <c r="AW1" s="447">
        <v>47</v>
      </c>
      <c r="AX1" s="447">
        <v>48</v>
      </c>
      <c r="AY1" s="447">
        <v>49</v>
      </c>
      <c r="AZ1" s="447">
        <v>50</v>
      </c>
      <c r="BA1" s="447">
        <v>51</v>
      </c>
      <c r="BB1" s="447">
        <v>52</v>
      </c>
      <c r="BC1" s="447">
        <v>53</v>
      </c>
      <c r="BD1" s="447">
        <v>54</v>
      </c>
      <c r="BE1" s="447">
        <v>55</v>
      </c>
      <c r="BF1" s="447">
        <v>56</v>
      </c>
      <c r="BG1" s="447">
        <v>57</v>
      </c>
      <c r="BH1" s="447">
        <v>58</v>
      </c>
      <c r="BI1" s="447">
        <v>59</v>
      </c>
      <c r="BJ1" s="447">
        <v>60</v>
      </c>
      <c r="BK1" s="447">
        <v>61</v>
      </c>
      <c r="BL1" s="447">
        <v>62</v>
      </c>
      <c r="BM1" s="447">
        <v>63</v>
      </c>
      <c r="BN1" s="447">
        <v>64</v>
      </c>
      <c r="BO1" s="447">
        <v>65</v>
      </c>
      <c r="BP1" s="447">
        <v>66</v>
      </c>
      <c r="BQ1" s="447">
        <v>67</v>
      </c>
      <c r="BR1" s="447">
        <v>68</v>
      </c>
      <c r="BS1" s="447">
        <v>69</v>
      </c>
      <c r="BT1" s="447">
        <v>70</v>
      </c>
      <c r="BU1" s="447">
        <v>71</v>
      </c>
      <c r="BV1" s="447">
        <v>72</v>
      </c>
      <c r="BW1" s="447">
        <v>73</v>
      </c>
      <c r="BX1" s="447">
        <v>74</v>
      </c>
      <c r="BY1" s="447">
        <v>75</v>
      </c>
      <c r="BZ1" s="447">
        <v>76</v>
      </c>
      <c r="CA1" s="447">
        <v>77</v>
      </c>
      <c r="CB1" s="447">
        <v>78</v>
      </c>
      <c r="CC1" s="447">
        <v>79</v>
      </c>
      <c r="CD1" s="447">
        <v>80</v>
      </c>
      <c r="CE1" s="447">
        <v>81</v>
      </c>
      <c r="CF1" s="447">
        <v>82</v>
      </c>
      <c r="CG1" s="447">
        <v>83</v>
      </c>
      <c r="CH1" s="447">
        <v>84</v>
      </c>
      <c r="CI1" s="447">
        <v>85</v>
      </c>
      <c r="CJ1" s="447">
        <v>86</v>
      </c>
      <c r="CK1" s="447">
        <v>87</v>
      </c>
      <c r="CL1" s="447">
        <v>88</v>
      </c>
      <c r="CM1" s="447">
        <v>89</v>
      </c>
      <c r="CN1" s="447">
        <v>90</v>
      </c>
      <c r="CO1" s="447">
        <v>91</v>
      </c>
      <c r="CP1" s="447">
        <v>92</v>
      </c>
      <c r="CQ1" s="447">
        <v>93</v>
      </c>
      <c r="CR1" s="447">
        <v>94</v>
      </c>
      <c r="CS1" s="447">
        <v>95</v>
      </c>
      <c r="CT1" s="447">
        <v>96</v>
      </c>
      <c r="CU1" s="447">
        <v>97</v>
      </c>
      <c r="CV1" s="447">
        <v>98</v>
      </c>
      <c r="CW1" s="447">
        <v>99</v>
      </c>
      <c r="CX1" s="447">
        <v>100</v>
      </c>
    </row>
    <row r="2" spans="1:102" x14ac:dyDescent="0.2">
      <c r="A2" s="453" t="s">
        <v>606</v>
      </c>
      <c r="B2" s="454">
        <v>16.712722964229538</v>
      </c>
      <c r="C2" s="454">
        <v>9.7404115215199383</v>
      </c>
      <c r="D2" s="454">
        <v>2.7650088938049406</v>
      </c>
      <c r="E2" s="454">
        <v>3.5778307140713288</v>
      </c>
      <c r="F2" s="454">
        <v>4.7148440881422102</v>
      </c>
      <c r="G2" s="454">
        <v>4.6627656401310498</v>
      </c>
      <c r="H2" s="454">
        <v>2.5182181646333754</v>
      </c>
      <c r="I2" s="454">
        <v>8.9702825877551611</v>
      </c>
      <c r="J2" s="454">
        <v>1.2560659524846278</v>
      </c>
      <c r="K2" s="454">
        <v>2.6334875618222302</v>
      </c>
      <c r="L2" s="454">
        <v>8.0866510177516648</v>
      </c>
      <c r="M2" s="454">
        <v>3.0688817521140623</v>
      </c>
      <c r="N2" s="454">
        <v>1.3274144172271729</v>
      </c>
      <c r="O2" s="454">
        <v>8.8224952395671217</v>
      </c>
      <c r="P2" s="454">
        <v>2.2058135159208652</v>
      </c>
      <c r="Q2" s="454">
        <v>5.7144378703044012</v>
      </c>
      <c r="R2" s="454">
        <v>7.4985169634123601</v>
      </c>
      <c r="S2" s="454">
        <v>4.0190785930657951</v>
      </c>
      <c r="T2" s="454">
        <v>1.6205726962576197</v>
      </c>
      <c r="U2" s="454">
        <v>1.4390635520141115</v>
      </c>
      <c r="V2" s="454">
        <v>1.4872841614968113</v>
      </c>
      <c r="W2" s="454">
        <v>1.2102665526484744</v>
      </c>
      <c r="X2" s="454">
        <v>1.5735128955540945</v>
      </c>
      <c r="Y2" s="454">
        <v>1.0864354634048294</v>
      </c>
      <c r="Z2" s="454">
        <v>1.4604511768259725</v>
      </c>
      <c r="AA2" s="454">
        <v>1.1622384905578897</v>
      </c>
      <c r="AB2" s="454">
        <v>1.1082125008723762</v>
      </c>
      <c r="AC2" s="454">
        <v>1.4531846834842683</v>
      </c>
      <c r="AD2" s="454">
        <v>1.4299939240498587</v>
      </c>
      <c r="AE2" s="454">
        <v>1.8463557351490416</v>
      </c>
      <c r="AF2" s="454">
        <v>1.428537332732704</v>
      </c>
      <c r="AG2" s="454">
        <v>1.6847390085513327</v>
      </c>
      <c r="AH2" s="454">
        <v>1.6502498742370995</v>
      </c>
      <c r="AI2" s="454">
        <v>1.2812843945849766</v>
      </c>
      <c r="AJ2" s="454">
        <v>1.4491182600571411</v>
      </c>
      <c r="AK2" s="454">
        <v>1.6707535085390262</v>
      </c>
      <c r="AL2" s="454">
        <v>2.4960697366579616</v>
      </c>
      <c r="AM2" s="454">
        <v>2.416280052801616</v>
      </c>
      <c r="AN2" s="454">
        <v>2.4649084896919531</v>
      </c>
      <c r="AO2" s="454">
        <v>2.5875181705599584</v>
      </c>
      <c r="AP2" s="454">
        <v>3.1181093329650849</v>
      </c>
      <c r="AQ2" s="454">
        <v>4.1588864652192621</v>
      </c>
      <c r="AR2" s="454">
        <v>5.6309439084243715</v>
      </c>
      <c r="AS2" s="454">
        <v>3.2910250720547038</v>
      </c>
      <c r="AT2" s="454">
        <v>3.2103572295341198</v>
      </c>
      <c r="AU2" s="454">
        <v>3.5259898372917657</v>
      </c>
      <c r="AV2" s="454">
        <v>2.8711132760478426</v>
      </c>
      <c r="AW2" s="454">
        <v>3.923777949802306</v>
      </c>
      <c r="AX2" s="454">
        <v>4.5937807369321275</v>
      </c>
      <c r="AY2" s="454">
        <v>4.6861488737504731</v>
      </c>
      <c r="AZ2" s="454">
        <v>5.4555847896469052</v>
      </c>
      <c r="BA2" s="454">
        <v>4.7290435545591523</v>
      </c>
      <c r="BB2" s="454">
        <v>5.2798206273761989</v>
      </c>
      <c r="BC2" s="454">
        <v>6.6537370460794296</v>
      </c>
      <c r="BD2" s="454">
        <v>6.6167601650565677</v>
      </c>
      <c r="BE2" s="454">
        <v>7.4107792123107128</v>
      </c>
      <c r="BF2" s="454">
        <v>6.5516320547304208</v>
      </c>
      <c r="BG2" s="454">
        <v>7.5551025206618165</v>
      </c>
      <c r="BH2" s="454">
        <v>8.8157254973296979</v>
      </c>
      <c r="BI2" s="454">
        <v>9.7724907911682308</v>
      </c>
      <c r="BJ2" s="454">
        <v>11.382895889994884</v>
      </c>
      <c r="BK2" s="454">
        <v>12.966329503623257</v>
      </c>
      <c r="BL2" s="454">
        <v>15.084039608827611</v>
      </c>
      <c r="BM2" s="454">
        <v>11.744730601362141</v>
      </c>
      <c r="BN2" s="454">
        <v>11.436265841315841</v>
      </c>
      <c r="BO2" s="454">
        <v>11.963036578251163</v>
      </c>
      <c r="BP2" s="454">
        <v>13.87383860447691</v>
      </c>
      <c r="BQ2" s="454">
        <v>11.408508172486187</v>
      </c>
      <c r="BR2" s="454">
        <v>12.490828259347934</v>
      </c>
      <c r="BS2" s="454">
        <v>12.569509025309127</v>
      </c>
      <c r="BT2" s="454">
        <v>9.0710168433070084</v>
      </c>
      <c r="BU2" s="454">
        <v>9.9670055741859986</v>
      </c>
      <c r="BV2" s="454">
        <v>10.93138874031048</v>
      </c>
      <c r="BW2" s="454">
        <v>12.070239102268452</v>
      </c>
      <c r="BX2" s="454">
        <v>10.499988300356927</v>
      </c>
      <c r="BY2" s="454">
        <v>8.8968246691051487</v>
      </c>
      <c r="BZ2" s="454">
        <v>7.6659095350964268</v>
      </c>
      <c r="CA2" s="454">
        <v>7.9582729313446618</v>
      </c>
      <c r="CB2" s="454">
        <v>6.6354586780695453</v>
      </c>
      <c r="CC2" s="454">
        <v>7.5336321250808052</v>
      </c>
      <c r="CD2" s="454">
        <v>8.290181193834421</v>
      </c>
      <c r="CE2" s="454">
        <v>6.8330232312196957</v>
      </c>
      <c r="CF2" s="454">
        <v>6.7274060930617701</v>
      </c>
      <c r="CG2" s="454">
        <v>7.7887845110244394</v>
      </c>
      <c r="CH2" s="454">
        <v>6.6874216847428007</v>
      </c>
      <c r="CI2" s="454">
        <v>6.0289809431370935</v>
      </c>
      <c r="CJ2" s="454">
        <v>7.7372199320957789</v>
      </c>
      <c r="CK2" s="454">
        <v>7.1422752821959969</v>
      </c>
      <c r="CL2" s="454">
        <v>8.044686616745734</v>
      </c>
      <c r="CM2" s="454">
        <v>6.7665073179973945</v>
      </c>
      <c r="CN2" s="454">
        <v>6.0959755594257894</v>
      </c>
      <c r="CO2" s="454">
        <v>7.6315533370790538</v>
      </c>
      <c r="CP2" s="454">
        <v>6.8064872617974039</v>
      </c>
      <c r="CQ2" s="454">
        <v>7.2264513059809978</v>
      </c>
      <c r="CR2" s="454">
        <v>8.4592807227092859</v>
      </c>
      <c r="CS2" s="454">
        <v>10.725848374319382</v>
      </c>
      <c r="CT2" s="454">
        <v>9.1848068505494602</v>
      </c>
      <c r="CU2" s="454">
        <v>10.44403763569688</v>
      </c>
      <c r="CV2" s="454">
        <v>9.9320719442884791</v>
      </c>
      <c r="CW2" s="454">
        <v>12.762068824840455</v>
      </c>
      <c r="CX2" s="454">
        <v>5.9530312428412238</v>
      </c>
    </row>
    <row r="3" spans="1:102" x14ac:dyDescent="0.2">
      <c r="A3" s="453" t="s">
        <v>607</v>
      </c>
      <c r="B3" s="454">
        <v>16.599615276523849</v>
      </c>
      <c r="C3" s="454">
        <v>9.713977980209199</v>
      </c>
      <c r="D3" s="454">
        <v>2.7497075952985077</v>
      </c>
      <c r="E3" s="454">
        <v>3.5376347563281438</v>
      </c>
      <c r="F3" s="454">
        <v>4.6850527664190169</v>
      </c>
      <c r="G3" s="454">
        <v>4.6004173399158486</v>
      </c>
      <c r="H3" s="454">
        <v>2.4986329244989536</v>
      </c>
      <c r="I3" s="454">
        <v>9.0197245242397432</v>
      </c>
      <c r="J3" s="454">
        <v>1.2556182765634121</v>
      </c>
      <c r="K3" s="454">
        <v>2.6313404039993444</v>
      </c>
      <c r="L3" s="454">
        <v>8.2661423569030372</v>
      </c>
      <c r="M3" s="454">
        <v>3.072806597533587</v>
      </c>
      <c r="N3" s="454">
        <v>1.3219398654538166</v>
      </c>
      <c r="O3" s="454">
        <v>8.8770687385759821</v>
      </c>
      <c r="P3" s="454">
        <v>2.1960672329141673</v>
      </c>
      <c r="Q3" s="454">
        <v>5.7023671165066201</v>
      </c>
      <c r="R3" s="454">
        <v>7.4338229021927891</v>
      </c>
      <c r="S3" s="454">
        <v>4.0212442814946279</v>
      </c>
      <c r="T3" s="454">
        <v>1.6172574994027575</v>
      </c>
      <c r="U3" s="454">
        <v>1.4537263550048871</v>
      </c>
      <c r="V3" s="454">
        <v>1.4887147432295584</v>
      </c>
      <c r="W3" s="454">
        <v>1.2086078154299305</v>
      </c>
      <c r="X3" s="454">
        <v>1.5754690679947292</v>
      </c>
      <c r="Y3" s="454">
        <v>1.0866180388707498</v>
      </c>
      <c r="Z3" s="454">
        <v>1.4593159996584875</v>
      </c>
      <c r="AA3" s="454">
        <v>1.1614479799792043</v>
      </c>
      <c r="AB3" s="454">
        <v>1.1087643574995583</v>
      </c>
      <c r="AC3" s="454">
        <v>1.425741806945374</v>
      </c>
      <c r="AD3" s="454">
        <v>1.4283504585213138</v>
      </c>
      <c r="AE3" s="454">
        <v>1.7503396288471527</v>
      </c>
      <c r="AF3" s="454">
        <v>1.5554131441244328</v>
      </c>
      <c r="AG3" s="454">
        <v>1.5858194157145167</v>
      </c>
      <c r="AH3" s="454">
        <v>1.6643441441805684</v>
      </c>
      <c r="AI3" s="454">
        <v>1.4769377290639336</v>
      </c>
      <c r="AJ3" s="454">
        <v>1.3405270671069411</v>
      </c>
      <c r="AK3" s="454">
        <v>1.513894026969093</v>
      </c>
      <c r="AL3" s="454">
        <v>1.8610173615889776</v>
      </c>
      <c r="AM3" s="454">
        <v>2.4844967326655629</v>
      </c>
      <c r="AN3" s="454">
        <v>2.4155552260859796</v>
      </c>
      <c r="AO3" s="454">
        <v>2.4658505208494548</v>
      </c>
      <c r="AP3" s="454">
        <v>2.5783199169161728</v>
      </c>
      <c r="AQ3" s="454">
        <v>3.0294579178796393</v>
      </c>
      <c r="AR3" s="454">
        <v>3.9635305668119449</v>
      </c>
      <c r="AS3" s="454">
        <v>5.1417729186899779</v>
      </c>
      <c r="AT3" s="454">
        <v>4.1695181809905932</v>
      </c>
      <c r="AU3" s="454">
        <v>3.2507103181147814</v>
      </c>
      <c r="AV3" s="454">
        <v>3.3554999831139924</v>
      </c>
      <c r="AW3" s="454">
        <v>3.2643929914427079</v>
      </c>
      <c r="AX3" s="454">
        <v>3.187122730429381</v>
      </c>
      <c r="AY3" s="454">
        <v>4.0763305626149648</v>
      </c>
      <c r="AZ3" s="454">
        <v>4.6101068386651729</v>
      </c>
      <c r="BA3" s="454">
        <v>4.7252137383785957</v>
      </c>
      <c r="BB3" s="454">
        <v>5.4747729054487566</v>
      </c>
      <c r="BC3" s="454">
        <v>4.8232011159275574</v>
      </c>
      <c r="BD3" s="454">
        <v>5.1862122426812283</v>
      </c>
      <c r="BE3" s="454">
        <v>6.3590689701038761</v>
      </c>
      <c r="BF3" s="454">
        <v>6.634741383974279</v>
      </c>
      <c r="BG3" s="454">
        <v>7.1115497979600342</v>
      </c>
      <c r="BH3" s="454">
        <v>6.9560914183739238</v>
      </c>
      <c r="BI3" s="454">
        <v>7.0303839709787708</v>
      </c>
      <c r="BJ3" s="454">
        <v>8.0853008658864276</v>
      </c>
      <c r="BK3" s="454">
        <v>9.1362325587446929</v>
      </c>
      <c r="BL3" s="454">
        <v>10.053640071080167</v>
      </c>
      <c r="BM3" s="454">
        <v>11.521162314339925</v>
      </c>
      <c r="BN3" s="454">
        <v>13.199568551595751</v>
      </c>
      <c r="BO3" s="454">
        <v>14.940208302758455</v>
      </c>
      <c r="BP3" s="454">
        <v>11.791870297468842</v>
      </c>
      <c r="BQ3" s="454">
        <v>11.492959303800376</v>
      </c>
      <c r="BR3" s="454">
        <v>12.238341799793201</v>
      </c>
      <c r="BS3" s="454">
        <v>13.095976501373189</v>
      </c>
      <c r="BT3" s="454">
        <v>11.529484635467551</v>
      </c>
      <c r="BU3" s="454">
        <v>12.305244926969173</v>
      </c>
      <c r="BV3" s="454">
        <v>11.015418548561952</v>
      </c>
      <c r="BW3" s="454">
        <v>9.33837849894649</v>
      </c>
      <c r="BX3" s="454">
        <v>10.480748068730868</v>
      </c>
      <c r="BY3" s="454">
        <v>11.57875454695014</v>
      </c>
      <c r="BZ3" s="454">
        <v>10.901205881497141</v>
      </c>
      <c r="CA3" s="454">
        <v>9.2575262036332404</v>
      </c>
      <c r="CB3" s="454">
        <v>8.0256492776371147</v>
      </c>
      <c r="CC3" s="454">
        <v>8.0917198076440187</v>
      </c>
      <c r="CD3" s="454">
        <v>6.6208240597983758</v>
      </c>
      <c r="CE3" s="454">
        <v>7.5819613482334614</v>
      </c>
      <c r="CF3" s="454">
        <v>8.566038663730664</v>
      </c>
      <c r="CG3" s="454">
        <v>6.6955795318233902</v>
      </c>
      <c r="CH3" s="454">
        <v>6.7969268271972476</v>
      </c>
      <c r="CI3" s="454">
        <v>7.4345982214066879</v>
      </c>
      <c r="CJ3" s="454">
        <v>6.6567421782485772</v>
      </c>
      <c r="CK3" s="454">
        <v>7.0236617498728631</v>
      </c>
      <c r="CL3" s="454">
        <v>7.8515748495396371</v>
      </c>
      <c r="CM3" s="454">
        <v>8.0205407830313433</v>
      </c>
      <c r="CN3" s="454">
        <v>7.4475047891722168</v>
      </c>
      <c r="CO3" s="454">
        <v>6.3769559767783033</v>
      </c>
      <c r="CP3" s="454">
        <v>7.5315672320278892</v>
      </c>
      <c r="CQ3" s="454">
        <v>7.2141609288652306</v>
      </c>
      <c r="CR3" s="454">
        <v>7.5238916411892571</v>
      </c>
      <c r="CS3" s="454">
        <v>8.7742852342845428</v>
      </c>
      <c r="CT3" s="454">
        <v>10.971955080711057</v>
      </c>
      <c r="CU3" s="454">
        <v>9.4555718044668442</v>
      </c>
      <c r="CV3" s="454">
        <v>10.318195823653598</v>
      </c>
      <c r="CW3" s="454">
        <v>10.297092111882881</v>
      </c>
      <c r="CX3" s="454">
        <v>10.183479901700453</v>
      </c>
    </row>
    <row r="4" spans="1:102" x14ac:dyDescent="0.2">
      <c r="A4" s="453" t="s">
        <v>608</v>
      </c>
      <c r="B4" s="449">
        <v>40</v>
      </c>
      <c r="C4" s="449">
        <v>0</v>
      </c>
      <c r="D4" s="449">
        <v>0</v>
      </c>
      <c r="E4" s="449">
        <v>0</v>
      </c>
      <c r="F4" s="449">
        <v>0</v>
      </c>
      <c r="G4" s="449">
        <v>0</v>
      </c>
      <c r="H4" s="449">
        <v>0</v>
      </c>
      <c r="I4" s="449">
        <v>0</v>
      </c>
      <c r="J4" s="449">
        <v>0</v>
      </c>
      <c r="K4" s="449">
        <v>0</v>
      </c>
      <c r="L4" s="449">
        <v>0</v>
      </c>
      <c r="M4" s="449">
        <v>0</v>
      </c>
      <c r="N4" s="449">
        <v>0</v>
      </c>
      <c r="O4" s="449">
        <v>0</v>
      </c>
      <c r="P4" s="449">
        <v>0</v>
      </c>
      <c r="Q4" s="449">
        <v>0</v>
      </c>
      <c r="R4" s="449">
        <v>0</v>
      </c>
      <c r="S4" s="449">
        <v>0</v>
      </c>
      <c r="T4" s="449">
        <v>0</v>
      </c>
      <c r="U4" s="449">
        <v>0</v>
      </c>
      <c r="V4" s="449">
        <v>10</v>
      </c>
      <c r="W4" s="449">
        <v>10</v>
      </c>
      <c r="X4" s="449">
        <v>10</v>
      </c>
      <c r="Y4" s="449">
        <v>10</v>
      </c>
      <c r="Z4" s="449">
        <v>10</v>
      </c>
      <c r="AA4" s="449">
        <v>10</v>
      </c>
      <c r="AB4" s="449">
        <v>10</v>
      </c>
      <c r="AC4" s="449">
        <v>10</v>
      </c>
      <c r="AD4" s="449">
        <v>10</v>
      </c>
      <c r="AE4" s="449">
        <v>10</v>
      </c>
      <c r="AF4" s="449">
        <v>10</v>
      </c>
      <c r="AG4" s="449">
        <v>10</v>
      </c>
      <c r="AH4" s="449">
        <v>10</v>
      </c>
      <c r="AI4" s="449">
        <v>10</v>
      </c>
      <c r="AJ4" s="449">
        <v>10</v>
      </c>
      <c r="AK4" s="449">
        <v>30</v>
      </c>
      <c r="AL4" s="449">
        <v>30</v>
      </c>
      <c r="AM4" s="449">
        <v>30</v>
      </c>
      <c r="AN4" s="449">
        <v>30</v>
      </c>
      <c r="AO4" s="449">
        <v>30</v>
      </c>
      <c r="AP4" s="449">
        <v>40</v>
      </c>
      <c r="AQ4" s="449">
        <v>40</v>
      </c>
      <c r="AR4" s="449">
        <v>40</v>
      </c>
      <c r="AS4" s="449">
        <v>60</v>
      </c>
      <c r="AT4" s="449">
        <v>60</v>
      </c>
      <c r="AU4" s="449">
        <v>60</v>
      </c>
      <c r="AV4" s="449">
        <v>70</v>
      </c>
      <c r="AW4" s="449">
        <v>80</v>
      </c>
      <c r="AX4" s="449">
        <v>90</v>
      </c>
      <c r="AY4" s="449">
        <v>90</v>
      </c>
      <c r="AZ4" s="449">
        <v>100</v>
      </c>
      <c r="BA4" s="449">
        <v>120</v>
      </c>
      <c r="BB4" s="449">
        <v>120</v>
      </c>
      <c r="BC4" s="449">
        <v>150</v>
      </c>
      <c r="BD4" s="449">
        <v>150</v>
      </c>
      <c r="BE4" s="449">
        <v>160</v>
      </c>
      <c r="BF4" s="449">
        <v>160</v>
      </c>
      <c r="BG4" s="449">
        <v>170</v>
      </c>
      <c r="BH4" s="449">
        <v>180</v>
      </c>
      <c r="BI4" s="449">
        <v>190</v>
      </c>
      <c r="BJ4" s="449">
        <v>210</v>
      </c>
      <c r="BK4" s="449">
        <v>210</v>
      </c>
      <c r="BL4" s="449">
        <v>230</v>
      </c>
      <c r="BM4" s="449">
        <v>260</v>
      </c>
      <c r="BN4" s="449">
        <v>290</v>
      </c>
      <c r="BO4" s="449">
        <v>320</v>
      </c>
      <c r="BP4" s="449">
        <v>350</v>
      </c>
      <c r="BQ4" s="449">
        <v>380</v>
      </c>
      <c r="BR4" s="449">
        <v>420</v>
      </c>
      <c r="BS4" s="449">
        <v>490</v>
      </c>
      <c r="BT4" s="449">
        <v>580</v>
      </c>
      <c r="BU4" s="449">
        <v>640</v>
      </c>
      <c r="BV4" s="449">
        <v>710</v>
      </c>
      <c r="BW4" s="449">
        <v>790</v>
      </c>
      <c r="BX4" s="449">
        <v>870</v>
      </c>
      <c r="BY4" s="449">
        <v>960</v>
      </c>
      <c r="BZ4" s="449">
        <v>1070</v>
      </c>
      <c r="CA4" s="449">
        <v>1180</v>
      </c>
      <c r="CB4" s="449">
        <v>1350</v>
      </c>
      <c r="CC4" s="449">
        <v>1550</v>
      </c>
      <c r="CD4" s="449">
        <v>1710</v>
      </c>
      <c r="CE4" s="449">
        <v>1910</v>
      </c>
      <c r="CF4" s="449">
        <v>2130</v>
      </c>
      <c r="CG4" s="449">
        <v>2360</v>
      </c>
      <c r="CH4" s="449">
        <v>2640</v>
      </c>
      <c r="CI4" s="449">
        <v>3020</v>
      </c>
      <c r="CJ4" s="449">
        <v>3240</v>
      </c>
      <c r="CK4" s="449">
        <v>3430</v>
      </c>
      <c r="CL4" s="449">
        <v>3550</v>
      </c>
      <c r="CM4" s="449">
        <v>3530</v>
      </c>
      <c r="CN4" s="449">
        <v>3550</v>
      </c>
      <c r="CO4" s="449">
        <v>3330</v>
      </c>
      <c r="CP4" s="449">
        <v>3030</v>
      </c>
      <c r="CQ4" s="449">
        <v>2700</v>
      </c>
      <c r="CR4" s="449">
        <v>2410</v>
      </c>
      <c r="CS4" s="449">
        <v>2140</v>
      </c>
      <c r="CT4" s="449">
        <v>1790</v>
      </c>
      <c r="CU4" s="449">
        <v>1570</v>
      </c>
      <c r="CV4" s="449">
        <v>1330</v>
      </c>
      <c r="CW4" s="449">
        <v>1120</v>
      </c>
      <c r="CX4" s="449">
        <v>910</v>
      </c>
    </row>
    <row r="5" spans="1:102" x14ac:dyDescent="0.2">
      <c r="A5" s="453" t="s">
        <v>609</v>
      </c>
      <c r="B5" s="449">
        <v>460</v>
      </c>
      <c r="C5" s="449">
        <v>50</v>
      </c>
      <c r="D5" s="449">
        <v>20</v>
      </c>
      <c r="E5" s="449">
        <v>20</v>
      </c>
      <c r="F5" s="449">
        <v>0</v>
      </c>
      <c r="G5" s="449">
        <v>0</v>
      </c>
      <c r="H5" s="449">
        <v>0</v>
      </c>
      <c r="I5" s="449">
        <v>0</v>
      </c>
      <c r="J5" s="449">
        <v>0</v>
      </c>
      <c r="K5" s="449">
        <v>10</v>
      </c>
      <c r="L5" s="449">
        <v>10</v>
      </c>
      <c r="M5" s="449">
        <v>10</v>
      </c>
      <c r="N5" s="449">
        <v>10</v>
      </c>
      <c r="O5" s="449">
        <v>10</v>
      </c>
      <c r="P5" s="449">
        <v>10</v>
      </c>
      <c r="Q5" s="449">
        <v>10</v>
      </c>
      <c r="R5" s="449">
        <v>10</v>
      </c>
      <c r="S5" s="449">
        <v>20</v>
      </c>
      <c r="T5" s="449">
        <v>30</v>
      </c>
      <c r="U5" s="449">
        <v>30</v>
      </c>
      <c r="V5" s="449">
        <v>40</v>
      </c>
      <c r="W5" s="449">
        <v>40</v>
      </c>
      <c r="X5" s="449">
        <v>40</v>
      </c>
      <c r="Y5" s="449">
        <v>50</v>
      </c>
      <c r="Z5" s="449">
        <v>50</v>
      </c>
      <c r="AA5" s="449">
        <v>50</v>
      </c>
      <c r="AB5" s="449">
        <v>50</v>
      </c>
      <c r="AC5" s="449">
        <v>50</v>
      </c>
      <c r="AD5" s="449">
        <v>50</v>
      </c>
      <c r="AE5" s="449">
        <v>50</v>
      </c>
      <c r="AF5" s="449">
        <v>50</v>
      </c>
      <c r="AG5" s="449">
        <v>50</v>
      </c>
      <c r="AH5" s="449">
        <v>60</v>
      </c>
      <c r="AI5" s="449">
        <v>70</v>
      </c>
      <c r="AJ5" s="449">
        <v>70</v>
      </c>
      <c r="AK5" s="449">
        <v>80</v>
      </c>
      <c r="AL5" s="449">
        <v>90</v>
      </c>
      <c r="AM5" s="449">
        <v>100</v>
      </c>
      <c r="AN5" s="449">
        <v>110</v>
      </c>
      <c r="AO5" s="449">
        <v>120</v>
      </c>
      <c r="AP5" s="449">
        <v>140</v>
      </c>
      <c r="AQ5" s="449">
        <v>150</v>
      </c>
      <c r="AR5" s="449">
        <v>150</v>
      </c>
      <c r="AS5" s="449">
        <v>170</v>
      </c>
      <c r="AT5" s="449">
        <v>180</v>
      </c>
      <c r="AU5" s="449">
        <v>190</v>
      </c>
      <c r="AV5" s="449">
        <v>210</v>
      </c>
      <c r="AW5" s="449">
        <v>240</v>
      </c>
      <c r="AX5" s="449">
        <v>270</v>
      </c>
      <c r="AY5" s="449">
        <v>310</v>
      </c>
      <c r="AZ5" s="449">
        <v>350</v>
      </c>
      <c r="BA5" s="449">
        <v>380</v>
      </c>
      <c r="BB5" s="449">
        <v>420</v>
      </c>
      <c r="BC5" s="449">
        <v>450</v>
      </c>
      <c r="BD5" s="449">
        <v>490</v>
      </c>
      <c r="BE5" s="449">
        <v>550</v>
      </c>
      <c r="BF5" s="449">
        <v>590</v>
      </c>
      <c r="BG5" s="449">
        <v>670</v>
      </c>
      <c r="BH5" s="449">
        <v>720</v>
      </c>
      <c r="BI5" s="449">
        <v>780</v>
      </c>
      <c r="BJ5" s="449">
        <v>820</v>
      </c>
      <c r="BK5" s="449">
        <v>880</v>
      </c>
      <c r="BL5" s="449">
        <v>960</v>
      </c>
      <c r="BM5" s="449">
        <v>1010</v>
      </c>
      <c r="BN5" s="449">
        <v>1020</v>
      </c>
      <c r="BO5" s="449">
        <v>990</v>
      </c>
      <c r="BP5" s="449">
        <v>1030</v>
      </c>
      <c r="BQ5" s="449">
        <v>1030</v>
      </c>
      <c r="BR5" s="449">
        <v>930</v>
      </c>
      <c r="BS5" s="449">
        <v>970</v>
      </c>
      <c r="BT5" s="449">
        <v>1010</v>
      </c>
      <c r="BU5" s="449">
        <v>1020</v>
      </c>
      <c r="BV5" s="449">
        <v>1080</v>
      </c>
      <c r="BW5" s="449">
        <v>1160</v>
      </c>
      <c r="BX5" s="449">
        <v>1190</v>
      </c>
      <c r="BY5" s="449">
        <v>1190</v>
      </c>
      <c r="BZ5" s="449">
        <v>1220</v>
      </c>
      <c r="CA5" s="449">
        <v>1260</v>
      </c>
      <c r="CB5" s="449">
        <v>1420</v>
      </c>
      <c r="CC5" s="449">
        <v>1480</v>
      </c>
      <c r="CD5" s="449">
        <v>1620</v>
      </c>
      <c r="CE5" s="449">
        <v>1730</v>
      </c>
      <c r="CF5" s="449">
        <v>1830</v>
      </c>
      <c r="CG5" s="449">
        <v>1860</v>
      </c>
      <c r="CH5" s="449">
        <v>1770</v>
      </c>
      <c r="CI5" s="449">
        <v>1770</v>
      </c>
      <c r="CJ5" s="449">
        <v>1740</v>
      </c>
      <c r="CK5" s="449">
        <v>1640</v>
      </c>
      <c r="CL5" s="449">
        <v>1480</v>
      </c>
      <c r="CM5" s="449">
        <v>1390</v>
      </c>
      <c r="CN5" s="449">
        <v>1340</v>
      </c>
      <c r="CO5" s="449">
        <v>1220</v>
      </c>
      <c r="CP5" s="449">
        <v>1010</v>
      </c>
      <c r="CQ5" s="449">
        <v>680</v>
      </c>
      <c r="CR5" s="449">
        <v>600</v>
      </c>
      <c r="CS5" s="449">
        <v>290</v>
      </c>
      <c r="CT5" s="449">
        <v>210</v>
      </c>
      <c r="CU5" s="449">
        <v>150</v>
      </c>
      <c r="CV5" s="449">
        <v>200</v>
      </c>
      <c r="CW5" s="449">
        <v>230</v>
      </c>
      <c r="CX5" s="449">
        <v>140</v>
      </c>
    </row>
    <row r="8" spans="1:102" x14ac:dyDescent="0.2">
      <c r="C8" s="451" t="s">
        <v>605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sqref="A1:F1"/>
    </sheetView>
  </sheetViews>
  <sheetFormatPr defaultRowHeight="15" x14ac:dyDescent="0.25"/>
  <cols>
    <col min="1" max="1" width="41.5703125" style="60" customWidth="1"/>
    <col min="2" max="16384" width="9.140625" style="60"/>
  </cols>
  <sheetData>
    <row r="1" spans="1:8" x14ac:dyDescent="0.25">
      <c r="A1" s="584" t="s">
        <v>366</v>
      </c>
      <c r="B1" s="584"/>
      <c r="C1" s="584"/>
      <c r="D1" s="584"/>
      <c r="E1" s="584"/>
      <c r="F1" s="584"/>
      <c r="G1" s="1"/>
      <c r="H1" s="1"/>
    </row>
    <row r="2" spans="1:8" x14ac:dyDescent="0.25">
      <c r="A2" s="245"/>
      <c r="B2" s="246">
        <v>2014</v>
      </c>
      <c r="C2" s="193">
        <v>2014</v>
      </c>
      <c r="D2" s="247">
        <v>2014</v>
      </c>
      <c r="E2" s="246">
        <v>2015</v>
      </c>
      <c r="F2" s="246">
        <v>2016</v>
      </c>
      <c r="G2" s="246">
        <v>2017</v>
      </c>
      <c r="H2" s="246">
        <v>2018</v>
      </c>
    </row>
    <row r="3" spans="1:8" x14ac:dyDescent="0.25">
      <c r="A3" s="248"/>
      <c r="B3" s="246" t="s">
        <v>367</v>
      </c>
      <c r="C3" s="193" t="s">
        <v>368</v>
      </c>
      <c r="D3" s="247" t="s">
        <v>369</v>
      </c>
      <c r="E3" s="246" t="s">
        <v>370</v>
      </c>
      <c r="F3" s="246" t="s">
        <v>370</v>
      </c>
      <c r="G3" s="246" t="s">
        <v>370</v>
      </c>
      <c r="H3" s="246" t="s">
        <v>370</v>
      </c>
    </row>
    <row r="4" spans="1:8" x14ac:dyDescent="0.25">
      <c r="A4" s="249" t="s">
        <v>371</v>
      </c>
      <c r="B4" s="250">
        <f t="shared" ref="B4:D4" si="0">B5+B6+B7+B9</f>
        <v>38.895209509631734</v>
      </c>
      <c r="C4" s="250">
        <f t="shared" si="0"/>
        <v>-0.2466926266239664</v>
      </c>
      <c r="D4" s="251">
        <f t="shared" si="0"/>
        <v>38.648516883007765</v>
      </c>
      <c r="E4" s="252">
        <f>E5+E6+E7+E9</f>
        <v>39.245994466634855</v>
      </c>
      <c r="F4" s="252">
        <f>F5+F6+F7+F9</f>
        <v>37.373024394687356</v>
      </c>
      <c r="G4" s="252">
        <f>G5+G6+G7+G9</f>
        <v>37.103311161039123</v>
      </c>
      <c r="H4" s="252">
        <f>H5+H6+H7+H9</f>
        <v>36.953538157684555</v>
      </c>
    </row>
    <row r="5" spans="1:8" x14ac:dyDescent="0.25">
      <c r="A5" s="253" t="s">
        <v>372</v>
      </c>
      <c r="B5" s="254">
        <v>17.187314297619221</v>
      </c>
      <c r="C5" s="255">
        <v>0.13393395131471308</v>
      </c>
      <c r="D5" s="256">
        <v>17.321248248933934</v>
      </c>
      <c r="E5" s="255">
        <v>17.193814151157458</v>
      </c>
      <c r="F5" s="255">
        <v>16.948990179381141</v>
      </c>
      <c r="G5" s="255">
        <v>16.576383431655337</v>
      </c>
      <c r="H5" s="255">
        <v>16.451856510049126</v>
      </c>
    </row>
    <row r="6" spans="1:8" x14ac:dyDescent="0.25">
      <c r="A6" s="253" t="s">
        <v>373</v>
      </c>
      <c r="B6" s="254">
        <v>13.679664478168556</v>
      </c>
      <c r="C6" s="255">
        <v>0</v>
      </c>
      <c r="D6" s="256">
        <v>13.679664478168556</v>
      </c>
      <c r="E6" s="255">
        <v>13.586342780009062</v>
      </c>
      <c r="F6" s="255">
        <v>13.440889744895571</v>
      </c>
      <c r="G6" s="255">
        <v>13.330370647164234</v>
      </c>
      <c r="H6" s="255">
        <v>13.279126963798038</v>
      </c>
    </row>
    <row r="7" spans="1:8" x14ac:dyDescent="0.25">
      <c r="A7" s="253" t="s">
        <v>374</v>
      </c>
      <c r="B7" s="254">
        <v>4.9619422046695538</v>
      </c>
      <c r="C7" s="255">
        <v>-0.21790895155082257</v>
      </c>
      <c r="D7" s="256">
        <v>4.7440332531187313</v>
      </c>
      <c r="E7" s="255">
        <v>4.6563129111280652</v>
      </c>
      <c r="F7" s="255">
        <v>4.5260798632678974</v>
      </c>
      <c r="G7" s="255">
        <v>4.398195413722191</v>
      </c>
      <c r="H7" s="255">
        <v>4.2946805116726612</v>
      </c>
    </row>
    <row r="8" spans="1:8" x14ac:dyDescent="0.25">
      <c r="A8" s="257" t="s">
        <v>375</v>
      </c>
      <c r="B8" s="254">
        <v>0.85410192469843105</v>
      </c>
      <c r="C8" s="255">
        <v>0</v>
      </c>
      <c r="D8" s="256">
        <v>0.85410192469843105</v>
      </c>
      <c r="E8" s="255">
        <v>0.80712641816093034</v>
      </c>
      <c r="F8" s="255">
        <v>0.76725336138433842</v>
      </c>
      <c r="G8" s="255">
        <v>0.71705448037691988</v>
      </c>
      <c r="H8" s="255">
        <v>0.69659475588973385</v>
      </c>
    </row>
    <row r="9" spans="1:8" x14ac:dyDescent="0.25">
      <c r="A9" s="253" t="s">
        <v>376</v>
      </c>
      <c r="B9" s="254">
        <v>3.0662885291744035</v>
      </c>
      <c r="C9" s="255">
        <v>-0.16271762638785692</v>
      </c>
      <c r="D9" s="256">
        <v>2.9035709027865466</v>
      </c>
      <c r="E9" s="255">
        <v>3.8095246243402676</v>
      </c>
      <c r="F9" s="255">
        <v>2.4570646071427498</v>
      </c>
      <c r="G9" s="255">
        <v>2.7983616684973631</v>
      </c>
      <c r="H9" s="255">
        <v>2.9278741721647252</v>
      </c>
    </row>
    <row r="10" spans="1:8" x14ac:dyDescent="0.25">
      <c r="A10" s="257" t="s">
        <v>377</v>
      </c>
      <c r="B10" s="254">
        <v>1.5883429333815511</v>
      </c>
      <c r="C10" s="255">
        <v>0</v>
      </c>
      <c r="D10" s="256">
        <v>1.5883429333815511</v>
      </c>
      <c r="E10" s="255">
        <v>2.3859306490841936</v>
      </c>
      <c r="F10" s="255">
        <v>1.1859341599438631</v>
      </c>
      <c r="G10" s="255">
        <v>1.5918883640169184</v>
      </c>
      <c r="H10" s="255">
        <v>1.7476698718462973</v>
      </c>
    </row>
    <row r="11" spans="1:8" x14ac:dyDescent="0.25">
      <c r="A11" s="249" t="s">
        <v>378</v>
      </c>
      <c r="B11" s="252">
        <f>SUM(B12:B19)</f>
        <v>41.762821090076571</v>
      </c>
      <c r="C11" s="252">
        <f t="shared" ref="C11:D11" si="1">SUM(C12:C19)</f>
        <v>-0.12164353423543961</v>
      </c>
      <c r="D11" s="251">
        <f t="shared" si="1"/>
        <v>41.641177555841139</v>
      </c>
      <c r="E11" s="252">
        <f>SUM(E12:E19)</f>
        <v>42.244619304768385</v>
      </c>
      <c r="F11" s="252">
        <f>SUM(F12:F19)</f>
        <v>40.105312943636243</v>
      </c>
      <c r="G11" s="252">
        <f>SUM(G12:G19)</f>
        <v>40.14164295424662</v>
      </c>
      <c r="H11" s="252">
        <f>SUM(H12:H19)</f>
        <v>39.93017072465944</v>
      </c>
    </row>
    <row r="12" spans="1:8" x14ac:dyDescent="0.25">
      <c r="A12" s="253" t="s">
        <v>379</v>
      </c>
      <c r="B12" s="254">
        <v>8.7363668712449254</v>
      </c>
      <c r="C12" s="255">
        <v>0</v>
      </c>
      <c r="D12" s="256">
        <v>8.7363668712449289</v>
      </c>
      <c r="E12" s="255">
        <v>8.8249587500949094</v>
      </c>
      <c r="F12" s="255">
        <v>8.6000472169064146</v>
      </c>
      <c r="G12" s="255">
        <v>8.590537697830138</v>
      </c>
      <c r="H12" s="255">
        <v>8.5552741760561855</v>
      </c>
    </row>
    <row r="13" spans="1:8" x14ac:dyDescent="0.25">
      <c r="A13" s="253" t="s">
        <v>380</v>
      </c>
      <c r="B13" s="254">
        <v>5.4389482283164625</v>
      </c>
      <c r="C13" s="255">
        <v>0</v>
      </c>
      <c r="D13" s="256">
        <v>5.4389482283164625</v>
      </c>
      <c r="E13" s="255">
        <v>5.4641468750561719</v>
      </c>
      <c r="F13" s="255">
        <v>5.1195580107618062</v>
      </c>
      <c r="G13" s="255">
        <v>5.039833429348672</v>
      </c>
      <c r="H13" s="255">
        <v>4.9169506996601777</v>
      </c>
    </row>
    <row r="14" spans="1:8" x14ac:dyDescent="0.25">
      <c r="A14" s="253" t="s">
        <v>381</v>
      </c>
      <c r="B14" s="254">
        <v>0.95377121716574786</v>
      </c>
      <c r="C14" s="255">
        <v>0</v>
      </c>
      <c r="D14" s="256">
        <v>0.95377121716574786</v>
      </c>
      <c r="E14" s="255">
        <v>0.98146823064244215</v>
      </c>
      <c r="F14" s="255">
        <v>0.90319521246552148</v>
      </c>
      <c r="G14" s="255">
        <v>0.91175328321672067</v>
      </c>
      <c r="H14" s="255">
        <v>0.89794022486054303</v>
      </c>
    </row>
    <row r="15" spans="1:8" x14ac:dyDescent="0.25">
      <c r="A15" s="253" t="s">
        <v>382</v>
      </c>
      <c r="B15" s="254">
        <v>13.969511709461827</v>
      </c>
      <c r="C15" s="255">
        <v>-9.0311976749291034E-2</v>
      </c>
      <c r="D15" s="256">
        <v>13.879199732712536</v>
      </c>
      <c r="E15" s="255">
        <v>13.790887993150047</v>
      </c>
      <c r="F15" s="255">
        <v>13.462990923903657</v>
      </c>
      <c r="G15" s="255">
        <v>13.280236333801009</v>
      </c>
      <c r="H15" s="255">
        <v>13.121271595759202</v>
      </c>
    </row>
    <row r="16" spans="1:8" x14ac:dyDescent="0.25">
      <c r="A16" s="253" t="s">
        <v>383</v>
      </c>
      <c r="B16" s="254">
        <v>5.1138460876368912</v>
      </c>
      <c r="C16" s="255">
        <v>0</v>
      </c>
      <c r="D16" s="256">
        <v>5.1138460876368912</v>
      </c>
      <c r="E16" s="255">
        <v>5.1618708875508794</v>
      </c>
      <c r="F16" s="255">
        <v>5.1959376345978745</v>
      </c>
      <c r="G16" s="255">
        <v>5.2479904232514158</v>
      </c>
      <c r="H16" s="255">
        <v>5.2752394104396041</v>
      </c>
    </row>
    <row r="17" spans="1:8" x14ac:dyDescent="0.25">
      <c r="A17" s="253" t="s">
        <v>384</v>
      </c>
      <c r="B17" s="254">
        <v>1.9251478639072837</v>
      </c>
      <c r="C17" s="255">
        <v>0</v>
      </c>
      <c r="D17" s="256">
        <v>1.9251478639072837</v>
      </c>
      <c r="E17" s="255">
        <v>1.7821424860037827</v>
      </c>
      <c r="F17" s="255">
        <v>1.6357203012585053</v>
      </c>
      <c r="G17" s="255">
        <v>1.5475233197100977</v>
      </c>
      <c r="H17" s="255">
        <v>1.5172055807797991</v>
      </c>
    </row>
    <row r="18" spans="1:8" x14ac:dyDescent="0.25">
      <c r="A18" s="253" t="s">
        <v>385</v>
      </c>
      <c r="B18" s="254">
        <v>3.707358525996844</v>
      </c>
      <c r="C18" s="255">
        <v>4.897260375003043E-10</v>
      </c>
      <c r="D18" s="256">
        <v>3.70735852648657</v>
      </c>
      <c r="E18" s="255">
        <v>4.1323995711940142</v>
      </c>
      <c r="F18" s="255">
        <v>3.5415337587473585</v>
      </c>
      <c r="G18" s="255">
        <v>3.7353694348045807</v>
      </c>
      <c r="H18" s="255">
        <v>3.800262403968925</v>
      </c>
    </row>
    <row r="19" spans="1:8" x14ac:dyDescent="0.25">
      <c r="A19" s="253" t="s">
        <v>386</v>
      </c>
      <c r="B19" s="254">
        <v>1.9178705863465881</v>
      </c>
      <c r="C19" s="255">
        <v>-3.1331557975874613E-2</v>
      </c>
      <c r="D19" s="256">
        <v>1.8865390283707135</v>
      </c>
      <c r="E19" s="255">
        <v>2.1067445110761378</v>
      </c>
      <c r="F19" s="255">
        <v>1.6463298849951087</v>
      </c>
      <c r="G19" s="255">
        <v>1.7883990322839902</v>
      </c>
      <c r="H19" s="255">
        <v>1.846026633135001</v>
      </c>
    </row>
    <row r="20" spans="1:8" x14ac:dyDescent="0.25">
      <c r="A20" s="258" t="s">
        <v>387</v>
      </c>
      <c r="B20" s="259">
        <f t="shared" ref="B20:D20" si="2">B4-B11</f>
        <v>-2.8676115804448372</v>
      </c>
      <c r="C20" s="260">
        <f t="shared" si="2"/>
        <v>-0.12504909238852679</v>
      </c>
      <c r="D20" s="261">
        <f t="shared" si="2"/>
        <v>-2.9926606728333738</v>
      </c>
      <c r="E20" s="260">
        <f>E4-E11</f>
        <v>-2.9986248381335301</v>
      </c>
      <c r="F20" s="260">
        <f>F4-F11</f>
        <v>-2.7322885489488868</v>
      </c>
      <c r="G20" s="260">
        <f>G4-G11</f>
        <v>-3.0383317932074974</v>
      </c>
      <c r="H20" s="260">
        <f>H4-H11</f>
        <v>-2.9766325669748852</v>
      </c>
    </row>
    <row r="21" spans="1:8" x14ac:dyDescent="0.25">
      <c r="A21" s="258" t="s">
        <v>388</v>
      </c>
      <c r="B21" s="259">
        <v>53.575651898759432</v>
      </c>
      <c r="C21" s="259">
        <v>0</v>
      </c>
      <c r="D21" s="261">
        <v>53.575651898759432</v>
      </c>
      <c r="E21" s="259">
        <v>55.177572207159265</v>
      </c>
      <c r="F21" s="259">
        <v>55.259489999663046</v>
      </c>
      <c r="G21" s="259">
        <v>55.429804084781608</v>
      </c>
      <c r="H21" s="259">
        <v>55.398698618314292</v>
      </c>
    </row>
    <row r="22" spans="1:8" x14ac:dyDescent="0.25">
      <c r="A22" s="262" t="s">
        <v>389</v>
      </c>
      <c r="B22" s="263" t="s">
        <v>99</v>
      </c>
      <c r="C22" s="263" t="s">
        <v>99</v>
      </c>
      <c r="D22" s="264" t="s">
        <v>99</v>
      </c>
      <c r="E22" s="265">
        <v>0.40911408016337802</v>
      </c>
      <c r="F22" s="265">
        <v>0.41716597815212292</v>
      </c>
      <c r="G22" s="265">
        <v>0.41062120455825224</v>
      </c>
      <c r="H22" s="265">
        <v>0.43406780809672146</v>
      </c>
    </row>
    <row r="23" spans="1:8" x14ac:dyDescent="0.25">
      <c r="A23" s="266" t="s">
        <v>390</v>
      </c>
      <c r="B23" s="267">
        <f>B20</f>
        <v>-2.8676115804448372</v>
      </c>
      <c r="C23" s="268" t="s">
        <v>99</v>
      </c>
      <c r="D23" s="269">
        <f>D20</f>
        <v>-2.9926606728333738</v>
      </c>
      <c r="E23" s="267">
        <f>E20-E22</f>
        <v>-3.407738918296908</v>
      </c>
      <c r="F23" s="267">
        <f>F20-F22</f>
        <v>-3.1494545271010099</v>
      </c>
      <c r="G23" s="267">
        <f>G20-G22</f>
        <v>-3.4489529977657494</v>
      </c>
      <c r="H23" s="267">
        <f>H20-H22</f>
        <v>-3.4107003750716065</v>
      </c>
    </row>
    <row r="24" spans="1:8" x14ac:dyDescent="0.25">
      <c r="A24" s="270"/>
      <c r="B24" s="263"/>
      <c r="C24" s="263"/>
      <c r="D24" s="263"/>
      <c r="E24" s="263"/>
      <c r="F24" s="263"/>
      <c r="G24" s="263"/>
      <c r="H24" s="271" t="s">
        <v>391</v>
      </c>
    </row>
  </sheetData>
  <mergeCells count="1">
    <mergeCell ref="A1:F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showGridLines="0" workbookViewId="0">
      <selection activeCell="B5" sqref="B5"/>
    </sheetView>
  </sheetViews>
  <sheetFormatPr defaultRowHeight="15" x14ac:dyDescent="0.25"/>
  <cols>
    <col min="1" max="1" width="57.5703125" style="60" customWidth="1"/>
    <col min="2" max="16384" width="9.140625" style="60"/>
  </cols>
  <sheetData>
    <row r="1" spans="1:52" x14ac:dyDescent="0.25">
      <c r="A1" s="430"/>
      <c r="B1" s="431">
        <v>2014</v>
      </c>
      <c r="C1" s="431">
        <v>2015</v>
      </c>
      <c r="D1" s="431">
        <v>2016</v>
      </c>
      <c r="E1" s="431">
        <v>2017</v>
      </c>
      <c r="F1" s="431">
        <v>2018</v>
      </c>
      <c r="G1" s="431">
        <v>2019</v>
      </c>
      <c r="H1" s="432">
        <v>2020</v>
      </c>
      <c r="I1" s="432">
        <v>2021</v>
      </c>
      <c r="J1" s="432">
        <v>2022</v>
      </c>
      <c r="K1" s="432">
        <v>2023</v>
      </c>
      <c r="L1" s="432">
        <v>2024</v>
      </c>
      <c r="M1" s="432">
        <v>2025</v>
      </c>
      <c r="N1" s="432">
        <v>2026</v>
      </c>
      <c r="O1" s="432">
        <v>2027</v>
      </c>
      <c r="P1" s="432">
        <v>2028</v>
      </c>
      <c r="Q1" s="432">
        <v>2029</v>
      </c>
      <c r="R1" s="432">
        <v>2030</v>
      </c>
      <c r="S1" s="432">
        <v>2031</v>
      </c>
      <c r="T1" s="432">
        <v>2032</v>
      </c>
      <c r="U1" s="432">
        <v>2033</v>
      </c>
      <c r="V1" s="432">
        <v>2034</v>
      </c>
      <c r="W1" s="432">
        <v>2035</v>
      </c>
      <c r="X1" s="432">
        <v>2036</v>
      </c>
      <c r="Y1" s="432">
        <v>2037</v>
      </c>
      <c r="Z1" s="432">
        <v>2038</v>
      </c>
      <c r="AA1" s="432">
        <v>2039</v>
      </c>
      <c r="AB1" s="432">
        <v>2040</v>
      </c>
      <c r="AC1" s="432">
        <v>2041</v>
      </c>
      <c r="AD1" s="432">
        <v>2042</v>
      </c>
      <c r="AE1" s="432">
        <v>2043</v>
      </c>
      <c r="AF1" s="432">
        <v>2044</v>
      </c>
      <c r="AG1" s="432">
        <v>2045</v>
      </c>
      <c r="AH1" s="432">
        <v>2046</v>
      </c>
      <c r="AI1" s="432">
        <v>2047</v>
      </c>
      <c r="AJ1" s="432">
        <v>2048</v>
      </c>
      <c r="AK1" s="432">
        <v>2049</v>
      </c>
      <c r="AL1" s="432">
        <v>2050</v>
      </c>
      <c r="AM1" s="432">
        <v>2051</v>
      </c>
      <c r="AN1" s="432">
        <v>2052</v>
      </c>
      <c r="AO1" s="432">
        <v>2053</v>
      </c>
      <c r="AP1" s="432">
        <v>2054</v>
      </c>
      <c r="AQ1" s="432">
        <v>2055</v>
      </c>
      <c r="AR1" s="432">
        <v>2056</v>
      </c>
      <c r="AS1" s="432">
        <v>2057</v>
      </c>
      <c r="AT1" s="432">
        <v>2058</v>
      </c>
      <c r="AU1" s="432">
        <v>2059</v>
      </c>
      <c r="AV1" s="432">
        <v>2060</v>
      </c>
      <c r="AW1" s="432">
        <v>2061</v>
      </c>
      <c r="AX1" s="432">
        <v>2062</v>
      </c>
      <c r="AY1" s="432">
        <v>2063</v>
      </c>
      <c r="AZ1" s="432">
        <v>2064</v>
      </c>
    </row>
    <row r="2" spans="1:52" x14ac:dyDescent="0.25">
      <c r="A2" s="433" t="s">
        <v>582</v>
      </c>
      <c r="B2" s="434">
        <v>0.16935304175103605</v>
      </c>
      <c r="C2" s="434">
        <v>0.17070352240138642</v>
      </c>
      <c r="D2" s="434">
        <v>0.16303102839091876</v>
      </c>
      <c r="E2" s="434">
        <v>0.15519202861263981</v>
      </c>
      <c r="F2" s="434">
        <v>0.14693738668382517</v>
      </c>
      <c r="G2" s="434">
        <v>0.14124506639221338</v>
      </c>
      <c r="H2" s="434">
        <v>0.13569886491109409</v>
      </c>
      <c r="I2" s="434">
        <v>0.13030256206632251</v>
      </c>
      <c r="J2" s="434">
        <v>0.12503981589054422</v>
      </c>
      <c r="K2" s="434">
        <v>0.11991202345263192</v>
      </c>
      <c r="L2" s="434">
        <v>0.1145323809243471</v>
      </c>
      <c r="M2" s="434">
        <v>0.10938232061381621</v>
      </c>
      <c r="N2" s="434">
        <v>0.104519342853844</v>
      </c>
      <c r="O2" s="434">
        <v>9.9925178557181402E-2</v>
      </c>
      <c r="P2" s="434">
        <v>9.5636525752182178E-2</v>
      </c>
      <c r="Q2" s="434">
        <v>9.1594262802843288E-2</v>
      </c>
      <c r="R2" s="434">
        <v>8.7834730340287798E-2</v>
      </c>
      <c r="S2" s="434">
        <v>8.4416384183890497E-2</v>
      </c>
      <c r="T2" s="434">
        <v>8.130110858600606E-2</v>
      </c>
      <c r="U2" s="434">
        <v>7.850222360970989E-2</v>
      </c>
      <c r="V2" s="434">
        <v>7.6004190612944847E-2</v>
      </c>
      <c r="W2" s="434">
        <v>7.3673417508072631E-2</v>
      </c>
      <c r="X2" s="434">
        <v>7.1454679168498708E-2</v>
      </c>
      <c r="Y2" s="434">
        <v>6.9352130217812363E-2</v>
      </c>
      <c r="Z2" s="434">
        <v>6.7369914993104116E-2</v>
      </c>
      <c r="AA2" s="434">
        <v>6.5470577101124028E-2</v>
      </c>
      <c r="AB2" s="434">
        <v>6.392026837681998E-2</v>
      </c>
      <c r="AC2" s="434">
        <v>3.8631362989405039E-2</v>
      </c>
      <c r="AD2" s="434">
        <v>6.8217631341107613E-3</v>
      </c>
      <c r="AE2" s="434">
        <v>6.8217631341107613E-3</v>
      </c>
      <c r="AF2" s="434">
        <v>6.8217631341107613E-3</v>
      </c>
      <c r="AG2" s="434">
        <v>6.8217631341107631E-3</v>
      </c>
      <c r="AH2" s="434">
        <v>6.8217631341107631E-3</v>
      </c>
      <c r="AI2" s="434">
        <v>6.8217631341107631E-3</v>
      </c>
      <c r="AJ2" s="434">
        <v>6.8217631341107631E-3</v>
      </c>
      <c r="AK2" s="434">
        <v>6.8217631341107631E-3</v>
      </c>
      <c r="AL2" s="434">
        <v>6.8217631341107631E-3</v>
      </c>
      <c r="AM2" s="434">
        <v>6.8217631341107631E-3</v>
      </c>
      <c r="AN2" s="434">
        <v>6.8217631341107631E-3</v>
      </c>
      <c r="AO2" s="434">
        <v>6.8217631341107613E-3</v>
      </c>
      <c r="AP2" s="434">
        <v>6.8217631341107631E-3</v>
      </c>
      <c r="AQ2" s="434">
        <v>6.8217631341107631E-3</v>
      </c>
      <c r="AR2" s="434">
        <v>6.8217631341107631E-3</v>
      </c>
      <c r="AS2" s="434">
        <v>6.8217631341107631E-3</v>
      </c>
      <c r="AT2" s="434">
        <v>6.8217631341107631E-3</v>
      </c>
      <c r="AU2" s="434">
        <v>6.8217631341107631E-3</v>
      </c>
      <c r="AV2" s="434">
        <v>6.8217631341107631E-3</v>
      </c>
      <c r="AW2" s="434">
        <v>6.8217631341107613E-3</v>
      </c>
      <c r="AX2" s="434">
        <v>6.8217631341107613E-3</v>
      </c>
      <c r="AY2" s="434">
        <v>6.8217631341107631E-3</v>
      </c>
      <c r="AZ2" s="434">
        <v>6.8217631341107613E-3</v>
      </c>
    </row>
    <row r="3" spans="1:52" x14ac:dyDescent="0.25">
      <c r="A3" s="433" t="s">
        <v>583</v>
      </c>
      <c r="B3" s="434">
        <v>0.17649904707537648</v>
      </c>
      <c r="C3" s="434">
        <v>0.16965954837169978</v>
      </c>
      <c r="D3" s="434">
        <v>0.16213750042874758</v>
      </c>
      <c r="E3" s="434">
        <v>0.154282068641165</v>
      </c>
      <c r="F3" s="434">
        <v>0.14676153322749516</v>
      </c>
      <c r="G3" s="434">
        <v>0.13998352539098641</v>
      </c>
      <c r="H3" s="434">
        <v>0.13361430684730599</v>
      </c>
      <c r="I3" s="434">
        <v>0.12772049436444866</v>
      </c>
      <c r="J3" s="434">
        <v>0.12220991540722724</v>
      </c>
      <c r="K3" s="434">
        <v>0.11702222024545866</v>
      </c>
      <c r="L3" s="434">
        <v>0.11211584804261709</v>
      </c>
      <c r="M3" s="434">
        <v>0.10747247511436421</v>
      </c>
      <c r="N3" s="434">
        <v>0.10310955040269119</v>
      </c>
      <c r="O3" s="434">
        <v>9.9071112479997739E-2</v>
      </c>
      <c r="P3" s="434">
        <v>9.5356631143224763E-2</v>
      </c>
      <c r="Q3" s="434">
        <v>9.1928609970196001E-2</v>
      </c>
      <c r="R3" s="434">
        <v>8.8791030632736176E-2</v>
      </c>
      <c r="S3" s="434">
        <v>8.589759375781135E-2</v>
      </c>
      <c r="T3" s="434">
        <v>8.3139219355916616E-2</v>
      </c>
      <c r="U3" s="434">
        <v>8.0508797058139944E-2</v>
      </c>
      <c r="V3" s="434">
        <v>7.8001254566450587E-2</v>
      </c>
      <c r="W3" s="434">
        <v>7.5620132070400733E-2</v>
      </c>
      <c r="X3" s="434">
        <v>7.3361060378718077E-2</v>
      </c>
      <c r="Y3" s="434">
        <v>7.1209422054433161E-2</v>
      </c>
      <c r="Z3" s="434">
        <v>6.9149452147504911E-2</v>
      </c>
      <c r="AA3" s="434">
        <v>6.7175615669623809E-2</v>
      </c>
      <c r="AB3" s="434">
        <v>6.5282863898148372E-2</v>
      </c>
      <c r="AC3" s="434">
        <v>3.6316337409048556E-2</v>
      </c>
      <c r="AD3" s="434">
        <v>0</v>
      </c>
      <c r="AE3" s="434">
        <v>0</v>
      </c>
      <c r="AF3" s="434">
        <v>0</v>
      </c>
      <c r="AG3" s="434">
        <v>0</v>
      </c>
      <c r="AH3" s="434">
        <v>0</v>
      </c>
      <c r="AI3" s="434">
        <v>0</v>
      </c>
      <c r="AJ3" s="434">
        <v>0</v>
      </c>
      <c r="AK3" s="434">
        <v>0</v>
      </c>
      <c r="AL3" s="434">
        <v>0</v>
      </c>
      <c r="AM3" s="434">
        <v>0</v>
      </c>
      <c r="AN3" s="434">
        <v>0</v>
      </c>
      <c r="AO3" s="434">
        <v>0</v>
      </c>
      <c r="AP3" s="434">
        <v>0</v>
      </c>
      <c r="AQ3" s="434">
        <v>0</v>
      </c>
      <c r="AR3" s="434">
        <v>0</v>
      </c>
      <c r="AS3" s="434">
        <v>0</v>
      </c>
      <c r="AT3" s="434">
        <v>0</v>
      </c>
      <c r="AU3" s="434">
        <v>0</v>
      </c>
      <c r="AV3" s="434">
        <v>0</v>
      </c>
      <c r="AW3" s="434">
        <v>0</v>
      </c>
      <c r="AX3" s="434">
        <v>0</v>
      </c>
      <c r="AY3" s="434">
        <v>0</v>
      </c>
      <c r="AZ3" s="434">
        <v>0</v>
      </c>
    </row>
    <row r="5" spans="1:52" x14ac:dyDescent="0.25">
      <c r="B5" s="158" t="s">
        <v>581</v>
      </c>
    </row>
  </sheetData>
  <pageMargins left="0.7" right="0.7" top="0.75" bottom="0.75" header="0.3" footer="0.3"/>
  <pageSetup orientation="portrait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"/>
  <sheetViews>
    <sheetView showGridLines="0" workbookViewId="0">
      <selection sqref="A1:XFD1"/>
    </sheetView>
  </sheetViews>
  <sheetFormatPr defaultRowHeight="15" x14ac:dyDescent="0.25"/>
  <cols>
    <col min="1" max="1" width="59.42578125" style="60" customWidth="1"/>
    <col min="2" max="16384" width="9.140625" style="60"/>
  </cols>
  <sheetData>
    <row r="1" spans="1:139" x14ac:dyDescent="0.25">
      <c r="A1" s="430"/>
      <c r="B1" s="431">
        <v>2013</v>
      </c>
      <c r="C1" s="431">
        <v>2014</v>
      </c>
      <c r="D1" s="431">
        <v>2015</v>
      </c>
      <c r="E1" s="431">
        <v>2016</v>
      </c>
      <c r="F1" s="431">
        <v>2017</v>
      </c>
      <c r="G1" s="431">
        <v>2018</v>
      </c>
      <c r="H1" s="431">
        <v>2019</v>
      </c>
      <c r="I1" s="432">
        <v>2020</v>
      </c>
      <c r="J1" s="432">
        <v>2021</v>
      </c>
      <c r="K1" s="432">
        <v>2022</v>
      </c>
      <c r="L1" s="432">
        <v>2023</v>
      </c>
      <c r="M1" s="432">
        <v>2024</v>
      </c>
      <c r="N1" s="432">
        <v>2025</v>
      </c>
      <c r="O1" s="432">
        <v>2026</v>
      </c>
      <c r="P1" s="432">
        <v>2027</v>
      </c>
      <c r="Q1" s="432">
        <v>2028</v>
      </c>
      <c r="R1" s="432">
        <v>2029</v>
      </c>
      <c r="S1" s="432">
        <v>2030</v>
      </c>
      <c r="T1" s="432">
        <v>2031</v>
      </c>
      <c r="U1" s="432">
        <v>2032</v>
      </c>
      <c r="V1" s="432">
        <v>2033</v>
      </c>
      <c r="W1" s="432">
        <v>2034</v>
      </c>
      <c r="X1" s="432">
        <v>2035</v>
      </c>
      <c r="Y1" s="432">
        <v>2036</v>
      </c>
      <c r="Z1" s="432">
        <v>2037</v>
      </c>
      <c r="AA1" s="432">
        <v>2038</v>
      </c>
      <c r="AB1" s="432">
        <v>2039</v>
      </c>
      <c r="AC1" s="432">
        <v>2040</v>
      </c>
      <c r="AD1" s="432">
        <v>2041</v>
      </c>
      <c r="AE1" s="432">
        <v>2042</v>
      </c>
      <c r="AF1" s="432">
        <v>2043</v>
      </c>
      <c r="AG1" s="432">
        <v>2044</v>
      </c>
      <c r="AH1" s="432">
        <v>2045</v>
      </c>
      <c r="AI1" s="432">
        <v>2046</v>
      </c>
      <c r="AJ1" s="432">
        <v>2047</v>
      </c>
      <c r="AK1" s="432">
        <v>2048</v>
      </c>
      <c r="AL1" s="432">
        <v>2049</v>
      </c>
      <c r="AM1" s="432">
        <v>2050</v>
      </c>
      <c r="AN1" s="432">
        <v>2051</v>
      </c>
      <c r="AO1" s="432">
        <v>2052</v>
      </c>
      <c r="AP1" s="432">
        <v>2053</v>
      </c>
      <c r="AQ1" s="432">
        <v>2054</v>
      </c>
      <c r="AR1" s="432">
        <v>2055</v>
      </c>
      <c r="AS1" s="432">
        <v>2056</v>
      </c>
      <c r="AT1" s="432">
        <v>2057</v>
      </c>
      <c r="AU1" s="432">
        <v>2058</v>
      </c>
      <c r="AV1" s="432">
        <v>2059</v>
      </c>
      <c r="AW1" s="432">
        <v>2060</v>
      </c>
      <c r="AX1" s="432">
        <v>2061</v>
      </c>
      <c r="AY1" s="432">
        <v>2062</v>
      </c>
      <c r="AZ1" s="432">
        <v>2063</v>
      </c>
      <c r="BA1" s="432">
        <v>2064</v>
      </c>
      <c r="BB1" s="432">
        <f>BA1+1</f>
        <v>2065</v>
      </c>
      <c r="BC1" s="432">
        <f t="shared" ref="BC1:DN1" si="0">BB1+1</f>
        <v>2066</v>
      </c>
      <c r="BD1" s="432">
        <f t="shared" si="0"/>
        <v>2067</v>
      </c>
      <c r="BE1" s="432">
        <f t="shared" si="0"/>
        <v>2068</v>
      </c>
      <c r="BF1" s="432">
        <f t="shared" si="0"/>
        <v>2069</v>
      </c>
      <c r="BG1" s="432">
        <f t="shared" si="0"/>
        <v>2070</v>
      </c>
      <c r="BH1" s="432">
        <f t="shared" si="0"/>
        <v>2071</v>
      </c>
      <c r="BI1" s="432">
        <f t="shared" si="0"/>
        <v>2072</v>
      </c>
      <c r="BJ1" s="432">
        <f t="shared" si="0"/>
        <v>2073</v>
      </c>
      <c r="BK1" s="432">
        <f t="shared" si="0"/>
        <v>2074</v>
      </c>
      <c r="BL1" s="432">
        <f t="shared" si="0"/>
        <v>2075</v>
      </c>
      <c r="BM1" s="432">
        <f t="shared" si="0"/>
        <v>2076</v>
      </c>
      <c r="BN1" s="432">
        <f t="shared" si="0"/>
        <v>2077</v>
      </c>
      <c r="BO1" s="432">
        <f t="shared" si="0"/>
        <v>2078</v>
      </c>
      <c r="BP1" s="432">
        <f t="shared" si="0"/>
        <v>2079</v>
      </c>
      <c r="BQ1" s="432">
        <f t="shared" si="0"/>
        <v>2080</v>
      </c>
      <c r="BR1" s="432">
        <f t="shared" si="0"/>
        <v>2081</v>
      </c>
      <c r="BS1" s="432">
        <f t="shared" si="0"/>
        <v>2082</v>
      </c>
      <c r="BT1" s="432">
        <f t="shared" si="0"/>
        <v>2083</v>
      </c>
      <c r="BU1" s="432">
        <f t="shared" si="0"/>
        <v>2084</v>
      </c>
      <c r="BV1" s="432">
        <f t="shared" si="0"/>
        <v>2085</v>
      </c>
      <c r="BW1" s="432">
        <f t="shared" si="0"/>
        <v>2086</v>
      </c>
      <c r="BX1" s="432">
        <f t="shared" si="0"/>
        <v>2087</v>
      </c>
      <c r="BY1" s="432">
        <f t="shared" si="0"/>
        <v>2088</v>
      </c>
      <c r="BZ1" s="432">
        <f t="shared" si="0"/>
        <v>2089</v>
      </c>
      <c r="CA1" s="432">
        <f t="shared" si="0"/>
        <v>2090</v>
      </c>
      <c r="CB1" s="432">
        <f t="shared" si="0"/>
        <v>2091</v>
      </c>
      <c r="CC1" s="432">
        <f t="shared" si="0"/>
        <v>2092</v>
      </c>
      <c r="CD1" s="432">
        <f t="shared" si="0"/>
        <v>2093</v>
      </c>
      <c r="CE1" s="432">
        <f t="shared" si="0"/>
        <v>2094</v>
      </c>
      <c r="CF1" s="432">
        <f t="shared" si="0"/>
        <v>2095</v>
      </c>
      <c r="CG1" s="432">
        <f t="shared" si="0"/>
        <v>2096</v>
      </c>
      <c r="CH1" s="432">
        <f t="shared" si="0"/>
        <v>2097</v>
      </c>
      <c r="CI1" s="432">
        <f t="shared" si="0"/>
        <v>2098</v>
      </c>
      <c r="CJ1" s="432">
        <f t="shared" si="0"/>
        <v>2099</v>
      </c>
      <c r="CK1" s="432">
        <f t="shared" si="0"/>
        <v>2100</v>
      </c>
      <c r="CL1" s="432">
        <f t="shared" si="0"/>
        <v>2101</v>
      </c>
      <c r="CM1" s="432">
        <f t="shared" si="0"/>
        <v>2102</v>
      </c>
      <c r="CN1" s="432">
        <f>CM1+1</f>
        <v>2103</v>
      </c>
      <c r="CO1" s="432">
        <f t="shared" si="0"/>
        <v>2104</v>
      </c>
      <c r="CP1" s="432">
        <f t="shared" si="0"/>
        <v>2105</v>
      </c>
      <c r="CQ1" s="432">
        <f t="shared" si="0"/>
        <v>2106</v>
      </c>
      <c r="CR1" s="432">
        <f t="shared" si="0"/>
        <v>2107</v>
      </c>
      <c r="CS1" s="432">
        <f t="shared" si="0"/>
        <v>2108</v>
      </c>
      <c r="CT1" s="432">
        <f t="shared" si="0"/>
        <v>2109</v>
      </c>
      <c r="CU1" s="432">
        <f t="shared" si="0"/>
        <v>2110</v>
      </c>
      <c r="CV1" s="432">
        <f t="shared" si="0"/>
        <v>2111</v>
      </c>
      <c r="CW1" s="432">
        <f t="shared" si="0"/>
        <v>2112</v>
      </c>
      <c r="CX1" s="432">
        <f t="shared" si="0"/>
        <v>2113</v>
      </c>
      <c r="CY1" s="432">
        <f t="shared" si="0"/>
        <v>2114</v>
      </c>
      <c r="CZ1" s="432">
        <f t="shared" si="0"/>
        <v>2115</v>
      </c>
      <c r="DA1" s="432">
        <f t="shared" si="0"/>
        <v>2116</v>
      </c>
      <c r="DB1" s="432">
        <f t="shared" si="0"/>
        <v>2117</v>
      </c>
      <c r="DC1" s="432">
        <f t="shared" si="0"/>
        <v>2118</v>
      </c>
      <c r="DD1" s="432">
        <f>DC1+1</f>
        <v>2119</v>
      </c>
      <c r="DE1" s="432">
        <f t="shared" si="0"/>
        <v>2120</v>
      </c>
      <c r="DF1" s="432">
        <f t="shared" si="0"/>
        <v>2121</v>
      </c>
      <c r="DG1" s="432">
        <f t="shared" si="0"/>
        <v>2122</v>
      </c>
      <c r="DH1" s="432">
        <f t="shared" si="0"/>
        <v>2123</v>
      </c>
      <c r="DI1" s="432">
        <f t="shared" si="0"/>
        <v>2124</v>
      </c>
      <c r="DJ1" s="432">
        <f t="shared" si="0"/>
        <v>2125</v>
      </c>
      <c r="DK1" s="432">
        <f t="shared" si="0"/>
        <v>2126</v>
      </c>
      <c r="DL1" s="432">
        <f t="shared" si="0"/>
        <v>2127</v>
      </c>
      <c r="DM1" s="432">
        <f t="shared" si="0"/>
        <v>2128</v>
      </c>
      <c r="DN1" s="432">
        <f t="shared" si="0"/>
        <v>2129</v>
      </c>
      <c r="DO1" s="432">
        <f t="shared" ref="DO1:EI1" si="1">DN1+1</f>
        <v>2130</v>
      </c>
      <c r="DP1" s="432">
        <f t="shared" si="1"/>
        <v>2131</v>
      </c>
      <c r="DQ1" s="432">
        <f t="shared" si="1"/>
        <v>2132</v>
      </c>
      <c r="DR1" s="432">
        <f t="shared" si="1"/>
        <v>2133</v>
      </c>
      <c r="DS1" s="432">
        <f t="shared" si="1"/>
        <v>2134</v>
      </c>
      <c r="DT1" s="432">
        <f t="shared" si="1"/>
        <v>2135</v>
      </c>
      <c r="DU1" s="432">
        <f t="shared" si="1"/>
        <v>2136</v>
      </c>
      <c r="DV1" s="432">
        <f t="shared" si="1"/>
        <v>2137</v>
      </c>
      <c r="DW1" s="432">
        <f t="shared" si="1"/>
        <v>2138</v>
      </c>
      <c r="DX1" s="432">
        <f t="shared" si="1"/>
        <v>2139</v>
      </c>
      <c r="DY1" s="432">
        <f t="shared" si="1"/>
        <v>2140</v>
      </c>
      <c r="DZ1" s="432">
        <f t="shared" si="1"/>
        <v>2141</v>
      </c>
      <c r="EA1" s="432">
        <f t="shared" si="1"/>
        <v>2142</v>
      </c>
      <c r="EB1" s="432">
        <f t="shared" si="1"/>
        <v>2143</v>
      </c>
      <c r="EC1" s="432">
        <f t="shared" si="1"/>
        <v>2144</v>
      </c>
      <c r="ED1" s="432">
        <f t="shared" si="1"/>
        <v>2145</v>
      </c>
      <c r="EE1" s="432">
        <f t="shared" si="1"/>
        <v>2146</v>
      </c>
      <c r="EF1" s="432">
        <f t="shared" si="1"/>
        <v>2147</v>
      </c>
      <c r="EG1" s="432">
        <f t="shared" si="1"/>
        <v>2148</v>
      </c>
      <c r="EH1" s="432">
        <f t="shared" si="1"/>
        <v>2149</v>
      </c>
      <c r="EI1" s="432">
        <f t="shared" si="1"/>
        <v>2150</v>
      </c>
    </row>
    <row r="2" spans="1:139" x14ac:dyDescent="0.25">
      <c r="A2" s="433" t="s">
        <v>585</v>
      </c>
      <c r="B2" s="435">
        <v>0.19159403957445637</v>
      </c>
      <c r="C2" s="435">
        <v>0.183145479103308</v>
      </c>
      <c r="D2" s="435">
        <v>0.17717047697734314</v>
      </c>
      <c r="E2" s="435">
        <v>0.17147914336529377</v>
      </c>
      <c r="F2" s="435">
        <v>0.17067026346192679</v>
      </c>
      <c r="G2" s="435">
        <v>0.18541073985897596</v>
      </c>
      <c r="H2" s="435">
        <v>0.19593072172944584</v>
      </c>
      <c r="I2" s="435">
        <v>0.19372944435053466</v>
      </c>
      <c r="J2" s="435">
        <v>0.1906503517855854</v>
      </c>
      <c r="K2" s="435">
        <v>0.18730103392243419</v>
      </c>
      <c r="L2" s="435">
        <v>0.18178396507072289</v>
      </c>
      <c r="M2" s="435">
        <v>0.17723659180744239</v>
      </c>
      <c r="N2" s="435">
        <v>0.17209399468885628</v>
      </c>
      <c r="O2" s="435">
        <v>0.15252117510282959</v>
      </c>
      <c r="P2" s="435">
        <v>0.13291088562244888</v>
      </c>
      <c r="Q2" s="435">
        <v>0.13013183480978477</v>
      </c>
      <c r="R2" s="435">
        <v>0.12652570698094595</v>
      </c>
      <c r="S2" s="435">
        <v>0.12523155486022333</v>
      </c>
      <c r="T2" s="435">
        <v>0.12308860498452087</v>
      </c>
      <c r="U2" s="435">
        <v>0.12116030870681613</v>
      </c>
      <c r="V2" s="435">
        <v>0.11830148711990104</v>
      </c>
      <c r="W2" s="435">
        <v>0.11742501226233779</v>
      </c>
      <c r="X2" s="435">
        <v>0.11563325480189304</v>
      </c>
      <c r="Y2" s="435">
        <v>0.11405679383218818</v>
      </c>
      <c r="Z2" s="435">
        <v>0.11160320250324214</v>
      </c>
      <c r="AA2" s="435">
        <v>0.11100175172025131</v>
      </c>
      <c r="AB2" s="435">
        <v>9.6112229161997104E-2</v>
      </c>
      <c r="AC2" s="435">
        <v>9.4949930151400755E-2</v>
      </c>
      <c r="AD2" s="435">
        <v>7.9021103202654708E-2</v>
      </c>
      <c r="AE2" s="435">
        <v>3.1161270705370992E-2</v>
      </c>
      <c r="AF2" s="435">
        <v>2.5425517342927688E-2</v>
      </c>
      <c r="AG2" s="435">
        <v>2.515329202284337E-2</v>
      </c>
      <c r="AH2" s="435">
        <v>2.4079178970425826E-2</v>
      </c>
      <c r="AI2" s="435">
        <v>2.4647248557422889E-2</v>
      </c>
      <c r="AJ2" s="435">
        <v>2.4411500028180242E-2</v>
      </c>
      <c r="AK2" s="435">
        <v>2.4183766330487098E-2</v>
      </c>
      <c r="AL2" s="435">
        <v>2.3176880325758702E-2</v>
      </c>
      <c r="AM2" s="435">
        <v>2.374278900607488E-2</v>
      </c>
      <c r="AN2" s="435">
        <v>2.3528834312658776E-2</v>
      </c>
      <c r="AO2" s="435">
        <v>2.3318290230871848E-2</v>
      </c>
      <c r="AP2" s="435">
        <v>2.2353760343875186E-2</v>
      </c>
      <c r="AQ2" s="435">
        <v>2.2900738571624495E-2</v>
      </c>
      <c r="AR2" s="435">
        <v>2.2690654102115203E-2</v>
      </c>
      <c r="AS2" s="435">
        <v>2.2479259967933995E-2</v>
      </c>
      <c r="AT2" s="435">
        <v>1.1241496214922844E-2</v>
      </c>
      <c r="AU2" s="435">
        <v>2.1492508123820831E-4</v>
      </c>
      <c r="AV2" s="435">
        <v>2.1281293038126213E-4</v>
      </c>
      <c r="AW2" s="435">
        <v>2.1066351450202493E-4</v>
      </c>
      <c r="AX2" s="435">
        <v>2.085358077765203E-4</v>
      </c>
      <c r="AY2" s="435">
        <v>2.0642959094175663E-4</v>
      </c>
      <c r="AZ2" s="435">
        <v>2.0434464694930399E-4</v>
      </c>
      <c r="BA2" s="435">
        <v>2.0228076094292715E-4</v>
      </c>
      <c r="BB2" s="435">
        <v>2.0023772023644381E-4</v>
      </c>
      <c r="BC2" s="435">
        <v>1.9821531429180792E-4</v>
      </c>
      <c r="BD2" s="435">
        <v>1.962133346974124E-4</v>
      </c>
      <c r="BE2" s="435">
        <v>1.942315751466129E-4</v>
      </c>
      <c r="BF2" s="435">
        <v>1.9226983141646715E-4</v>
      </c>
      <c r="BG2" s="435">
        <v>1.9032790134668984E-4</v>
      </c>
      <c r="BH2" s="435">
        <v>1.8840558481881929E-4</v>
      </c>
      <c r="BI2" s="435">
        <v>1.865026837355955E-4</v>
      </c>
      <c r="BJ2" s="435">
        <v>1.8461900200054552E-4</v>
      </c>
      <c r="BK2" s="435">
        <v>1.8275434549777585E-4</v>
      </c>
      <c r="BL2" s="435">
        <v>1.8090852207196817E-4</v>
      </c>
      <c r="BM2" s="435">
        <v>1.7908134150857767E-4</v>
      </c>
      <c r="BN2" s="435">
        <v>1.7727261551423118E-4</v>
      </c>
      <c r="BO2" s="435">
        <v>1.7548215769732338E-4</v>
      </c>
      <c r="BP2" s="435">
        <v>1.7370978354880857E-4</v>
      </c>
      <c r="BQ2" s="435">
        <v>1.7195531042318721E-4</v>
      </c>
      <c r="BR2" s="435">
        <v>1.7021855751968366E-4</v>
      </c>
      <c r="BS2" s="435">
        <v>1.6849934586361473E-4</v>
      </c>
      <c r="BT2" s="435">
        <v>1.6679749828794592E-4</v>
      </c>
      <c r="BU2" s="435">
        <v>1.6511283941503415E-4</v>
      </c>
      <c r="BV2" s="435">
        <v>1.6344519563855496E-4</v>
      </c>
      <c r="BW2" s="435">
        <v>1.6179439510561198E-4</v>
      </c>
      <c r="BX2" s="435">
        <v>1.6016026769902751E-4</v>
      </c>
      <c r="BY2" s="435">
        <v>1.5854264501981142E-4</v>
      </c>
      <c r="BZ2" s="435">
        <v>1.5694136036980763E-4</v>
      </c>
      <c r="CA2" s="435">
        <v>1.5535624873451551E-4</v>
      </c>
      <c r="CB2" s="435">
        <v>1.5378714676608505E-4</v>
      </c>
      <c r="CC2" s="435">
        <v>1.5223389276648367E-4</v>
      </c>
      <c r="CD2" s="435">
        <v>1.5069632667083263E-4</v>
      </c>
      <c r="CE2" s="435">
        <v>1.4917429003091274E-4</v>
      </c>
      <c r="CF2" s="435">
        <v>1.4766762599883568E-4</v>
      </c>
      <c r="CG2" s="435">
        <v>1.4617617931088057E-4</v>
      </c>
      <c r="CH2" s="435">
        <v>1.4469979627149406E-4</v>
      </c>
      <c r="CI2" s="435">
        <v>1.4323832473745184E-4</v>
      </c>
      <c r="CJ2" s="435">
        <v>1.4179161410217964E-4</v>
      </c>
      <c r="CK2" s="435">
        <v>1.4035951528023355E-4</v>
      </c>
      <c r="CL2" s="435">
        <v>1.3894188069193638E-4</v>
      </c>
      <c r="CM2" s="435">
        <v>1.3753856424816909E-4</v>
      </c>
      <c r="CN2" s="435">
        <v>1.3614942133531664E-4</v>
      </c>
      <c r="CO2" s="435">
        <v>1.3477430880036488E-4</v>
      </c>
      <c r="CP2" s="435">
        <v>1.3341308493614886E-4</v>
      </c>
      <c r="CQ2" s="435">
        <v>1.3206560946674937E-4</v>
      </c>
      <c r="CR2" s="435">
        <v>1.307317435330375E-4</v>
      </c>
      <c r="CS2" s="435">
        <v>1.2941134967836494E-4</v>
      </c>
      <c r="CT2" s="435">
        <v>1.2810429183439907E-4</v>
      </c>
      <c r="CU2" s="435">
        <v>1.2681043530710074E-4</v>
      </c>
      <c r="CV2" s="435">
        <v>1.2552964676284384E-4</v>
      </c>
      <c r="CW2" s="435">
        <v>1.2426179421467533E-4</v>
      </c>
      <c r="CX2" s="435">
        <v>1.2300674700871359E-4</v>
      </c>
      <c r="CY2" s="435">
        <v>1.2176437581068458E-4</v>
      </c>
      <c r="CZ2" s="435">
        <v>1.2053455259259348E-4</v>
      </c>
      <c r="DA2" s="435">
        <v>1.193171506195314E-4</v>
      </c>
      <c r="DB2" s="435">
        <v>1.181120444366153E-4</v>
      </c>
      <c r="DC2" s="435">
        <v>1.1691910985605945E-4</v>
      </c>
      <c r="DD2" s="435">
        <v>1.1573822394437797E-4</v>
      </c>
      <c r="DE2" s="435">
        <v>1.1456926500971608E-4</v>
      </c>
      <c r="DF2" s="435">
        <v>1.1341211258930983E-4</v>
      </c>
      <c r="DG2" s="435">
        <v>1.1226664743707232E-4</v>
      </c>
      <c r="DH2" s="435">
        <v>1.1113275151130477E-4</v>
      </c>
      <c r="DI2" s="435">
        <v>1.1001030796253274E-4</v>
      </c>
      <c r="DJ2" s="435">
        <v>1.0889920112146433E-4</v>
      </c>
      <c r="DK2" s="435">
        <v>1.0779931648707032E-4</v>
      </c>
      <c r="DL2" s="435">
        <v>1.067105407147847E-4</v>
      </c>
      <c r="DM2" s="435">
        <v>1.0563276160482449E-4</v>
      </c>
      <c r="DN2" s="435">
        <v>1.0456586809062717E-4</v>
      </c>
      <c r="DO2" s="435">
        <v>1.0350975022740548E-4</v>
      </c>
      <c r="DP2" s="435">
        <v>1.0246429918081695E-4</v>
      </c>
      <c r="DQ2" s="435">
        <v>1.0142940721574892E-4</v>
      </c>
      <c r="DR2" s="435">
        <v>1.0040496768521585E-4</v>
      </c>
      <c r="DS2" s="435">
        <v>9.9390875019369552E-5</v>
      </c>
      <c r="DT2" s="435">
        <v>9.8387024714619828E-5</v>
      </c>
      <c r="DU2" s="435">
        <v>9.7393313322865409E-5</v>
      </c>
      <c r="DV2" s="435">
        <v>9.64096384408333E-5</v>
      </c>
      <c r="DW2" s="435">
        <v>9.5435898699526279E-5</v>
      </c>
      <c r="DX2" s="435">
        <v>9.4471993753776355E-5</v>
      </c>
      <c r="DY2" s="435">
        <v>9.3517824271904305E-5</v>
      </c>
      <c r="DZ2" s="435">
        <v>0</v>
      </c>
      <c r="EA2" s="435">
        <v>0</v>
      </c>
      <c r="EB2" s="435">
        <v>0</v>
      </c>
      <c r="EC2" s="435">
        <v>0</v>
      </c>
      <c r="ED2" s="435">
        <v>0</v>
      </c>
      <c r="EE2" s="435">
        <v>0</v>
      </c>
      <c r="EF2" s="435">
        <v>0</v>
      </c>
      <c r="EG2" s="435">
        <v>0</v>
      </c>
      <c r="EH2" s="435">
        <v>0</v>
      </c>
      <c r="EI2" s="435">
        <v>0</v>
      </c>
    </row>
    <row r="3" spans="1:139" x14ac:dyDescent="0.25">
      <c r="A3" s="433" t="s">
        <v>586</v>
      </c>
      <c r="B3" s="435">
        <v>8.3227606889431052E-2</v>
      </c>
      <c r="C3" s="435">
        <v>7.9280501306912443E-2</v>
      </c>
      <c r="D3" s="435">
        <v>8.6688869852940775E-2</v>
      </c>
      <c r="E3" s="435">
        <v>8.8166095824546445E-2</v>
      </c>
      <c r="F3" s="435">
        <v>8.7879748508111061E-2</v>
      </c>
      <c r="G3" s="435">
        <v>8.5196853695028163E-2</v>
      </c>
      <c r="H3" s="435">
        <v>6.8905284775948067E-2</v>
      </c>
      <c r="I3" s="435">
        <v>6.5642388899245868E-2</v>
      </c>
      <c r="J3" s="435">
        <v>6.3381991214500846E-2</v>
      </c>
      <c r="K3" s="435">
        <v>6.2701147785898401E-2</v>
      </c>
      <c r="L3" s="435">
        <v>6.1795690953160287E-2</v>
      </c>
      <c r="M3" s="435">
        <v>6.2580124159996142E-2</v>
      </c>
      <c r="N3" s="435">
        <v>6.1993455604661199E-2</v>
      </c>
      <c r="O3" s="435">
        <v>5.9102642340891097E-2</v>
      </c>
      <c r="P3" s="435">
        <v>6.0070996527770572E-2</v>
      </c>
      <c r="Q3" s="435">
        <v>6.2189254251137069E-2</v>
      </c>
      <c r="R3" s="435">
        <v>6.333108768473214E-2</v>
      </c>
      <c r="S3" s="435">
        <v>6.880671574686878E-2</v>
      </c>
      <c r="T3" s="435">
        <v>9.0786203377940605E-2</v>
      </c>
      <c r="U3" s="435">
        <v>9.8875318424655162E-2</v>
      </c>
      <c r="V3" s="435">
        <v>0.10098551234369731</v>
      </c>
      <c r="W3" s="435">
        <v>7.9621111794362959E-2</v>
      </c>
      <c r="X3" s="435">
        <v>8.3727722012058817E-2</v>
      </c>
      <c r="Y3" s="435">
        <v>9.2819380239978141E-2</v>
      </c>
      <c r="Z3" s="435">
        <v>9.8233682441918199E-2</v>
      </c>
      <c r="AA3" s="435">
        <v>9.8194779573726645E-2</v>
      </c>
      <c r="AB3" s="435">
        <v>9.4364136023388917E-2</v>
      </c>
      <c r="AC3" s="435">
        <v>9.1202266513005878E-2</v>
      </c>
      <c r="AD3" s="435">
        <v>9.6184433336258729E-2</v>
      </c>
      <c r="AE3" s="435">
        <v>9.5729310280837629E-2</v>
      </c>
      <c r="AF3" s="435">
        <v>0.10122338457995568</v>
      </c>
      <c r="AG3" s="435">
        <v>9.614216163434533E-2</v>
      </c>
      <c r="AH3" s="435">
        <v>9.3765337884341868E-2</v>
      </c>
      <c r="AI3" s="435">
        <v>8.4584201313321644E-2</v>
      </c>
      <c r="AJ3" s="435">
        <v>0.1035504000527407</v>
      </c>
      <c r="AK3" s="435">
        <v>9.8982312588335591E-2</v>
      </c>
      <c r="AL3" s="435">
        <v>9.7942075669851997E-2</v>
      </c>
      <c r="AM3" s="435">
        <v>9.9767028694291549E-2</v>
      </c>
      <c r="AN3" s="435">
        <v>9.8524819625893295E-2</v>
      </c>
      <c r="AO3" s="435">
        <v>9.4711817131818643E-2</v>
      </c>
      <c r="AP3" s="435">
        <v>9.1574576957522719E-2</v>
      </c>
      <c r="AQ3" s="435">
        <v>8.7831598107255354E-2</v>
      </c>
      <c r="AR3" s="435">
        <v>9.0120887701907307E-2</v>
      </c>
      <c r="AS3" s="435">
        <v>8.5774354106119471E-2</v>
      </c>
      <c r="AT3" s="435">
        <v>8.6217049373796026E-2</v>
      </c>
      <c r="AU3" s="435">
        <v>7.649929284445299E-2</v>
      </c>
      <c r="AV3" s="435">
        <v>7.0450526926980866E-2</v>
      </c>
      <c r="AW3" s="435">
        <v>6.0860679259920739E-2</v>
      </c>
      <c r="AX3" s="435">
        <v>5.6499212357246156E-2</v>
      </c>
      <c r="AY3" s="435">
        <v>4.7948031850111018E-2</v>
      </c>
      <c r="AZ3" s="435">
        <v>4.9878629460102297E-2</v>
      </c>
      <c r="BA3" s="435">
        <v>5.2556609821157285E-2</v>
      </c>
      <c r="BB3" s="435">
        <v>5.2617478213483039E-2</v>
      </c>
      <c r="BC3" s="435">
        <v>5.2838752958142055E-2</v>
      </c>
      <c r="BD3" s="435">
        <v>5.592086696245456E-2</v>
      </c>
      <c r="BE3" s="435">
        <v>5.7757237249095025E-2</v>
      </c>
      <c r="BF3" s="435">
        <v>5.8411910833650979E-2</v>
      </c>
      <c r="BG3" s="435">
        <v>5.6548780517728402E-2</v>
      </c>
      <c r="BH3" s="435">
        <v>5.2566788357310323E-2</v>
      </c>
      <c r="BI3" s="435">
        <v>4.7511501259575727E-2</v>
      </c>
      <c r="BJ3" s="435">
        <v>4.7059302780300752E-2</v>
      </c>
      <c r="BK3" s="435">
        <v>4.3221433864599847E-2</v>
      </c>
      <c r="BL3" s="435">
        <v>4.352803886885407E-2</v>
      </c>
      <c r="BM3" s="435">
        <v>3.6985597373339112E-2</v>
      </c>
      <c r="BN3" s="435">
        <v>3.3453606343027534E-2</v>
      </c>
      <c r="BO3" s="435">
        <v>2.5442935155504554E-2</v>
      </c>
      <c r="BP3" s="435">
        <v>2.2548678783698879E-2</v>
      </c>
      <c r="BQ3" s="435">
        <v>1.5373109292156493E-2</v>
      </c>
      <c r="BR3" s="435">
        <v>1.0988631231335302E-2</v>
      </c>
      <c r="BS3" s="435">
        <v>1.0713391411153605E-2</v>
      </c>
      <c r="BT3" s="435">
        <v>1.0435617804357551E-2</v>
      </c>
      <c r="BU3" s="435">
        <v>1.0162362359778881E-2</v>
      </c>
      <c r="BV3" s="435">
        <v>9.9078364163638494E-3</v>
      </c>
      <c r="BW3" s="435">
        <v>1.0053335095429362E-2</v>
      </c>
      <c r="BX3" s="435">
        <v>1.0279421360138815E-2</v>
      </c>
      <c r="BY3" s="435">
        <v>1.0128105237452063E-2</v>
      </c>
      <c r="BZ3" s="435">
        <v>1.02804489314232E-2</v>
      </c>
      <c r="CA3" s="435">
        <v>1.0227238652356731E-2</v>
      </c>
      <c r="CB3" s="435">
        <v>9.857289296824891E-3</v>
      </c>
      <c r="CC3" s="435">
        <v>9.5775969432119207E-3</v>
      </c>
      <c r="CD3" s="435">
        <v>9.3276635088130298E-3</v>
      </c>
      <c r="CE3" s="435">
        <v>9.0818017267301869E-3</v>
      </c>
      <c r="CF3" s="435">
        <v>8.7144442978279498E-3</v>
      </c>
      <c r="CG3" s="435">
        <v>8.2049768297925447E-3</v>
      </c>
      <c r="CH3" s="435">
        <v>7.5824059395795578E-3</v>
      </c>
      <c r="CI3" s="435">
        <v>7.4151108577656085E-3</v>
      </c>
      <c r="CJ3" s="435">
        <v>7.3402180540462509E-3</v>
      </c>
      <c r="CK3" s="435">
        <v>7.2660816695034255E-3</v>
      </c>
      <c r="CL3" s="435">
        <v>7.2044714785285385E-3</v>
      </c>
      <c r="CM3" s="435">
        <v>7.1339921107223519E-3</v>
      </c>
      <c r="CN3" s="435">
        <v>7.0619386133259866E-3</v>
      </c>
      <c r="CO3" s="435">
        <v>6.644426499233089E-3</v>
      </c>
      <c r="CP3" s="435">
        <v>6.5101235349015298E-3</v>
      </c>
      <c r="CQ3" s="435">
        <v>6.4555656724364823E-3</v>
      </c>
      <c r="CR3" s="435">
        <v>6.3925371384416577E-3</v>
      </c>
      <c r="CS3" s="435">
        <v>6.3279723546695267E-3</v>
      </c>
      <c r="CT3" s="435">
        <v>6.2640596768161029E-3</v>
      </c>
      <c r="CU3" s="435">
        <v>5.8558871912658874E-3</v>
      </c>
      <c r="CV3" s="435">
        <v>5.1005942770095437E-3</v>
      </c>
      <c r="CW3" s="435">
        <v>4.1579658754510532E-3</v>
      </c>
      <c r="CX3" s="435">
        <v>3.6893603206086733E-3</v>
      </c>
      <c r="CY3" s="435">
        <v>4.1644702526613684E-3</v>
      </c>
      <c r="CZ3" s="435">
        <v>4.3970322484788047E-3</v>
      </c>
      <c r="DA3" s="435">
        <v>3.5800434349480695E-3</v>
      </c>
      <c r="DB3" s="435">
        <v>2.1915308733267552E-3</v>
      </c>
      <c r="DC3" s="435">
        <v>8.7009684503821345E-4</v>
      </c>
      <c r="DD3" s="435">
        <v>2.6346573202030651E-4</v>
      </c>
      <c r="DE3" s="435">
        <v>1.8496731334338216E-4</v>
      </c>
      <c r="DF3" s="435">
        <v>1.8309913888740409E-4</v>
      </c>
      <c r="DG3" s="435">
        <v>1.8124983303980285E-4</v>
      </c>
      <c r="DH3" s="435">
        <v>1.7941920522716531E-4</v>
      </c>
      <c r="DI3" s="435">
        <v>1.7760706680087474E-4</v>
      </c>
      <c r="DJ3" s="435">
        <v>1.7581323101767011E-4</v>
      </c>
      <c r="DK3" s="435">
        <v>1.7403751302040205E-4</v>
      </c>
      <c r="DL3" s="435">
        <v>1.7227972981898276E-4</v>
      </c>
      <c r="DM3" s="435">
        <v>1.7053970027152901E-4</v>
      </c>
      <c r="DN3" s="435">
        <v>1.6881724506569507E-4</v>
      </c>
      <c r="DO3" s="435">
        <v>1.6711218670019447E-4</v>
      </c>
      <c r="DP3" s="435">
        <v>1.6542434946650788E-4</v>
      </c>
      <c r="DQ3" s="435">
        <v>1.6375355943077662E-4</v>
      </c>
      <c r="DR3" s="435">
        <v>1.620996444158781E-4</v>
      </c>
      <c r="DS3" s="435">
        <v>1.6046243398368311E-4</v>
      </c>
      <c r="DT3" s="435">
        <v>1.5884175941749168E-4</v>
      </c>
      <c r="DU3" s="435">
        <v>1.5723745370464678E-4</v>
      </c>
      <c r="DV3" s="435">
        <v>1.556493515193232E-4</v>
      </c>
      <c r="DW3" s="435">
        <v>1.540772892054909E-4</v>
      </c>
      <c r="DX3" s="435">
        <v>1.5252110476004959E-4</v>
      </c>
      <c r="DY3" s="435">
        <v>1.5098063781613448E-4</v>
      </c>
      <c r="DZ3" s="435">
        <v>0</v>
      </c>
      <c r="EA3" s="435">
        <v>0</v>
      </c>
      <c r="EB3" s="435">
        <v>0</v>
      </c>
      <c r="EC3" s="435">
        <v>0</v>
      </c>
      <c r="ED3" s="435">
        <v>0</v>
      </c>
      <c r="EE3" s="435">
        <v>0</v>
      </c>
      <c r="EF3" s="435">
        <v>0</v>
      </c>
      <c r="EG3" s="435">
        <v>0</v>
      </c>
      <c r="EH3" s="435">
        <v>0</v>
      </c>
      <c r="EI3" s="435">
        <v>0</v>
      </c>
    </row>
    <row r="4" spans="1:139" x14ac:dyDescent="0.25">
      <c r="A4" s="433" t="s">
        <v>587</v>
      </c>
      <c r="B4" s="435">
        <v>0.1954495101478802</v>
      </c>
      <c r="C4" s="435">
        <v>0.19638633868578265</v>
      </c>
      <c r="D4" s="435">
        <v>0.21394608909115642</v>
      </c>
      <c r="E4" s="435">
        <v>0.22633547182224589</v>
      </c>
      <c r="F4" s="435">
        <v>0.22587461664313499</v>
      </c>
      <c r="G4" s="435">
        <v>0.22414892444092457</v>
      </c>
      <c r="H4" s="435">
        <v>0.22187634665749933</v>
      </c>
      <c r="I4" s="435">
        <v>0.21626151971690799</v>
      </c>
      <c r="J4" s="435">
        <v>0.21073203153052603</v>
      </c>
      <c r="K4" s="435">
        <v>0.20415835411121744</v>
      </c>
      <c r="L4" s="435">
        <v>0.19897286445326784</v>
      </c>
      <c r="M4" s="435">
        <v>0.19412799488687027</v>
      </c>
      <c r="N4" s="435">
        <v>0.18965762617545417</v>
      </c>
      <c r="O4" s="435">
        <v>0.17021501982501827</v>
      </c>
      <c r="P4" s="435">
        <v>0.14880242608359184</v>
      </c>
      <c r="Q4" s="435">
        <v>0.14160756021984444</v>
      </c>
      <c r="R4" s="435">
        <v>0.13880821084248113</v>
      </c>
      <c r="S4" s="435">
        <v>0.13540611222924895</v>
      </c>
      <c r="T4" s="435">
        <v>0.13368913408995103</v>
      </c>
      <c r="U4" s="435">
        <v>0.1318448766709108</v>
      </c>
      <c r="V4" s="435">
        <v>0.12978562348275383</v>
      </c>
      <c r="W4" s="435">
        <v>0.12696531961662405</v>
      </c>
      <c r="X4" s="435">
        <v>0.12559172076417471</v>
      </c>
      <c r="Y4" s="435">
        <v>0.12411493563187301</v>
      </c>
      <c r="Z4" s="435">
        <v>0.12243710178279479</v>
      </c>
      <c r="AA4" s="435">
        <v>0.1200201951325415</v>
      </c>
      <c r="AB4" s="435">
        <v>0.10756071634895055</v>
      </c>
      <c r="AC4" s="435">
        <v>0.10281181086967225</v>
      </c>
      <c r="AD4" s="435">
        <v>8.9654638162824471E-2</v>
      </c>
      <c r="AE4" s="435">
        <v>3.8047474195401582E-2</v>
      </c>
      <c r="AF4" s="435">
        <v>2.8848919461548366E-2</v>
      </c>
      <c r="AG4" s="435">
        <v>2.8320564258687352E-2</v>
      </c>
      <c r="AH4" s="435">
        <v>2.8028336357621964E-2</v>
      </c>
      <c r="AI4" s="435">
        <v>2.7032880667574328E-2</v>
      </c>
      <c r="AJ4" s="435">
        <v>2.7252996477575186E-2</v>
      </c>
      <c r="AK4" s="435">
        <v>2.7228957058886699E-2</v>
      </c>
      <c r="AL4" s="435">
        <v>2.6978054288668625E-2</v>
      </c>
      <c r="AM4" s="435">
        <v>2.6040877561699243E-2</v>
      </c>
      <c r="AN4" s="435">
        <v>2.6267588550646721E-2</v>
      </c>
      <c r="AO4" s="435">
        <v>2.6254501251223354E-2</v>
      </c>
      <c r="AP4" s="435">
        <v>2.6019936748895096E-2</v>
      </c>
      <c r="AQ4" s="435">
        <v>1.6156240841466142E-2</v>
      </c>
      <c r="AR4" s="435">
        <v>3.3506392614659985E-3</v>
      </c>
      <c r="AS4" s="435">
        <v>2.3088451016540484E-4</v>
      </c>
      <c r="AT4" s="435">
        <v>2.2869377269699748E-4</v>
      </c>
      <c r="AU4" s="435">
        <v>2.2647998092679777E-4</v>
      </c>
      <c r="AV4" s="435">
        <v>2.242542756575951E-4</v>
      </c>
      <c r="AW4" s="435">
        <v>2.219893019070729E-4</v>
      </c>
      <c r="AX4" s="435">
        <v>2.1974720444765155E-4</v>
      </c>
      <c r="AY4" s="435">
        <v>2.1752775222822312E-4</v>
      </c>
      <c r="AZ4" s="435">
        <v>2.1533071653130156E-4</v>
      </c>
      <c r="BA4" s="435">
        <v>2.1315587094945321E-4</v>
      </c>
      <c r="BB4" s="435">
        <v>2.1100299136196489E-4</v>
      </c>
      <c r="BC4" s="435">
        <v>2.0887185591174847E-4</v>
      </c>
      <c r="BD4" s="435">
        <v>2.0676224498247767E-4</v>
      </c>
      <c r="BE4" s="435">
        <v>2.0467394117595675E-4</v>
      </c>
      <c r="BF4" s="435">
        <v>2.02606729289717E-4</v>
      </c>
      <c r="BG4" s="435">
        <v>2.0056039629484011E-4</v>
      </c>
      <c r="BH4" s="435">
        <v>1.9853473131400493E-4</v>
      </c>
      <c r="BI4" s="435">
        <v>1.9652952559975678E-4</v>
      </c>
      <c r="BJ4" s="435">
        <v>1.9454457251299515E-4</v>
      </c>
      <c r="BK4" s="435">
        <v>1.9257966750167987E-4</v>
      </c>
      <c r="BL4" s="435">
        <v>1.9063460807975118E-4</v>
      </c>
      <c r="BM4" s="435">
        <v>1.8870919380626375E-4</v>
      </c>
      <c r="BN4" s="435">
        <v>1.8680322626473067E-4</v>
      </c>
      <c r="BO4" s="435">
        <v>1.8491650904267648E-4</v>
      </c>
      <c r="BP4" s="435">
        <v>1.8304884771139666E-4</v>
      </c>
      <c r="BQ4" s="435">
        <v>1.8120004980592134E-4</v>
      </c>
      <c r="BR4" s="435">
        <v>1.7936992480518168E-4</v>
      </c>
      <c r="BS4" s="435">
        <v>1.7755828411237642E-4</v>
      </c>
      <c r="BT4" s="435">
        <v>1.7576494103553649E-4</v>
      </c>
      <c r="BU4" s="435">
        <v>1.7398971076828656E-4</v>
      </c>
      <c r="BV4" s="435">
        <v>1.7223241037080014E-4</v>
      </c>
      <c r="BW4" s="435">
        <v>1.7049285875094764E-4</v>
      </c>
      <c r="BX4" s="435">
        <v>1.6877087664563423E-4</v>
      </c>
      <c r="BY4" s="435">
        <v>1.6706628660232721E-4</v>
      </c>
      <c r="BZ4" s="435">
        <v>1.6537891296076839E-4</v>
      </c>
      <c r="CA4" s="435">
        <v>1.6370858183487288E-4</v>
      </c>
      <c r="CB4" s="435">
        <v>1.620551210948094E-4</v>
      </c>
      <c r="CC4" s="435">
        <v>1.6041836034926237E-4</v>
      </c>
      <c r="CD4" s="435">
        <v>1.5879813092787261E-4</v>
      </c>
      <c r="CE4" s="435">
        <v>1.5719426586385576E-4</v>
      </c>
      <c r="CF4" s="435">
        <v>1.5560659987679621E-4</v>
      </c>
      <c r="CG4" s="435">
        <v>1.540349693556146E-4</v>
      </c>
      <c r="CH4" s="435">
        <v>1.5247921234170752E-4</v>
      </c>
      <c r="CI4" s="435">
        <v>1.5093916851225751E-4</v>
      </c>
      <c r="CJ4" s="435">
        <v>1.4941467916371144E-4</v>
      </c>
      <c r="CK4" s="435">
        <v>1.4790558719542622E-4</v>
      </c>
      <c r="CL4" s="435">
        <v>1.4641173709347896E-4</v>
      </c>
      <c r="CM4" s="435">
        <v>1.449329749146413E-4</v>
      </c>
      <c r="CN4" s="435">
        <v>1.4346914827051532E-4</v>
      </c>
      <c r="CO4" s="435">
        <v>1.4202010631182978E-4</v>
      </c>
      <c r="CP4" s="435">
        <v>1.4058569971289468E-4</v>
      </c>
      <c r="CQ4" s="435">
        <v>1.391657806562133E-4</v>
      </c>
      <c r="CR4" s="435">
        <v>1.3776020281724922E-4</v>
      </c>
      <c r="CS4" s="435">
        <v>1.3636882134934763E-4</v>
      </c>
      <c r="CT4" s="435">
        <v>1.3499149286880832E-4</v>
      </c>
      <c r="CU4" s="435">
        <v>1.3362807544011011E-4</v>
      </c>
      <c r="CV4" s="435">
        <v>1.3227842856128417E-4</v>
      </c>
      <c r="CW4" s="435">
        <v>1.3094241314943491E-4</v>
      </c>
      <c r="CX4" s="435">
        <v>1.2961989152640761E-4</v>
      </c>
      <c r="CY4" s="435">
        <v>1.2831072740460012E-4</v>
      </c>
      <c r="CZ4" s="435">
        <v>1.2701478587291861E-4</v>
      </c>
      <c r="DA4" s="435">
        <v>1.2573193338287467E-4</v>
      </c>
      <c r="DB4" s="435">
        <v>1.2446203773482271E-4</v>
      </c>
      <c r="DC4" s="435">
        <v>1.2320496806433716E-4</v>
      </c>
      <c r="DD4" s="435">
        <v>1.2196059482872613E-4</v>
      </c>
      <c r="DE4" s="435">
        <v>1.2072878979368228E-4</v>
      </c>
      <c r="DF4" s="435">
        <v>1.1950942602006789E-4</v>
      </c>
      <c r="DG4" s="435">
        <v>1.183023778508338E-4</v>
      </c>
      <c r="DH4" s="435">
        <v>1.1710752089806992E-4</v>
      </c>
      <c r="DI4" s="435">
        <v>1.1592473203018747E-4</v>
      </c>
      <c r="DJ4" s="435">
        <v>1.1475388935922944E-4</v>
      </c>
      <c r="DK4" s="435">
        <v>1.1359487222831048E-4</v>
      </c>
      <c r="DL4" s="435">
        <v>1.1244756119918257E-4</v>
      </c>
      <c r="DM4" s="435">
        <v>1.1131183803992715E-4</v>
      </c>
      <c r="DN4" s="435">
        <v>1.1018758571277076E-4</v>
      </c>
      <c r="DO4" s="435">
        <v>1.0907468836202463E-4</v>
      </c>
      <c r="DP4" s="435">
        <v>1.07973031302145E-4</v>
      </c>
      <c r="DQ4" s="435">
        <v>1.0688250100591526E-4</v>
      </c>
      <c r="DR4" s="435">
        <v>1.0580298509274627E-4</v>
      </c>
      <c r="DS4" s="435">
        <v>1.0473437231709574E-4</v>
      </c>
      <c r="DT4" s="435">
        <v>1.0367655255700409E-4</v>
      </c>
      <c r="DU4" s="435">
        <v>1.0262941680274634E-4</v>
      </c>
      <c r="DV4" s="435">
        <v>1.0159285714559827E-4</v>
      </c>
      <c r="DW4" s="435">
        <v>1.0056676676671663E-4</v>
      </c>
      <c r="DX4" s="435">
        <v>9.9551039926131001E-5</v>
      </c>
      <c r="DY4" s="435">
        <v>9.8545571951847441E-5</v>
      </c>
      <c r="DZ4" s="435">
        <v>0</v>
      </c>
      <c r="EA4" s="435">
        <v>0</v>
      </c>
      <c r="EB4" s="435">
        <v>0</v>
      </c>
      <c r="EC4" s="435">
        <v>0</v>
      </c>
      <c r="ED4" s="435">
        <v>0</v>
      </c>
      <c r="EE4" s="435">
        <v>0</v>
      </c>
      <c r="EF4" s="435">
        <v>0</v>
      </c>
      <c r="EG4" s="435">
        <v>0</v>
      </c>
      <c r="EH4" s="435">
        <v>0</v>
      </c>
      <c r="EI4" s="435">
        <v>0</v>
      </c>
    </row>
    <row r="5" spans="1:139" x14ac:dyDescent="0.25">
      <c r="A5" s="433" t="s">
        <v>588</v>
      </c>
      <c r="B5" s="435">
        <v>8.2162668707217085E-2</v>
      </c>
      <c r="C5" s="435">
        <v>7.8159049883190779E-2</v>
      </c>
      <c r="D5" s="435">
        <v>9.0571572990189086E-2</v>
      </c>
      <c r="E5" s="435">
        <v>9.2665455351556028E-2</v>
      </c>
      <c r="F5" s="435">
        <v>9.2575572866702871E-2</v>
      </c>
      <c r="G5" s="435">
        <v>8.9777245581158932E-2</v>
      </c>
      <c r="H5" s="435">
        <v>7.2609801945432456E-2</v>
      </c>
      <c r="I5" s="435">
        <v>6.9302244987801451E-2</v>
      </c>
      <c r="J5" s="435">
        <v>6.6941617531975209E-2</v>
      </c>
      <c r="K5" s="435">
        <v>6.6220088072019165E-2</v>
      </c>
      <c r="L5" s="435">
        <v>6.5215487837840397E-2</v>
      </c>
      <c r="M5" s="435">
        <v>6.6030686973909597E-2</v>
      </c>
      <c r="N5" s="435">
        <v>6.6170820041112757E-2</v>
      </c>
      <c r="O5" s="435">
        <v>6.3273964691402867E-2</v>
      </c>
      <c r="P5" s="435">
        <v>6.4271990369916057E-2</v>
      </c>
      <c r="Q5" s="435">
        <v>6.6500254886074334E-2</v>
      </c>
      <c r="R5" s="435">
        <v>6.7696313648540368E-2</v>
      </c>
      <c r="S5" s="435">
        <v>7.3470612956464246E-2</v>
      </c>
      <c r="T5" s="435">
        <v>9.6636395145476589E-2</v>
      </c>
      <c r="U5" s="435">
        <v>0.1051644652843506</v>
      </c>
      <c r="V5" s="435">
        <v>0.10734173900337059</v>
      </c>
      <c r="W5" s="435">
        <v>8.4162289209581326E-2</v>
      </c>
      <c r="X5" s="435">
        <v>8.8362685208966091E-2</v>
      </c>
      <c r="Y5" s="435">
        <v>9.7941548768894701E-2</v>
      </c>
      <c r="Z5" s="435">
        <v>0.10364513503028641</v>
      </c>
      <c r="AA5" s="435">
        <v>0.10360240788276524</v>
      </c>
      <c r="AB5" s="435">
        <v>9.9564151612430776E-2</v>
      </c>
      <c r="AC5" s="435">
        <v>9.6230685097891955E-2</v>
      </c>
      <c r="AD5" s="435">
        <v>0.10147848730382965</v>
      </c>
      <c r="AE5" s="435">
        <v>0.10099659248901227</v>
      </c>
      <c r="AF5" s="435">
        <v>0.10675609009910585</v>
      </c>
      <c r="AG5" s="435">
        <v>0.10138111744334929</v>
      </c>
      <c r="AH5" s="435">
        <v>9.884518746396985E-2</v>
      </c>
      <c r="AI5" s="435">
        <v>8.9271808444126993E-2</v>
      </c>
      <c r="AJ5" s="435">
        <v>0.10927031352678432</v>
      </c>
      <c r="AK5" s="435">
        <v>0.10438671577355566</v>
      </c>
      <c r="AL5" s="435">
        <v>0.10367604655874149</v>
      </c>
      <c r="AM5" s="435">
        <v>0.10567243207183177</v>
      </c>
      <c r="AN5" s="435">
        <v>0.10435855749727145</v>
      </c>
      <c r="AO5" s="435">
        <v>9.9829450207911591E-2</v>
      </c>
      <c r="AP5" s="435">
        <v>9.7179122692247294E-2</v>
      </c>
      <c r="AQ5" s="435">
        <v>9.2688336535694624E-2</v>
      </c>
      <c r="AR5" s="435">
        <v>9.4966007737423447E-2</v>
      </c>
      <c r="AS5" s="435">
        <v>9.0385793831254529E-2</v>
      </c>
      <c r="AT5" s="435">
        <v>9.104614185337076E-2</v>
      </c>
      <c r="AU5" s="435">
        <v>8.093768861683534E-2</v>
      </c>
      <c r="AV5" s="435">
        <v>7.5054385619380576E-2</v>
      </c>
      <c r="AW5" s="435">
        <v>7.7762899599086915E-2</v>
      </c>
      <c r="AX5" s="435">
        <v>7.6302789693609485E-2</v>
      </c>
      <c r="AY5" s="435">
        <v>6.5213192073772713E-2</v>
      </c>
      <c r="AZ5" s="435">
        <v>5.987361903190528E-2</v>
      </c>
      <c r="BA5" s="435">
        <v>6.2870604981963535E-2</v>
      </c>
      <c r="BB5" s="435">
        <v>6.4935764020381009E-2</v>
      </c>
      <c r="BC5" s="435">
        <v>6.5299922041148623E-2</v>
      </c>
      <c r="BD5" s="435">
        <v>6.3039356692379422E-2</v>
      </c>
      <c r="BE5" s="435">
        <v>6.0095961209376471E-2</v>
      </c>
      <c r="BF5" s="435">
        <v>5.7043443550786423E-2</v>
      </c>
      <c r="BG5" s="435">
        <v>5.8831958979938724E-2</v>
      </c>
      <c r="BH5" s="435">
        <v>5.4937950187382421E-2</v>
      </c>
      <c r="BI5" s="435">
        <v>5.4738792312272175E-2</v>
      </c>
      <c r="BJ5" s="435">
        <v>4.6049045047652788E-2</v>
      </c>
      <c r="BK5" s="435">
        <v>4.0554939089130902E-2</v>
      </c>
      <c r="BL5" s="435">
        <v>2.9588843537069216E-2</v>
      </c>
      <c r="BM5" s="435">
        <v>2.5092834689111089E-2</v>
      </c>
      <c r="BN5" s="435">
        <v>1.7022554881568654E-2</v>
      </c>
      <c r="BO5" s="435">
        <v>1.2973748770106786E-2</v>
      </c>
      <c r="BP5" s="435">
        <v>1.2339382602728937E-2</v>
      </c>
      <c r="BQ5" s="435">
        <v>1.19011644716553E-2</v>
      </c>
      <c r="BR5" s="435">
        <v>1.1583924029964771E-2</v>
      </c>
      <c r="BS5" s="435">
        <v>1.128936961884949E-2</v>
      </c>
      <c r="BT5" s="435">
        <v>1.0987632692660539E-2</v>
      </c>
      <c r="BU5" s="435">
        <v>1.0698024949625084E-2</v>
      </c>
      <c r="BV5" s="435">
        <v>1.0425499019336322E-2</v>
      </c>
      <c r="BW5" s="435">
        <v>1.0586871627911585E-2</v>
      </c>
      <c r="BX5" s="435">
        <v>1.0822548026704643E-2</v>
      </c>
      <c r="BY5" s="435">
        <v>1.0662351495971719E-2</v>
      </c>
      <c r="BZ5" s="435">
        <v>1.0822989242800169E-2</v>
      </c>
      <c r="CA5" s="435">
        <v>1.0771225963687915E-2</v>
      </c>
      <c r="CB5" s="435">
        <v>1.0387241354397824E-2</v>
      </c>
      <c r="CC5" s="435">
        <v>1.0092512053626126E-2</v>
      </c>
      <c r="CD5" s="435">
        <v>9.8291415845793255E-3</v>
      </c>
      <c r="CE5" s="435">
        <v>9.5700616698669201E-3</v>
      </c>
      <c r="CF5" s="435">
        <v>9.1829542042711123E-3</v>
      </c>
      <c r="CG5" s="435">
        <v>8.646096515169675E-3</v>
      </c>
      <c r="CH5" s="435">
        <v>7.9900546864138146E-3</v>
      </c>
      <c r="CI5" s="435">
        <v>7.813765410541091E-3</v>
      </c>
      <c r="CJ5" s="435">
        <v>7.7348461859433988E-3</v>
      </c>
      <c r="CK5" s="435">
        <v>7.6567240474730612E-3</v>
      </c>
      <c r="CL5" s="435">
        <v>7.215722846632645E-3</v>
      </c>
      <c r="CM5" s="435">
        <v>7.0722566038156675E-3</v>
      </c>
      <c r="CN5" s="435">
        <v>7.0008266365714413E-3</v>
      </c>
      <c r="CO5" s="435">
        <v>6.9301181137693983E-3</v>
      </c>
      <c r="CP5" s="435">
        <v>6.8601237488027638E-3</v>
      </c>
      <c r="CQ5" s="435">
        <v>6.802632721793234E-3</v>
      </c>
      <c r="CR5" s="435">
        <v>6.7362156191695943E-3</v>
      </c>
      <c r="CS5" s="435">
        <v>6.6681796742114165E-3</v>
      </c>
      <c r="CT5" s="435">
        <v>6.6008308939860833E-3</v>
      </c>
      <c r="CU5" s="435">
        <v>6.1707140541566764E-3</v>
      </c>
      <c r="CV5" s="435">
        <v>5.3748147397098328E-3</v>
      </c>
      <c r="CW5" s="435">
        <v>4.3815083225336509E-3</v>
      </c>
      <c r="CX5" s="435">
        <v>3.8877093833336847E-3</v>
      </c>
      <c r="CY5" s="435">
        <v>4.3883623910213592E-3</v>
      </c>
      <c r="CZ5" s="435">
        <v>4.6334274903275397E-3</v>
      </c>
      <c r="DA5" s="435">
        <v>3.7725153536896983E-3</v>
      </c>
      <c r="DB5" s="435">
        <v>2.3093529500236641E-3</v>
      </c>
      <c r="DC5" s="435">
        <v>9.1687538622034601E-4</v>
      </c>
      <c r="DD5" s="435">
        <v>2.7763029619000108E-4</v>
      </c>
      <c r="DE5" s="435">
        <v>1.9491160992820867E-4</v>
      </c>
      <c r="DF5" s="435">
        <v>1.9294299782988917E-4</v>
      </c>
      <c r="DG5" s="435">
        <v>1.9099426876262714E-4</v>
      </c>
      <c r="DH5" s="435">
        <v>1.8906522190731518E-4</v>
      </c>
      <c r="DI5" s="435">
        <v>1.8715565847312433E-4</v>
      </c>
      <c r="DJ5" s="435">
        <v>1.8526538167701733E-4</v>
      </c>
      <c r="DK5" s="435">
        <v>1.8339419672347106E-4</v>
      </c>
      <c r="DL5" s="435">
        <v>1.8154191078440164E-4</v>
      </c>
      <c r="DM5" s="435">
        <v>1.7970833297929376E-4</v>
      </c>
      <c r="DN5" s="435">
        <v>1.7789327435553001E-4</v>
      </c>
      <c r="DO5" s="435">
        <v>1.7609654786891927E-4</v>
      </c>
      <c r="DP5" s="435">
        <v>1.743179683644211E-4</v>
      </c>
      <c r="DQ5" s="435">
        <v>1.7255735255706584E-4</v>
      </c>
      <c r="DR5" s="435">
        <v>1.7081451901306637E-4</v>
      </c>
      <c r="DS5" s="435">
        <v>1.6908928813112148E-4</v>
      </c>
      <c r="DT5" s="435">
        <v>1.6738148212390745E-4</v>
      </c>
      <c r="DU5" s="435">
        <v>1.6569092499975699E-4</v>
      </c>
      <c r="DV5" s="435">
        <v>1.64017442544523E-4</v>
      </c>
      <c r="DW5" s="435">
        <v>1.6236086230362565E-4</v>
      </c>
      <c r="DX5" s="435">
        <v>1.6072101356428046E-4</v>
      </c>
      <c r="DY5" s="435">
        <v>1.5909772733790662E-4</v>
      </c>
      <c r="DZ5" s="435">
        <v>0</v>
      </c>
      <c r="EA5" s="435">
        <v>0</v>
      </c>
      <c r="EB5" s="435">
        <v>0</v>
      </c>
      <c r="EC5" s="435">
        <v>0</v>
      </c>
      <c r="ED5" s="435">
        <v>0</v>
      </c>
      <c r="EE5" s="435">
        <v>0</v>
      </c>
      <c r="EF5" s="435">
        <v>0</v>
      </c>
      <c r="EG5" s="435">
        <v>0</v>
      </c>
      <c r="EH5" s="435">
        <v>0</v>
      </c>
      <c r="EI5" s="435">
        <v>0</v>
      </c>
    </row>
    <row r="7" spans="1:139" x14ac:dyDescent="0.25">
      <c r="B7" s="158" t="s">
        <v>584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3"/>
  <sheetViews>
    <sheetView showGridLines="0" workbookViewId="0">
      <selection activeCell="E10" sqref="E10:J10"/>
    </sheetView>
  </sheetViews>
  <sheetFormatPr defaultRowHeight="15" x14ac:dyDescent="0.25"/>
  <cols>
    <col min="1" max="1" width="18.7109375" style="60" customWidth="1"/>
    <col min="2" max="16384" width="9.140625" style="60"/>
  </cols>
  <sheetData>
    <row r="1" spans="1:52" x14ac:dyDescent="0.25">
      <c r="A1" s="430" t="s">
        <v>0</v>
      </c>
      <c r="B1" s="431">
        <v>2014</v>
      </c>
      <c r="C1" s="431">
        <v>2015</v>
      </c>
      <c r="D1" s="431">
        <v>2016</v>
      </c>
      <c r="E1" s="431">
        <v>2017</v>
      </c>
      <c r="F1" s="431">
        <v>2018</v>
      </c>
      <c r="G1" s="431">
        <v>2019</v>
      </c>
      <c r="H1" s="432">
        <v>2020</v>
      </c>
      <c r="I1" s="432">
        <v>2021</v>
      </c>
      <c r="J1" s="432">
        <v>2022</v>
      </c>
      <c r="K1" s="432">
        <v>2023</v>
      </c>
      <c r="L1" s="432">
        <v>2024</v>
      </c>
      <c r="M1" s="432">
        <v>2025</v>
      </c>
      <c r="N1" s="432">
        <v>2026</v>
      </c>
      <c r="O1" s="432">
        <v>2027</v>
      </c>
      <c r="P1" s="432">
        <v>2028</v>
      </c>
      <c r="Q1" s="432">
        <v>2029</v>
      </c>
      <c r="R1" s="432">
        <v>2030</v>
      </c>
      <c r="S1" s="432">
        <v>2031</v>
      </c>
      <c r="T1" s="432">
        <v>2032</v>
      </c>
      <c r="U1" s="432">
        <v>2033</v>
      </c>
      <c r="V1" s="432">
        <v>2034</v>
      </c>
      <c r="W1" s="432">
        <v>2035</v>
      </c>
      <c r="X1" s="432">
        <v>2036</v>
      </c>
      <c r="Y1" s="432">
        <v>2037</v>
      </c>
      <c r="Z1" s="432">
        <v>2038</v>
      </c>
      <c r="AA1" s="432">
        <v>2039</v>
      </c>
      <c r="AB1" s="432">
        <v>2040</v>
      </c>
      <c r="AC1" s="432">
        <v>2041</v>
      </c>
      <c r="AD1" s="432">
        <v>2042</v>
      </c>
      <c r="AE1" s="432">
        <v>2043</v>
      </c>
      <c r="AF1" s="432">
        <v>2044</v>
      </c>
      <c r="AG1" s="432">
        <v>2045</v>
      </c>
      <c r="AH1" s="432">
        <v>2046</v>
      </c>
      <c r="AI1" s="432">
        <v>2047</v>
      </c>
      <c r="AJ1" s="432">
        <v>2048</v>
      </c>
      <c r="AK1" s="432">
        <v>2049</v>
      </c>
      <c r="AL1" s="432">
        <v>2050</v>
      </c>
      <c r="AM1" s="432">
        <v>2051</v>
      </c>
      <c r="AN1" s="432">
        <v>2052</v>
      </c>
      <c r="AO1" s="432">
        <v>2053</v>
      </c>
      <c r="AP1" s="432">
        <v>2054</v>
      </c>
      <c r="AQ1" s="432">
        <v>2055</v>
      </c>
      <c r="AR1" s="432">
        <v>2056</v>
      </c>
      <c r="AS1" s="432">
        <v>2057</v>
      </c>
      <c r="AT1" s="432">
        <v>2058</v>
      </c>
      <c r="AU1" s="432">
        <v>2059</v>
      </c>
      <c r="AV1" s="432">
        <v>2060</v>
      </c>
      <c r="AW1" s="432">
        <v>2061</v>
      </c>
      <c r="AX1" s="432">
        <v>2062</v>
      </c>
      <c r="AY1" s="432">
        <v>2063</v>
      </c>
      <c r="AZ1" s="432">
        <v>2064</v>
      </c>
    </row>
    <row r="2" spans="1:52" s="155" customFormat="1" x14ac:dyDescent="0.25">
      <c r="A2" s="19" t="s">
        <v>424</v>
      </c>
      <c r="B2" s="178">
        <v>53.575651898759432</v>
      </c>
      <c r="C2" s="178">
        <v>55.177572207159265</v>
      </c>
      <c r="D2" s="178">
        <v>55.259489999663046</v>
      </c>
      <c r="E2" s="178">
        <v>55.429804084781608</v>
      </c>
      <c r="F2" s="178">
        <v>55.398698618314292</v>
      </c>
      <c r="G2" s="178">
        <v>56.144753868164727</v>
      </c>
      <c r="H2" s="178">
        <v>56.99176071718059</v>
      </c>
      <c r="I2" s="178">
        <v>57.970583404758109</v>
      </c>
      <c r="J2" s="178">
        <v>59.056911588481071</v>
      </c>
      <c r="K2" s="178">
        <v>60.216298277902204</v>
      </c>
      <c r="L2" s="178">
        <v>61.227709384952377</v>
      </c>
      <c r="M2" s="178">
        <v>62.281566034112267</v>
      </c>
      <c r="N2" s="178">
        <v>63.586192167095987</v>
      </c>
      <c r="O2" s="178">
        <v>65.092062722181055</v>
      </c>
      <c r="P2" s="178">
        <v>66.746430667590147</v>
      </c>
      <c r="Q2" s="178">
        <v>68.464858363400197</v>
      </c>
      <c r="R2" s="178">
        <v>70.245066102436709</v>
      </c>
      <c r="S2" s="178">
        <v>72.149771798453145</v>
      </c>
      <c r="T2" s="178">
        <v>74.186529510663092</v>
      </c>
      <c r="U2" s="178">
        <v>76.363034376264963</v>
      </c>
      <c r="V2" s="178">
        <v>78.760124777370223</v>
      </c>
      <c r="W2" s="178">
        <v>81.298913857257205</v>
      </c>
      <c r="X2" s="178">
        <v>83.929254804994002</v>
      </c>
      <c r="Y2" s="178">
        <v>86.737340750592438</v>
      </c>
      <c r="Z2" s="178">
        <v>89.676351726942016</v>
      </c>
      <c r="AA2" s="178">
        <v>92.722663020724184</v>
      </c>
      <c r="AB2" s="178">
        <v>96.329422178624114</v>
      </c>
      <c r="AC2" s="178">
        <v>100.0394542946996</v>
      </c>
      <c r="AD2" s="178">
        <v>103.80209786657431</v>
      </c>
      <c r="AE2" s="178">
        <v>107.86097081890527</v>
      </c>
      <c r="AF2" s="178">
        <v>112.103637467685</v>
      </c>
      <c r="AG2" s="178">
        <v>116.53704186379045</v>
      </c>
      <c r="AH2" s="178">
        <v>121.19646291940933</v>
      </c>
      <c r="AI2" s="178">
        <v>126.1263570034134</v>
      </c>
      <c r="AJ2" s="178">
        <v>131.27658914363226</v>
      </c>
      <c r="AK2" s="178">
        <v>136.61114491709239</v>
      </c>
      <c r="AL2" s="178">
        <v>142.21713140340859</v>
      </c>
      <c r="AM2" s="178">
        <v>148.03295070567458</v>
      </c>
      <c r="AN2" s="178">
        <v>154.18822199883112</v>
      </c>
      <c r="AO2" s="178">
        <v>160.66182891878944</v>
      </c>
      <c r="AP2" s="178">
        <v>167.47045935119408</v>
      </c>
      <c r="AQ2" s="178">
        <v>174.55765097750867</v>
      </c>
      <c r="AR2" s="178">
        <v>182.00170782813058</v>
      </c>
      <c r="AS2" s="178">
        <v>189.73362626723366</v>
      </c>
      <c r="AT2" s="178">
        <v>197.75567781347215</v>
      </c>
      <c r="AU2" s="178">
        <v>206.05853000893322</v>
      </c>
      <c r="AV2" s="178">
        <v>214.66107757763538</v>
      </c>
      <c r="AW2" s="178">
        <v>223.46692450302621</v>
      </c>
      <c r="AX2" s="178">
        <v>232.40824945846094</v>
      </c>
      <c r="AY2" s="178">
        <v>241.38912090541243</v>
      </c>
      <c r="AZ2" s="178">
        <v>250.51111741359801</v>
      </c>
    </row>
    <row r="3" spans="1:52" s="155" customFormat="1" x14ac:dyDescent="0.25">
      <c r="A3" s="19" t="s">
        <v>591</v>
      </c>
      <c r="B3" s="178">
        <v>-1.0675128089260872</v>
      </c>
      <c r="C3" s="178">
        <v>-1.216482352129753</v>
      </c>
      <c r="D3" s="178">
        <v>-1.0965682476903849</v>
      </c>
      <c r="E3" s="178">
        <v>-1.4908084734973974</v>
      </c>
      <c r="F3" s="178">
        <v>-1.4594269861950817</v>
      </c>
      <c r="G3" s="178">
        <v>-1.537025751281071</v>
      </c>
      <c r="H3" s="178">
        <v>-1.5719397675774751</v>
      </c>
      <c r="I3" s="178">
        <v>-1.6417526647233593</v>
      </c>
      <c r="J3" s="178">
        <v>-1.6999302210503029</v>
      </c>
      <c r="K3" s="178">
        <v>-1.7346767976608617</v>
      </c>
      <c r="L3" s="178">
        <v>-1.7498638051635613</v>
      </c>
      <c r="M3" s="178">
        <v>-1.698551462599714</v>
      </c>
      <c r="N3" s="178">
        <v>-1.6886863473757316</v>
      </c>
      <c r="O3" s="178">
        <v>-1.7009740537165263</v>
      </c>
      <c r="P3" s="178">
        <v>-1.6614908947317193</v>
      </c>
      <c r="Q3" s="178">
        <v>-1.6082304036861335</v>
      </c>
      <c r="R3" s="178">
        <v>-1.5759553560072423</v>
      </c>
      <c r="S3" s="178">
        <v>-1.5563304538683931</v>
      </c>
      <c r="T3" s="178">
        <v>-1.5454015882229801</v>
      </c>
      <c r="U3" s="178">
        <v>-1.4766291550836637</v>
      </c>
      <c r="V3" s="178">
        <v>-1.4408859032687045</v>
      </c>
      <c r="W3" s="178">
        <v>-1.4605245208211532</v>
      </c>
      <c r="X3" s="178">
        <v>-1.4752327571752057</v>
      </c>
      <c r="Y3" s="178">
        <v>-1.5291116934441193</v>
      </c>
      <c r="Z3" s="178">
        <v>-1.5559848117253545</v>
      </c>
      <c r="AA3" s="178">
        <v>-1.567213410948195</v>
      </c>
      <c r="AB3" s="178">
        <v>-1.6403916411717252</v>
      </c>
      <c r="AC3" s="178">
        <v>-1.6294584705145407</v>
      </c>
      <c r="AD3" s="178">
        <v>-1.6978032652921642</v>
      </c>
      <c r="AE3" s="178">
        <v>-1.7692040377984752</v>
      </c>
      <c r="AF3" s="178">
        <v>-1.8326273913386921</v>
      </c>
      <c r="AG3" s="178">
        <v>-1.8886948406297903</v>
      </c>
      <c r="AH3" s="178">
        <v>-1.9505305454632271</v>
      </c>
      <c r="AI3" s="178">
        <v>-2.0622356241808246</v>
      </c>
      <c r="AJ3" s="178">
        <v>-2.1396682413800328</v>
      </c>
      <c r="AK3" s="178">
        <v>-2.1852319432154896</v>
      </c>
      <c r="AL3" s="178">
        <v>-2.258379650470995</v>
      </c>
      <c r="AM3" s="178">
        <v>-2.3796296210990757</v>
      </c>
      <c r="AN3" s="178">
        <v>-2.5182061845652606</v>
      </c>
      <c r="AO3" s="178">
        <v>-2.662200123070118</v>
      </c>
      <c r="AP3" s="178">
        <v>-2.8469775744454351</v>
      </c>
      <c r="AQ3" s="178">
        <v>-3.0290885723390644</v>
      </c>
      <c r="AR3" s="178">
        <v>-3.2023947927129406</v>
      </c>
      <c r="AS3" s="178">
        <v>-3.3553255936333009</v>
      </c>
      <c r="AT3" s="178">
        <v>-3.5269251801588695</v>
      </c>
      <c r="AU3" s="178">
        <v>-3.6770756821900648</v>
      </c>
      <c r="AV3" s="178">
        <v>-3.8608877317033055</v>
      </c>
      <c r="AW3" s="178">
        <v>-3.9343506072498329</v>
      </c>
      <c r="AX3" s="178">
        <v>-4.0502707900417274</v>
      </c>
      <c r="AY3" s="178">
        <v>-4.1245922031730968</v>
      </c>
      <c r="AZ3" s="178">
        <v>-4.1912015403744958</v>
      </c>
    </row>
    <row r="4" spans="1:52" s="155" customFormat="1" x14ac:dyDescent="0.25">
      <c r="A4" s="19" t="s">
        <v>421</v>
      </c>
      <c r="B4" s="178">
        <v>1.9244551279068376</v>
      </c>
      <c r="C4" s="178">
        <v>1.7813759005774936</v>
      </c>
      <c r="D4" s="178">
        <v>1.6350259929744344</v>
      </c>
      <c r="E4" s="178">
        <v>1.5467968798956875</v>
      </c>
      <c r="F4" s="178">
        <v>1.5164663066847122</v>
      </c>
      <c r="G4" s="178">
        <v>1.5888927334352478</v>
      </c>
      <c r="H4" s="178">
        <v>1.7198142653157338</v>
      </c>
      <c r="I4" s="178">
        <v>1.8513253580113624</v>
      </c>
      <c r="J4" s="178">
        <v>1.9836303583817756</v>
      </c>
      <c r="K4" s="178">
        <v>2.1156418847950791</v>
      </c>
      <c r="L4" s="178">
        <v>2.2706384652431839</v>
      </c>
      <c r="M4" s="178">
        <v>2.4949372471343945</v>
      </c>
      <c r="N4" s="178">
        <v>2.7397594656490769</v>
      </c>
      <c r="O4" s="178">
        <v>2.9497990938085055</v>
      </c>
      <c r="P4" s="178">
        <v>3.1289417701209468</v>
      </c>
      <c r="Q4" s="178">
        <v>3.2542104716146425</v>
      </c>
      <c r="R4" s="178">
        <v>3.3453419734573977</v>
      </c>
      <c r="S4" s="178">
        <v>3.4427695361573982</v>
      </c>
      <c r="T4" s="178">
        <v>3.5470237439959611</v>
      </c>
      <c r="U4" s="178">
        <v>3.6593892599277873</v>
      </c>
      <c r="V4" s="178">
        <v>3.7808091177315353</v>
      </c>
      <c r="W4" s="178">
        <v>3.9079097881316898</v>
      </c>
      <c r="X4" s="178">
        <v>4.0397384719508302</v>
      </c>
      <c r="Y4" s="178">
        <v>4.1784406249396255</v>
      </c>
      <c r="Z4" s="178">
        <v>4.3246447829384804</v>
      </c>
      <c r="AA4" s="178">
        <v>4.4759796457979384</v>
      </c>
      <c r="AB4" s="178">
        <v>4.6532952975875101</v>
      </c>
      <c r="AC4" s="178">
        <v>4.8378797313593864</v>
      </c>
      <c r="AD4" s="178">
        <v>5.0287862640923873</v>
      </c>
      <c r="AE4" s="178">
        <v>5.2292965937727125</v>
      </c>
      <c r="AF4" s="178">
        <v>5.4384219213835001</v>
      </c>
      <c r="AG4" s="178">
        <v>5.6573598720158227</v>
      </c>
      <c r="AH4" s="178">
        <v>5.8867926385481919</v>
      </c>
      <c r="AI4" s="178">
        <v>6.1284836438315153</v>
      </c>
      <c r="AJ4" s="178">
        <v>6.3813912021015442</v>
      </c>
      <c r="AK4" s="178">
        <v>6.6438284180548663</v>
      </c>
      <c r="AL4" s="178">
        <v>6.919062743282268</v>
      </c>
      <c r="AM4" s="178">
        <v>7.2053789757911275</v>
      </c>
      <c r="AN4" s="178">
        <v>7.506900211251164</v>
      </c>
      <c r="AO4" s="178">
        <v>7.8233649469085034</v>
      </c>
      <c r="AP4" s="178">
        <v>8.1558656455521099</v>
      </c>
      <c r="AQ4" s="178">
        <v>8.5014561357681639</v>
      </c>
      <c r="AR4" s="178">
        <v>8.8648811899895978</v>
      </c>
      <c r="AS4" s="178">
        <v>9.2430119448941301</v>
      </c>
      <c r="AT4" s="178">
        <v>9.6350203292926029</v>
      </c>
      <c r="AU4" s="178">
        <v>10.041411590203055</v>
      </c>
      <c r="AV4" s="178">
        <v>10.461791631579553</v>
      </c>
      <c r="AW4" s="178">
        <v>10.894868266636088</v>
      </c>
      <c r="AX4" s="178">
        <v>11.333612572272687</v>
      </c>
      <c r="AY4" s="178">
        <v>11.775311501905732</v>
      </c>
      <c r="AZ4" s="178">
        <v>12.224165113720739</v>
      </c>
    </row>
    <row r="5" spans="1:52" s="155" customFormat="1" x14ac:dyDescent="0.25">
      <c r="A5" s="19" t="s">
        <v>592</v>
      </c>
      <c r="B5" s="178">
        <v>20.872756282870451</v>
      </c>
      <c r="C5" s="178">
        <v>21.46916203684183</v>
      </c>
      <c r="D5" s="178">
        <v>19.82693520072489</v>
      </c>
      <c r="E5" s="178">
        <v>19.936117480532751</v>
      </c>
      <c r="F5" s="178">
        <v>19.785257341809849</v>
      </c>
      <c r="G5" s="178">
        <v>19.785257341809849</v>
      </c>
      <c r="H5" s="178">
        <v>19.785257341809853</v>
      </c>
      <c r="I5" s="178">
        <v>19.785257341809853</v>
      </c>
      <c r="J5" s="178">
        <v>19.785257341809853</v>
      </c>
      <c r="K5" s="178">
        <v>19.785257341809849</v>
      </c>
      <c r="L5" s="178">
        <v>19.785257341809849</v>
      </c>
      <c r="M5" s="178">
        <v>19.785257341809849</v>
      </c>
      <c r="N5" s="178">
        <v>19.785257341809849</v>
      </c>
      <c r="O5" s="178">
        <v>19.785257341809849</v>
      </c>
      <c r="P5" s="178">
        <v>19.785257341809849</v>
      </c>
      <c r="Q5" s="178">
        <v>19.785257341809849</v>
      </c>
      <c r="R5" s="178">
        <v>19.785257341809846</v>
      </c>
      <c r="S5" s="178">
        <v>19.785257341809849</v>
      </c>
      <c r="T5" s="178">
        <v>19.785257341809849</v>
      </c>
      <c r="U5" s="178">
        <v>19.785257341809849</v>
      </c>
      <c r="V5" s="178">
        <v>19.785257341809853</v>
      </c>
      <c r="W5" s="178">
        <v>19.785257341809853</v>
      </c>
      <c r="X5" s="178">
        <v>19.785257341809849</v>
      </c>
      <c r="Y5" s="178">
        <v>19.785257341809853</v>
      </c>
      <c r="Z5" s="178">
        <v>19.785257341809853</v>
      </c>
      <c r="AA5" s="178">
        <v>19.785257341809853</v>
      </c>
      <c r="AB5" s="178">
        <v>19.785257341809853</v>
      </c>
      <c r="AC5" s="178">
        <v>19.785257341809853</v>
      </c>
      <c r="AD5" s="178">
        <v>19.785257341809849</v>
      </c>
      <c r="AE5" s="178">
        <v>19.785257341809849</v>
      </c>
      <c r="AF5" s="178">
        <v>19.785257341809849</v>
      </c>
      <c r="AG5" s="178">
        <v>19.785257341809846</v>
      </c>
      <c r="AH5" s="178">
        <v>19.785257341809846</v>
      </c>
      <c r="AI5" s="178">
        <v>19.785257341809849</v>
      </c>
      <c r="AJ5" s="178">
        <v>19.785257341809849</v>
      </c>
      <c r="AK5" s="178">
        <v>19.785257341809849</v>
      </c>
      <c r="AL5" s="178">
        <v>19.785257341809846</v>
      </c>
      <c r="AM5" s="178">
        <v>19.785257341809846</v>
      </c>
      <c r="AN5" s="178">
        <v>19.785257341809849</v>
      </c>
      <c r="AO5" s="178">
        <v>19.785257341809849</v>
      </c>
      <c r="AP5" s="178">
        <v>19.785257341809846</v>
      </c>
      <c r="AQ5" s="178">
        <v>19.785257341809849</v>
      </c>
      <c r="AR5" s="178">
        <v>19.785257341809846</v>
      </c>
      <c r="AS5" s="178">
        <v>19.785257341809849</v>
      </c>
      <c r="AT5" s="178">
        <v>19.785257341809849</v>
      </c>
      <c r="AU5" s="178">
        <v>19.785257341809846</v>
      </c>
      <c r="AV5" s="178">
        <v>19.785257341809846</v>
      </c>
      <c r="AW5" s="178">
        <v>19.785257341809846</v>
      </c>
      <c r="AX5" s="178">
        <v>19.785257341809849</v>
      </c>
      <c r="AY5" s="178">
        <v>19.785257341809849</v>
      </c>
      <c r="AZ5" s="178">
        <v>19.785257341809849</v>
      </c>
    </row>
    <row r="6" spans="1:52" s="155" customFormat="1" x14ac:dyDescent="0.25">
      <c r="A6" s="19" t="s">
        <v>593</v>
      </c>
      <c r="B6" s="178">
        <v>18.843273409063411</v>
      </c>
      <c r="C6" s="178">
        <v>18.993314781922777</v>
      </c>
      <c r="D6" s="178">
        <v>18.642657441652851</v>
      </c>
      <c r="E6" s="178">
        <v>18.658002154003775</v>
      </c>
      <c r="F6" s="178">
        <v>18.627707802069775</v>
      </c>
      <c r="G6" s="178">
        <v>18.655856256256897</v>
      </c>
      <c r="H6" s="178">
        <v>18.643659056400992</v>
      </c>
      <c r="I6" s="178">
        <v>18.666326719917006</v>
      </c>
      <c r="J6" s="178">
        <v>18.677961782522118</v>
      </c>
      <c r="K6" s="178">
        <v>18.662870988646546</v>
      </c>
      <c r="L6" s="178">
        <v>18.63793305365521</v>
      </c>
      <c r="M6" s="178">
        <v>18.583047166092125</v>
      </c>
      <c r="N6" s="178">
        <v>18.559478501280914</v>
      </c>
      <c r="O6" s="178">
        <v>18.55832678510064</v>
      </c>
      <c r="P6" s="178">
        <v>18.527476816673047</v>
      </c>
      <c r="Q6" s="178">
        <v>18.48046598599122</v>
      </c>
      <c r="R6" s="178">
        <v>18.454813948625851</v>
      </c>
      <c r="S6" s="178">
        <v>18.436970152060933</v>
      </c>
      <c r="T6" s="178">
        <v>18.437472307109395</v>
      </c>
      <c r="U6" s="178">
        <v>18.379802192927833</v>
      </c>
      <c r="V6" s="178">
        <v>18.361250452877044</v>
      </c>
      <c r="W6" s="178">
        <v>18.396370894061775</v>
      </c>
      <c r="X6" s="178">
        <v>18.431815491567981</v>
      </c>
      <c r="Y6" s="178">
        <v>18.499024171279963</v>
      </c>
      <c r="Z6" s="178">
        <v>18.536011700547025</v>
      </c>
      <c r="AA6" s="178">
        <v>18.555774556971617</v>
      </c>
      <c r="AB6" s="178">
        <v>18.652115667001226</v>
      </c>
      <c r="AC6" s="178">
        <v>18.653253269686978</v>
      </c>
      <c r="AD6" s="178">
        <v>18.699951820818953</v>
      </c>
      <c r="AE6" s="178">
        <v>18.79002027347785</v>
      </c>
      <c r="AF6" s="178">
        <v>18.883611929629975</v>
      </c>
      <c r="AG6" s="178">
        <v>18.956489039242165</v>
      </c>
      <c r="AH6" s="178">
        <v>19.030901140021058</v>
      </c>
      <c r="AI6" s="178">
        <v>19.166007114975027</v>
      </c>
      <c r="AJ6" s="178">
        <v>19.26685553713466</v>
      </c>
      <c r="AK6" s="178">
        <v>19.336975893599583</v>
      </c>
      <c r="AL6" s="178">
        <v>19.434640652261486</v>
      </c>
      <c r="AM6" s="178">
        <v>19.572979742166993</v>
      </c>
      <c r="AN6" s="178">
        <v>19.732264801644764</v>
      </c>
      <c r="AO6" s="178">
        <v>19.88984274240449</v>
      </c>
      <c r="AP6" s="178">
        <v>20.082459891453581</v>
      </c>
      <c r="AQ6" s="178">
        <v>20.267856796255131</v>
      </c>
      <c r="AR6" s="178">
        <v>20.45100258972905</v>
      </c>
      <c r="AS6" s="178">
        <v>20.597736383283056</v>
      </c>
      <c r="AT6" s="178">
        <v>20.762820822537854</v>
      </c>
      <c r="AU6" s="178">
        <v>20.917197985744735</v>
      </c>
      <c r="AV6" s="178">
        <v>21.103107016831991</v>
      </c>
      <c r="AW6" s="178">
        <v>21.180259844609381</v>
      </c>
      <c r="AX6" s="178">
        <v>21.29768806059019</v>
      </c>
      <c r="AY6" s="178">
        <v>21.372292046690518</v>
      </c>
      <c r="AZ6" s="178">
        <v>21.437872705366409</v>
      </c>
    </row>
    <row r="7" spans="1:52" s="155" customFormat="1" x14ac:dyDescent="0.25">
      <c r="A7" s="19" t="s">
        <v>594</v>
      </c>
      <c r="B7" s="178">
        <v>41.640484819840701</v>
      </c>
      <c r="C7" s="178">
        <v>42.243852719342101</v>
      </c>
      <c r="D7" s="178">
        <v>40.104618635352175</v>
      </c>
      <c r="E7" s="178">
        <v>40.140916514432213</v>
      </c>
      <c r="F7" s="178">
        <v>39.929431450564337</v>
      </c>
      <c r="G7" s="178">
        <v>40.030006331501994</v>
      </c>
      <c r="H7" s="178">
        <v>40.148730663526578</v>
      </c>
      <c r="I7" s="178">
        <v>40.302909419738221</v>
      </c>
      <c r="J7" s="178">
        <v>40.446849482713745</v>
      </c>
      <c r="K7" s="178">
        <v>40.563770215251473</v>
      </c>
      <c r="L7" s="178">
        <v>40.693828860708244</v>
      </c>
      <c r="M7" s="178">
        <v>40.86324175503637</v>
      </c>
      <c r="N7" s="178">
        <v>41.084495308739839</v>
      </c>
      <c r="O7" s="178">
        <v>41.293383220718994</v>
      </c>
      <c r="P7" s="178">
        <v>41.441675928603843</v>
      </c>
      <c r="Q7" s="178">
        <v>41.51993379941571</v>
      </c>
      <c r="R7" s="178">
        <v>41.585413263893095</v>
      </c>
      <c r="S7" s="178">
        <v>41.664997030028182</v>
      </c>
      <c r="T7" s="178">
        <v>41.769753392915206</v>
      </c>
      <c r="U7" s="178">
        <v>41.824448794665471</v>
      </c>
      <c r="V7" s="178">
        <v>41.927316912418434</v>
      </c>
      <c r="W7" s="178">
        <v>42.089538024003318</v>
      </c>
      <c r="X7" s="178">
        <v>42.256811305328661</v>
      </c>
      <c r="Y7" s="178">
        <v>42.462722138029442</v>
      </c>
      <c r="Z7" s="178">
        <v>42.645913825295359</v>
      </c>
      <c r="AA7" s="178">
        <v>42.817011544579408</v>
      </c>
      <c r="AB7" s="178">
        <v>43.090668306398591</v>
      </c>
      <c r="AC7" s="178">
        <v>43.276390342856217</v>
      </c>
      <c r="AD7" s="178">
        <v>43.513995426721188</v>
      </c>
      <c r="AE7" s="178">
        <v>43.804574209060412</v>
      </c>
      <c r="AF7" s="178">
        <v>44.107291192823325</v>
      </c>
      <c r="AG7" s="178">
        <v>44.399106253067835</v>
      </c>
      <c r="AH7" s="178">
        <v>44.702951120379097</v>
      </c>
      <c r="AI7" s="178">
        <v>45.079748100616392</v>
      </c>
      <c r="AJ7" s="178">
        <v>45.433504081046053</v>
      </c>
      <c r="AK7" s="178">
        <v>45.766061653464298</v>
      </c>
      <c r="AL7" s="178">
        <v>46.138960737353599</v>
      </c>
      <c r="AM7" s="178">
        <v>46.563616059767966</v>
      </c>
      <c r="AN7" s="178">
        <v>47.024422354705777</v>
      </c>
      <c r="AO7" s="178">
        <v>47.498465031122841</v>
      </c>
      <c r="AP7" s="178">
        <v>48.023582878815539</v>
      </c>
      <c r="AQ7" s="178">
        <v>48.554570273833143</v>
      </c>
      <c r="AR7" s="178">
        <v>49.101141121528492</v>
      </c>
      <c r="AS7" s="178">
        <v>49.626005669987038</v>
      </c>
      <c r="AT7" s="178">
        <v>50.183098493640308</v>
      </c>
      <c r="AU7" s="178">
        <v>50.743866917757636</v>
      </c>
      <c r="AV7" s="178">
        <v>51.350155990221388</v>
      </c>
      <c r="AW7" s="178">
        <v>51.860385453055315</v>
      </c>
      <c r="AX7" s="178">
        <v>52.416557974672727</v>
      </c>
      <c r="AY7" s="178">
        <v>52.932860890406097</v>
      </c>
      <c r="AZ7" s="178">
        <v>53.447295160896999</v>
      </c>
    </row>
    <row r="8" spans="1:52" s="155" customFormat="1" x14ac:dyDescent="0.25">
      <c r="A8" s="19"/>
    </row>
    <row r="9" spans="1:52" s="155" customForma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spans="1:52" s="155" customFormat="1" x14ac:dyDescent="0.25">
      <c r="A10" s="19"/>
      <c r="B10" s="19"/>
      <c r="C10" s="19"/>
      <c r="D10" s="19"/>
      <c r="E10" s="584" t="s">
        <v>589</v>
      </c>
      <c r="F10" s="584"/>
      <c r="G10" s="584"/>
      <c r="H10" s="584"/>
      <c r="I10" s="584"/>
      <c r="J10" s="584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2" s="155" customForma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2" s="155" customForma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2" s="155" customForma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2" s="155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2" s="155" customForma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2" s="155" customForma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s="155" customForma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s="155" customForma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s="155" customForma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s="155" customForma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s="155" customForma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s="155" customForma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</row>
    <row r="23" spans="1:51" s="155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s="155" customForma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s="155" customForma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s="155" customForma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x14ac:dyDescent="0.25">
      <c r="A27" s="436"/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  <c r="AV27" s="436"/>
      <c r="AW27" s="436"/>
      <c r="AX27" s="436"/>
      <c r="AY27" s="436"/>
    </row>
    <row r="28" spans="1:51" x14ac:dyDescent="0.25">
      <c r="A28" s="436"/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6"/>
      <c r="AX28" s="436"/>
      <c r="AY28" s="436"/>
    </row>
    <row r="29" spans="1:51" x14ac:dyDescent="0.25">
      <c r="A29" s="436"/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436"/>
      <c r="AX29" s="436"/>
      <c r="AY29" s="436"/>
    </row>
    <row r="30" spans="1:51" x14ac:dyDescent="0.25">
      <c r="A30" s="436"/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436"/>
      <c r="AX30" s="436"/>
      <c r="AY30" s="436"/>
    </row>
    <row r="31" spans="1:51" x14ac:dyDescent="0.25">
      <c r="A31" s="436"/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6"/>
    </row>
    <row r="32" spans="1:51" x14ac:dyDescent="0.25">
      <c r="A32" s="436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  <c r="AU32" s="436"/>
      <c r="AV32" s="436"/>
      <c r="AW32" s="436"/>
      <c r="AX32" s="436"/>
      <c r="AY32" s="436"/>
    </row>
    <row r="33" spans="1:51" x14ac:dyDescent="0.25">
      <c r="A33" s="436"/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6"/>
      <c r="AT33" s="436"/>
      <c r="AU33" s="436"/>
      <c r="AV33" s="436"/>
      <c r="AW33" s="436"/>
      <c r="AX33" s="436"/>
      <c r="AY33" s="436"/>
    </row>
    <row r="34" spans="1:51" x14ac:dyDescent="0.25">
      <c r="A34" s="436"/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436"/>
      <c r="AP34" s="436"/>
      <c r="AQ34" s="436"/>
      <c r="AR34" s="436"/>
      <c r="AS34" s="436"/>
      <c r="AT34" s="436"/>
      <c r="AU34" s="436"/>
      <c r="AV34" s="436"/>
      <c r="AW34" s="436"/>
      <c r="AX34" s="436"/>
      <c r="AY34" s="436"/>
    </row>
    <row r="35" spans="1:51" x14ac:dyDescent="0.25">
      <c r="A35" s="436"/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6"/>
      <c r="AO35" s="436"/>
      <c r="AP35" s="436"/>
      <c r="AQ35" s="436"/>
      <c r="AR35" s="436"/>
      <c r="AS35" s="436"/>
      <c r="AT35" s="436"/>
      <c r="AU35" s="436"/>
      <c r="AV35" s="436"/>
      <c r="AW35" s="436"/>
      <c r="AX35" s="436"/>
      <c r="AY35" s="436"/>
    </row>
    <row r="36" spans="1:51" x14ac:dyDescent="0.25">
      <c r="A36" s="436"/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436"/>
      <c r="AQ36" s="436"/>
      <c r="AR36" s="436"/>
      <c r="AS36" s="436"/>
      <c r="AT36" s="436"/>
      <c r="AU36" s="436"/>
      <c r="AV36" s="436"/>
      <c r="AW36" s="436"/>
      <c r="AX36" s="436"/>
      <c r="AY36" s="436"/>
    </row>
    <row r="37" spans="1:51" x14ac:dyDescent="0.25">
      <c r="A37" s="436"/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436"/>
      <c r="AQ37" s="436"/>
      <c r="AR37" s="436"/>
      <c r="AS37" s="436"/>
      <c r="AT37" s="436"/>
      <c r="AU37" s="436"/>
      <c r="AV37" s="436"/>
      <c r="AW37" s="436"/>
      <c r="AX37" s="436"/>
      <c r="AY37" s="436"/>
    </row>
    <row r="38" spans="1:51" x14ac:dyDescent="0.25">
      <c r="A38" s="436"/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436"/>
      <c r="AQ38" s="436"/>
      <c r="AR38" s="436"/>
      <c r="AS38" s="436"/>
      <c r="AT38" s="436"/>
      <c r="AU38" s="436"/>
      <c r="AV38" s="436"/>
      <c r="AW38" s="436"/>
      <c r="AX38" s="436"/>
      <c r="AY38" s="436"/>
    </row>
    <row r="39" spans="1:51" x14ac:dyDescent="0.25">
      <c r="A39" s="436"/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</row>
    <row r="40" spans="1:51" x14ac:dyDescent="0.25">
      <c r="A40" s="436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436"/>
      <c r="AQ40" s="436"/>
      <c r="AR40" s="436"/>
      <c r="AS40" s="436"/>
      <c r="AT40" s="436"/>
      <c r="AU40" s="436"/>
      <c r="AV40" s="436"/>
      <c r="AW40" s="436"/>
      <c r="AX40" s="436"/>
      <c r="AY40" s="436"/>
    </row>
    <row r="41" spans="1:51" x14ac:dyDescent="0.25">
      <c r="A41" s="436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6"/>
      <c r="AX41" s="436"/>
      <c r="AY41" s="436"/>
    </row>
    <row r="42" spans="1:51" x14ac:dyDescent="0.25">
      <c r="A42" s="436"/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</row>
    <row r="43" spans="1:51" x14ac:dyDescent="0.25">
      <c r="A43" s="436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</row>
    <row r="44" spans="1:51" x14ac:dyDescent="0.25">
      <c r="A44" s="436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</row>
    <row r="45" spans="1:51" x14ac:dyDescent="0.25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6"/>
      <c r="AX45" s="436"/>
      <c r="AY45" s="436"/>
    </row>
    <row r="46" spans="1:51" x14ac:dyDescent="0.25">
      <c r="A46" s="436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6"/>
      <c r="AQ46" s="436"/>
      <c r="AR46" s="436"/>
      <c r="AS46" s="436"/>
      <c r="AT46" s="436"/>
      <c r="AU46" s="436"/>
      <c r="AV46" s="436"/>
      <c r="AW46" s="436"/>
      <c r="AX46" s="436"/>
      <c r="AY46" s="436"/>
    </row>
    <row r="47" spans="1:51" x14ac:dyDescent="0.25">
      <c r="A47" s="436"/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/>
      <c r="AP47" s="436"/>
      <c r="AQ47" s="436"/>
      <c r="AR47" s="436"/>
      <c r="AS47" s="436"/>
      <c r="AT47" s="436"/>
      <c r="AU47" s="436"/>
      <c r="AV47" s="436"/>
      <c r="AW47" s="436"/>
      <c r="AX47" s="436"/>
      <c r="AY47" s="436"/>
    </row>
    <row r="48" spans="1:51" x14ac:dyDescent="0.25">
      <c r="A48" s="436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36"/>
      <c r="AW48" s="436"/>
      <c r="AX48" s="436"/>
      <c r="AY48" s="436"/>
    </row>
    <row r="49" spans="1:51" x14ac:dyDescent="0.25">
      <c r="A49" s="436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/>
    </row>
    <row r="50" spans="1:51" x14ac:dyDescent="0.25">
      <c r="A50" s="436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6"/>
      <c r="AL50" s="436"/>
      <c r="AM50" s="436"/>
      <c r="AN50" s="436"/>
      <c r="AO50" s="436"/>
      <c r="AP50" s="436"/>
      <c r="AQ50" s="436"/>
      <c r="AR50" s="436"/>
      <c r="AS50" s="436"/>
      <c r="AT50" s="436"/>
      <c r="AU50" s="436"/>
      <c r="AV50" s="436"/>
      <c r="AW50" s="436"/>
      <c r="AX50" s="436"/>
      <c r="AY50" s="436"/>
    </row>
    <row r="51" spans="1:51" x14ac:dyDescent="0.25">
      <c r="A51" s="436"/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6"/>
      <c r="AW51" s="436"/>
      <c r="AX51" s="436"/>
      <c r="AY51" s="436"/>
    </row>
    <row r="52" spans="1:51" x14ac:dyDescent="0.25">
      <c r="A52" s="436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</row>
    <row r="53" spans="1:51" x14ac:dyDescent="0.25">
      <c r="A53" s="436"/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  <c r="AJ53" s="436"/>
      <c r="AK53" s="436"/>
      <c r="AL53" s="436"/>
      <c r="AM53" s="436"/>
      <c r="AN53" s="436"/>
      <c r="AO53" s="436"/>
      <c r="AP53" s="436"/>
      <c r="AQ53" s="436"/>
      <c r="AR53" s="436"/>
      <c r="AS53" s="436"/>
      <c r="AT53" s="436"/>
      <c r="AU53" s="436"/>
      <c r="AV53" s="436"/>
      <c r="AW53" s="436"/>
      <c r="AX53" s="436"/>
      <c r="AY53" s="436"/>
    </row>
    <row r="54" spans="1:51" x14ac:dyDescent="0.25">
      <c r="A54" s="436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  <c r="AW54" s="436"/>
      <c r="AX54" s="436"/>
      <c r="AY54" s="436"/>
    </row>
    <row r="55" spans="1:51" x14ac:dyDescent="0.25">
      <c r="A55" s="436"/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  <c r="AV55" s="436"/>
      <c r="AW55" s="436"/>
      <c r="AX55" s="436"/>
      <c r="AY55" s="436"/>
    </row>
    <row r="56" spans="1:51" x14ac:dyDescent="0.25">
      <c r="A56" s="436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  <c r="AW56" s="436"/>
      <c r="AX56" s="436"/>
      <c r="AY56" s="436"/>
    </row>
    <row r="57" spans="1:51" x14ac:dyDescent="0.25">
      <c r="A57" s="436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6"/>
      <c r="AX57" s="436"/>
      <c r="AY57" s="436"/>
    </row>
    <row r="58" spans="1:51" x14ac:dyDescent="0.25">
      <c r="A58" s="436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</row>
    <row r="59" spans="1:51" x14ac:dyDescent="0.25">
      <c r="A59" s="436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  <c r="AW59" s="436"/>
      <c r="AX59" s="436"/>
      <c r="AY59" s="436"/>
    </row>
    <row r="60" spans="1:51" x14ac:dyDescent="0.25">
      <c r="A60" s="436"/>
      <c r="B60" s="436"/>
      <c r="C60" s="436"/>
      <c r="D60" s="436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6"/>
      <c r="AA60" s="436"/>
      <c r="AB60" s="436"/>
      <c r="AC60" s="436"/>
      <c r="AD60" s="436"/>
      <c r="AE60" s="436"/>
      <c r="AF60" s="436"/>
      <c r="AG60" s="436"/>
      <c r="AH60" s="436"/>
      <c r="AI60" s="436"/>
      <c r="AJ60" s="436"/>
      <c r="AK60" s="436"/>
      <c r="AL60" s="436"/>
      <c r="AM60" s="436"/>
      <c r="AN60" s="436"/>
      <c r="AO60" s="436"/>
      <c r="AP60" s="436"/>
      <c r="AQ60" s="436"/>
      <c r="AR60" s="436"/>
      <c r="AS60" s="436"/>
      <c r="AT60" s="436"/>
      <c r="AU60" s="436"/>
      <c r="AV60" s="436"/>
      <c r="AW60" s="436"/>
      <c r="AX60" s="436"/>
      <c r="AY60" s="436"/>
    </row>
    <row r="61" spans="1:51" x14ac:dyDescent="0.25">
      <c r="A61" s="436"/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36"/>
      <c r="AA61" s="436"/>
      <c r="AB61" s="436"/>
      <c r="AC61" s="436"/>
      <c r="AD61" s="436"/>
      <c r="AE61" s="436"/>
      <c r="AF61" s="436"/>
      <c r="AG61" s="436"/>
      <c r="AH61" s="436"/>
      <c r="AI61" s="436"/>
      <c r="AJ61" s="436"/>
      <c r="AK61" s="436"/>
      <c r="AL61" s="436"/>
      <c r="AM61" s="436"/>
      <c r="AN61" s="436"/>
      <c r="AO61" s="436"/>
      <c r="AP61" s="436"/>
      <c r="AQ61" s="436"/>
      <c r="AR61" s="436"/>
      <c r="AS61" s="436"/>
      <c r="AT61" s="436"/>
      <c r="AU61" s="436"/>
      <c r="AV61" s="436"/>
      <c r="AW61" s="436"/>
      <c r="AX61" s="436"/>
      <c r="AY61" s="436"/>
    </row>
    <row r="62" spans="1:51" x14ac:dyDescent="0.25">
      <c r="A62" s="436"/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  <c r="AI62" s="436"/>
      <c r="AJ62" s="436"/>
      <c r="AK62" s="436"/>
      <c r="AL62" s="436"/>
      <c r="AM62" s="436"/>
      <c r="AN62" s="436"/>
      <c r="AO62" s="436"/>
      <c r="AP62" s="436"/>
      <c r="AQ62" s="436"/>
      <c r="AR62" s="436"/>
      <c r="AS62" s="436"/>
      <c r="AT62" s="436"/>
      <c r="AU62" s="436"/>
      <c r="AV62" s="436"/>
      <c r="AW62" s="436"/>
      <c r="AX62" s="436"/>
      <c r="AY62" s="436"/>
    </row>
    <row r="63" spans="1:51" x14ac:dyDescent="0.25">
      <c r="A63" s="436"/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6"/>
      <c r="AF63" s="436"/>
      <c r="AG63" s="436"/>
      <c r="AH63" s="436"/>
      <c r="AI63" s="436"/>
      <c r="AJ63" s="436"/>
      <c r="AK63" s="436"/>
      <c r="AL63" s="436"/>
      <c r="AM63" s="436"/>
      <c r="AN63" s="436"/>
      <c r="AO63" s="436"/>
      <c r="AP63" s="436"/>
      <c r="AQ63" s="436"/>
      <c r="AR63" s="436"/>
      <c r="AS63" s="436"/>
      <c r="AT63" s="436"/>
      <c r="AU63" s="436"/>
      <c r="AV63" s="436"/>
      <c r="AW63" s="436"/>
      <c r="AX63" s="436"/>
      <c r="AY63" s="436"/>
    </row>
    <row r="64" spans="1:51" x14ac:dyDescent="0.25">
      <c r="A64" s="436"/>
      <c r="B64" s="436"/>
      <c r="C64" s="436"/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436"/>
      <c r="W64" s="436"/>
      <c r="X64" s="436"/>
      <c r="Y64" s="436"/>
      <c r="Z64" s="436"/>
      <c r="AA64" s="436"/>
      <c r="AB64" s="436"/>
      <c r="AC64" s="436"/>
      <c r="AD64" s="436"/>
      <c r="AE64" s="436"/>
      <c r="AF64" s="436"/>
      <c r="AG64" s="436"/>
      <c r="AH64" s="436"/>
      <c r="AI64" s="436"/>
      <c r="AJ64" s="436"/>
      <c r="AK64" s="436"/>
      <c r="AL64" s="436"/>
      <c r="AM64" s="436"/>
      <c r="AN64" s="436"/>
      <c r="AO64" s="436"/>
      <c r="AP64" s="436"/>
      <c r="AQ64" s="436"/>
      <c r="AR64" s="436"/>
      <c r="AS64" s="436"/>
      <c r="AT64" s="436"/>
      <c r="AU64" s="436"/>
      <c r="AV64" s="436"/>
      <c r="AW64" s="436"/>
      <c r="AX64" s="436"/>
      <c r="AY64" s="436"/>
    </row>
    <row r="65" spans="1:51" x14ac:dyDescent="0.25">
      <c r="A65" s="436"/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436"/>
      <c r="W65" s="436"/>
      <c r="X65" s="436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  <c r="AM65" s="436"/>
      <c r="AN65" s="436"/>
      <c r="AO65" s="436"/>
      <c r="AP65" s="436"/>
      <c r="AQ65" s="436"/>
      <c r="AR65" s="436"/>
      <c r="AS65" s="436"/>
      <c r="AT65" s="436"/>
      <c r="AU65" s="436"/>
      <c r="AV65" s="436"/>
      <c r="AW65" s="436"/>
      <c r="AX65" s="436"/>
      <c r="AY65" s="436"/>
    </row>
    <row r="66" spans="1:51" x14ac:dyDescent="0.25">
      <c r="A66" s="436"/>
      <c r="B66" s="436"/>
      <c r="C66" s="436"/>
      <c r="D66" s="436"/>
      <c r="E66" s="436"/>
      <c r="F66" s="436"/>
      <c r="G66" s="436"/>
      <c r="H66" s="436"/>
      <c r="I66" s="436"/>
      <c r="J66" s="436"/>
      <c r="K66" s="43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  <c r="Z66" s="436"/>
      <c r="AA66" s="436"/>
      <c r="AB66" s="436"/>
      <c r="AC66" s="436"/>
      <c r="AD66" s="436"/>
      <c r="AE66" s="436"/>
      <c r="AF66" s="436"/>
      <c r="AG66" s="436"/>
      <c r="AH66" s="436"/>
      <c r="AI66" s="436"/>
      <c r="AJ66" s="436"/>
      <c r="AK66" s="436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  <c r="AW66" s="436"/>
      <c r="AX66" s="436"/>
      <c r="AY66" s="436"/>
    </row>
    <row r="67" spans="1:51" x14ac:dyDescent="0.25">
      <c r="A67" s="436"/>
      <c r="B67" s="436"/>
      <c r="C67" s="436"/>
      <c r="D67" s="436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6"/>
      <c r="AB67" s="436"/>
      <c r="AC67" s="436"/>
      <c r="AD67" s="436"/>
      <c r="AE67" s="436"/>
      <c r="AF67" s="436"/>
      <c r="AG67" s="436"/>
      <c r="AH67" s="436"/>
      <c r="AI67" s="436"/>
      <c r="AJ67" s="436"/>
      <c r="AK67" s="436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  <c r="AW67" s="436"/>
      <c r="AX67" s="436"/>
      <c r="AY67" s="436"/>
    </row>
    <row r="68" spans="1:51" x14ac:dyDescent="0.25">
      <c r="A68" s="436"/>
      <c r="B68" s="436"/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36"/>
      <c r="W68" s="436"/>
      <c r="X68" s="436"/>
      <c r="Y68" s="436"/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6"/>
      <c r="AK68" s="436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  <c r="AW68" s="436"/>
      <c r="AX68" s="436"/>
      <c r="AY68" s="436"/>
    </row>
    <row r="69" spans="1:51" x14ac:dyDescent="0.25">
      <c r="A69" s="436"/>
      <c r="B69" s="436"/>
      <c r="C69" s="436"/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  <c r="AW69" s="436"/>
      <c r="AX69" s="436"/>
      <c r="AY69" s="436"/>
    </row>
    <row r="70" spans="1:51" x14ac:dyDescent="0.25">
      <c r="A70" s="436"/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</row>
    <row r="71" spans="1:51" x14ac:dyDescent="0.25">
      <c r="A71" s="436"/>
      <c r="B71" s="436"/>
      <c r="C71" s="436"/>
      <c r="D71" s="436"/>
      <c r="E71" s="436"/>
      <c r="F71" s="436"/>
      <c r="G71" s="436"/>
      <c r="H71" s="436"/>
      <c r="I71" s="436"/>
      <c r="J71" s="436"/>
      <c r="K71" s="436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6"/>
      <c r="Z71" s="436"/>
      <c r="AA71" s="436"/>
      <c r="AB71" s="436"/>
      <c r="AC71" s="436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  <c r="AW71" s="436"/>
      <c r="AX71" s="436"/>
      <c r="AY71" s="436"/>
    </row>
    <row r="72" spans="1:51" x14ac:dyDescent="0.25">
      <c r="A72" s="436"/>
      <c r="B72" s="436"/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6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</row>
    <row r="73" spans="1:51" x14ac:dyDescent="0.25">
      <c r="A73" s="436"/>
      <c r="B73" s="436"/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6"/>
      <c r="Y73" s="436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6"/>
      <c r="AX73" s="436"/>
      <c r="AY73" s="436"/>
    </row>
    <row r="74" spans="1:51" x14ac:dyDescent="0.25">
      <c r="A74" s="436"/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6"/>
      <c r="Y74" s="436"/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6"/>
      <c r="AX74" s="436"/>
      <c r="AY74" s="436"/>
    </row>
    <row r="75" spans="1:51" x14ac:dyDescent="0.25">
      <c r="A75" s="436"/>
      <c r="B75" s="436"/>
      <c r="C75" s="436"/>
      <c r="D75" s="436"/>
      <c r="E75" s="436"/>
      <c r="F75" s="436"/>
      <c r="G75" s="436"/>
      <c r="H75" s="436"/>
      <c r="I75" s="436"/>
      <c r="J75" s="436"/>
      <c r="K75" s="436"/>
      <c r="L75" s="436"/>
      <c r="M75" s="436"/>
      <c r="N75" s="436"/>
      <c r="O75" s="436"/>
      <c r="P75" s="436"/>
      <c r="Q75" s="436"/>
      <c r="R75" s="436"/>
      <c r="S75" s="436"/>
      <c r="T75" s="436"/>
      <c r="U75" s="436"/>
      <c r="V75" s="436"/>
      <c r="W75" s="436"/>
      <c r="X75" s="436"/>
      <c r="Y75" s="436"/>
      <c r="Z75" s="436"/>
      <c r="AA75" s="436"/>
      <c r="AB75" s="436"/>
      <c r="AC75" s="436"/>
      <c r="AD75" s="436"/>
      <c r="AE75" s="436"/>
      <c r="AF75" s="436"/>
      <c r="AG75" s="436"/>
      <c r="AH75" s="436"/>
      <c r="AI75" s="436"/>
      <c r="AJ75" s="436"/>
      <c r="AK75" s="436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  <c r="AW75" s="436"/>
      <c r="AX75" s="436"/>
      <c r="AY75" s="436"/>
    </row>
    <row r="76" spans="1:51" x14ac:dyDescent="0.25">
      <c r="A76" s="436"/>
      <c r="B76" s="436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  <c r="AW76" s="436"/>
      <c r="AX76" s="436"/>
      <c r="AY76" s="436"/>
    </row>
    <row r="77" spans="1:51" x14ac:dyDescent="0.25">
      <c r="A77" s="436"/>
      <c r="B77" s="436"/>
      <c r="C77" s="436"/>
      <c r="D77" s="436"/>
      <c r="E77" s="436"/>
      <c r="F77" s="436"/>
      <c r="G77" s="436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436"/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  <c r="AV77" s="436"/>
      <c r="AW77" s="436"/>
      <c r="AX77" s="436"/>
      <c r="AY77" s="436"/>
    </row>
    <row r="78" spans="1:51" x14ac:dyDescent="0.25">
      <c r="A78" s="436"/>
      <c r="B78" s="436"/>
      <c r="C78" s="436"/>
      <c r="D78" s="436"/>
      <c r="E78" s="436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6"/>
      <c r="U78" s="436"/>
      <c r="V78" s="436"/>
      <c r="W78" s="436"/>
      <c r="X78" s="436"/>
      <c r="Y78" s="436"/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6"/>
      <c r="AK78" s="436"/>
      <c r="AL78" s="436"/>
      <c r="AM78" s="436"/>
      <c r="AN78" s="436"/>
      <c r="AO78" s="436"/>
      <c r="AP78" s="436"/>
      <c r="AQ78" s="436"/>
      <c r="AR78" s="436"/>
      <c r="AS78" s="436"/>
      <c r="AT78" s="436"/>
      <c r="AU78" s="436"/>
      <c r="AV78" s="436"/>
      <c r="AW78" s="436"/>
      <c r="AX78" s="436"/>
      <c r="AY78" s="436"/>
    </row>
    <row r="79" spans="1:51" x14ac:dyDescent="0.25">
      <c r="A79" s="436"/>
      <c r="B79" s="436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436"/>
      <c r="W79" s="436"/>
      <c r="X79" s="436"/>
      <c r="Y79" s="436"/>
      <c r="Z79" s="436"/>
      <c r="AA79" s="436"/>
      <c r="AB79" s="436"/>
      <c r="AC79" s="436"/>
      <c r="AD79" s="436"/>
      <c r="AE79" s="436"/>
      <c r="AF79" s="436"/>
      <c r="AG79" s="436"/>
      <c r="AH79" s="436"/>
      <c r="AI79" s="436"/>
      <c r="AJ79" s="436"/>
      <c r="AK79" s="436"/>
      <c r="AL79" s="436"/>
      <c r="AM79" s="436"/>
      <c r="AN79" s="436"/>
      <c r="AO79" s="436"/>
      <c r="AP79" s="436"/>
      <c r="AQ79" s="436"/>
      <c r="AR79" s="436"/>
      <c r="AS79" s="436"/>
      <c r="AT79" s="436"/>
      <c r="AU79" s="436"/>
      <c r="AV79" s="436"/>
      <c r="AW79" s="436"/>
      <c r="AX79" s="436"/>
      <c r="AY79" s="436"/>
    </row>
    <row r="80" spans="1:51" x14ac:dyDescent="0.25">
      <c r="A80" s="436"/>
      <c r="B80" s="436"/>
      <c r="C80" s="436"/>
      <c r="D80" s="436"/>
      <c r="E80" s="436"/>
      <c r="F80" s="436"/>
      <c r="G80" s="436"/>
      <c r="H80" s="436"/>
      <c r="I80" s="436"/>
      <c r="J80" s="436"/>
      <c r="K80" s="436"/>
      <c r="L80" s="436"/>
      <c r="M80" s="436"/>
      <c r="N80" s="436"/>
      <c r="O80" s="436"/>
      <c r="P80" s="436"/>
      <c r="Q80" s="436"/>
      <c r="R80" s="436"/>
      <c r="S80" s="436"/>
      <c r="T80" s="436"/>
      <c r="U80" s="436"/>
      <c r="V80" s="436"/>
      <c r="W80" s="436"/>
      <c r="X80" s="436"/>
      <c r="Y80" s="436"/>
      <c r="Z80" s="436"/>
      <c r="AA80" s="436"/>
      <c r="AB80" s="436"/>
      <c r="AC80" s="436"/>
      <c r="AD80" s="436"/>
      <c r="AE80" s="436"/>
      <c r="AF80" s="436"/>
      <c r="AG80" s="436"/>
      <c r="AH80" s="436"/>
      <c r="AI80" s="436"/>
      <c r="AJ80" s="436"/>
      <c r="AK80" s="436"/>
      <c r="AL80" s="436"/>
      <c r="AM80" s="436"/>
      <c r="AN80" s="436"/>
      <c r="AO80" s="436"/>
      <c r="AP80" s="436"/>
      <c r="AQ80" s="436"/>
      <c r="AR80" s="436"/>
      <c r="AS80" s="436"/>
      <c r="AT80" s="436"/>
      <c r="AU80" s="436"/>
      <c r="AV80" s="436"/>
      <c r="AW80" s="436"/>
      <c r="AX80" s="436"/>
      <c r="AY80" s="436"/>
    </row>
    <row r="81" spans="1:51" x14ac:dyDescent="0.25">
      <c r="A81" s="436"/>
      <c r="B81" s="436"/>
      <c r="C81" s="436"/>
      <c r="D81" s="436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  <c r="AW81" s="436"/>
      <c r="AX81" s="436"/>
      <c r="AY81" s="436"/>
    </row>
    <row r="82" spans="1:51" x14ac:dyDescent="0.25">
      <c r="A82" s="436"/>
      <c r="B82" s="436"/>
      <c r="C82" s="436"/>
      <c r="D82" s="436"/>
      <c r="E82" s="436"/>
      <c r="F82" s="436"/>
      <c r="G82" s="436"/>
      <c r="H82" s="436"/>
      <c r="I82" s="436"/>
      <c r="J82" s="436"/>
      <c r="K82" s="436"/>
      <c r="L82" s="436"/>
      <c r="M82" s="436"/>
      <c r="N82" s="436"/>
      <c r="O82" s="436"/>
      <c r="P82" s="436"/>
      <c r="Q82" s="436"/>
      <c r="R82" s="436"/>
      <c r="S82" s="436"/>
      <c r="T82" s="436"/>
      <c r="U82" s="436"/>
      <c r="V82" s="436"/>
      <c r="W82" s="436"/>
      <c r="X82" s="436"/>
      <c r="Y82" s="436"/>
      <c r="Z82" s="436"/>
      <c r="AA82" s="436"/>
      <c r="AB82" s="436"/>
      <c r="AC82" s="436"/>
      <c r="AD82" s="436"/>
      <c r="AE82" s="436"/>
      <c r="AF82" s="436"/>
      <c r="AG82" s="436"/>
      <c r="AH82" s="436"/>
      <c r="AI82" s="436"/>
      <c r="AJ82" s="436"/>
      <c r="AK82" s="436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  <c r="AW82" s="436"/>
      <c r="AX82" s="436"/>
      <c r="AY82" s="436"/>
    </row>
    <row r="83" spans="1:51" x14ac:dyDescent="0.25">
      <c r="A83" s="436"/>
      <c r="B83" s="436"/>
      <c r="C83" s="436"/>
      <c r="D83" s="436"/>
      <c r="E83" s="436"/>
      <c r="F83" s="436"/>
      <c r="G83" s="436"/>
      <c r="H83" s="436"/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6"/>
      <c r="V83" s="436"/>
      <c r="W83" s="436"/>
      <c r="X83" s="436"/>
      <c r="Y83" s="436"/>
      <c r="Z83" s="436"/>
      <c r="AA83" s="436"/>
      <c r="AB83" s="436"/>
      <c r="AC83" s="436"/>
      <c r="AD83" s="436"/>
      <c r="AE83" s="436"/>
      <c r="AF83" s="436"/>
      <c r="AG83" s="436"/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  <c r="AW83" s="436"/>
      <c r="AX83" s="436"/>
      <c r="AY83" s="436"/>
    </row>
  </sheetData>
  <mergeCells count="1">
    <mergeCell ref="E10:J10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3"/>
  <sheetViews>
    <sheetView showGridLines="0" workbookViewId="0">
      <selection activeCell="H9" sqref="H9:P9"/>
    </sheetView>
  </sheetViews>
  <sheetFormatPr defaultRowHeight="15" x14ac:dyDescent="0.25"/>
  <cols>
    <col min="1" max="1" width="18.7109375" style="60" customWidth="1"/>
    <col min="2" max="16384" width="9.140625" style="60"/>
  </cols>
  <sheetData>
    <row r="1" spans="1:52" x14ac:dyDescent="0.25">
      <c r="A1" s="430" t="s">
        <v>0</v>
      </c>
      <c r="B1" s="431">
        <v>2014</v>
      </c>
      <c r="C1" s="431">
        <v>2015</v>
      </c>
      <c r="D1" s="431">
        <v>2016</v>
      </c>
      <c r="E1" s="431">
        <v>2017</v>
      </c>
      <c r="F1" s="431">
        <v>2018</v>
      </c>
      <c r="G1" s="431">
        <v>2019</v>
      </c>
      <c r="H1" s="432">
        <v>2020</v>
      </c>
      <c r="I1" s="432">
        <v>2021</v>
      </c>
      <c r="J1" s="432">
        <v>2022</v>
      </c>
      <c r="K1" s="432">
        <v>2023</v>
      </c>
      <c r="L1" s="432">
        <v>2024</v>
      </c>
      <c r="M1" s="432">
        <v>2025</v>
      </c>
      <c r="N1" s="432">
        <v>2026</v>
      </c>
      <c r="O1" s="432">
        <v>2027</v>
      </c>
      <c r="P1" s="432">
        <v>2028</v>
      </c>
      <c r="Q1" s="432">
        <v>2029</v>
      </c>
      <c r="R1" s="432">
        <v>2030</v>
      </c>
      <c r="S1" s="432">
        <v>2031</v>
      </c>
      <c r="T1" s="432">
        <v>2032</v>
      </c>
      <c r="U1" s="432">
        <v>2033</v>
      </c>
      <c r="V1" s="432">
        <v>2034</v>
      </c>
      <c r="W1" s="432">
        <v>2035</v>
      </c>
      <c r="X1" s="432">
        <v>2036</v>
      </c>
      <c r="Y1" s="432">
        <v>2037</v>
      </c>
      <c r="Z1" s="432">
        <v>2038</v>
      </c>
      <c r="AA1" s="432">
        <v>2039</v>
      </c>
      <c r="AB1" s="432">
        <v>2040</v>
      </c>
      <c r="AC1" s="432">
        <v>2041</v>
      </c>
      <c r="AD1" s="432">
        <v>2042</v>
      </c>
      <c r="AE1" s="432">
        <v>2043</v>
      </c>
      <c r="AF1" s="432">
        <v>2044</v>
      </c>
      <c r="AG1" s="432">
        <v>2045</v>
      </c>
      <c r="AH1" s="432">
        <v>2046</v>
      </c>
      <c r="AI1" s="432">
        <v>2047</v>
      </c>
      <c r="AJ1" s="432">
        <v>2048</v>
      </c>
      <c r="AK1" s="432">
        <v>2049</v>
      </c>
      <c r="AL1" s="432">
        <v>2050</v>
      </c>
      <c r="AM1" s="432">
        <v>2051</v>
      </c>
      <c r="AN1" s="432">
        <v>2052</v>
      </c>
      <c r="AO1" s="432">
        <v>2053</v>
      </c>
      <c r="AP1" s="432">
        <v>2054</v>
      </c>
      <c r="AQ1" s="432">
        <v>2055</v>
      </c>
      <c r="AR1" s="432">
        <v>2056</v>
      </c>
      <c r="AS1" s="432">
        <v>2057</v>
      </c>
      <c r="AT1" s="432">
        <v>2058</v>
      </c>
      <c r="AU1" s="432">
        <v>2059</v>
      </c>
      <c r="AV1" s="432">
        <v>2060</v>
      </c>
      <c r="AW1" s="432">
        <v>2061</v>
      </c>
      <c r="AX1" s="432">
        <v>2062</v>
      </c>
      <c r="AY1" s="432">
        <v>2063</v>
      </c>
      <c r="AZ1" s="432">
        <v>2064</v>
      </c>
    </row>
    <row r="2" spans="1:52" s="155" customFormat="1" x14ac:dyDescent="0.25">
      <c r="A2" s="19" t="s">
        <v>424</v>
      </c>
      <c r="B2" s="178">
        <v>53.575651898759432</v>
      </c>
      <c r="C2" s="178">
        <v>55.177572207159265</v>
      </c>
      <c r="D2" s="178">
        <v>55.259489999663046</v>
      </c>
      <c r="E2" s="178">
        <v>55.429804084781608</v>
      </c>
      <c r="F2" s="178">
        <v>55.398698618314292</v>
      </c>
      <c r="G2" s="178">
        <v>56.144753868164727</v>
      </c>
      <c r="H2" s="178">
        <v>56.99176071718059</v>
      </c>
      <c r="I2" s="178">
        <v>57.970583404758109</v>
      </c>
      <c r="J2" s="178">
        <v>59.056911588481071</v>
      </c>
      <c r="K2" s="178">
        <v>60.216298277902204</v>
      </c>
      <c r="L2" s="178">
        <v>61.227709384952377</v>
      </c>
      <c r="M2" s="178">
        <v>62.281566034112267</v>
      </c>
      <c r="N2" s="178">
        <v>63.586192167095987</v>
      </c>
      <c r="O2" s="178">
        <v>65.092062722181055</v>
      </c>
      <c r="P2" s="178">
        <v>66.746430667590147</v>
      </c>
      <c r="Q2" s="178">
        <v>68.464858363400197</v>
      </c>
      <c r="R2" s="178">
        <v>70.245066102436709</v>
      </c>
      <c r="S2" s="178">
        <v>72.149771798453145</v>
      </c>
      <c r="T2" s="178">
        <v>74.186529510663092</v>
      </c>
      <c r="U2" s="178">
        <v>76.363034376264963</v>
      </c>
      <c r="V2" s="178">
        <v>78.760124777370223</v>
      </c>
      <c r="W2" s="178">
        <v>81.298913857257205</v>
      </c>
      <c r="X2" s="178">
        <v>83.929254804994002</v>
      </c>
      <c r="Y2" s="178">
        <v>86.737340750592438</v>
      </c>
      <c r="Z2" s="178">
        <v>89.676351726942016</v>
      </c>
      <c r="AA2" s="178">
        <v>92.722663020724184</v>
      </c>
      <c r="AB2" s="178">
        <v>96.329422178624114</v>
      </c>
      <c r="AC2" s="178">
        <v>100.0394542946996</v>
      </c>
      <c r="AD2" s="178">
        <v>103.80209786657431</v>
      </c>
      <c r="AE2" s="178">
        <v>107.86097081890527</v>
      </c>
      <c r="AF2" s="178">
        <v>112.103637467685</v>
      </c>
      <c r="AG2" s="178">
        <v>116.53704186379045</v>
      </c>
      <c r="AH2" s="178">
        <v>121.19646291940933</v>
      </c>
      <c r="AI2" s="178">
        <v>126.1263570034134</v>
      </c>
      <c r="AJ2" s="178">
        <v>131.27658914363226</v>
      </c>
      <c r="AK2" s="178">
        <v>136.61114491709239</v>
      </c>
      <c r="AL2" s="178">
        <v>142.21713140340859</v>
      </c>
      <c r="AM2" s="178">
        <v>148.03295070567458</v>
      </c>
      <c r="AN2" s="178">
        <v>154.18822199883112</v>
      </c>
      <c r="AO2" s="178">
        <v>160.66182891878944</v>
      </c>
      <c r="AP2" s="178">
        <v>167.47045935119408</v>
      </c>
      <c r="AQ2" s="178">
        <v>174.55765097750867</v>
      </c>
      <c r="AR2" s="178">
        <v>182.00170782813058</v>
      </c>
      <c r="AS2" s="178">
        <v>189.73362626723366</v>
      </c>
      <c r="AT2" s="178">
        <v>197.75567781347215</v>
      </c>
      <c r="AU2" s="178">
        <v>206.05853000893322</v>
      </c>
      <c r="AV2" s="178">
        <v>214.66107757763538</v>
      </c>
      <c r="AW2" s="178">
        <v>223.46692450302621</v>
      </c>
      <c r="AX2" s="178">
        <v>232.40824945846094</v>
      </c>
      <c r="AY2" s="178">
        <v>241.38912090541243</v>
      </c>
      <c r="AZ2" s="178">
        <v>250.51111741359801</v>
      </c>
    </row>
    <row r="3" spans="1:52" s="155" customFormat="1" x14ac:dyDescent="0.25">
      <c r="A3" s="19" t="s">
        <v>591</v>
      </c>
      <c r="B3" s="178">
        <v>-1.0675128089260872</v>
      </c>
      <c r="C3" s="178">
        <v>-1.216482352129753</v>
      </c>
      <c r="D3" s="178">
        <v>-1.0965682476903849</v>
      </c>
      <c r="E3" s="178">
        <v>-1.4908084734973974</v>
      </c>
      <c r="F3" s="178">
        <v>-1.4594269861950817</v>
      </c>
      <c r="G3" s="178">
        <v>-1.537025751281071</v>
      </c>
      <c r="H3" s="178">
        <v>-1.5719397675774751</v>
      </c>
      <c r="I3" s="178">
        <v>-1.6417526647233593</v>
      </c>
      <c r="J3" s="178">
        <v>-1.6999302210503029</v>
      </c>
      <c r="K3" s="178">
        <v>-1.7346767976608617</v>
      </c>
      <c r="L3" s="178">
        <v>-1.7498638051635613</v>
      </c>
      <c r="M3" s="178">
        <v>-1.698551462599714</v>
      </c>
      <c r="N3" s="178">
        <v>-1.6886863473757316</v>
      </c>
      <c r="O3" s="178">
        <v>-1.7009740537165263</v>
      </c>
      <c r="P3" s="178">
        <v>-1.6614908947317193</v>
      </c>
      <c r="Q3" s="178">
        <v>-1.6082304036861335</v>
      </c>
      <c r="R3" s="178">
        <v>-1.5759553560072423</v>
      </c>
      <c r="S3" s="178">
        <v>-1.5563304538683931</v>
      </c>
      <c r="T3" s="178">
        <v>-1.5454015882229801</v>
      </c>
      <c r="U3" s="178">
        <v>-1.4766291550836637</v>
      </c>
      <c r="V3" s="178">
        <v>-1.4408859032687045</v>
      </c>
      <c r="W3" s="178">
        <v>-1.4605245208211532</v>
      </c>
      <c r="X3" s="178">
        <v>-1.4752327571752057</v>
      </c>
      <c r="Y3" s="178">
        <v>-1.5291116934441193</v>
      </c>
      <c r="Z3" s="178">
        <v>-1.5559848117253545</v>
      </c>
      <c r="AA3" s="178">
        <v>-1.567213410948195</v>
      </c>
      <c r="AB3" s="178">
        <v>-1.6403916411717252</v>
      </c>
      <c r="AC3" s="178">
        <v>-1.6294584705145407</v>
      </c>
      <c r="AD3" s="178">
        <v>-1.6978032652921642</v>
      </c>
      <c r="AE3" s="178">
        <v>-1.7692040377984752</v>
      </c>
      <c r="AF3" s="178">
        <v>-1.8326273913386921</v>
      </c>
      <c r="AG3" s="178">
        <v>-1.8886948406297903</v>
      </c>
      <c r="AH3" s="178">
        <v>-1.9505305454632271</v>
      </c>
      <c r="AI3" s="178">
        <v>-2.0622356241808246</v>
      </c>
      <c r="AJ3" s="178">
        <v>-2.1396682413800328</v>
      </c>
      <c r="AK3" s="178">
        <v>-2.1852319432154896</v>
      </c>
      <c r="AL3" s="178">
        <v>-2.258379650470995</v>
      </c>
      <c r="AM3" s="178">
        <v>-2.3796296210990757</v>
      </c>
      <c r="AN3" s="178">
        <v>-2.5182061845652606</v>
      </c>
      <c r="AO3" s="178">
        <v>-2.662200123070118</v>
      </c>
      <c r="AP3" s="178">
        <v>-2.8469775744454351</v>
      </c>
      <c r="AQ3" s="178">
        <v>-3.0290885723390644</v>
      </c>
      <c r="AR3" s="178">
        <v>-3.2023947927129406</v>
      </c>
      <c r="AS3" s="178">
        <v>-3.3553255936333009</v>
      </c>
      <c r="AT3" s="178">
        <v>-3.5269251801588695</v>
      </c>
      <c r="AU3" s="178">
        <v>-3.6770756821900648</v>
      </c>
      <c r="AV3" s="178">
        <v>-3.8608877317033055</v>
      </c>
      <c r="AW3" s="178">
        <v>-3.9343506072498329</v>
      </c>
      <c r="AX3" s="178">
        <v>-4.0502707900417274</v>
      </c>
      <c r="AY3" s="178">
        <v>-4.1245922031730968</v>
      </c>
      <c r="AZ3" s="178">
        <v>-4.1912015403744958</v>
      </c>
    </row>
    <row r="4" spans="1:52" s="155" customFormat="1" x14ac:dyDescent="0.25">
      <c r="A4" s="19" t="s">
        <v>421</v>
      </c>
      <c r="B4" s="178">
        <v>1.9244551279068376</v>
      </c>
      <c r="C4" s="178">
        <v>1.7813759005774936</v>
      </c>
      <c r="D4" s="178">
        <v>1.6350259929744344</v>
      </c>
      <c r="E4" s="178">
        <v>1.5467968798956875</v>
      </c>
      <c r="F4" s="178">
        <v>1.5164663066847122</v>
      </c>
      <c r="G4" s="178">
        <v>1.5888927334352478</v>
      </c>
      <c r="H4" s="178">
        <v>1.7198142653157338</v>
      </c>
      <c r="I4" s="178">
        <v>1.8513253580113624</v>
      </c>
      <c r="J4" s="178">
        <v>1.9836303583817756</v>
      </c>
      <c r="K4" s="178">
        <v>2.1156418847950791</v>
      </c>
      <c r="L4" s="178">
        <v>2.2706384652431839</v>
      </c>
      <c r="M4" s="178">
        <v>2.4949372471343945</v>
      </c>
      <c r="N4" s="178">
        <v>2.7397594656490769</v>
      </c>
      <c r="O4" s="178">
        <v>2.9497990938085055</v>
      </c>
      <c r="P4" s="178">
        <v>3.1289417701209468</v>
      </c>
      <c r="Q4" s="178">
        <v>3.2542104716146425</v>
      </c>
      <c r="R4" s="178">
        <v>3.3453419734573977</v>
      </c>
      <c r="S4" s="178">
        <v>3.4427695361573982</v>
      </c>
      <c r="T4" s="178">
        <v>3.5470237439959611</v>
      </c>
      <c r="U4" s="178">
        <v>3.6593892599277873</v>
      </c>
      <c r="V4" s="178">
        <v>3.7808091177315353</v>
      </c>
      <c r="W4" s="178">
        <v>3.9079097881316898</v>
      </c>
      <c r="X4" s="178">
        <v>4.0397384719508302</v>
      </c>
      <c r="Y4" s="178">
        <v>4.1784406249396255</v>
      </c>
      <c r="Z4" s="178">
        <v>4.3246447829384804</v>
      </c>
      <c r="AA4" s="178">
        <v>4.4759796457979384</v>
      </c>
      <c r="AB4" s="178">
        <v>4.6532952975875101</v>
      </c>
      <c r="AC4" s="178">
        <v>4.8378797313593864</v>
      </c>
      <c r="AD4" s="178">
        <v>5.0287862640923873</v>
      </c>
      <c r="AE4" s="178">
        <v>5.2292965937727125</v>
      </c>
      <c r="AF4" s="178">
        <v>5.4384219213835001</v>
      </c>
      <c r="AG4" s="178">
        <v>5.6573598720158227</v>
      </c>
      <c r="AH4" s="178">
        <v>5.8867926385481919</v>
      </c>
      <c r="AI4" s="178">
        <v>6.1284836438315153</v>
      </c>
      <c r="AJ4" s="178">
        <v>6.3813912021015442</v>
      </c>
      <c r="AK4" s="178">
        <v>6.6438284180548663</v>
      </c>
      <c r="AL4" s="178">
        <v>6.919062743282268</v>
      </c>
      <c r="AM4" s="178">
        <v>7.2053789757911275</v>
      </c>
      <c r="AN4" s="178">
        <v>7.506900211251164</v>
      </c>
      <c r="AO4" s="178">
        <v>7.8233649469085034</v>
      </c>
      <c r="AP4" s="178">
        <v>8.1558656455521099</v>
      </c>
      <c r="AQ4" s="178">
        <v>8.5014561357681639</v>
      </c>
      <c r="AR4" s="178">
        <v>8.8648811899895978</v>
      </c>
      <c r="AS4" s="178">
        <v>9.2430119448941301</v>
      </c>
      <c r="AT4" s="178">
        <v>9.6350203292926029</v>
      </c>
      <c r="AU4" s="178">
        <v>10.041411590203055</v>
      </c>
      <c r="AV4" s="178">
        <v>10.461791631579553</v>
      </c>
      <c r="AW4" s="178">
        <v>10.894868266636088</v>
      </c>
      <c r="AX4" s="178">
        <v>11.333612572272687</v>
      </c>
      <c r="AY4" s="178">
        <v>11.775311501905732</v>
      </c>
      <c r="AZ4" s="178">
        <v>12.224165113720739</v>
      </c>
    </row>
    <row r="5" spans="1:52" s="155" customFormat="1" x14ac:dyDescent="0.25">
      <c r="A5" s="19" t="s">
        <v>592</v>
      </c>
      <c r="B5" s="178">
        <v>20.872756282870451</v>
      </c>
      <c r="C5" s="178">
        <v>21.46916203684183</v>
      </c>
      <c r="D5" s="178">
        <v>19.82693520072489</v>
      </c>
      <c r="E5" s="178">
        <v>19.936117480532751</v>
      </c>
      <c r="F5" s="178">
        <v>19.785257341809849</v>
      </c>
      <c r="G5" s="178">
        <v>19.785257341809849</v>
      </c>
      <c r="H5" s="178">
        <v>19.785257341809853</v>
      </c>
      <c r="I5" s="178">
        <v>19.785257341809853</v>
      </c>
      <c r="J5" s="178">
        <v>19.785257341809853</v>
      </c>
      <c r="K5" s="178">
        <v>19.785257341809849</v>
      </c>
      <c r="L5" s="178">
        <v>19.785257341809849</v>
      </c>
      <c r="M5" s="178">
        <v>19.785257341809849</v>
      </c>
      <c r="N5" s="178">
        <v>19.785257341809849</v>
      </c>
      <c r="O5" s="178">
        <v>19.785257341809849</v>
      </c>
      <c r="P5" s="178">
        <v>19.785257341809849</v>
      </c>
      <c r="Q5" s="178">
        <v>19.785257341809849</v>
      </c>
      <c r="R5" s="178">
        <v>19.785257341809846</v>
      </c>
      <c r="S5" s="178">
        <v>19.785257341809849</v>
      </c>
      <c r="T5" s="178">
        <v>19.785257341809849</v>
      </c>
      <c r="U5" s="178">
        <v>19.785257341809849</v>
      </c>
      <c r="V5" s="178">
        <v>19.785257341809853</v>
      </c>
      <c r="W5" s="178">
        <v>19.785257341809853</v>
      </c>
      <c r="X5" s="178">
        <v>19.785257341809849</v>
      </c>
      <c r="Y5" s="178">
        <v>19.785257341809853</v>
      </c>
      <c r="Z5" s="178">
        <v>19.785257341809853</v>
      </c>
      <c r="AA5" s="178">
        <v>19.785257341809853</v>
      </c>
      <c r="AB5" s="178">
        <v>19.785257341809853</v>
      </c>
      <c r="AC5" s="178">
        <v>19.785257341809853</v>
      </c>
      <c r="AD5" s="178">
        <v>19.785257341809849</v>
      </c>
      <c r="AE5" s="178">
        <v>19.785257341809849</v>
      </c>
      <c r="AF5" s="178">
        <v>19.785257341809849</v>
      </c>
      <c r="AG5" s="178">
        <v>19.785257341809846</v>
      </c>
      <c r="AH5" s="178">
        <v>19.785257341809846</v>
      </c>
      <c r="AI5" s="178">
        <v>19.785257341809849</v>
      </c>
      <c r="AJ5" s="178">
        <v>19.785257341809849</v>
      </c>
      <c r="AK5" s="178">
        <v>19.785257341809849</v>
      </c>
      <c r="AL5" s="178">
        <v>19.785257341809846</v>
      </c>
      <c r="AM5" s="178">
        <v>19.785257341809846</v>
      </c>
      <c r="AN5" s="178">
        <v>19.785257341809849</v>
      </c>
      <c r="AO5" s="178">
        <v>19.785257341809849</v>
      </c>
      <c r="AP5" s="178">
        <v>19.785257341809846</v>
      </c>
      <c r="AQ5" s="178">
        <v>19.785257341809849</v>
      </c>
      <c r="AR5" s="178">
        <v>19.785257341809846</v>
      </c>
      <c r="AS5" s="178">
        <v>19.785257341809849</v>
      </c>
      <c r="AT5" s="178">
        <v>19.785257341809849</v>
      </c>
      <c r="AU5" s="178">
        <v>19.785257341809846</v>
      </c>
      <c r="AV5" s="178">
        <v>19.785257341809846</v>
      </c>
      <c r="AW5" s="178">
        <v>19.785257341809846</v>
      </c>
      <c r="AX5" s="178">
        <v>19.785257341809849</v>
      </c>
      <c r="AY5" s="178">
        <v>19.785257341809849</v>
      </c>
      <c r="AZ5" s="178">
        <v>19.785257341809849</v>
      </c>
    </row>
    <row r="6" spans="1:52" s="155" customFormat="1" x14ac:dyDescent="0.25">
      <c r="A6" s="19" t="s">
        <v>593</v>
      </c>
      <c r="B6" s="178">
        <v>18.843273409063411</v>
      </c>
      <c r="C6" s="178">
        <v>18.993314781922777</v>
      </c>
      <c r="D6" s="178">
        <v>18.642657441652851</v>
      </c>
      <c r="E6" s="178">
        <v>18.658002154003775</v>
      </c>
      <c r="F6" s="178">
        <v>18.627707802069775</v>
      </c>
      <c r="G6" s="178">
        <v>18.655856256256897</v>
      </c>
      <c r="H6" s="178">
        <v>18.643659056400992</v>
      </c>
      <c r="I6" s="178">
        <v>18.666326719917006</v>
      </c>
      <c r="J6" s="178">
        <v>18.677961782522118</v>
      </c>
      <c r="K6" s="178">
        <v>18.662870988646546</v>
      </c>
      <c r="L6" s="178">
        <v>18.63793305365521</v>
      </c>
      <c r="M6" s="178">
        <v>18.583047166092125</v>
      </c>
      <c r="N6" s="178">
        <v>18.559478501280914</v>
      </c>
      <c r="O6" s="178">
        <v>18.55832678510064</v>
      </c>
      <c r="P6" s="178">
        <v>18.527476816673047</v>
      </c>
      <c r="Q6" s="178">
        <v>18.48046598599122</v>
      </c>
      <c r="R6" s="178">
        <v>18.454813948625851</v>
      </c>
      <c r="S6" s="178">
        <v>18.436970152060933</v>
      </c>
      <c r="T6" s="178">
        <v>18.437472307109395</v>
      </c>
      <c r="U6" s="178">
        <v>18.379802192927833</v>
      </c>
      <c r="V6" s="178">
        <v>18.361250452877044</v>
      </c>
      <c r="W6" s="178">
        <v>18.396370894061775</v>
      </c>
      <c r="X6" s="178">
        <v>18.431815491567981</v>
      </c>
      <c r="Y6" s="178">
        <v>18.499024171279963</v>
      </c>
      <c r="Z6" s="178">
        <v>18.536011700547025</v>
      </c>
      <c r="AA6" s="178">
        <v>18.555774556971617</v>
      </c>
      <c r="AB6" s="178">
        <v>18.652115667001226</v>
      </c>
      <c r="AC6" s="178">
        <v>18.653253269686978</v>
      </c>
      <c r="AD6" s="178">
        <v>18.699951820818953</v>
      </c>
      <c r="AE6" s="178">
        <v>18.79002027347785</v>
      </c>
      <c r="AF6" s="178">
        <v>18.883611929629975</v>
      </c>
      <c r="AG6" s="178">
        <v>18.956489039242165</v>
      </c>
      <c r="AH6" s="178">
        <v>19.030901140021058</v>
      </c>
      <c r="AI6" s="178">
        <v>19.166007114975027</v>
      </c>
      <c r="AJ6" s="178">
        <v>19.26685553713466</v>
      </c>
      <c r="AK6" s="178">
        <v>19.336975893599583</v>
      </c>
      <c r="AL6" s="178">
        <v>19.434640652261486</v>
      </c>
      <c r="AM6" s="178">
        <v>19.572979742166993</v>
      </c>
      <c r="AN6" s="178">
        <v>19.732264801644764</v>
      </c>
      <c r="AO6" s="178">
        <v>19.88984274240449</v>
      </c>
      <c r="AP6" s="178">
        <v>20.082459891453581</v>
      </c>
      <c r="AQ6" s="178">
        <v>20.267856796255131</v>
      </c>
      <c r="AR6" s="178">
        <v>20.45100258972905</v>
      </c>
      <c r="AS6" s="178">
        <v>20.597736383283056</v>
      </c>
      <c r="AT6" s="178">
        <v>20.762820822537854</v>
      </c>
      <c r="AU6" s="178">
        <v>20.917197985744735</v>
      </c>
      <c r="AV6" s="178">
        <v>21.103107016831991</v>
      </c>
      <c r="AW6" s="178">
        <v>21.180259844609381</v>
      </c>
      <c r="AX6" s="178">
        <v>21.29768806059019</v>
      </c>
      <c r="AY6" s="178">
        <v>21.372292046690518</v>
      </c>
      <c r="AZ6" s="178">
        <v>21.437872705366409</v>
      </c>
    </row>
    <row r="7" spans="1:52" s="155" customFormat="1" x14ac:dyDescent="0.25">
      <c r="A7" s="19" t="s">
        <v>594</v>
      </c>
      <c r="B7" s="178">
        <v>41.640484819840701</v>
      </c>
      <c r="C7" s="178">
        <v>42.243852719342101</v>
      </c>
      <c r="D7" s="178">
        <v>40.104618635352175</v>
      </c>
      <c r="E7" s="178">
        <v>40.140916514432213</v>
      </c>
      <c r="F7" s="178">
        <v>39.929431450564337</v>
      </c>
      <c r="G7" s="178">
        <v>40.030006331501994</v>
      </c>
      <c r="H7" s="178">
        <v>40.148730663526578</v>
      </c>
      <c r="I7" s="178">
        <v>40.302909419738221</v>
      </c>
      <c r="J7" s="178">
        <v>40.446849482713745</v>
      </c>
      <c r="K7" s="178">
        <v>40.563770215251473</v>
      </c>
      <c r="L7" s="178">
        <v>40.693828860708244</v>
      </c>
      <c r="M7" s="178">
        <v>40.86324175503637</v>
      </c>
      <c r="N7" s="178">
        <v>41.084495308739839</v>
      </c>
      <c r="O7" s="178">
        <v>41.293383220718994</v>
      </c>
      <c r="P7" s="178">
        <v>41.441675928603843</v>
      </c>
      <c r="Q7" s="178">
        <v>41.51993379941571</v>
      </c>
      <c r="R7" s="178">
        <v>41.585413263893095</v>
      </c>
      <c r="S7" s="178">
        <v>41.664997030028182</v>
      </c>
      <c r="T7" s="178">
        <v>41.769753392915206</v>
      </c>
      <c r="U7" s="178">
        <v>41.824448794665471</v>
      </c>
      <c r="V7" s="178">
        <v>41.927316912418434</v>
      </c>
      <c r="W7" s="178">
        <v>42.089538024003318</v>
      </c>
      <c r="X7" s="178">
        <v>42.256811305328661</v>
      </c>
      <c r="Y7" s="178">
        <v>42.462722138029442</v>
      </c>
      <c r="Z7" s="178">
        <v>42.645913825295359</v>
      </c>
      <c r="AA7" s="178">
        <v>42.817011544579408</v>
      </c>
      <c r="AB7" s="178">
        <v>43.090668306398591</v>
      </c>
      <c r="AC7" s="178">
        <v>43.276390342856217</v>
      </c>
      <c r="AD7" s="178">
        <v>43.513995426721188</v>
      </c>
      <c r="AE7" s="178">
        <v>43.804574209060412</v>
      </c>
      <c r="AF7" s="178">
        <v>44.107291192823325</v>
      </c>
      <c r="AG7" s="178">
        <v>44.399106253067835</v>
      </c>
      <c r="AH7" s="178">
        <v>44.702951120379097</v>
      </c>
      <c r="AI7" s="178">
        <v>45.079748100616392</v>
      </c>
      <c r="AJ7" s="178">
        <v>45.433504081046053</v>
      </c>
      <c r="AK7" s="178">
        <v>45.766061653464298</v>
      </c>
      <c r="AL7" s="178">
        <v>46.138960737353599</v>
      </c>
      <c r="AM7" s="178">
        <v>46.563616059767966</v>
      </c>
      <c r="AN7" s="178">
        <v>47.024422354705777</v>
      </c>
      <c r="AO7" s="178">
        <v>47.498465031122841</v>
      </c>
      <c r="AP7" s="178">
        <v>48.023582878815539</v>
      </c>
      <c r="AQ7" s="178">
        <v>48.554570273833143</v>
      </c>
      <c r="AR7" s="178">
        <v>49.101141121528492</v>
      </c>
      <c r="AS7" s="178">
        <v>49.626005669987038</v>
      </c>
      <c r="AT7" s="178">
        <v>50.183098493640308</v>
      </c>
      <c r="AU7" s="178">
        <v>50.743866917757636</v>
      </c>
      <c r="AV7" s="178">
        <v>51.350155990221388</v>
      </c>
      <c r="AW7" s="178">
        <v>51.860385453055315</v>
      </c>
      <c r="AX7" s="178">
        <v>52.416557974672727</v>
      </c>
      <c r="AY7" s="178">
        <v>52.932860890406097</v>
      </c>
      <c r="AZ7" s="178">
        <v>53.447295160896999</v>
      </c>
    </row>
    <row r="8" spans="1:52" s="155" customFormat="1" x14ac:dyDescent="0.25">
      <c r="A8" s="19"/>
    </row>
    <row r="9" spans="1:52" s="155" customFormat="1" x14ac:dyDescent="0.25">
      <c r="A9" s="19"/>
      <c r="B9" s="19"/>
      <c r="C9" s="19"/>
      <c r="D9" s="19"/>
      <c r="E9" s="19"/>
      <c r="F9" s="19"/>
      <c r="G9" s="19"/>
      <c r="H9" s="622" t="s">
        <v>590</v>
      </c>
      <c r="I9" s="622"/>
      <c r="J9" s="622"/>
      <c r="K9" s="622"/>
      <c r="L9" s="622"/>
      <c r="M9" s="622"/>
      <c r="N9" s="622"/>
      <c r="O9" s="622"/>
      <c r="P9" s="622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spans="1:52" s="155" customForma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2" s="155" customForma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2" s="155" customForma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2" s="155" customForma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2" s="155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2" s="155" customForma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2" s="155" customForma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s="155" customForma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s="155" customForma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s="155" customForma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s="155" customForma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s="155" customForma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s="155" customForma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</row>
    <row r="23" spans="1:51" s="155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s="155" customForma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s="155" customForma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s="155" customForma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x14ac:dyDescent="0.25">
      <c r="A27" s="436"/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  <c r="AV27" s="436"/>
      <c r="AW27" s="436"/>
      <c r="AX27" s="436"/>
      <c r="AY27" s="436"/>
    </row>
    <row r="28" spans="1:51" x14ac:dyDescent="0.25">
      <c r="A28" s="436"/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6"/>
      <c r="AX28" s="436"/>
      <c r="AY28" s="436"/>
    </row>
    <row r="29" spans="1:51" x14ac:dyDescent="0.25">
      <c r="A29" s="436"/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436"/>
      <c r="AX29" s="436"/>
      <c r="AY29" s="436"/>
    </row>
    <row r="30" spans="1:51" x14ac:dyDescent="0.25">
      <c r="A30" s="436"/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436"/>
      <c r="AX30" s="436"/>
      <c r="AY30" s="436"/>
    </row>
    <row r="31" spans="1:51" x14ac:dyDescent="0.25">
      <c r="A31" s="436"/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6"/>
      <c r="AW31" s="436"/>
      <c r="AX31" s="436"/>
      <c r="AY31" s="436"/>
    </row>
    <row r="32" spans="1:51" x14ac:dyDescent="0.25">
      <c r="A32" s="436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436"/>
      <c r="AQ32" s="436"/>
      <c r="AR32" s="436"/>
      <c r="AS32" s="436"/>
      <c r="AT32" s="436"/>
      <c r="AU32" s="436"/>
      <c r="AV32" s="436"/>
      <c r="AW32" s="436"/>
      <c r="AX32" s="436"/>
      <c r="AY32" s="436"/>
    </row>
    <row r="33" spans="1:51" x14ac:dyDescent="0.25">
      <c r="A33" s="436"/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436"/>
      <c r="AQ33" s="436"/>
      <c r="AR33" s="436"/>
      <c r="AS33" s="436"/>
      <c r="AT33" s="436"/>
      <c r="AU33" s="436"/>
      <c r="AV33" s="436"/>
      <c r="AW33" s="436"/>
      <c r="AX33" s="436"/>
      <c r="AY33" s="436"/>
    </row>
    <row r="34" spans="1:51" x14ac:dyDescent="0.25">
      <c r="A34" s="436"/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436"/>
      <c r="AP34" s="436"/>
      <c r="AQ34" s="436"/>
      <c r="AR34" s="436"/>
      <c r="AS34" s="436"/>
      <c r="AT34" s="436"/>
      <c r="AU34" s="436"/>
      <c r="AV34" s="436"/>
      <c r="AW34" s="436"/>
      <c r="AX34" s="436"/>
      <c r="AY34" s="436"/>
    </row>
    <row r="35" spans="1:51" x14ac:dyDescent="0.25">
      <c r="A35" s="436"/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6"/>
      <c r="AO35" s="436"/>
      <c r="AP35" s="436"/>
      <c r="AQ35" s="436"/>
      <c r="AR35" s="436"/>
      <c r="AS35" s="436"/>
      <c r="AT35" s="436"/>
      <c r="AU35" s="436"/>
      <c r="AV35" s="436"/>
      <c r="AW35" s="436"/>
      <c r="AX35" s="436"/>
      <c r="AY35" s="436"/>
    </row>
    <row r="36" spans="1:51" x14ac:dyDescent="0.25">
      <c r="A36" s="436"/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436"/>
      <c r="AQ36" s="436"/>
      <c r="AR36" s="436"/>
      <c r="AS36" s="436"/>
      <c r="AT36" s="436"/>
      <c r="AU36" s="436"/>
      <c r="AV36" s="436"/>
      <c r="AW36" s="436"/>
      <c r="AX36" s="436"/>
      <c r="AY36" s="436"/>
    </row>
    <row r="37" spans="1:51" x14ac:dyDescent="0.25">
      <c r="A37" s="436"/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436"/>
      <c r="AQ37" s="436"/>
      <c r="AR37" s="436"/>
      <c r="AS37" s="436"/>
      <c r="AT37" s="436"/>
      <c r="AU37" s="436"/>
      <c r="AV37" s="436"/>
      <c r="AW37" s="436"/>
      <c r="AX37" s="436"/>
      <c r="AY37" s="436"/>
    </row>
    <row r="38" spans="1:51" x14ac:dyDescent="0.25">
      <c r="A38" s="436"/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436"/>
      <c r="AQ38" s="436"/>
      <c r="AR38" s="436"/>
      <c r="AS38" s="436"/>
      <c r="AT38" s="436"/>
      <c r="AU38" s="436"/>
      <c r="AV38" s="436"/>
      <c r="AW38" s="436"/>
      <c r="AX38" s="436"/>
      <c r="AY38" s="436"/>
    </row>
    <row r="39" spans="1:51" x14ac:dyDescent="0.25">
      <c r="A39" s="436"/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</row>
    <row r="40" spans="1:51" x14ac:dyDescent="0.25">
      <c r="A40" s="436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436"/>
      <c r="AQ40" s="436"/>
      <c r="AR40" s="436"/>
      <c r="AS40" s="436"/>
      <c r="AT40" s="436"/>
      <c r="AU40" s="436"/>
      <c r="AV40" s="436"/>
      <c r="AW40" s="436"/>
      <c r="AX40" s="436"/>
      <c r="AY40" s="436"/>
    </row>
    <row r="41" spans="1:51" x14ac:dyDescent="0.25">
      <c r="A41" s="436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6"/>
      <c r="AX41" s="436"/>
      <c r="AY41" s="436"/>
    </row>
    <row r="42" spans="1:51" x14ac:dyDescent="0.25">
      <c r="A42" s="436"/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</row>
    <row r="43" spans="1:51" x14ac:dyDescent="0.25">
      <c r="A43" s="436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</row>
    <row r="44" spans="1:51" x14ac:dyDescent="0.25">
      <c r="A44" s="436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</row>
    <row r="45" spans="1:51" x14ac:dyDescent="0.25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6"/>
      <c r="AX45" s="436"/>
      <c r="AY45" s="436"/>
    </row>
    <row r="46" spans="1:51" x14ac:dyDescent="0.25">
      <c r="A46" s="436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6"/>
      <c r="AQ46" s="436"/>
      <c r="AR46" s="436"/>
      <c r="AS46" s="436"/>
      <c r="AT46" s="436"/>
      <c r="AU46" s="436"/>
      <c r="AV46" s="436"/>
      <c r="AW46" s="436"/>
      <c r="AX46" s="436"/>
      <c r="AY46" s="436"/>
    </row>
    <row r="47" spans="1:51" x14ac:dyDescent="0.25">
      <c r="A47" s="436"/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/>
      <c r="AP47" s="436"/>
      <c r="AQ47" s="436"/>
      <c r="AR47" s="436"/>
      <c r="AS47" s="436"/>
      <c r="AT47" s="436"/>
      <c r="AU47" s="436"/>
      <c r="AV47" s="436"/>
      <c r="AW47" s="436"/>
      <c r="AX47" s="436"/>
      <c r="AY47" s="436"/>
    </row>
    <row r="48" spans="1:51" x14ac:dyDescent="0.25">
      <c r="A48" s="436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36"/>
      <c r="AW48" s="436"/>
      <c r="AX48" s="436"/>
      <c r="AY48" s="436"/>
    </row>
    <row r="49" spans="1:51" x14ac:dyDescent="0.25">
      <c r="A49" s="436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/>
    </row>
    <row r="50" spans="1:51" x14ac:dyDescent="0.25">
      <c r="A50" s="436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6"/>
      <c r="AL50" s="436"/>
      <c r="AM50" s="436"/>
      <c r="AN50" s="436"/>
      <c r="AO50" s="436"/>
      <c r="AP50" s="436"/>
      <c r="AQ50" s="436"/>
      <c r="AR50" s="436"/>
      <c r="AS50" s="436"/>
      <c r="AT50" s="436"/>
      <c r="AU50" s="436"/>
      <c r="AV50" s="436"/>
      <c r="AW50" s="436"/>
      <c r="AX50" s="436"/>
      <c r="AY50" s="436"/>
    </row>
    <row r="51" spans="1:51" x14ac:dyDescent="0.25">
      <c r="A51" s="436"/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6"/>
      <c r="AW51" s="436"/>
      <c r="AX51" s="436"/>
      <c r="AY51" s="436"/>
    </row>
    <row r="52" spans="1:51" x14ac:dyDescent="0.25">
      <c r="A52" s="436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</row>
    <row r="53" spans="1:51" x14ac:dyDescent="0.25">
      <c r="A53" s="436"/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  <c r="AJ53" s="436"/>
      <c r="AK53" s="436"/>
      <c r="AL53" s="436"/>
      <c r="AM53" s="436"/>
      <c r="AN53" s="436"/>
      <c r="AO53" s="436"/>
      <c r="AP53" s="436"/>
      <c r="AQ53" s="436"/>
      <c r="AR53" s="436"/>
      <c r="AS53" s="436"/>
      <c r="AT53" s="436"/>
      <c r="AU53" s="436"/>
      <c r="AV53" s="436"/>
      <c r="AW53" s="436"/>
      <c r="AX53" s="436"/>
      <c r="AY53" s="436"/>
    </row>
    <row r="54" spans="1:51" x14ac:dyDescent="0.25">
      <c r="A54" s="436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  <c r="AW54" s="436"/>
      <c r="AX54" s="436"/>
      <c r="AY54" s="436"/>
    </row>
    <row r="55" spans="1:51" x14ac:dyDescent="0.25">
      <c r="A55" s="436"/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  <c r="AV55" s="436"/>
      <c r="AW55" s="436"/>
      <c r="AX55" s="436"/>
      <c r="AY55" s="436"/>
    </row>
    <row r="56" spans="1:51" x14ac:dyDescent="0.25">
      <c r="A56" s="436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  <c r="AW56" s="436"/>
      <c r="AX56" s="436"/>
      <c r="AY56" s="436"/>
    </row>
    <row r="57" spans="1:51" x14ac:dyDescent="0.25">
      <c r="A57" s="436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6"/>
      <c r="AX57" s="436"/>
      <c r="AY57" s="436"/>
    </row>
    <row r="58" spans="1:51" x14ac:dyDescent="0.25">
      <c r="A58" s="436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</row>
    <row r="59" spans="1:51" x14ac:dyDescent="0.25">
      <c r="A59" s="436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  <c r="AW59" s="436"/>
      <c r="AX59" s="436"/>
      <c r="AY59" s="436"/>
    </row>
    <row r="60" spans="1:51" x14ac:dyDescent="0.25">
      <c r="A60" s="436"/>
      <c r="B60" s="436"/>
      <c r="C60" s="436"/>
      <c r="D60" s="436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6"/>
      <c r="AA60" s="436"/>
      <c r="AB60" s="436"/>
      <c r="AC60" s="436"/>
      <c r="AD60" s="436"/>
      <c r="AE60" s="436"/>
      <c r="AF60" s="436"/>
      <c r="AG60" s="436"/>
      <c r="AH60" s="436"/>
      <c r="AI60" s="436"/>
      <c r="AJ60" s="436"/>
      <c r="AK60" s="436"/>
      <c r="AL60" s="436"/>
      <c r="AM60" s="436"/>
      <c r="AN60" s="436"/>
      <c r="AO60" s="436"/>
      <c r="AP60" s="436"/>
      <c r="AQ60" s="436"/>
      <c r="AR60" s="436"/>
      <c r="AS60" s="436"/>
      <c r="AT60" s="436"/>
      <c r="AU60" s="436"/>
      <c r="AV60" s="436"/>
      <c r="AW60" s="436"/>
      <c r="AX60" s="436"/>
      <c r="AY60" s="436"/>
    </row>
    <row r="61" spans="1:51" x14ac:dyDescent="0.25">
      <c r="A61" s="436"/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36"/>
      <c r="AA61" s="436"/>
      <c r="AB61" s="436"/>
      <c r="AC61" s="436"/>
      <c r="AD61" s="436"/>
      <c r="AE61" s="436"/>
      <c r="AF61" s="436"/>
      <c r="AG61" s="436"/>
      <c r="AH61" s="436"/>
      <c r="AI61" s="436"/>
      <c r="AJ61" s="436"/>
      <c r="AK61" s="436"/>
      <c r="AL61" s="436"/>
      <c r="AM61" s="436"/>
      <c r="AN61" s="436"/>
      <c r="AO61" s="436"/>
      <c r="AP61" s="436"/>
      <c r="AQ61" s="436"/>
      <c r="AR61" s="436"/>
      <c r="AS61" s="436"/>
      <c r="AT61" s="436"/>
      <c r="AU61" s="436"/>
      <c r="AV61" s="436"/>
      <c r="AW61" s="436"/>
      <c r="AX61" s="436"/>
      <c r="AY61" s="436"/>
    </row>
    <row r="62" spans="1:51" x14ac:dyDescent="0.25">
      <c r="A62" s="436"/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  <c r="AI62" s="436"/>
      <c r="AJ62" s="436"/>
      <c r="AK62" s="436"/>
      <c r="AL62" s="436"/>
      <c r="AM62" s="436"/>
      <c r="AN62" s="436"/>
      <c r="AO62" s="436"/>
      <c r="AP62" s="436"/>
      <c r="AQ62" s="436"/>
      <c r="AR62" s="436"/>
      <c r="AS62" s="436"/>
      <c r="AT62" s="436"/>
      <c r="AU62" s="436"/>
      <c r="AV62" s="436"/>
      <c r="AW62" s="436"/>
      <c r="AX62" s="436"/>
      <c r="AY62" s="436"/>
    </row>
    <row r="63" spans="1:51" x14ac:dyDescent="0.25">
      <c r="A63" s="436"/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6"/>
      <c r="AF63" s="436"/>
      <c r="AG63" s="436"/>
      <c r="AH63" s="436"/>
      <c r="AI63" s="436"/>
      <c r="AJ63" s="436"/>
      <c r="AK63" s="436"/>
      <c r="AL63" s="436"/>
      <c r="AM63" s="436"/>
      <c r="AN63" s="436"/>
      <c r="AO63" s="436"/>
      <c r="AP63" s="436"/>
      <c r="AQ63" s="436"/>
      <c r="AR63" s="436"/>
      <c r="AS63" s="436"/>
      <c r="AT63" s="436"/>
      <c r="AU63" s="436"/>
      <c r="AV63" s="436"/>
      <c r="AW63" s="436"/>
      <c r="AX63" s="436"/>
      <c r="AY63" s="436"/>
    </row>
    <row r="64" spans="1:51" x14ac:dyDescent="0.25">
      <c r="A64" s="436"/>
      <c r="B64" s="436"/>
      <c r="C64" s="436"/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436"/>
      <c r="W64" s="436"/>
      <c r="X64" s="436"/>
      <c r="Y64" s="436"/>
      <c r="Z64" s="436"/>
      <c r="AA64" s="436"/>
      <c r="AB64" s="436"/>
      <c r="AC64" s="436"/>
      <c r="AD64" s="436"/>
      <c r="AE64" s="436"/>
      <c r="AF64" s="436"/>
      <c r="AG64" s="436"/>
      <c r="AH64" s="436"/>
      <c r="AI64" s="436"/>
      <c r="AJ64" s="436"/>
      <c r="AK64" s="436"/>
      <c r="AL64" s="436"/>
      <c r="AM64" s="436"/>
      <c r="AN64" s="436"/>
      <c r="AO64" s="436"/>
      <c r="AP64" s="436"/>
      <c r="AQ64" s="436"/>
      <c r="AR64" s="436"/>
      <c r="AS64" s="436"/>
      <c r="AT64" s="436"/>
      <c r="AU64" s="436"/>
      <c r="AV64" s="436"/>
      <c r="AW64" s="436"/>
      <c r="AX64" s="436"/>
      <c r="AY64" s="436"/>
    </row>
    <row r="65" spans="1:51" x14ac:dyDescent="0.25">
      <c r="A65" s="436"/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436"/>
      <c r="W65" s="436"/>
      <c r="X65" s="436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  <c r="AM65" s="436"/>
      <c r="AN65" s="436"/>
      <c r="AO65" s="436"/>
      <c r="AP65" s="436"/>
      <c r="AQ65" s="436"/>
      <c r="AR65" s="436"/>
      <c r="AS65" s="436"/>
      <c r="AT65" s="436"/>
      <c r="AU65" s="436"/>
      <c r="AV65" s="436"/>
      <c r="AW65" s="436"/>
      <c r="AX65" s="436"/>
      <c r="AY65" s="436"/>
    </row>
    <row r="66" spans="1:51" x14ac:dyDescent="0.25">
      <c r="A66" s="436"/>
      <c r="B66" s="436"/>
      <c r="C66" s="436"/>
      <c r="D66" s="436"/>
      <c r="E66" s="436"/>
      <c r="F66" s="436"/>
      <c r="G66" s="436"/>
      <c r="H66" s="436"/>
      <c r="I66" s="436"/>
      <c r="J66" s="436"/>
      <c r="K66" s="43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  <c r="Z66" s="436"/>
      <c r="AA66" s="436"/>
      <c r="AB66" s="436"/>
      <c r="AC66" s="436"/>
      <c r="AD66" s="436"/>
      <c r="AE66" s="436"/>
      <c r="AF66" s="436"/>
      <c r="AG66" s="436"/>
      <c r="AH66" s="436"/>
      <c r="AI66" s="436"/>
      <c r="AJ66" s="436"/>
      <c r="AK66" s="436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  <c r="AW66" s="436"/>
      <c r="AX66" s="436"/>
      <c r="AY66" s="436"/>
    </row>
    <row r="67" spans="1:51" x14ac:dyDescent="0.25">
      <c r="A67" s="436"/>
      <c r="B67" s="436"/>
      <c r="C67" s="436"/>
      <c r="D67" s="436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6"/>
      <c r="AB67" s="436"/>
      <c r="AC67" s="436"/>
      <c r="AD67" s="436"/>
      <c r="AE67" s="436"/>
      <c r="AF67" s="436"/>
      <c r="AG67" s="436"/>
      <c r="AH67" s="436"/>
      <c r="AI67" s="436"/>
      <c r="AJ67" s="436"/>
      <c r="AK67" s="436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  <c r="AW67" s="436"/>
      <c r="AX67" s="436"/>
      <c r="AY67" s="436"/>
    </row>
    <row r="68" spans="1:51" x14ac:dyDescent="0.25">
      <c r="A68" s="436"/>
      <c r="B68" s="436"/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36"/>
      <c r="W68" s="436"/>
      <c r="X68" s="436"/>
      <c r="Y68" s="436"/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6"/>
      <c r="AK68" s="436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  <c r="AW68" s="436"/>
      <c r="AX68" s="436"/>
      <c r="AY68" s="436"/>
    </row>
    <row r="69" spans="1:51" x14ac:dyDescent="0.25">
      <c r="A69" s="436"/>
      <c r="B69" s="436"/>
      <c r="C69" s="436"/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  <c r="AW69" s="436"/>
      <c r="AX69" s="436"/>
      <c r="AY69" s="436"/>
    </row>
    <row r="70" spans="1:51" x14ac:dyDescent="0.25">
      <c r="A70" s="436"/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</row>
    <row r="71" spans="1:51" x14ac:dyDescent="0.25">
      <c r="A71" s="436"/>
      <c r="B71" s="436"/>
      <c r="C71" s="436"/>
      <c r="D71" s="436"/>
      <c r="E71" s="436"/>
      <c r="F71" s="436"/>
      <c r="G71" s="436"/>
      <c r="H71" s="436"/>
      <c r="I71" s="436"/>
      <c r="J71" s="436"/>
      <c r="K71" s="436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6"/>
      <c r="Z71" s="436"/>
      <c r="AA71" s="436"/>
      <c r="AB71" s="436"/>
      <c r="AC71" s="436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  <c r="AW71" s="436"/>
      <c r="AX71" s="436"/>
      <c r="AY71" s="436"/>
    </row>
    <row r="72" spans="1:51" x14ac:dyDescent="0.25">
      <c r="A72" s="436"/>
      <c r="B72" s="436"/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6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</row>
    <row r="73" spans="1:51" x14ac:dyDescent="0.25">
      <c r="A73" s="436"/>
      <c r="B73" s="436"/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6"/>
      <c r="Y73" s="436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6"/>
      <c r="AX73" s="436"/>
      <c r="AY73" s="436"/>
    </row>
    <row r="74" spans="1:51" x14ac:dyDescent="0.25">
      <c r="A74" s="436"/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6"/>
      <c r="Y74" s="436"/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6"/>
      <c r="AX74" s="436"/>
      <c r="AY74" s="436"/>
    </row>
    <row r="75" spans="1:51" x14ac:dyDescent="0.25">
      <c r="A75" s="436"/>
      <c r="B75" s="436"/>
      <c r="C75" s="436"/>
      <c r="D75" s="436"/>
      <c r="E75" s="436"/>
      <c r="F75" s="436"/>
      <c r="G75" s="436"/>
      <c r="H75" s="436"/>
      <c r="I75" s="436"/>
      <c r="J75" s="436"/>
      <c r="K75" s="436"/>
      <c r="L75" s="436"/>
      <c r="M75" s="436"/>
      <c r="N75" s="436"/>
      <c r="O75" s="436"/>
      <c r="P75" s="436"/>
      <c r="Q75" s="436"/>
      <c r="R75" s="436"/>
      <c r="S75" s="436"/>
      <c r="T75" s="436"/>
      <c r="U75" s="436"/>
      <c r="V75" s="436"/>
      <c r="W75" s="436"/>
      <c r="X75" s="436"/>
      <c r="Y75" s="436"/>
      <c r="Z75" s="436"/>
      <c r="AA75" s="436"/>
      <c r="AB75" s="436"/>
      <c r="AC75" s="436"/>
      <c r="AD75" s="436"/>
      <c r="AE75" s="436"/>
      <c r="AF75" s="436"/>
      <c r="AG75" s="436"/>
      <c r="AH75" s="436"/>
      <c r="AI75" s="436"/>
      <c r="AJ75" s="436"/>
      <c r="AK75" s="436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  <c r="AW75" s="436"/>
      <c r="AX75" s="436"/>
      <c r="AY75" s="436"/>
    </row>
    <row r="76" spans="1:51" x14ac:dyDescent="0.25">
      <c r="A76" s="436"/>
      <c r="B76" s="436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  <c r="AW76" s="436"/>
      <c r="AX76" s="436"/>
      <c r="AY76" s="436"/>
    </row>
    <row r="77" spans="1:51" x14ac:dyDescent="0.25">
      <c r="A77" s="436"/>
      <c r="B77" s="436"/>
      <c r="C77" s="436"/>
      <c r="D77" s="436"/>
      <c r="E77" s="436"/>
      <c r="F77" s="436"/>
      <c r="G77" s="436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436"/>
      <c r="W77" s="436"/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  <c r="AV77" s="436"/>
      <c r="AW77" s="436"/>
      <c r="AX77" s="436"/>
      <c r="AY77" s="436"/>
    </row>
    <row r="78" spans="1:51" x14ac:dyDescent="0.25">
      <c r="A78" s="436"/>
      <c r="B78" s="436"/>
      <c r="C78" s="436"/>
      <c r="D78" s="436"/>
      <c r="E78" s="436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6"/>
      <c r="U78" s="436"/>
      <c r="V78" s="436"/>
      <c r="W78" s="436"/>
      <c r="X78" s="436"/>
      <c r="Y78" s="436"/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6"/>
      <c r="AK78" s="436"/>
      <c r="AL78" s="436"/>
      <c r="AM78" s="436"/>
      <c r="AN78" s="436"/>
      <c r="AO78" s="436"/>
      <c r="AP78" s="436"/>
      <c r="AQ78" s="436"/>
      <c r="AR78" s="436"/>
      <c r="AS78" s="436"/>
      <c r="AT78" s="436"/>
      <c r="AU78" s="436"/>
      <c r="AV78" s="436"/>
      <c r="AW78" s="436"/>
      <c r="AX78" s="436"/>
      <c r="AY78" s="436"/>
    </row>
    <row r="79" spans="1:51" x14ac:dyDescent="0.25">
      <c r="A79" s="436"/>
      <c r="B79" s="436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436"/>
      <c r="W79" s="436"/>
      <c r="X79" s="436"/>
      <c r="Y79" s="436"/>
      <c r="Z79" s="436"/>
      <c r="AA79" s="436"/>
      <c r="AB79" s="436"/>
      <c r="AC79" s="436"/>
      <c r="AD79" s="436"/>
      <c r="AE79" s="436"/>
      <c r="AF79" s="436"/>
      <c r="AG79" s="436"/>
      <c r="AH79" s="436"/>
      <c r="AI79" s="436"/>
      <c r="AJ79" s="436"/>
      <c r="AK79" s="436"/>
      <c r="AL79" s="436"/>
      <c r="AM79" s="436"/>
      <c r="AN79" s="436"/>
      <c r="AO79" s="436"/>
      <c r="AP79" s="436"/>
      <c r="AQ79" s="436"/>
      <c r="AR79" s="436"/>
      <c r="AS79" s="436"/>
      <c r="AT79" s="436"/>
      <c r="AU79" s="436"/>
      <c r="AV79" s="436"/>
      <c r="AW79" s="436"/>
      <c r="AX79" s="436"/>
      <c r="AY79" s="436"/>
    </row>
    <row r="80" spans="1:51" x14ac:dyDescent="0.25">
      <c r="A80" s="436"/>
      <c r="B80" s="436"/>
      <c r="C80" s="436"/>
      <c r="D80" s="436"/>
      <c r="E80" s="436"/>
      <c r="F80" s="436"/>
      <c r="G80" s="436"/>
      <c r="H80" s="436"/>
      <c r="I80" s="436"/>
      <c r="J80" s="436"/>
      <c r="K80" s="436"/>
      <c r="L80" s="436"/>
      <c r="M80" s="436"/>
      <c r="N80" s="436"/>
      <c r="O80" s="436"/>
      <c r="P80" s="436"/>
      <c r="Q80" s="436"/>
      <c r="R80" s="436"/>
      <c r="S80" s="436"/>
      <c r="T80" s="436"/>
      <c r="U80" s="436"/>
      <c r="V80" s="436"/>
      <c r="W80" s="436"/>
      <c r="X80" s="436"/>
      <c r="Y80" s="436"/>
      <c r="Z80" s="436"/>
      <c r="AA80" s="436"/>
      <c r="AB80" s="436"/>
      <c r="AC80" s="436"/>
      <c r="AD80" s="436"/>
      <c r="AE80" s="436"/>
      <c r="AF80" s="436"/>
      <c r="AG80" s="436"/>
      <c r="AH80" s="436"/>
      <c r="AI80" s="436"/>
      <c r="AJ80" s="436"/>
      <c r="AK80" s="436"/>
      <c r="AL80" s="436"/>
      <c r="AM80" s="436"/>
      <c r="AN80" s="436"/>
      <c r="AO80" s="436"/>
      <c r="AP80" s="436"/>
      <c r="AQ80" s="436"/>
      <c r="AR80" s="436"/>
      <c r="AS80" s="436"/>
      <c r="AT80" s="436"/>
      <c r="AU80" s="436"/>
      <c r="AV80" s="436"/>
      <c r="AW80" s="436"/>
      <c r="AX80" s="436"/>
      <c r="AY80" s="436"/>
    </row>
    <row r="81" spans="1:51" x14ac:dyDescent="0.25">
      <c r="A81" s="436"/>
      <c r="B81" s="436"/>
      <c r="C81" s="436"/>
      <c r="D81" s="436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  <c r="AW81" s="436"/>
      <c r="AX81" s="436"/>
      <c r="AY81" s="436"/>
    </row>
    <row r="82" spans="1:51" x14ac:dyDescent="0.25">
      <c r="A82" s="436"/>
      <c r="B82" s="436"/>
      <c r="C82" s="436"/>
      <c r="D82" s="436"/>
      <c r="E82" s="436"/>
      <c r="F82" s="436"/>
      <c r="G82" s="436"/>
      <c r="H82" s="436"/>
      <c r="I82" s="436"/>
      <c r="J82" s="436"/>
      <c r="K82" s="436"/>
      <c r="L82" s="436"/>
      <c r="M82" s="436"/>
      <c r="N82" s="436"/>
      <c r="O82" s="436"/>
      <c r="P82" s="436"/>
      <c r="Q82" s="436"/>
      <c r="R82" s="436"/>
      <c r="S82" s="436"/>
      <c r="T82" s="436"/>
      <c r="U82" s="436"/>
      <c r="V82" s="436"/>
      <c r="W82" s="436"/>
      <c r="X82" s="436"/>
      <c r="Y82" s="436"/>
      <c r="Z82" s="436"/>
      <c r="AA82" s="436"/>
      <c r="AB82" s="436"/>
      <c r="AC82" s="436"/>
      <c r="AD82" s="436"/>
      <c r="AE82" s="436"/>
      <c r="AF82" s="436"/>
      <c r="AG82" s="436"/>
      <c r="AH82" s="436"/>
      <c r="AI82" s="436"/>
      <c r="AJ82" s="436"/>
      <c r="AK82" s="436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  <c r="AW82" s="436"/>
      <c r="AX82" s="436"/>
      <c r="AY82" s="436"/>
    </row>
    <row r="83" spans="1:51" x14ac:dyDescent="0.25">
      <c r="A83" s="436"/>
      <c r="B83" s="436"/>
      <c r="C83" s="436"/>
      <c r="D83" s="436"/>
      <c r="E83" s="436"/>
      <c r="F83" s="436"/>
      <c r="G83" s="436"/>
      <c r="H83" s="436"/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6"/>
      <c r="V83" s="436"/>
      <c r="W83" s="436"/>
      <c r="X83" s="436"/>
      <c r="Y83" s="436"/>
      <c r="Z83" s="436"/>
      <c r="AA83" s="436"/>
      <c r="AB83" s="436"/>
      <c r="AC83" s="436"/>
      <c r="AD83" s="436"/>
      <c r="AE83" s="436"/>
      <c r="AF83" s="436"/>
      <c r="AG83" s="436"/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  <c r="AW83" s="436"/>
      <c r="AX83" s="436"/>
      <c r="AY83" s="436"/>
    </row>
  </sheetData>
  <mergeCells count="1">
    <mergeCell ref="H9:P9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showGridLines="0" workbookViewId="0">
      <selection activeCell="D6" sqref="D6"/>
    </sheetView>
  </sheetViews>
  <sheetFormatPr defaultRowHeight="15" x14ac:dyDescent="0.25"/>
  <cols>
    <col min="1" max="1" width="32" style="155" customWidth="1"/>
    <col min="2" max="16384" width="9.140625" style="155"/>
  </cols>
  <sheetData>
    <row r="1" spans="1:52" x14ac:dyDescent="0.25">
      <c r="A1" s="437"/>
      <c r="B1" s="437">
        <v>2014</v>
      </c>
      <c r="C1" s="437">
        <f>B1+1</f>
        <v>2015</v>
      </c>
      <c r="D1" s="437">
        <f t="shared" ref="D1:AZ1" si="0">C1+1</f>
        <v>2016</v>
      </c>
      <c r="E1" s="437">
        <f t="shared" si="0"/>
        <v>2017</v>
      </c>
      <c r="F1" s="437">
        <f t="shared" si="0"/>
        <v>2018</v>
      </c>
      <c r="G1" s="437">
        <f t="shared" si="0"/>
        <v>2019</v>
      </c>
      <c r="H1" s="437">
        <f t="shared" si="0"/>
        <v>2020</v>
      </c>
      <c r="I1" s="437">
        <f t="shared" si="0"/>
        <v>2021</v>
      </c>
      <c r="J1" s="437">
        <f t="shared" si="0"/>
        <v>2022</v>
      </c>
      <c r="K1" s="437">
        <f t="shared" si="0"/>
        <v>2023</v>
      </c>
      <c r="L1" s="437">
        <f t="shared" si="0"/>
        <v>2024</v>
      </c>
      <c r="M1" s="437">
        <f t="shared" si="0"/>
        <v>2025</v>
      </c>
      <c r="N1" s="437">
        <f t="shared" si="0"/>
        <v>2026</v>
      </c>
      <c r="O1" s="437">
        <f t="shared" si="0"/>
        <v>2027</v>
      </c>
      <c r="P1" s="437">
        <f t="shared" si="0"/>
        <v>2028</v>
      </c>
      <c r="Q1" s="437">
        <f t="shared" si="0"/>
        <v>2029</v>
      </c>
      <c r="R1" s="437">
        <f t="shared" si="0"/>
        <v>2030</v>
      </c>
      <c r="S1" s="437">
        <f t="shared" si="0"/>
        <v>2031</v>
      </c>
      <c r="T1" s="437">
        <f t="shared" si="0"/>
        <v>2032</v>
      </c>
      <c r="U1" s="437">
        <f t="shared" si="0"/>
        <v>2033</v>
      </c>
      <c r="V1" s="437">
        <f t="shared" si="0"/>
        <v>2034</v>
      </c>
      <c r="W1" s="437">
        <f t="shared" si="0"/>
        <v>2035</v>
      </c>
      <c r="X1" s="437">
        <f t="shared" si="0"/>
        <v>2036</v>
      </c>
      <c r="Y1" s="437">
        <f t="shared" si="0"/>
        <v>2037</v>
      </c>
      <c r="Z1" s="437">
        <f t="shared" si="0"/>
        <v>2038</v>
      </c>
      <c r="AA1" s="437">
        <f t="shared" si="0"/>
        <v>2039</v>
      </c>
      <c r="AB1" s="437">
        <f t="shared" si="0"/>
        <v>2040</v>
      </c>
      <c r="AC1" s="437">
        <f t="shared" si="0"/>
        <v>2041</v>
      </c>
      <c r="AD1" s="437">
        <f t="shared" si="0"/>
        <v>2042</v>
      </c>
      <c r="AE1" s="437">
        <f t="shared" si="0"/>
        <v>2043</v>
      </c>
      <c r="AF1" s="437">
        <f t="shared" si="0"/>
        <v>2044</v>
      </c>
      <c r="AG1" s="437">
        <f t="shared" si="0"/>
        <v>2045</v>
      </c>
      <c r="AH1" s="437">
        <f t="shared" si="0"/>
        <v>2046</v>
      </c>
      <c r="AI1" s="437">
        <f t="shared" si="0"/>
        <v>2047</v>
      </c>
      <c r="AJ1" s="437">
        <f t="shared" si="0"/>
        <v>2048</v>
      </c>
      <c r="AK1" s="437">
        <f t="shared" si="0"/>
        <v>2049</v>
      </c>
      <c r="AL1" s="437">
        <f>AK1+1</f>
        <v>2050</v>
      </c>
      <c r="AM1" s="437">
        <f t="shared" si="0"/>
        <v>2051</v>
      </c>
      <c r="AN1" s="437">
        <f t="shared" si="0"/>
        <v>2052</v>
      </c>
      <c r="AO1" s="437">
        <f t="shared" si="0"/>
        <v>2053</v>
      </c>
      <c r="AP1" s="437">
        <f t="shared" si="0"/>
        <v>2054</v>
      </c>
      <c r="AQ1" s="437">
        <f t="shared" si="0"/>
        <v>2055</v>
      </c>
      <c r="AR1" s="437">
        <f t="shared" si="0"/>
        <v>2056</v>
      </c>
      <c r="AS1" s="437">
        <f t="shared" si="0"/>
        <v>2057</v>
      </c>
      <c r="AT1" s="437">
        <f t="shared" si="0"/>
        <v>2058</v>
      </c>
      <c r="AU1" s="437">
        <f t="shared" si="0"/>
        <v>2059</v>
      </c>
      <c r="AV1" s="437">
        <f t="shared" si="0"/>
        <v>2060</v>
      </c>
      <c r="AW1" s="437">
        <f t="shared" si="0"/>
        <v>2061</v>
      </c>
      <c r="AX1" s="437">
        <f t="shared" si="0"/>
        <v>2062</v>
      </c>
      <c r="AY1" s="437">
        <f>AX1+1</f>
        <v>2063</v>
      </c>
      <c r="AZ1" s="437">
        <f t="shared" si="0"/>
        <v>2064</v>
      </c>
    </row>
    <row r="2" spans="1:52" x14ac:dyDescent="0.25">
      <c r="A2" s="19" t="s">
        <v>596</v>
      </c>
      <c r="B2" s="438">
        <v>0</v>
      </c>
      <c r="C2" s="438">
        <v>0.5</v>
      </c>
      <c r="D2" s="438">
        <v>1</v>
      </c>
      <c r="E2" s="438">
        <v>1.5</v>
      </c>
      <c r="F2" s="438">
        <v>2</v>
      </c>
      <c r="G2" s="438">
        <v>2.5</v>
      </c>
      <c r="H2" s="438">
        <v>2.5133960339902166</v>
      </c>
      <c r="I2" s="438">
        <v>2.5133960339902166</v>
      </c>
      <c r="J2" s="438">
        <v>2.5133960339902166</v>
      </c>
      <c r="K2" s="438">
        <v>2.5133960339902166</v>
      </c>
      <c r="L2" s="438">
        <v>2.5133960339902166</v>
      </c>
      <c r="M2" s="438">
        <v>2.5133960339902166</v>
      </c>
      <c r="N2" s="438">
        <v>2.5133960339902166</v>
      </c>
      <c r="O2" s="438">
        <v>2.5133960339902166</v>
      </c>
      <c r="P2" s="438">
        <v>2.5133960339902166</v>
      </c>
      <c r="Q2" s="438">
        <v>2.5133960339902166</v>
      </c>
      <c r="R2" s="438">
        <v>2.5133960339902166</v>
      </c>
      <c r="S2" s="438">
        <v>2.5133960339902166</v>
      </c>
      <c r="T2" s="438">
        <v>2.5133960339902166</v>
      </c>
      <c r="U2" s="438">
        <v>2.5133960339902166</v>
      </c>
      <c r="V2" s="438">
        <v>2.5133960339902166</v>
      </c>
      <c r="W2" s="438">
        <v>2.5133960339902166</v>
      </c>
      <c r="X2" s="438">
        <v>2.5133960339902166</v>
      </c>
      <c r="Y2" s="438">
        <v>2.5133960339902166</v>
      </c>
      <c r="Z2" s="438">
        <v>2.5133960339902166</v>
      </c>
      <c r="AA2" s="438">
        <v>2.5133960339902166</v>
      </c>
      <c r="AB2" s="438">
        <v>2.5133960339902166</v>
      </c>
      <c r="AC2" s="438">
        <v>2.5133960339902166</v>
      </c>
      <c r="AD2" s="438">
        <v>2.5133960339902166</v>
      </c>
      <c r="AE2" s="438">
        <v>2.5133960339902166</v>
      </c>
      <c r="AF2" s="438">
        <v>2.5133960339902166</v>
      </c>
      <c r="AG2" s="438">
        <v>2.5133960339902166</v>
      </c>
      <c r="AH2" s="438">
        <v>2.5133960339902166</v>
      </c>
      <c r="AI2" s="438">
        <v>2.5133960339902166</v>
      </c>
      <c r="AJ2" s="438">
        <v>2.5133960339902166</v>
      </c>
      <c r="AK2" s="438">
        <v>2.5133960339902166</v>
      </c>
      <c r="AL2" s="438">
        <v>2.5133960339902166</v>
      </c>
      <c r="AM2" s="438">
        <v>2.5133960339902166</v>
      </c>
      <c r="AN2" s="438">
        <v>2.5133960339902166</v>
      </c>
      <c r="AO2" s="438">
        <v>2.5133960339902166</v>
      </c>
      <c r="AP2" s="438">
        <v>2.5133960339902166</v>
      </c>
      <c r="AQ2" s="438">
        <v>2.5133960339902166</v>
      </c>
      <c r="AR2" s="438">
        <v>2.5133960339902166</v>
      </c>
      <c r="AS2" s="438">
        <v>2.5133960339902166</v>
      </c>
      <c r="AT2" s="438">
        <v>2.5133960339902166</v>
      </c>
      <c r="AU2" s="438">
        <v>2.5133960339902166</v>
      </c>
      <c r="AV2" s="438">
        <v>2.5133960339902166</v>
      </c>
      <c r="AW2" s="438">
        <v>2.5133960339902166</v>
      </c>
      <c r="AX2" s="438">
        <v>2.5133960339902166</v>
      </c>
      <c r="AY2" s="438">
        <v>2.5133960339902166</v>
      </c>
      <c r="AZ2" s="438">
        <v>2.5133960339902166</v>
      </c>
    </row>
    <row r="3" spans="1:52" x14ac:dyDescent="0.25">
      <c r="A3" s="19" t="s">
        <v>597</v>
      </c>
      <c r="B3" s="438">
        <v>53.575651898759425</v>
      </c>
      <c r="C3" s="438">
        <v>54.528602663955603</v>
      </c>
      <c r="D3" s="438">
        <v>53.753546177969625</v>
      </c>
      <c r="E3" s="438">
        <v>52.083395868903125</v>
      </c>
      <c r="F3" s="438">
        <v>50.19100693587297</v>
      </c>
      <c r="G3" s="438">
        <v>48.439446306206015</v>
      </c>
      <c r="H3" s="438">
        <v>46.800080963384055</v>
      </c>
      <c r="I3" s="438">
        <v>45.242531652618432</v>
      </c>
      <c r="J3" s="438">
        <v>43.793376879295579</v>
      </c>
      <c r="K3" s="438">
        <v>42.433659408758537</v>
      </c>
      <c r="L3" s="438">
        <v>41.002153195389788</v>
      </c>
      <c r="M3" s="438">
        <v>39.677299741431518</v>
      </c>
      <c r="N3" s="438">
        <v>38.531889362542081</v>
      </c>
      <c r="O3" s="438">
        <v>37.532078818394425</v>
      </c>
      <c r="P3" s="438">
        <v>36.672081381299719</v>
      </c>
      <c r="Q3" s="438">
        <v>35.843665683001284</v>
      </c>
      <c r="R3" s="438">
        <v>35.008879912791045</v>
      </c>
      <c r="S3" s="438">
        <v>34.198800590445281</v>
      </c>
      <c r="T3" s="438">
        <v>33.417297253449789</v>
      </c>
      <c r="U3" s="438">
        <v>32.706677974337836</v>
      </c>
      <c r="V3" s="438">
        <v>32.035937440818891</v>
      </c>
      <c r="W3" s="438">
        <v>31.356505433426491</v>
      </c>
      <c r="X3" s="438">
        <v>30.700779557873751</v>
      </c>
      <c r="Y3" s="438">
        <v>30.098716351624837</v>
      </c>
      <c r="Z3" s="438">
        <v>29.554337909891554</v>
      </c>
      <c r="AA3" s="438">
        <v>29.054420830944405</v>
      </c>
      <c r="AB3" s="438">
        <v>28.696358625242436</v>
      </c>
      <c r="AC3" s="438">
        <v>28.411809464894937</v>
      </c>
      <c r="AD3" s="438">
        <v>27.964465780036768</v>
      </c>
      <c r="AE3" s="438">
        <v>27.722076471982053</v>
      </c>
      <c r="AF3" s="438">
        <v>27.568011477059674</v>
      </c>
      <c r="AG3" s="438">
        <v>27.479017614280636</v>
      </c>
      <c r="AH3" s="438">
        <v>27.471048950203812</v>
      </c>
      <c r="AI3" s="438">
        <v>27.53396560734485</v>
      </c>
      <c r="AJ3" s="438">
        <v>27.727255860600781</v>
      </c>
      <c r="AK3" s="438">
        <v>28.013917843542202</v>
      </c>
      <c r="AL3" s="438">
        <v>28.366065955258762</v>
      </c>
      <c r="AM3" s="438">
        <v>28.746260513143639</v>
      </c>
      <c r="AN3" s="438">
        <v>29.296376948445442</v>
      </c>
      <c r="AO3" s="438">
        <v>30.018715070599367</v>
      </c>
      <c r="AP3" s="438">
        <v>30.889907944578443</v>
      </c>
      <c r="AQ3" s="438">
        <v>31.97200615031635</v>
      </c>
      <c r="AR3" s="438">
        <v>33.26460216235197</v>
      </c>
      <c r="AS3" s="438">
        <v>34.753514403032945</v>
      </c>
      <c r="AT3" s="438">
        <v>36.418816403188856</v>
      </c>
      <c r="AU3" s="438">
        <v>38.284231611096267</v>
      </c>
      <c r="AV3" s="438">
        <v>40.32887844572042</v>
      </c>
      <c r="AW3" s="438">
        <v>42.591589544547467</v>
      </c>
      <c r="AX3" s="438">
        <v>44.944752640011664</v>
      </c>
      <c r="AY3" s="438">
        <v>47.420769056787456</v>
      </c>
      <c r="AZ3" s="438">
        <v>50.000617369687127</v>
      </c>
    </row>
    <row r="4" spans="1:52" x14ac:dyDescent="0.25">
      <c r="A4" s="19" t="s">
        <v>591</v>
      </c>
      <c r="B4" s="438">
        <v>-0.94246371653756</v>
      </c>
      <c r="C4" s="438">
        <v>-0.56751280892608946</v>
      </c>
      <c r="D4" s="438">
        <v>-0.21648235212975209</v>
      </c>
      <c r="E4" s="438">
        <v>0.40343175230961492</v>
      </c>
      <c r="F4" s="438">
        <v>0.50919152650259747</v>
      </c>
      <c r="G4" s="438">
        <v>1.0405730138049165</v>
      </c>
      <c r="H4" s="438">
        <v>0.97637028270915271</v>
      </c>
      <c r="I4" s="438">
        <v>0.94145626641274793</v>
      </c>
      <c r="J4" s="438">
        <v>0.87164336926685371</v>
      </c>
      <c r="K4" s="438">
        <v>0.81346581293990772</v>
      </c>
      <c r="L4" s="438">
        <v>0.77871923632935625</v>
      </c>
      <c r="M4" s="438">
        <v>0.76353222882665994</v>
      </c>
      <c r="N4" s="438">
        <v>0.81484457139050681</v>
      </c>
      <c r="O4" s="438">
        <v>0.82470968661448785</v>
      </c>
      <c r="P4" s="438">
        <v>0.81242198027368806</v>
      </c>
      <c r="Q4" s="438">
        <v>0.8519051392584962</v>
      </c>
      <c r="R4" s="438">
        <v>0.9051656303040807</v>
      </c>
      <c r="S4" s="438">
        <v>0.93744067798298181</v>
      </c>
      <c r="T4" s="438">
        <v>0.95706558012182574</v>
      </c>
      <c r="U4" s="438">
        <v>0.96799444576724403</v>
      </c>
      <c r="V4" s="438">
        <v>1.0367668789065525</v>
      </c>
      <c r="W4" s="438">
        <v>1.0725101307215161</v>
      </c>
      <c r="X4" s="438">
        <v>1.0528715131690567</v>
      </c>
      <c r="Y4" s="438">
        <v>1.0381632768150104</v>
      </c>
      <c r="Z4" s="438">
        <v>0.98428434054609459</v>
      </c>
      <c r="AA4" s="438">
        <v>0.9574112222648643</v>
      </c>
      <c r="AB4" s="438">
        <v>0.94618262304202494</v>
      </c>
      <c r="AC4" s="438">
        <v>0.87300439281849895</v>
      </c>
      <c r="AD4" s="438">
        <v>0.8839375634756812</v>
      </c>
      <c r="AE4" s="438">
        <v>0.81559276869805108</v>
      </c>
      <c r="AF4" s="438">
        <v>0.7441919961917427</v>
      </c>
      <c r="AG4" s="438">
        <v>0.6807686426515267</v>
      </c>
      <c r="AH4" s="438">
        <v>0.62470119336042051</v>
      </c>
      <c r="AI4" s="438">
        <v>0.56286548852699303</v>
      </c>
      <c r="AJ4" s="438">
        <v>0.45116040980939465</v>
      </c>
      <c r="AK4" s="438">
        <v>0.3737277926101803</v>
      </c>
      <c r="AL4" s="438">
        <v>0.32816409077472519</v>
      </c>
      <c r="AM4" s="438">
        <v>0.25501638351922429</v>
      </c>
      <c r="AN4" s="438">
        <v>0.13376641289114621</v>
      </c>
      <c r="AO4" s="438">
        <v>-4.8101505750488549E-3</v>
      </c>
      <c r="AP4" s="438">
        <v>-0.14880408907990494</v>
      </c>
      <c r="AQ4" s="438">
        <v>-0.33358154045521582</v>
      </c>
      <c r="AR4" s="438">
        <v>-0.51569253834884643</v>
      </c>
      <c r="AS4" s="438">
        <v>-0.68899875872272043</v>
      </c>
      <c r="AT4" s="438">
        <v>-0.84192955964308647</v>
      </c>
      <c r="AU4" s="438">
        <v>-1.0135291461686458</v>
      </c>
      <c r="AV4" s="438">
        <v>-1.1636796481998481</v>
      </c>
      <c r="AW4" s="438">
        <v>-1.347491697713084</v>
      </c>
      <c r="AX4" s="438">
        <v>-1.4209545732596163</v>
      </c>
      <c r="AY4" s="438">
        <v>-1.5368747560515126</v>
      </c>
      <c r="AZ4" s="438">
        <v>-1.6111961691828776</v>
      </c>
    </row>
    <row r="5" spans="1:52" x14ac:dyDescent="0.25">
      <c r="A5" s="19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</row>
    <row r="6" spans="1:52" x14ac:dyDescent="0.25">
      <c r="A6" s="19"/>
      <c r="B6" s="438"/>
      <c r="C6" s="438"/>
      <c r="D6" s="158" t="s">
        <v>595</v>
      </c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</row>
    <row r="7" spans="1:52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</sheetData>
  <pageMargins left="0.7" right="0.7" top="0.75" bottom="0.75" header="0.3" footer="0.3"/>
  <pageSetup paperSize="9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showGridLines="0" workbookViewId="0">
      <selection activeCell="E6" sqref="E6"/>
    </sheetView>
  </sheetViews>
  <sheetFormatPr defaultRowHeight="15" x14ac:dyDescent="0.25"/>
  <cols>
    <col min="1" max="1" width="32" style="155" customWidth="1"/>
    <col min="2" max="16384" width="9.140625" style="155"/>
  </cols>
  <sheetData>
    <row r="1" spans="1:52" x14ac:dyDescent="0.25">
      <c r="A1" s="437"/>
      <c r="B1" s="437">
        <v>2014</v>
      </c>
      <c r="C1" s="437">
        <f>B1+1</f>
        <v>2015</v>
      </c>
      <c r="D1" s="437">
        <f t="shared" ref="D1:AZ1" si="0">C1+1</f>
        <v>2016</v>
      </c>
      <c r="E1" s="437">
        <f t="shared" si="0"/>
        <v>2017</v>
      </c>
      <c r="F1" s="437">
        <f t="shared" si="0"/>
        <v>2018</v>
      </c>
      <c r="G1" s="437">
        <f t="shared" si="0"/>
        <v>2019</v>
      </c>
      <c r="H1" s="437">
        <f t="shared" si="0"/>
        <v>2020</v>
      </c>
      <c r="I1" s="437">
        <f t="shared" si="0"/>
        <v>2021</v>
      </c>
      <c r="J1" s="437">
        <f t="shared" si="0"/>
        <v>2022</v>
      </c>
      <c r="K1" s="437">
        <f t="shared" si="0"/>
        <v>2023</v>
      </c>
      <c r="L1" s="437">
        <f t="shared" si="0"/>
        <v>2024</v>
      </c>
      <c r="M1" s="437">
        <f t="shared" si="0"/>
        <v>2025</v>
      </c>
      <c r="N1" s="437">
        <f t="shared" si="0"/>
        <v>2026</v>
      </c>
      <c r="O1" s="437">
        <f t="shared" si="0"/>
        <v>2027</v>
      </c>
      <c r="P1" s="437">
        <f t="shared" si="0"/>
        <v>2028</v>
      </c>
      <c r="Q1" s="437">
        <f t="shared" si="0"/>
        <v>2029</v>
      </c>
      <c r="R1" s="437">
        <f t="shared" si="0"/>
        <v>2030</v>
      </c>
      <c r="S1" s="437">
        <f t="shared" si="0"/>
        <v>2031</v>
      </c>
      <c r="T1" s="437">
        <f t="shared" si="0"/>
        <v>2032</v>
      </c>
      <c r="U1" s="437">
        <f t="shared" si="0"/>
        <v>2033</v>
      </c>
      <c r="V1" s="437">
        <f t="shared" si="0"/>
        <v>2034</v>
      </c>
      <c r="W1" s="437">
        <f t="shared" si="0"/>
        <v>2035</v>
      </c>
      <c r="X1" s="437">
        <f t="shared" si="0"/>
        <v>2036</v>
      </c>
      <c r="Y1" s="437">
        <f t="shared" si="0"/>
        <v>2037</v>
      </c>
      <c r="Z1" s="437">
        <f t="shared" si="0"/>
        <v>2038</v>
      </c>
      <c r="AA1" s="437">
        <f t="shared" si="0"/>
        <v>2039</v>
      </c>
      <c r="AB1" s="437">
        <f t="shared" si="0"/>
        <v>2040</v>
      </c>
      <c r="AC1" s="437">
        <f t="shared" si="0"/>
        <v>2041</v>
      </c>
      <c r="AD1" s="437">
        <f t="shared" si="0"/>
        <v>2042</v>
      </c>
      <c r="AE1" s="437">
        <f t="shared" si="0"/>
        <v>2043</v>
      </c>
      <c r="AF1" s="437">
        <f t="shared" si="0"/>
        <v>2044</v>
      </c>
      <c r="AG1" s="437">
        <f t="shared" si="0"/>
        <v>2045</v>
      </c>
      <c r="AH1" s="437">
        <f t="shared" si="0"/>
        <v>2046</v>
      </c>
      <c r="AI1" s="437">
        <f t="shared" si="0"/>
        <v>2047</v>
      </c>
      <c r="AJ1" s="437">
        <f t="shared" si="0"/>
        <v>2048</v>
      </c>
      <c r="AK1" s="437">
        <f t="shared" si="0"/>
        <v>2049</v>
      </c>
      <c r="AL1" s="437">
        <f>AK1+1</f>
        <v>2050</v>
      </c>
      <c r="AM1" s="437">
        <f t="shared" si="0"/>
        <v>2051</v>
      </c>
      <c r="AN1" s="437">
        <f t="shared" si="0"/>
        <v>2052</v>
      </c>
      <c r="AO1" s="437">
        <f t="shared" si="0"/>
        <v>2053</v>
      </c>
      <c r="AP1" s="437">
        <f t="shared" si="0"/>
        <v>2054</v>
      </c>
      <c r="AQ1" s="437">
        <f t="shared" si="0"/>
        <v>2055</v>
      </c>
      <c r="AR1" s="437">
        <f t="shared" si="0"/>
        <v>2056</v>
      </c>
      <c r="AS1" s="437">
        <f t="shared" si="0"/>
        <v>2057</v>
      </c>
      <c r="AT1" s="437">
        <f t="shared" si="0"/>
        <v>2058</v>
      </c>
      <c r="AU1" s="437">
        <f t="shared" si="0"/>
        <v>2059</v>
      </c>
      <c r="AV1" s="437">
        <f t="shared" si="0"/>
        <v>2060</v>
      </c>
      <c r="AW1" s="437">
        <f t="shared" si="0"/>
        <v>2061</v>
      </c>
      <c r="AX1" s="437">
        <f t="shared" si="0"/>
        <v>2062</v>
      </c>
      <c r="AY1" s="437">
        <f>AX1+1</f>
        <v>2063</v>
      </c>
      <c r="AZ1" s="437">
        <f t="shared" si="0"/>
        <v>2064</v>
      </c>
    </row>
    <row r="2" spans="1:52" x14ac:dyDescent="0.25">
      <c r="A2" s="19" t="s">
        <v>596</v>
      </c>
      <c r="B2" s="438">
        <v>0</v>
      </c>
      <c r="C2" s="438">
        <v>0</v>
      </c>
      <c r="D2" s="438">
        <v>0</v>
      </c>
      <c r="E2" s="438">
        <v>0</v>
      </c>
      <c r="F2" s="438">
        <v>0</v>
      </c>
      <c r="G2" s="438">
        <v>0</v>
      </c>
      <c r="H2" s="438">
        <v>2.7008756740987039</v>
      </c>
      <c r="I2" s="438">
        <v>2.7008756740987039</v>
      </c>
      <c r="J2" s="438">
        <v>2.7008756740987039</v>
      </c>
      <c r="K2" s="438">
        <v>2.7008756740987039</v>
      </c>
      <c r="L2" s="438">
        <v>2.7008756740987039</v>
      </c>
      <c r="M2" s="438">
        <v>2.7008756740987039</v>
      </c>
      <c r="N2" s="438">
        <v>2.7008756740987039</v>
      </c>
      <c r="O2" s="438">
        <v>2.7008756740987039</v>
      </c>
      <c r="P2" s="438">
        <v>2.7008756740987039</v>
      </c>
      <c r="Q2" s="438">
        <v>2.7008756740987039</v>
      </c>
      <c r="R2" s="438">
        <v>2.7008756740987039</v>
      </c>
      <c r="S2" s="438">
        <v>2.7008756740987039</v>
      </c>
      <c r="T2" s="438">
        <v>2.7008756740987039</v>
      </c>
      <c r="U2" s="438">
        <v>2.7008756740987039</v>
      </c>
      <c r="V2" s="438">
        <v>2.7008756740987039</v>
      </c>
      <c r="W2" s="438">
        <v>2.7008756740987039</v>
      </c>
      <c r="X2" s="438">
        <v>2.7008756740987039</v>
      </c>
      <c r="Y2" s="438">
        <v>2.7008756740987039</v>
      </c>
      <c r="Z2" s="438">
        <v>2.7008756740987039</v>
      </c>
      <c r="AA2" s="438">
        <v>2.7008756740987039</v>
      </c>
      <c r="AB2" s="438">
        <v>2.7008756740987039</v>
      </c>
      <c r="AC2" s="438">
        <v>2.7008756740987039</v>
      </c>
      <c r="AD2" s="438">
        <v>2.7008756740987039</v>
      </c>
      <c r="AE2" s="438">
        <v>2.7008756740987039</v>
      </c>
      <c r="AF2" s="438">
        <v>2.7008756740987039</v>
      </c>
      <c r="AG2" s="438">
        <v>2.7008756740987039</v>
      </c>
      <c r="AH2" s="438">
        <v>2.7008756740987039</v>
      </c>
      <c r="AI2" s="438">
        <v>2.7008756740987039</v>
      </c>
      <c r="AJ2" s="438">
        <v>2.7008756740987039</v>
      </c>
      <c r="AK2" s="438">
        <v>2.7008756740987039</v>
      </c>
      <c r="AL2" s="438">
        <v>2.7008756740987039</v>
      </c>
      <c r="AM2" s="438">
        <v>2.7008756740987039</v>
      </c>
      <c r="AN2" s="438">
        <v>2.7008756740987039</v>
      </c>
      <c r="AO2" s="438">
        <v>2.7008756740987039</v>
      </c>
      <c r="AP2" s="438">
        <v>2.7008756740987039</v>
      </c>
      <c r="AQ2" s="438">
        <v>2.7008756740987039</v>
      </c>
      <c r="AR2" s="438">
        <v>2.7008756740987039</v>
      </c>
      <c r="AS2" s="438">
        <v>2.7008756740987039</v>
      </c>
      <c r="AT2" s="438">
        <v>2.7008756740987039</v>
      </c>
      <c r="AU2" s="438">
        <v>2.7008756740987039</v>
      </c>
      <c r="AV2" s="438">
        <v>2.7008756740987039</v>
      </c>
      <c r="AW2" s="438">
        <v>2.7008756740987039</v>
      </c>
      <c r="AX2" s="438">
        <v>2.7008756740987039</v>
      </c>
      <c r="AY2" s="438">
        <v>2.7008756740987039</v>
      </c>
      <c r="AZ2" s="438">
        <v>2.7008756740987039</v>
      </c>
    </row>
    <row r="3" spans="1:52" x14ac:dyDescent="0.25">
      <c r="A3" s="19" t="s">
        <v>597</v>
      </c>
      <c r="B3" s="438">
        <v>53.575651898759425</v>
      </c>
      <c r="C3" s="438">
        <v>55.028602663955603</v>
      </c>
      <c r="D3" s="438">
        <v>55.235739782189654</v>
      </c>
      <c r="E3" s="438">
        <v>55.013370259898295</v>
      </c>
      <c r="F3" s="438">
        <v>55.026158290479323</v>
      </c>
      <c r="G3" s="438">
        <v>55.701257452323503</v>
      </c>
      <c r="H3" s="438">
        <v>53.818489451403259</v>
      </c>
      <c r="I3" s="438">
        <v>52.016302719324202</v>
      </c>
      <c r="J3" s="438">
        <v>50.320560569217811</v>
      </c>
      <c r="K3" s="438">
        <v>48.712524242778201</v>
      </c>
      <c r="L3" s="438">
        <v>47.010208560950375</v>
      </c>
      <c r="M3" s="438">
        <v>45.417578938835867</v>
      </c>
      <c r="N3" s="438">
        <v>44.021892425222795</v>
      </c>
      <c r="O3" s="438">
        <v>42.796054856189471</v>
      </c>
      <c r="P3" s="438">
        <v>41.738455189590226</v>
      </c>
      <c r="Q3" s="438">
        <v>40.737166796854105</v>
      </c>
      <c r="R3" s="438">
        <v>39.734983587284979</v>
      </c>
      <c r="S3" s="438">
        <v>38.76706842724257</v>
      </c>
      <c r="T3" s="438">
        <v>37.83609847017663</v>
      </c>
      <c r="U3" s="438">
        <v>36.985960276075758</v>
      </c>
      <c r="V3" s="438">
        <v>36.185590530903582</v>
      </c>
      <c r="W3" s="438">
        <v>35.379531434777398</v>
      </c>
      <c r="X3" s="438">
        <v>34.597382306959382</v>
      </c>
      <c r="Y3" s="438">
        <v>33.869542258547284</v>
      </c>
      <c r="Z3" s="438">
        <v>33.200474231538301</v>
      </c>
      <c r="AA3" s="438">
        <v>32.575033296470792</v>
      </c>
      <c r="AB3" s="438">
        <v>32.105703291160317</v>
      </c>
      <c r="AC3" s="438">
        <v>31.70889134005747</v>
      </c>
      <c r="AD3" s="438">
        <v>31.149017593548933</v>
      </c>
      <c r="AE3" s="438">
        <v>30.791225964041676</v>
      </c>
      <c r="AF3" s="438">
        <v>30.519380104145416</v>
      </c>
      <c r="AG3" s="438">
        <v>30.311088865953007</v>
      </c>
      <c r="AH3" s="438">
        <v>30.182171798245438</v>
      </c>
      <c r="AI3" s="438">
        <v>30.122457844376825</v>
      </c>
      <c r="AJ3" s="438">
        <v>30.190389536605654</v>
      </c>
      <c r="AK3" s="438">
        <v>30.348776290448292</v>
      </c>
      <c r="AL3" s="438">
        <v>30.570792040369987</v>
      </c>
      <c r="AM3" s="438">
        <v>30.817747916428935</v>
      </c>
      <c r="AN3" s="438">
        <v>31.231668554288571</v>
      </c>
      <c r="AO3" s="438">
        <v>31.814468979362402</v>
      </c>
      <c r="AP3" s="438">
        <v>32.54270749244116</v>
      </c>
      <c r="AQ3" s="438">
        <v>33.477376290922244</v>
      </c>
      <c r="AR3" s="438">
        <v>34.619072390937831</v>
      </c>
      <c r="AS3" s="438">
        <v>35.953075920555818</v>
      </c>
      <c r="AT3" s="438">
        <v>37.459318022065183</v>
      </c>
      <c r="AU3" s="438">
        <v>39.16159234971078</v>
      </c>
      <c r="AV3" s="438">
        <v>41.038948692313006</v>
      </c>
      <c r="AW3" s="438">
        <v>43.130294411851146</v>
      </c>
      <c r="AX3" s="438">
        <v>45.307768581609011</v>
      </c>
      <c r="AY3" s="438">
        <v>47.603890746430338</v>
      </c>
      <c r="AZ3" s="438">
        <v>49.999999999999986</v>
      </c>
    </row>
    <row r="4" spans="1:52" x14ac:dyDescent="0.25">
      <c r="A4" s="19" t="s">
        <v>591</v>
      </c>
      <c r="B4" s="438">
        <v>-0.94246371653756</v>
      </c>
      <c r="C4" s="438">
        <v>-1.0675128089260895</v>
      </c>
      <c r="D4" s="438">
        <v>-1.2164823521297521</v>
      </c>
      <c r="E4" s="438">
        <v>-1.0965682476903851</v>
      </c>
      <c r="F4" s="438">
        <v>-1.4908084734974025</v>
      </c>
      <c r="G4" s="438">
        <v>-1.4594269861950835</v>
      </c>
      <c r="H4" s="438">
        <v>1.16384992281764</v>
      </c>
      <c r="I4" s="438">
        <v>1.1289359065212352</v>
      </c>
      <c r="J4" s="438">
        <v>1.059123009375341</v>
      </c>
      <c r="K4" s="438">
        <v>1.000945453048395</v>
      </c>
      <c r="L4" s="438">
        <v>0.96619887643784352</v>
      </c>
      <c r="M4" s="438">
        <v>0.95101186893514722</v>
      </c>
      <c r="N4" s="438">
        <v>1.0023242114989941</v>
      </c>
      <c r="O4" s="438">
        <v>1.0121893267229751</v>
      </c>
      <c r="P4" s="438">
        <v>0.99990162038217534</v>
      </c>
      <c r="Q4" s="438">
        <v>1.0393847793669835</v>
      </c>
      <c r="R4" s="438">
        <v>1.092645270412568</v>
      </c>
      <c r="S4" s="438">
        <v>1.1249203180914691</v>
      </c>
      <c r="T4" s="438">
        <v>1.144545220230313</v>
      </c>
      <c r="U4" s="438">
        <v>1.1554740858757313</v>
      </c>
      <c r="V4" s="438">
        <v>1.2242465190150398</v>
      </c>
      <c r="W4" s="438">
        <v>1.2599897708300034</v>
      </c>
      <c r="X4" s="438">
        <v>1.240351153277544</v>
      </c>
      <c r="Y4" s="438">
        <v>1.2256429169234977</v>
      </c>
      <c r="Z4" s="438">
        <v>1.1717639806545819</v>
      </c>
      <c r="AA4" s="438">
        <v>1.1448908623733516</v>
      </c>
      <c r="AB4" s="438">
        <v>1.1336622631505122</v>
      </c>
      <c r="AC4" s="438">
        <v>1.0604840329269862</v>
      </c>
      <c r="AD4" s="438">
        <v>1.0714172035841685</v>
      </c>
      <c r="AE4" s="438">
        <v>1.0030724088065384</v>
      </c>
      <c r="AF4" s="438">
        <v>0.93167163630022998</v>
      </c>
      <c r="AG4" s="438">
        <v>0.86824828276001398</v>
      </c>
      <c r="AH4" s="438">
        <v>0.81218083346890779</v>
      </c>
      <c r="AI4" s="438">
        <v>0.75034512863548031</v>
      </c>
      <c r="AJ4" s="438">
        <v>0.63864004991788192</v>
      </c>
      <c r="AK4" s="438">
        <v>0.56120743271866758</v>
      </c>
      <c r="AL4" s="438">
        <v>0.51564373088321247</v>
      </c>
      <c r="AM4" s="438">
        <v>0.44249602362771157</v>
      </c>
      <c r="AN4" s="438">
        <v>0.32124605299963349</v>
      </c>
      <c r="AO4" s="438">
        <v>0.18266948953343842</v>
      </c>
      <c r="AP4" s="438">
        <v>3.8675551028582333E-2</v>
      </c>
      <c r="AQ4" s="438">
        <v>-0.14610190034672854</v>
      </c>
      <c r="AR4" s="438">
        <v>-0.32821289824035915</v>
      </c>
      <c r="AS4" s="438">
        <v>-0.50151911861423315</v>
      </c>
      <c r="AT4" s="438">
        <v>-0.65444991953459919</v>
      </c>
      <c r="AU4" s="438">
        <v>-0.82604950606015848</v>
      </c>
      <c r="AV4" s="438">
        <v>-0.97620000809136087</v>
      </c>
      <c r="AW4" s="438">
        <v>-1.1600120576045967</v>
      </c>
      <c r="AX4" s="438">
        <v>-1.233474933151129</v>
      </c>
      <c r="AY4" s="438">
        <v>-1.3493951159430253</v>
      </c>
      <c r="AZ4" s="438">
        <v>-1.4237165290743903</v>
      </c>
    </row>
    <row r="5" spans="1:52" x14ac:dyDescent="0.25">
      <c r="A5" s="19"/>
      <c r="B5" s="438"/>
      <c r="C5" s="438"/>
      <c r="D5" s="438"/>
      <c r="E5" s="438"/>
      <c r="F5" s="438"/>
      <c r="G5" s="438"/>
      <c r="H5" s="438"/>
      <c r="I5" s="438"/>
      <c r="J5" s="438"/>
      <c r="K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</row>
    <row r="6" spans="1:52" x14ac:dyDescent="0.25">
      <c r="A6" s="19"/>
      <c r="B6" s="19"/>
      <c r="C6" s="19"/>
      <c r="D6" s="19"/>
      <c r="E6" s="158" t="s">
        <v>598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</sheetData>
  <pageMargins left="0.7" right="0.7" top="0.75" bottom="0.75" header="0.3" footer="0.3"/>
  <pageSetup paperSize="9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showGridLines="0" workbookViewId="0">
      <selection activeCell="B12" sqref="B12"/>
    </sheetView>
  </sheetViews>
  <sheetFormatPr defaultRowHeight="15" x14ac:dyDescent="0.25"/>
  <cols>
    <col min="1" max="1" width="49.140625" style="60" customWidth="1"/>
    <col min="2" max="16384" width="9.140625" style="60"/>
  </cols>
  <sheetData>
    <row r="1" spans="1:52" x14ac:dyDescent="0.25">
      <c r="A1" s="439"/>
      <c r="B1" s="439">
        <v>2014</v>
      </c>
      <c r="C1" s="439">
        <f>B1+1</f>
        <v>2015</v>
      </c>
      <c r="D1" s="439">
        <f>C1+1</f>
        <v>2016</v>
      </c>
      <c r="E1" s="439">
        <f t="shared" ref="E1:AZ1" si="0">D1+1</f>
        <v>2017</v>
      </c>
      <c r="F1" s="439">
        <f t="shared" si="0"/>
        <v>2018</v>
      </c>
      <c r="G1" s="439">
        <f t="shared" si="0"/>
        <v>2019</v>
      </c>
      <c r="H1" s="439">
        <f t="shared" si="0"/>
        <v>2020</v>
      </c>
      <c r="I1" s="439">
        <f t="shared" si="0"/>
        <v>2021</v>
      </c>
      <c r="J1" s="439">
        <f t="shared" si="0"/>
        <v>2022</v>
      </c>
      <c r="K1" s="439">
        <f t="shared" si="0"/>
        <v>2023</v>
      </c>
      <c r="L1" s="439">
        <f t="shared" si="0"/>
        <v>2024</v>
      </c>
      <c r="M1" s="439">
        <f t="shared" si="0"/>
        <v>2025</v>
      </c>
      <c r="N1" s="439">
        <f t="shared" si="0"/>
        <v>2026</v>
      </c>
      <c r="O1" s="439">
        <f t="shared" si="0"/>
        <v>2027</v>
      </c>
      <c r="P1" s="439">
        <f t="shared" si="0"/>
        <v>2028</v>
      </c>
      <c r="Q1" s="439">
        <f t="shared" si="0"/>
        <v>2029</v>
      </c>
      <c r="R1" s="439">
        <f t="shared" si="0"/>
        <v>2030</v>
      </c>
      <c r="S1" s="439">
        <f t="shared" si="0"/>
        <v>2031</v>
      </c>
      <c r="T1" s="439">
        <f t="shared" si="0"/>
        <v>2032</v>
      </c>
      <c r="U1" s="439">
        <f t="shared" si="0"/>
        <v>2033</v>
      </c>
      <c r="V1" s="439">
        <f t="shared" si="0"/>
        <v>2034</v>
      </c>
      <c r="W1" s="439">
        <f t="shared" si="0"/>
        <v>2035</v>
      </c>
      <c r="X1" s="439">
        <f t="shared" si="0"/>
        <v>2036</v>
      </c>
      <c r="Y1" s="439">
        <f t="shared" si="0"/>
        <v>2037</v>
      </c>
      <c r="Z1" s="439">
        <f t="shared" si="0"/>
        <v>2038</v>
      </c>
      <c r="AA1" s="439">
        <f t="shared" si="0"/>
        <v>2039</v>
      </c>
      <c r="AB1" s="439">
        <f t="shared" si="0"/>
        <v>2040</v>
      </c>
      <c r="AC1" s="439">
        <f t="shared" si="0"/>
        <v>2041</v>
      </c>
      <c r="AD1" s="439">
        <f t="shared" si="0"/>
        <v>2042</v>
      </c>
      <c r="AE1" s="439">
        <f t="shared" si="0"/>
        <v>2043</v>
      </c>
      <c r="AF1" s="439">
        <f t="shared" si="0"/>
        <v>2044</v>
      </c>
      <c r="AG1" s="439">
        <f t="shared" si="0"/>
        <v>2045</v>
      </c>
      <c r="AH1" s="439">
        <f t="shared" si="0"/>
        <v>2046</v>
      </c>
      <c r="AI1" s="439">
        <f t="shared" si="0"/>
        <v>2047</v>
      </c>
      <c r="AJ1" s="439">
        <f t="shared" si="0"/>
        <v>2048</v>
      </c>
      <c r="AK1" s="439">
        <f t="shared" si="0"/>
        <v>2049</v>
      </c>
      <c r="AL1" s="439">
        <f t="shared" si="0"/>
        <v>2050</v>
      </c>
      <c r="AM1" s="439">
        <f t="shared" si="0"/>
        <v>2051</v>
      </c>
      <c r="AN1" s="439">
        <f t="shared" si="0"/>
        <v>2052</v>
      </c>
      <c r="AO1" s="439">
        <f t="shared" si="0"/>
        <v>2053</v>
      </c>
      <c r="AP1" s="439">
        <f t="shared" si="0"/>
        <v>2054</v>
      </c>
      <c r="AQ1" s="439">
        <f t="shared" si="0"/>
        <v>2055</v>
      </c>
      <c r="AR1" s="439">
        <f t="shared" si="0"/>
        <v>2056</v>
      </c>
      <c r="AS1" s="439">
        <f t="shared" si="0"/>
        <v>2057</v>
      </c>
      <c r="AT1" s="439">
        <f t="shared" si="0"/>
        <v>2058</v>
      </c>
      <c r="AU1" s="439">
        <f t="shared" si="0"/>
        <v>2059</v>
      </c>
      <c r="AV1" s="439">
        <f t="shared" si="0"/>
        <v>2060</v>
      </c>
      <c r="AW1" s="439">
        <f t="shared" si="0"/>
        <v>2061</v>
      </c>
      <c r="AX1" s="439">
        <f t="shared" si="0"/>
        <v>2062</v>
      </c>
      <c r="AY1" s="439">
        <f t="shared" si="0"/>
        <v>2063</v>
      </c>
      <c r="AZ1" s="439">
        <f t="shared" si="0"/>
        <v>2064</v>
      </c>
    </row>
    <row r="2" spans="1:52" x14ac:dyDescent="0.25">
      <c r="A2" s="318" t="s">
        <v>600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</row>
    <row r="3" spans="1:52" x14ac:dyDescent="0.25">
      <c r="A3" s="321" t="s">
        <v>434</v>
      </c>
      <c r="B3" s="438">
        <v>53.575651898759432</v>
      </c>
      <c r="C3" s="438">
        <v>55.177572207159265</v>
      </c>
      <c r="D3" s="438">
        <v>55.259489999663046</v>
      </c>
      <c r="E3" s="438">
        <v>55.429804084781608</v>
      </c>
      <c r="F3" s="438">
        <v>55.398698618314292</v>
      </c>
      <c r="G3" s="438">
        <v>56.144753868164727</v>
      </c>
      <c r="H3" s="438">
        <v>56.99176071718059</v>
      </c>
      <c r="I3" s="438">
        <v>57.970583404758109</v>
      </c>
      <c r="J3" s="438">
        <v>59.056911588481071</v>
      </c>
      <c r="K3" s="438">
        <v>60.216298277902204</v>
      </c>
      <c r="L3" s="438">
        <v>61.227709384952377</v>
      </c>
      <c r="M3" s="438">
        <v>62.281566034112267</v>
      </c>
      <c r="N3" s="438">
        <v>63.586192167095987</v>
      </c>
      <c r="O3" s="438">
        <v>65.092062722181055</v>
      </c>
      <c r="P3" s="438">
        <v>66.746430667590147</v>
      </c>
      <c r="Q3" s="438">
        <v>68.464858363400197</v>
      </c>
      <c r="R3" s="438">
        <v>70.245066102436709</v>
      </c>
      <c r="S3" s="438">
        <v>72.149771798453145</v>
      </c>
      <c r="T3" s="438">
        <v>74.186529510663092</v>
      </c>
      <c r="U3" s="438">
        <v>76.363034376264963</v>
      </c>
      <c r="V3" s="438">
        <v>78.760124777370223</v>
      </c>
      <c r="W3" s="438">
        <v>81.298913857257205</v>
      </c>
      <c r="X3" s="438">
        <v>83.929254804994002</v>
      </c>
      <c r="Y3" s="438">
        <v>86.737340750592438</v>
      </c>
      <c r="Z3" s="438">
        <v>89.676351726942016</v>
      </c>
      <c r="AA3" s="438">
        <v>92.722663020724184</v>
      </c>
      <c r="AB3" s="438">
        <v>96.329422178624114</v>
      </c>
      <c r="AC3" s="438">
        <v>100.0394542946996</v>
      </c>
      <c r="AD3" s="438">
        <v>103.80209786657431</v>
      </c>
      <c r="AE3" s="438">
        <v>107.86097081890527</v>
      </c>
      <c r="AF3" s="438">
        <v>112.103637467685</v>
      </c>
      <c r="AG3" s="438">
        <v>116.53704186379045</v>
      </c>
      <c r="AH3" s="438">
        <v>121.19646291940933</v>
      </c>
      <c r="AI3" s="438">
        <v>126.1263570034134</v>
      </c>
      <c r="AJ3" s="438">
        <v>131.27658914363226</v>
      </c>
      <c r="AK3" s="438">
        <v>136.61114491709239</v>
      </c>
      <c r="AL3" s="438">
        <v>142.21713140340859</v>
      </c>
      <c r="AM3" s="438">
        <v>148.03295070567458</v>
      </c>
      <c r="AN3" s="438">
        <v>154.18822199883112</v>
      </c>
      <c r="AO3" s="438">
        <v>160.66182891878944</v>
      </c>
      <c r="AP3" s="438">
        <v>167.47045935119408</v>
      </c>
      <c r="AQ3" s="438">
        <v>174.55765097750867</v>
      </c>
      <c r="AR3" s="438">
        <v>182.00170782813058</v>
      </c>
      <c r="AS3" s="438">
        <v>189.73362626723366</v>
      </c>
      <c r="AT3" s="438">
        <v>197.75567781347215</v>
      </c>
      <c r="AU3" s="438">
        <v>206.05853000893322</v>
      </c>
      <c r="AV3" s="438">
        <v>214.66107757763538</v>
      </c>
      <c r="AW3" s="438">
        <v>223.46692450302621</v>
      </c>
      <c r="AX3" s="438">
        <v>232.40824945846094</v>
      </c>
      <c r="AY3" s="438">
        <v>241.38912090541243</v>
      </c>
      <c r="AZ3" s="438">
        <v>250.51111741359801</v>
      </c>
    </row>
    <row r="4" spans="1:52" x14ac:dyDescent="0.25">
      <c r="A4" s="321" t="s">
        <v>440</v>
      </c>
      <c r="B4" s="438">
        <v>53.575651898759432</v>
      </c>
      <c r="C4" s="438">
        <v>55.164535015751937</v>
      </c>
      <c r="D4" s="438">
        <v>55.195242339600611</v>
      </c>
      <c r="E4" s="438">
        <v>55.282398311587897</v>
      </c>
      <c r="F4" s="438">
        <v>55.138938592039644</v>
      </c>
      <c r="G4" s="438">
        <v>55.741661262765739</v>
      </c>
      <c r="H4" s="438">
        <v>56.416236660123481</v>
      </c>
      <c r="I4" s="438">
        <v>57.195055868483323</v>
      </c>
      <c r="J4" s="438">
        <v>58.055301698354164</v>
      </c>
      <c r="K4" s="438">
        <v>58.964037640536198</v>
      </c>
      <c r="L4" s="438">
        <v>59.707011231852199</v>
      </c>
      <c r="M4" s="438">
        <v>60.488425547450333</v>
      </c>
      <c r="N4" s="438">
        <v>61.514789010916992</v>
      </c>
      <c r="O4" s="438">
        <v>62.734641112154733</v>
      </c>
      <c r="P4" s="438">
        <v>64.092388038380662</v>
      </c>
      <c r="Q4" s="438">
        <v>65.50356482413585</v>
      </c>
      <c r="R4" s="438">
        <v>66.964537770988912</v>
      </c>
      <c r="S4" s="438">
        <v>68.533581934668419</v>
      </c>
      <c r="T4" s="438">
        <v>70.216585745557722</v>
      </c>
      <c r="U4" s="438">
        <v>72.016947910535777</v>
      </c>
      <c r="V4" s="438">
        <v>74.01221247378561</v>
      </c>
      <c r="W4" s="438">
        <v>76.12797123624928</v>
      </c>
      <c r="X4" s="438">
        <v>78.315717092351562</v>
      </c>
      <c r="Y4" s="438">
        <v>80.659657909204682</v>
      </c>
      <c r="Z4" s="438">
        <v>83.110380060770453</v>
      </c>
      <c r="AA4" s="438">
        <v>85.645800200821199</v>
      </c>
      <c r="AB4" s="438">
        <v>88.685720425803837</v>
      </c>
      <c r="AC4" s="438">
        <v>91.798380738779116</v>
      </c>
      <c r="AD4" s="438">
        <v>94.929360293493872</v>
      </c>
      <c r="AE4" s="438">
        <v>98.326928453070948</v>
      </c>
      <c r="AF4" s="438">
        <v>101.87577041749252</v>
      </c>
      <c r="AG4" s="438">
        <v>105.57795390174002</v>
      </c>
      <c r="AH4" s="438">
        <v>109.46656952403927</v>
      </c>
      <c r="AI4" s="438">
        <v>113.58325269758282</v>
      </c>
      <c r="AJ4" s="438">
        <v>117.87959021215393</v>
      </c>
      <c r="AK4" s="438">
        <v>122.31823711136011</v>
      </c>
      <c r="AL4" s="438">
        <v>126.97732208966792</v>
      </c>
      <c r="AM4" s="438">
        <v>131.79959514567264</v>
      </c>
      <c r="AN4" s="438">
        <v>136.91045902213313</v>
      </c>
      <c r="AO4" s="438">
        <v>142.28847052302189</v>
      </c>
      <c r="AP4" s="438">
        <v>147.94767470689823</v>
      </c>
      <c r="AQ4" s="438">
        <v>153.84062279095411</v>
      </c>
      <c r="AR4" s="438">
        <v>160.03131936498403</v>
      </c>
      <c r="AS4" s="438">
        <v>166.45498281460434</v>
      </c>
      <c r="AT4" s="438">
        <v>173.11456349531539</v>
      </c>
      <c r="AU4" s="438">
        <v>179.99787017686288</v>
      </c>
      <c r="AV4" s="438">
        <v>187.12437434069105</v>
      </c>
      <c r="AW4" s="438">
        <v>194.39453634293665</v>
      </c>
      <c r="AX4" s="438">
        <v>201.7541408558925</v>
      </c>
      <c r="AY4" s="438">
        <v>209.11423149476974</v>
      </c>
      <c r="AZ4" s="438">
        <v>216.56141460527957</v>
      </c>
    </row>
    <row r="5" spans="1:52" x14ac:dyDescent="0.25">
      <c r="A5" s="321" t="s">
        <v>439</v>
      </c>
      <c r="B5" s="438">
        <v>55.092024319649433</v>
      </c>
      <c r="C5" s="438">
        <v>56.654332953778955</v>
      </c>
      <c r="D5" s="438">
        <v>56.667959183127891</v>
      </c>
      <c r="E5" s="438">
        <v>56.771358141973408</v>
      </c>
      <c r="F5" s="438">
        <v>56.677614443511267</v>
      </c>
      <c r="G5" s="438">
        <v>57.384340740931478</v>
      </c>
      <c r="H5" s="438">
        <v>58.198993601667709</v>
      </c>
      <c r="I5" s="438">
        <v>59.151991172897205</v>
      </c>
      <c r="J5" s="438">
        <v>60.218403203342085</v>
      </c>
      <c r="K5" s="438">
        <v>61.363326570731964</v>
      </c>
      <c r="L5" s="438">
        <v>62.361438275116441</v>
      </c>
      <c r="M5" s="438">
        <v>63.405340486019405</v>
      </c>
      <c r="N5" s="438">
        <v>64.704295991188204</v>
      </c>
      <c r="O5" s="438">
        <v>66.207997394696193</v>
      </c>
      <c r="P5" s="438">
        <v>67.863440270006407</v>
      </c>
      <c r="Q5" s="438">
        <v>69.585088434576477</v>
      </c>
      <c r="R5" s="438">
        <v>71.369893431210713</v>
      </c>
      <c r="S5" s="438">
        <v>73.281654444117791</v>
      </c>
      <c r="T5" s="438">
        <v>75.327830666631328</v>
      </c>
      <c r="U5" s="438">
        <v>77.516722971345132</v>
      </c>
      <c r="V5" s="438">
        <v>79.929409768019397</v>
      </c>
      <c r="W5" s="438">
        <v>82.485345817404905</v>
      </c>
      <c r="X5" s="438">
        <v>85.133692925152587</v>
      </c>
      <c r="Y5" s="438">
        <v>87.960851177257823</v>
      </c>
      <c r="Z5" s="438">
        <v>90.920235485252789</v>
      </c>
      <c r="AA5" s="438">
        <v>93.987683068695532</v>
      </c>
      <c r="AB5" s="438">
        <v>97.621826526080071</v>
      </c>
      <c r="AC5" s="438">
        <v>101.36037162415991</v>
      </c>
      <c r="AD5" s="438">
        <v>105.15304241427475</v>
      </c>
      <c r="AE5" s="438">
        <v>109.24249187041326</v>
      </c>
      <c r="AF5" s="438">
        <v>113.51653213763741</v>
      </c>
      <c r="AG5" s="438">
        <v>117.98257710513369</v>
      </c>
      <c r="AH5" s="438">
        <v>122.67595678623627</v>
      </c>
      <c r="AI5" s="438">
        <v>127.64123980176396</v>
      </c>
      <c r="AJ5" s="438">
        <v>132.82782752874834</v>
      </c>
      <c r="AK5" s="438">
        <v>138.19966920180099</v>
      </c>
      <c r="AL5" s="438">
        <v>143.8446719909615</v>
      </c>
      <c r="AM5" s="438">
        <v>149.70053225872829</v>
      </c>
      <c r="AN5" s="438">
        <v>155.89708789175796</v>
      </c>
      <c r="AO5" s="438">
        <v>162.41302763175977</v>
      </c>
      <c r="AP5" s="438">
        <v>169.26507860818413</v>
      </c>
      <c r="AQ5" s="438">
        <v>176.39575700772266</v>
      </c>
      <c r="AR5" s="438">
        <v>183.88447889916694</v>
      </c>
      <c r="AS5" s="438">
        <v>191.66167231122216</v>
      </c>
      <c r="AT5" s="438">
        <v>199.72940269034785</v>
      </c>
      <c r="AU5" s="438">
        <v>208.07842301751597</v>
      </c>
      <c r="AV5" s="438">
        <v>216.72745080498618</v>
      </c>
      <c r="AW5" s="438">
        <v>225.58019179092372</v>
      </c>
      <c r="AX5" s="438">
        <v>234.56777014512895</v>
      </c>
      <c r="AY5" s="438">
        <v>243.59376578845303</v>
      </c>
      <c r="AZ5" s="438">
        <v>252.76079602415021</v>
      </c>
    </row>
    <row r="6" spans="1:52" x14ac:dyDescent="0.25">
      <c r="A6" s="321" t="s">
        <v>441</v>
      </c>
      <c r="B6" s="438">
        <v>53.575651898759432</v>
      </c>
      <c r="C6" s="438">
        <v>55.217306771513861</v>
      </c>
      <c r="D6" s="438">
        <v>55.312879531162913</v>
      </c>
      <c r="E6" s="438">
        <v>55.496299156745408</v>
      </c>
      <c r="F6" s="438">
        <v>55.515654479555089</v>
      </c>
      <c r="G6" s="438">
        <v>56.50554625674188</v>
      </c>
      <c r="H6" s="438">
        <v>57.763019375638635</v>
      </c>
      <c r="I6" s="438">
        <v>59.318088275575597</v>
      </c>
      <c r="J6" s="438">
        <v>61.157952294084318</v>
      </c>
      <c r="K6" s="438">
        <v>63.246200023285624</v>
      </c>
      <c r="L6" s="438">
        <v>65.098120787602639</v>
      </c>
      <c r="M6" s="438">
        <v>67.106214096174355</v>
      </c>
      <c r="N6" s="438">
        <v>69.465696400443974</v>
      </c>
      <c r="O6" s="438">
        <v>72.094662088411923</v>
      </c>
      <c r="P6" s="438">
        <v>74.91599029797041</v>
      </c>
      <c r="Q6" s="438">
        <v>77.817075942786531</v>
      </c>
      <c r="R6" s="438">
        <v>80.771012223031619</v>
      </c>
      <c r="S6" s="438">
        <v>83.804968007244454</v>
      </c>
      <c r="T6" s="438">
        <v>86.912999947258598</v>
      </c>
      <c r="U6" s="438">
        <v>90.098509966439863</v>
      </c>
      <c r="V6" s="438">
        <v>93.431443686743577</v>
      </c>
      <c r="W6" s="438">
        <v>96.885158637675701</v>
      </c>
      <c r="X6" s="438">
        <v>100.48132475652514</v>
      </c>
      <c r="Y6" s="438">
        <v>104.32181177365467</v>
      </c>
      <c r="Z6" s="438">
        <v>108.36147810108734</v>
      </c>
      <c r="AA6" s="438">
        <v>112.58738914900448</v>
      </c>
      <c r="AB6" s="438">
        <v>117.54999058535395</v>
      </c>
      <c r="AC6" s="438">
        <v>122.68419829418087</v>
      </c>
      <c r="AD6" s="438">
        <v>127.93001543394601</v>
      </c>
      <c r="AE6" s="438">
        <v>133.5618037876462</v>
      </c>
      <c r="AF6" s="438">
        <v>139.45494668111536</v>
      </c>
      <c r="AG6" s="438">
        <v>145.62771336442592</v>
      </c>
      <c r="AH6" s="438">
        <v>152.09807634884913</v>
      </c>
      <c r="AI6" s="438">
        <v>158.9223895356952</v>
      </c>
      <c r="AJ6" s="438">
        <v>166.04154302659236</v>
      </c>
      <c r="AK6" s="438">
        <v>173.42143465359749</v>
      </c>
      <c r="AL6" s="438">
        <v>181.16788317801974</v>
      </c>
      <c r="AM6" s="438">
        <v>189.19420733085309</v>
      </c>
      <c r="AN6" s="438">
        <v>197.65260655598166</v>
      </c>
      <c r="AO6" s="438">
        <v>206.51683253395692</v>
      </c>
      <c r="AP6" s="438">
        <v>215.80255745233657</v>
      </c>
      <c r="AQ6" s="438">
        <v>225.43047713420938</v>
      </c>
      <c r="AR6" s="438">
        <v>235.50881487346038</v>
      </c>
      <c r="AS6" s="438">
        <v>245.95741278405484</v>
      </c>
      <c r="AT6" s="438">
        <v>256.77216774648468</v>
      </c>
      <c r="AU6" s="438">
        <v>267.94542984965716</v>
      </c>
      <c r="AV6" s="438">
        <v>279.48747580706305</v>
      </c>
      <c r="AW6" s="438">
        <v>291.31949699712197</v>
      </c>
      <c r="AX6" s="438">
        <v>303.33944536531067</v>
      </c>
      <c r="AY6" s="438">
        <v>315.43653603443477</v>
      </c>
      <c r="AZ6" s="438">
        <v>327.74254552310845</v>
      </c>
    </row>
    <row r="7" spans="1:52" x14ac:dyDescent="0.25">
      <c r="A7" s="321" t="s">
        <v>442</v>
      </c>
      <c r="B7" s="438">
        <v>53.575651898759432</v>
      </c>
      <c r="C7" s="438">
        <v>55.194669844648637</v>
      </c>
      <c r="D7" s="438">
        <v>55.235269421381624</v>
      </c>
      <c r="E7" s="438">
        <v>55.30429695336403</v>
      </c>
      <c r="F7" s="438">
        <v>55.234063844978763</v>
      </c>
      <c r="G7" s="438">
        <v>55.866725897158936</v>
      </c>
      <c r="H7" s="438">
        <v>56.64641590704931</v>
      </c>
      <c r="I7" s="438">
        <v>57.52117636207803</v>
      </c>
      <c r="J7" s="438">
        <v>58.519061992599099</v>
      </c>
      <c r="K7" s="438">
        <v>59.609074922369288</v>
      </c>
      <c r="L7" s="438">
        <v>60.517145468467902</v>
      </c>
      <c r="M7" s="438">
        <v>61.454312781596172</v>
      </c>
      <c r="N7" s="438">
        <v>62.653998510176052</v>
      </c>
      <c r="O7" s="438">
        <v>64.041198466202246</v>
      </c>
      <c r="P7" s="438">
        <v>65.62719064178826</v>
      </c>
      <c r="Q7" s="438">
        <v>67.242089594630343</v>
      </c>
      <c r="R7" s="438">
        <v>68.911802613517779</v>
      </c>
      <c r="S7" s="438">
        <v>70.680191223992779</v>
      </c>
      <c r="T7" s="438">
        <v>72.545317138613797</v>
      </c>
      <c r="U7" s="438">
        <v>74.615957420530535</v>
      </c>
      <c r="V7" s="438">
        <v>76.862100023333383</v>
      </c>
      <c r="W7" s="438">
        <v>79.231228671020105</v>
      </c>
      <c r="X7" s="438">
        <v>81.698333830720188</v>
      </c>
      <c r="Y7" s="438">
        <v>84.293278316958904</v>
      </c>
      <c r="Z7" s="438">
        <v>87.012246879167847</v>
      </c>
      <c r="AA7" s="438">
        <v>89.819114477654296</v>
      </c>
      <c r="AB7" s="438">
        <v>93.113639165832012</v>
      </c>
      <c r="AC7" s="438">
        <v>96.499478034573514</v>
      </c>
      <c r="AD7" s="438">
        <v>99.900032042371066</v>
      </c>
      <c r="AE7" s="438">
        <v>103.53645730262727</v>
      </c>
      <c r="AF7" s="438">
        <v>107.30342334206155</v>
      </c>
      <c r="AG7" s="438">
        <v>111.23732872137077</v>
      </c>
      <c r="AH7" s="438">
        <v>115.35986636693626</v>
      </c>
      <c r="AI7" s="438">
        <v>119.63635203146502</v>
      </c>
      <c r="AJ7" s="438">
        <v>124.08625961446069</v>
      </c>
      <c r="AK7" s="438">
        <v>128.65076637918156</v>
      </c>
      <c r="AL7" s="438">
        <v>133.40030902507186</v>
      </c>
      <c r="AM7" s="438">
        <v>138.32531864824904</v>
      </c>
      <c r="AN7" s="438">
        <v>143.47257458852297</v>
      </c>
      <c r="AO7" s="438">
        <v>148.84171419576882</v>
      </c>
      <c r="AP7" s="438">
        <v>154.50159338915799</v>
      </c>
      <c r="AQ7" s="438">
        <v>160.23457330362297</v>
      </c>
      <c r="AR7" s="438">
        <v>166.23208743687076</v>
      </c>
      <c r="AS7" s="438">
        <v>172.40165972471863</v>
      </c>
      <c r="AT7" s="438">
        <v>178.75876117620516</v>
      </c>
      <c r="AU7" s="438">
        <v>185.24393975002914</v>
      </c>
      <c r="AV7" s="438">
        <v>191.86013903808447</v>
      </c>
      <c r="AW7" s="438">
        <v>198.59647878504228</v>
      </c>
      <c r="AX7" s="438">
        <v>205.31189772948906</v>
      </c>
      <c r="AY7" s="438">
        <v>211.94396705435361</v>
      </c>
      <c r="AZ7" s="438">
        <v>218.55878936571588</v>
      </c>
    </row>
    <row r="8" spans="1:52" x14ac:dyDescent="0.25">
      <c r="A8" s="321" t="s">
        <v>443</v>
      </c>
      <c r="B8" s="438">
        <v>53.575651898759432</v>
      </c>
      <c r="C8" s="438">
        <v>55.204834645773794</v>
      </c>
      <c r="D8" s="438">
        <v>55.265592548822198</v>
      </c>
      <c r="E8" s="438">
        <v>55.380870667404906</v>
      </c>
      <c r="F8" s="438">
        <v>55.3236688819091</v>
      </c>
      <c r="G8" s="438">
        <v>55.975716923709072</v>
      </c>
      <c r="H8" s="438">
        <v>56.781395743205017</v>
      </c>
      <c r="I8" s="438">
        <v>57.695604497184092</v>
      </c>
      <c r="J8" s="438">
        <v>58.689454658132021</v>
      </c>
      <c r="K8" s="438">
        <v>59.717292764772218</v>
      </c>
      <c r="L8" s="438">
        <v>60.678328902648765</v>
      </c>
      <c r="M8" s="438">
        <v>61.647881264748527</v>
      </c>
      <c r="N8" s="438">
        <v>62.85150920010161</v>
      </c>
      <c r="O8" s="438">
        <v>64.236954334905747</v>
      </c>
      <c r="P8" s="438">
        <v>65.759384106896235</v>
      </c>
      <c r="Q8" s="438">
        <v>67.315505084576259</v>
      </c>
      <c r="R8" s="438">
        <v>68.939879224412067</v>
      </c>
      <c r="S8" s="438">
        <v>70.668176600558368</v>
      </c>
      <c r="T8" s="438">
        <v>72.551712190812253</v>
      </c>
      <c r="U8" s="438">
        <v>74.564900406344719</v>
      </c>
      <c r="V8" s="438">
        <v>76.775197972475524</v>
      </c>
      <c r="W8" s="438">
        <v>79.170269524750722</v>
      </c>
      <c r="X8" s="438">
        <v>81.621602019805493</v>
      </c>
      <c r="Y8" s="438">
        <v>84.180576458330393</v>
      </c>
      <c r="Z8" s="438">
        <v>86.86288828661074</v>
      </c>
      <c r="AA8" s="438">
        <v>89.626528535553192</v>
      </c>
      <c r="AB8" s="438">
        <v>92.955357986471654</v>
      </c>
      <c r="AC8" s="438">
        <v>96.374067713643939</v>
      </c>
      <c r="AD8" s="438">
        <v>99.831104943269764</v>
      </c>
      <c r="AE8" s="438">
        <v>103.60378518729176</v>
      </c>
      <c r="AF8" s="438">
        <v>107.56337391249595</v>
      </c>
      <c r="AG8" s="438">
        <v>111.66500431406044</v>
      </c>
      <c r="AH8" s="438">
        <v>115.99586747467895</v>
      </c>
      <c r="AI8" s="438">
        <v>120.52760900960395</v>
      </c>
      <c r="AJ8" s="438">
        <v>125.38392406689759</v>
      </c>
      <c r="AK8" s="438">
        <v>130.37533109439565</v>
      </c>
      <c r="AL8" s="438">
        <v>135.66924456803002</v>
      </c>
      <c r="AM8" s="438">
        <v>141.08374864442271</v>
      </c>
      <c r="AN8" s="438">
        <v>146.89015180021278</v>
      </c>
      <c r="AO8" s="438">
        <v>152.93472338532598</v>
      </c>
      <c r="AP8" s="438">
        <v>159.29618133273181</v>
      </c>
      <c r="AQ8" s="438">
        <v>166.00535882927062</v>
      </c>
      <c r="AR8" s="438">
        <v>172.96649709865017</v>
      </c>
      <c r="AS8" s="438">
        <v>180.28970655545893</v>
      </c>
      <c r="AT8" s="438">
        <v>187.86835164543294</v>
      </c>
      <c r="AU8" s="438">
        <v>195.76293268272119</v>
      </c>
      <c r="AV8" s="438">
        <v>204.01565364242995</v>
      </c>
      <c r="AW8" s="438">
        <v>212.46041066939597</v>
      </c>
      <c r="AX8" s="438">
        <v>221.05132063147843</v>
      </c>
      <c r="AY8" s="438">
        <v>229.94229819178764</v>
      </c>
      <c r="AZ8" s="438">
        <v>238.91553913206366</v>
      </c>
    </row>
    <row r="9" spans="1:52" x14ac:dyDescent="0.25">
      <c r="A9" s="323" t="s">
        <v>444</v>
      </c>
      <c r="B9" s="440">
        <v>53.575651898759432</v>
      </c>
      <c r="C9" s="440">
        <v>55.171562283226784</v>
      </c>
      <c r="D9" s="440">
        <v>55.204317125410341</v>
      </c>
      <c r="E9" s="440">
        <v>55.298716391012853</v>
      </c>
      <c r="F9" s="440">
        <v>55.202105853667739</v>
      </c>
      <c r="G9" s="440">
        <v>55.868145603750328</v>
      </c>
      <c r="H9" s="440">
        <v>56.635407701618519</v>
      </c>
      <c r="I9" s="440">
        <v>57.535920084640566</v>
      </c>
      <c r="J9" s="440">
        <v>58.545692700343821</v>
      </c>
      <c r="K9" s="440">
        <v>59.630006182213528</v>
      </c>
      <c r="L9" s="440">
        <v>60.573281145914208</v>
      </c>
      <c r="M9" s="440">
        <v>61.566641559090989</v>
      </c>
      <c r="N9" s="440">
        <v>62.819926207688084</v>
      </c>
      <c r="O9" s="440">
        <v>64.283325987563245</v>
      </c>
      <c r="P9" s="440">
        <v>65.90588677363634</v>
      </c>
      <c r="Q9" s="440">
        <v>67.603108662171522</v>
      </c>
      <c r="R9" s="440">
        <v>69.368440248928323</v>
      </c>
      <c r="S9" s="440">
        <v>71.261311133436109</v>
      </c>
      <c r="T9" s="440">
        <v>73.295005503979922</v>
      </c>
      <c r="U9" s="440">
        <v>75.472280926334307</v>
      </c>
      <c r="V9" s="440">
        <v>77.875812395778553</v>
      </c>
      <c r="W9" s="440">
        <v>80.428174617516248</v>
      </c>
      <c r="X9" s="440">
        <v>83.081883545641531</v>
      </c>
      <c r="Y9" s="440">
        <v>85.918800244483236</v>
      </c>
      <c r="Z9" s="440">
        <v>88.890340161656411</v>
      </c>
      <c r="AA9" s="440">
        <v>91.978440283773139</v>
      </c>
      <c r="AB9" s="440">
        <v>95.631579420407803</v>
      </c>
      <c r="AC9" s="440">
        <v>99.397496719959094</v>
      </c>
      <c r="AD9" s="440">
        <v>103.22517987024385</v>
      </c>
      <c r="AE9" s="440">
        <v>107.35762383689469</v>
      </c>
      <c r="AF9" s="440">
        <v>111.68140573802657</v>
      </c>
      <c r="AG9" s="440">
        <v>116.19955440471972</v>
      </c>
      <c r="AH9" s="440">
        <v>120.9460909016866</v>
      </c>
      <c r="AI9" s="440">
        <v>125.96840616029772</v>
      </c>
      <c r="AJ9" s="440">
        <v>131.21546098194608</v>
      </c>
      <c r="AK9" s="440">
        <v>136.65180175772304</v>
      </c>
      <c r="AL9" s="440">
        <v>142.36236035418716</v>
      </c>
      <c r="AM9" s="440">
        <v>148.28424013209263</v>
      </c>
      <c r="AN9" s="440">
        <v>154.54687279945216</v>
      </c>
      <c r="AO9" s="440">
        <v>161.12728905200018</v>
      </c>
      <c r="AP9" s="440">
        <v>168.03978894046622</v>
      </c>
      <c r="AQ9" s="440">
        <v>175.22683428964388</v>
      </c>
      <c r="AR9" s="440">
        <v>182.76682737616613</v>
      </c>
      <c r="AS9" s="440">
        <v>190.58970368015144</v>
      </c>
      <c r="AT9" s="440">
        <v>198.69728379886826</v>
      </c>
      <c r="AU9" s="440">
        <v>207.07996781933593</v>
      </c>
      <c r="AV9" s="440">
        <v>215.75625836876588</v>
      </c>
      <c r="AW9" s="440">
        <v>224.62960798453338</v>
      </c>
      <c r="AX9" s="440">
        <v>233.63129178580886</v>
      </c>
      <c r="AY9" s="440">
        <v>242.66509187374109</v>
      </c>
      <c r="AZ9" s="440">
        <v>251.83340442881621</v>
      </c>
    </row>
    <row r="10" spans="1:52" x14ac:dyDescent="0.25"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8"/>
      <c r="AW10" s="438"/>
      <c r="AX10" s="438"/>
      <c r="AY10" s="438"/>
      <c r="AZ10" s="438"/>
    </row>
    <row r="12" spans="1:52" x14ac:dyDescent="0.25">
      <c r="B12" s="158" t="s">
        <v>599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"/>
  <sheetViews>
    <sheetView showGridLines="0" workbookViewId="0">
      <selection activeCell="E9" sqref="E9"/>
    </sheetView>
  </sheetViews>
  <sheetFormatPr defaultRowHeight="15" x14ac:dyDescent="0.25"/>
  <cols>
    <col min="1" max="1" width="21.85546875" style="244" customWidth="1"/>
    <col min="2" max="38" width="9.140625" style="117"/>
    <col min="39" max="16384" width="9.140625" style="60"/>
  </cols>
  <sheetData>
    <row r="1" spans="1:68" s="238" customFormat="1" ht="15" customHeight="1" x14ac:dyDescent="0.2">
      <c r="A1" s="236"/>
      <c r="B1" s="237">
        <v>1998</v>
      </c>
      <c r="C1" s="237">
        <v>1999</v>
      </c>
      <c r="D1" s="237">
        <v>2000</v>
      </c>
      <c r="E1" s="237">
        <v>2001</v>
      </c>
      <c r="F1" s="237">
        <v>2002</v>
      </c>
      <c r="G1" s="237">
        <v>2003</v>
      </c>
      <c r="H1" s="237">
        <v>2004</v>
      </c>
      <c r="I1" s="237">
        <v>2005</v>
      </c>
      <c r="J1" s="237">
        <v>2006</v>
      </c>
      <c r="K1" s="237">
        <v>2007</v>
      </c>
      <c r="L1" s="237">
        <v>2008</v>
      </c>
      <c r="M1" s="237">
        <v>2009</v>
      </c>
      <c r="N1" s="237">
        <v>2010</v>
      </c>
      <c r="O1" s="237">
        <v>2011</v>
      </c>
      <c r="P1" s="237">
        <v>2012</v>
      </c>
      <c r="Q1" s="237">
        <v>2013</v>
      </c>
      <c r="R1" s="237">
        <v>2014</v>
      </c>
      <c r="S1" s="237">
        <v>2015</v>
      </c>
      <c r="T1" s="237">
        <v>2016</v>
      </c>
      <c r="U1" s="237">
        <v>2017</v>
      </c>
      <c r="V1" s="237">
        <v>2018</v>
      </c>
      <c r="W1" s="237">
        <v>2019</v>
      </c>
      <c r="X1" s="237">
        <v>2020</v>
      </c>
      <c r="Y1" s="237">
        <v>2021</v>
      </c>
      <c r="Z1" s="237">
        <v>2022</v>
      </c>
      <c r="AA1" s="237">
        <v>2023</v>
      </c>
      <c r="AB1" s="237">
        <v>2024</v>
      </c>
      <c r="AC1" s="237">
        <v>2025</v>
      </c>
      <c r="AD1" s="237">
        <v>2026</v>
      </c>
      <c r="AE1" s="237">
        <v>2027</v>
      </c>
      <c r="AF1" s="237">
        <v>2028</v>
      </c>
      <c r="AG1" s="237">
        <v>2029</v>
      </c>
      <c r="AH1" s="237">
        <v>2030</v>
      </c>
      <c r="AI1" s="237">
        <v>2031</v>
      </c>
      <c r="AJ1" s="237">
        <v>2032</v>
      </c>
      <c r="AK1" s="237">
        <v>2033</v>
      </c>
      <c r="AL1" s="237">
        <v>2034</v>
      </c>
      <c r="AM1" s="237">
        <v>2035</v>
      </c>
      <c r="AN1" s="237">
        <v>2036</v>
      </c>
      <c r="AO1" s="237">
        <v>2037</v>
      </c>
      <c r="AP1" s="237">
        <v>2038</v>
      </c>
      <c r="AQ1" s="237">
        <v>2039</v>
      </c>
      <c r="AR1" s="237">
        <v>2040</v>
      </c>
      <c r="AS1" s="237">
        <v>2041</v>
      </c>
      <c r="AT1" s="237">
        <v>2042</v>
      </c>
      <c r="AU1" s="237">
        <v>2043</v>
      </c>
      <c r="AV1" s="237">
        <v>2044</v>
      </c>
      <c r="AW1" s="237">
        <v>2045</v>
      </c>
      <c r="AX1" s="237">
        <v>2046</v>
      </c>
      <c r="AY1" s="237">
        <v>2047</v>
      </c>
      <c r="AZ1" s="237">
        <v>2048</v>
      </c>
      <c r="BA1" s="237">
        <v>2049</v>
      </c>
      <c r="BB1" s="237">
        <v>2050</v>
      </c>
      <c r="BC1" s="237">
        <v>2051</v>
      </c>
      <c r="BD1" s="237">
        <v>2052</v>
      </c>
      <c r="BE1" s="237">
        <v>2053</v>
      </c>
      <c r="BF1" s="237">
        <v>2054</v>
      </c>
      <c r="BG1" s="237">
        <v>2055</v>
      </c>
      <c r="BH1" s="237">
        <v>2056</v>
      </c>
      <c r="BI1" s="237">
        <v>2057</v>
      </c>
      <c r="BJ1" s="237">
        <v>2058</v>
      </c>
      <c r="BK1" s="237">
        <v>2059</v>
      </c>
      <c r="BL1" s="237">
        <v>2060</v>
      </c>
      <c r="BM1" s="237">
        <v>2061</v>
      </c>
      <c r="BN1" s="237">
        <v>2062</v>
      </c>
      <c r="BO1" s="237">
        <v>2063</v>
      </c>
      <c r="BP1" s="237">
        <v>2064</v>
      </c>
    </row>
    <row r="2" spans="1:68" s="240" customFormat="1" ht="12.75" x14ac:dyDescent="0.2">
      <c r="A2" s="238" t="s">
        <v>340</v>
      </c>
      <c r="B2" s="239">
        <v>33.868934619010496</v>
      </c>
      <c r="C2" s="239">
        <v>47.089178480990135</v>
      </c>
      <c r="D2" s="239">
        <v>49.631810187008412</v>
      </c>
      <c r="E2" s="239">
        <v>48.25225308941468</v>
      </c>
      <c r="F2" s="239">
        <v>42.788223013026268</v>
      </c>
      <c r="G2" s="239">
        <v>41.484415293922822</v>
      </c>
      <c r="H2" s="239">
        <v>40.55688941251249</v>
      </c>
      <c r="I2" s="239">
        <v>33.80477195037389</v>
      </c>
      <c r="J2" s="239">
        <v>30.687732501216441</v>
      </c>
      <c r="K2" s="239">
        <v>29.844136327960065</v>
      </c>
      <c r="L2" s="239">
        <v>28.20381552396692</v>
      </c>
      <c r="M2" s="239">
        <v>35.984605326335391</v>
      </c>
      <c r="N2" s="239">
        <v>41.101899308105104</v>
      </c>
      <c r="O2" s="239">
        <v>43.450146774298531</v>
      </c>
      <c r="P2" s="239">
        <v>52.113504037452799</v>
      </c>
      <c r="Q2" s="239">
        <v>54.595266983793969</v>
      </c>
      <c r="R2" s="239">
        <v>53.575664720181301</v>
      </c>
      <c r="S2" s="239">
        <v>55.17757220465397</v>
      </c>
      <c r="T2" s="239">
        <v>55.259493122426584</v>
      </c>
      <c r="U2" s="239">
        <v>55.429806177426045</v>
      </c>
      <c r="V2" s="239">
        <v>55.398695832608411</v>
      </c>
      <c r="W2" s="239">
        <v>56.14466877637706</v>
      </c>
      <c r="X2" s="239">
        <v>56.991876977211867</v>
      </c>
      <c r="Y2" s="239">
        <v>57.97065918326264</v>
      </c>
      <c r="Z2" s="239">
        <v>59.057120816208638</v>
      </c>
      <c r="AA2" s="239">
        <v>60.216998690817455</v>
      </c>
      <c r="AB2" s="239">
        <v>61.228150537761294</v>
      </c>
      <c r="AC2" s="239">
        <v>62.282330733420331</v>
      </c>
      <c r="AD2" s="239">
        <v>63.587462990558798</v>
      </c>
      <c r="AE2" s="239">
        <v>65.093868041176961</v>
      </c>
      <c r="AF2" s="239">
        <v>66.748522720029243</v>
      </c>
      <c r="AG2" s="239">
        <v>68.469553595178084</v>
      </c>
      <c r="AH2" s="239">
        <v>70.252512629617954</v>
      </c>
      <c r="AI2" s="239">
        <v>72.160168301006308</v>
      </c>
      <c r="AJ2" s="239">
        <v>74.197105649320221</v>
      </c>
      <c r="AK2" s="239">
        <v>76.375276217579284</v>
      </c>
      <c r="AL2" s="239">
        <v>78.773453421562749</v>
      </c>
      <c r="AM2" s="239">
        <v>81.313533801309262</v>
      </c>
      <c r="AN2" s="239">
        <v>83.945677158113241</v>
      </c>
      <c r="AO2" s="239">
        <v>86.756156711006454</v>
      </c>
      <c r="AP2" s="239">
        <v>89.697642379869023</v>
      </c>
      <c r="AQ2" s="239">
        <v>92.745516941153724</v>
      </c>
      <c r="AR2" s="239">
        <v>96.355479345440386</v>
      </c>
      <c r="AS2" s="239">
        <v>100.06982187633827</v>
      </c>
      <c r="AT2" s="239">
        <v>103.83291958149954</v>
      </c>
      <c r="AU2" s="239">
        <v>107.89428336911593</v>
      </c>
      <c r="AV2" s="239">
        <v>112.14228731664744</v>
      </c>
      <c r="AW2" s="239">
        <v>116.58037456519774</v>
      </c>
      <c r="AX2" s="239">
        <v>121.24692558981351</v>
      </c>
      <c r="AY2" s="239">
        <v>126.18459505641242</v>
      </c>
      <c r="AZ2" s="239">
        <v>131.34393806157928</v>
      </c>
      <c r="BA2" s="239">
        <v>136.69139069270767</v>
      </c>
      <c r="BB2" s="239">
        <v>142.30681818349035</v>
      </c>
      <c r="BC2" s="239">
        <v>148.13556925816974</v>
      </c>
      <c r="BD2" s="239">
        <v>154.30196584562086</v>
      </c>
      <c r="BE2" s="239">
        <v>160.79207039540393</v>
      </c>
      <c r="BF2" s="239">
        <v>167.61768419074849</v>
      </c>
      <c r="BG2" s="239">
        <v>174.72546598185005</v>
      </c>
      <c r="BH2" s="239">
        <v>182.17676997306674</v>
      </c>
      <c r="BI2" s="239">
        <v>189.91866662106639</v>
      </c>
      <c r="BJ2" s="239">
        <v>197.95509896429996</v>
      </c>
      <c r="BK2" s="239">
        <v>206.27106536233691</v>
      </c>
      <c r="BL2" s="239">
        <v>214.89338838326452</v>
      </c>
      <c r="BM2" s="239">
        <v>223.72395283834982</v>
      </c>
      <c r="BN2" s="239">
        <v>232.6878413517004</v>
      </c>
      <c r="BO2" s="239">
        <v>241.68608617280839</v>
      </c>
      <c r="BP2" s="239">
        <v>250.83040226030374</v>
      </c>
    </row>
    <row r="3" spans="1:68" s="240" customFormat="1" ht="12.75" x14ac:dyDescent="0.2">
      <c r="A3" s="238" t="s">
        <v>341</v>
      </c>
      <c r="B3" s="239">
        <v>33.868934619010496</v>
      </c>
      <c r="C3" s="239">
        <v>47.089178480990135</v>
      </c>
      <c r="D3" s="239">
        <v>49.631810187008412</v>
      </c>
      <c r="E3" s="239">
        <v>48.25225308941468</v>
      </c>
      <c r="F3" s="239">
        <v>42.788223013026268</v>
      </c>
      <c r="G3" s="239">
        <v>41.484415293922822</v>
      </c>
      <c r="H3" s="239">
        <v>40.55688941251249</v>
      </c>
      <c r="I3" s="239">
        <v>33.80477195037389</v>
      </c>
      <c r="J3" s="239">
        <v>30.687732501216441</v>
      </c>
      <c r="K3" s="239">
        <v>29.844136327960065</v>
      </c>
      <c r="L3" s="239">
        <v>28.20381552396692</v>
      </c>
      <c r="M3" s="239">
        <v>35.984605326335391</v>
      </c>
      <c r="N3" s="239">
        <v>41.101899308105104</v>
      </c>
      <c r="O3" s="239">
        <v>43.450146774298531</v>
      </c>
      <c r="P3" s="239">
        <v>52.113504037452799</v>
      </c>
      <c r="Q3" s="239">
        <v>54.595266983793969</v>
      </c>
      <c r="R3" s="239">
        <v>53.575664720181301</v>
      </c>
      <c r="S3" s="239">
        <v>55.406037948239941</v>
      </c>
      <c r="T3" s="239">
        <v>55.658802892603298</v>
      </c>
      <c r="U3" s="239">
        <v>55.945846543284993</v>
      </c>
      <c r="V3" s="239">
        <v>55.984135332178361</v>
      </c>
      <c r="W3" s="239">
        <v>56.836659627590869</v>
      </c>
      <c r="X3" s="239">
        <v>57.799383127350026</v>
      </c>
      <c r="Y3" s="239">
        <v>58.912077654368268</v>
      </c>
      <c r="Z3" s="239">
        <v>60.165626019801564</v>
      </c>
      <c r="AA3" s="239">
        <v>61.592218661295995</v>
      </c>
      <c r="AB3" s="239">
        <v>63.1157304859885</v>
      </c>
      <c r="AC3" s="239">
        <v>64.916704874436547</v>
      </c>
      <c r="AD3" s="239">
        <v>67.086291550805171</v>
      </c>
      <c r="AE3" s="239">
        <v>69.643157903999978</v>
      </c>
      <c r="AF3" s="239">
        <v>72.557062958963499</v>
      </c>
      <c r="AG3" s="239">
        <v>75.746149518909263</v>
      </c>
      <c r="AH3" s="239">
        <v>79.30565682486008</v>
      </c>
      <c r="AI3" s="239">
        <v>83.371028309462829</v>
      </c>
      <c r="AJ3" s="239">
        <v>88.005214752399979</v>
      </c>
      <c r="AK3" s="239">
        <v>93.398590515576558</v>
      </c>
      <c r="AL3" s="239">
        <v>99.763969323426807</v>
      </c>
      <c r="AM3" s="239">
        <v>107.20246324036462</v>
      </c>
      <c r="AN3" s="239">
        <v>115.92110928143026</v>
      </c>
      <c r="AO3" s="239">
        <v>126.3355380562198</v>
      </c>
      <c r="AP3" s="239">
        <v>138.90494251294547</v>
      </c>
      <c r="AQ3" s="239">
        <v>154.30348909782069</v>
      </c>
      <c r="AR3" s="239">
        <v>174.50795276810902</v>
      </c>
      <c r="AS3" s="239">
        <v>200.8749123009753</v>
      </c>
      <c r="AT3" s="239">
        <v>237.37832097297041</v>
      </c>
      <c r="AU3" s="239">
        <v>291.14312080462275</v>
      </c>
      <c r="AV3" s="239">
        <v>378.39808096528611</v>
      </c>
      <c r="AW3" s="239">
        <v>544.07033289058506</v>
      </c>
      <c r="AX3" s="239">
        <v>960.11054108356677</v>
      </c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</row>
    <row r="4" spans="1:68" s="240" customFormat="1" ht="12.75" x14ac:dyDescent="0.2">
      <c r="A4" s="238" t="s">
        <v>342</v>
      </c>
      <c r="B4" s="239">
        <v>33.868934619010496</v>
      </c>
      <c r="C4" s="239">
        <v>47.089178480990135</v>
      </c>
      <c r="D4" s="239">
        <v>49.631810187008412</v>
      </c>
      <c r="E4" s="239">
        <v>48.25225308941468</v>
      </c>
      <c r="F4" s="239">
        <v>42.788223013026268</v>
      </c>
      <c r="G4" s="239">
        <v>41.484415293922822</v>
      </c>
      <c r="H4" s="239">
        <v>40.55688941251249</v>
      </c>
      <c r="I4" s="239">
        <v>33.80477195037389</v>
      </c>
      <c r="J4" s="239">
        <v>30.687732501216441</v>
      </c>
      <c r="K4" s="239">
        <v>29.844136327960065</v>
      </c>
      <c r="L4" s="239">
        <v>28.20381552396692</v>
      </c>
      <c r="M4" s="239">
        <v>35.984605326335391</v>
      </c>
      <c r="N4" s="239">
        <v>41.101899308105104</v>
      </c>
      <c r="O4" s="239">
        <v>43.450146774298531</v>
      </c>
      <c r="P4" s="239">
        <v>52.113504037452799</v>
      </c>
      <c r="Q4" s="239">
        <v>54.595266983793969</v>
      </c>
      <c r="R4" s="239">
        <v>53.575664720181301</v>
      </c>
      <c r="S4" s="239">
        <v>55.406037948239941</v>
      </c>
      <c r="T4" s="239">
        <v>55.658802892603298</v>
      </c>
      <c r="U4" s="239">
        <v>55.945846543284993</v>
      </c>
      <c r="V4" s="239">
        <v>55.984135332178361</v>
      </c>
      <c r="W4" s="239">
        <v>56.636576457281876</v>
      </c>
      <c r="X4" s="239">
        <v>57.537596748595043</v>
      </c>
      <c r="Y4" s="239">
        <v>58.521755762275355</v>
      </c>
      <c r="Z4" s="239">
        <v>59.627263846896128</v>
      </c>
      <c r="AA4" s="239">
        <v>60.904236704274631</v>
      </c>
      <c r="AB4" s="239">
        <v>62.169595991333658</v>
      </c>
      <c r="AC4" s="239">
        <v>63.824865308959566</v>
      </c>
      <c r="AD4" s="239">
        <v>65.962590693247606</v>
      </c>
      <c r="AE4" s="239">
        <v>68.606224947123906</v>
      </c>
      <c r="AF4" s="239">
        <v>71.741821128818884</v>
      </c>
      <c r="AG4" s="239">
        <v>75.314104563191293</v>
      </c>
      <c r="AH4" s="239">
        <v>79.443676380049084</v>
      </c>
      <c r="AI4" s="239">
        <v>84.291454882456733</v>
      </c>
      <c r="AJ4" s="239">
        <v>90.001998484013768</v>
      </c>
      <c r="AK4" s="239">
        <v>96.902930617959541</v>
      </c>
      <c r="AL4" s="239">
        <v>105.43383065997267</v>
      </c>
      <c r="AM4" s="239">
        <v>116.07226442382847</v>
      </c>
      <c r="AN4" s="239">
        <v>129.6649493011443</v>
      </c>
      <c r="AO4" s="239">
        <v>147.80684624786119</v>
      </c>
      <c r="AP4" s="239">
        <v>173.3323528948786</v>
      </c>
      <c r="AQ4" s="239">
        <v>212.33031382945566</v>
      </c>
      <c r="AR4" s="239">
        <v>282.76853870449526</v>
      </c>
      <c r="AS4" s="239">
        <v>456.80421419813939</v>
      </c>
      <c r="AT4" s="239">
        <v>455.38948284957053</v>
      </c>
      <c r="AU4" s="239">
        <v>693.99511965062288</v>
      </c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</row>
    <row r="5" spans="1:68" s="240" customFormat="1" ht="12.75" x14ac:dyDescent="0.2">
      <c r="A5" s="238" t="s">
        <v>343</v>
      </c>
      <c r="B5" s="239">
        <v>33.868934619010496</v>
      </c>
      <c r="C5" s="239">
        <v>47.089178480990135</v>
      </c>
      <c r="D5" s="239">
        <v>49.631810187008412</v>
      </c>
      <c r="E5" s="239">
        <v>48.25225308941468</v>
      </c>
      <c r="F5" s="239">
        <v>42.788223013026268</v>
      </c>
      <c r="G5" s="239">
        <v>41.484415293922822</v>
      </c>
      <c r="H5" s="239">
        <v>40.55688941251249</v>
      </c>
      <c r="I5" s="239">
        <v>33.80477195037389</v>
      </c>
      <c r="J5" s="239">
        <v>30.687732501216441</v>
      </c>
      <c r="K5" s="239">
        <v>29.844136327960065</v>
      </c>
      <c r="L5" s="239">
        <v>28.20381552396692</v>
      </c>
      <c r="M5" s="239">
        <v>35.984605326335391</v>
      </c>
      <c r="N5" s="239">
        <v>41.101899308105104</v>
      </c>
      <c r="O5" s="239">
        <v>43.450146774298531</v>
      </c>
      <c r="P5" s="239">
        <v>52.113504037452799</v>
      </c>
      <c r="Q5" s="239">
        <v>54.595266983793969</v>
      </c>
      <c r="R5" s="239">
        <v>53.575664720181301</v>
      </c>
      <c r="S5" s="239">
        <v>55.406037948239941</v>
      </c>
      <c r="T5" s="239">
        <v>55.660467114079445</v>
      </c>
      <c r="U5" s="239">
        <v>55.953753096031946</v>
      </c>
      <c r="V5" s="239">
        <v>56.006974860067615</v>
      </c>
      <c r="W5" s="239">
        <v>56.687697028850451</v>
      </c>
      <c r="X5" s="239">
        <v>57.783840760781636</v>
      </c>
      <c r="Y5" s="239">
        <v>59.006576721647654</v>
      </c>
      <c r="Z5" s="239">
        <v>60.403880319929272</v>
      </c>
      <c r="AA5" s="239">
        <v>62.038917471395983</v>
      </c>
      <c r="AB5" s="239">
        <v>63.749423192368958</v>
      </c>
      <c r="AC5" s="239">
        <v>65.973052631202222</v>
      </c>
      <c r="AD5" s="239">
        <v>68.835033380380949</v>
      </c>
      <c r="AE5" s="239">
        <v>72.406937766429593</v>
      </c>
      <c r="AF5" s="239">
        <v>76.73705813713697</v>
      </c>
      <c r="AG5" s="239">
        <v>81.850094799001255</v>
      </c>
      <c r="AH5" s="239">
        <v>87.98862078833524</v>
      </c>
      <c r="AI5" s="239">
        <v>95.504494500607265</v>
      </c>
      <c r="AJ5" s="239">
        <v>104.83570016421552</v>
      </c>
      <c r="AK5" s="239">
        <v>116.86725779069658</v>
      </c>
      <c r="AL5" s="239">
        <v>132.99688664471901</v>
      </c>
      <c r="AM5" s="239">
        <v>155.51134102529244</v>
      </c>
      <c r="AN5" s="239">
        <v>189.31631688803395</v>
      </c>
      <c r="AO5" s="239">
        <v>247.02073276690876</v>
      </c>
      <c r="AP5" s="239">
        <v>375.27433955402347</v>
      </c>
      <c r="AQ5" s="239">
        <v>733.4630468274629</v>
      </c>
      <c r="AR5" s="239">
        <v>801.14869559725116</v>
      </c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</row>
    <row r="6" spans="1:68" s="238" customFormat="1" ht="15" customHeight="1" thickBot="1" x14ac:dyDescent="0.25">
      <c r="A6" s="241" t="s">
        <v>344</v>
      </c>
      <c r="B6" s="242">
        <v>33.868934619010496</v>
      </c>
      <c r="C6" s="242">
        <v>47.089178480990135</v>
      </c>
      <c r="D6" s="242">
        <v>49.631810187008412</v>
      </c>
      <c r="E6" s="242">
        <v>48.25225308941468</v>
      </c>
      <c r="F6" s="242">
        <v>42.788223013026268</v>
      </c>
      <c r="G6" s="242">
        <v>41.484415293922822</v>
      </c>
      <c r="H6" s="242">
        <v>40.55688941251249</v>
      </c>
      <c r="I6" s="242">
        <v>33.80477195037389</v>
      </c>
      <c r="J6" s="242">
        <v>30.687732501216441</v>
      </c>
      <c r="K6" s="242">
        <v>29.844136327960065</v>
      </c>
      <c r="L6" s="242">
        <v>28.20381552396692</v>
      </c>
      <c r="M6" s="242">
        <v>35.984605326335391</v>
      </c>
      <c r="N6" s="242">
        <v>41.101899308105104</v>
      </c>
      <c r="O6" s="242">
        <v>43.450146774298531</v>
      </c>
      <c r="P6" s="242">
        <v>52.113504037452799</v>
      </c>
      <c r="Q6" s="242">
        <v>54.595266983793969</v>
      </c>
      <c r="R6" s="242">
        <v>53.575664720181301</v>
      </c>
      <c r="S6" s="242">
        <v>55.406037948239941</v>
      </c>
      <c r="T6" s="242">
        <v>55.66069405337165</v>
      </c>
      <c r="U6" s="242">
        <v>55.954831537582841</v>
      </c>
      <c r="V6" s="242">
        <v>56.010091734953747</v>
      </c>
      <c r="W6" s="242">
        <v>56.694679257115176</v>
      </c>
      <c r="X6" s="242">
        <v>57.895685812428809</v>
      </c>
      <c r="Y6" s="242">
        <v>59.242848335132422</v>
      </c>
      <c r="Z6" s="242">
        <v>60.789361090766732</v>
      </c>
      <c r="AA6" s="242">
        <v>62.604328387512084</v>
      </c>
      <c r="AB6" s="242">
        <v>64.532474766457426</v>
      </c>
      <c r="AC6" s="242">
        <v>67.032097428637968</v>
      </c>
      <c r="AD6" s="242">
        <v>70.246348013954446</v>
      </c>
      <c r="AE6" s="242">
        <v>74.276314950771408</v>
      </c>
      <c r="AF6" s="242">
        <v>79.210679084812881</v>
      </c>
      <c r="AG6" s="242">
        <v>85.12723912777065</v>
      </c>
      <c r="AH6" s="242">
        <v>92.356693852518831</v>
      </c>
      <c r="AI6" s="242">
        <v>101.40502894374066</v>
      </c>
      <c r="AJ6" s="242">
        <v>112.97626284147722</v>
      </c>
      <c r="AK6" s="242">
        <v>128.49702325865954</v>
      </c>
      <c r="AL6" s="242">
        <v>150.52376760151293</v>
      </c>
      <c r="AM6" s="242">
        <v>184.20787873062554</v>
      </c>
      <c r="AN6" s="242">
        <v>243.81341537300818</v>
      </c>
      <c r="AO6" s="242">
        <v>395.87575304761492</v>
      </c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</row>
    <row r="7" spans="1:68" x14ac:dyDescent="0.25">
      <c r="A7" s="243" t="s">
        <v>231</v>
      </c>
    </row>
    <row r="9" spans="1:68" x14ac:dyDescent="0.25">
      <c r="E9" s="235" t="s">
        <v>339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showGridLines="0" workbookViewId="0">
      <selection activeCell="E15" sqref="E15"/>
    </sheetView>
  </sheetViews>
  <sheetFormatPr defaultRowHeight="15" x14ac:dyDescent="0.25"/>
  <cols>
    <col min="1" max="1" width="31.140625" style="244" customWidth="1"/>
    <col min="2" max="37" width="9.140625" style="117"/>
    <col min="38" max="16384" width="9.140625" style="60"/>
  </cols>
  <sheetData>
    <row r="1" spans="1:43" s="238" customFormat="1" ht="15" customHeight="1" x14ac:dyDescent="0.2">
      <c r="A1" s="236"/>
      <c r="B1" s="237">
        <v>1999</v>
      </c>
      <c r="C1" s="237">
        <v>2000</v>
      </c>
      <c r="D1" s="237">
        <v>2001</v>
      </c>
      <c r="E1" s="237">
        <v>2002</v>
      </c>
      <c r="F1" s="237">
        <v>2003</v>
      </c>
      <c r="G1" s="237">
        <v>2004</v>
      </c>
      <c r="H1" s="237">
        <v>2005</v>
      </c>
      <c r="I1" s="237">
        <v>2006</v>
      </c>
      <c r="J1" s="237">
        <v>2007</v>
      </c>
      <c r="K1" s="237">
        <v>2008</v>
      </c>
      <c r="L1" s="237">
        <v>2009</v>
      </c>
      <c r="M1" s="237">
        <v>2010</v>
      </c>
      <c r="N1" s="237">
        <v>2011</v>
      </c>
      <c r="O1" s="237">
        <v>2012</v>
      </c>
      <c r="P1" s="237">
        <v>2013</v>
      </c>
      <c r="Q1" s="237">
        <v>2014</v>
      </c>
      <c r="R1" s="237">
        <v>2015</v>
      </c>
      <c r="S1" s="237">
        <v>2016</v>
      </c>
      <c r="T1" s="237">
        <v>2017</v>
      </c>
      <c r="U1" s="237">
        <v>2018</v>
      </c>
      <c r="V1" s="237">
        <v>2019</v>
      </c>
      <c r="W1" s="237">
        <v>2020</v>
      </c>
      <c r="X1" s="237">
        <v>2021</v>
      </c>
      <c r="Y1" s="237">
        <v>2022</v>
      </c>
      <c r="Z1" s="237">
        <v>2023</v>
      </c>
      <c r="AA1" s="237">
        <v>2024</v>
      </c>
      <c r="AB1" s="237">
        <v>2025</v>
      </c>
      <c r="AC1" s="237">
        <v>2026</v>
      </c>
      <c r="AD1" s="237">
        <v>2027</v>
      </c>
      <c r="AE1" s="237">
        <v>2028</v>
      </c>
      <c r="AF1" s="237">
        <v>2029</v>
      </c>
      <c r="AG1" s="237">
        <v>2030</v>
      </c>
      <c r="AH1" s="237">
        <v>2031</v>
      </c>
      <c r="AI1" s="237">
        <v>2032</v>
      </c>
      <c r="AJ1" s="237">
        <v>2033</v>
      </c>
      <c r="AK1" s="237">
        <v>2034</v>
      </c>
      <c r="AL1" s="237">
        <v>2035</v>
      </c>
      <c r="AM1" s="237">
        <v>2036</v>
      </c>
      <c r="AN1" s="237">
        <v>2037</v>
      </c>
      <c r="AO1" s="237">
        <v>2038</v>
      </c>
      <c r="AP1" s="237">
        <v>2039</v>
      </c>
      <c r="AQ1" s="237">
        <v>2040</v>
      </c>
    </row>
    <row r="2" spans="1:43" s="240" customFormat="1" ht="12.75" x14ac:dyDescent="0.2">
      <c r="A2" s="238" t="s">
        <v>346</v>
      </c>
      <c r="B2" s="239">
        <v>3.6849268058524416</v>
      </c>
      <c r="C2" s="239">
        <v>3.2229868463868598</v>
      </c>
      <c r="D2" s="239">
        <v>3.8172819368870137</v>
      </c>
      <c r="E2" s="239">
        <v>3.9968197481253327</v>
      </c>
      <c r="F2" s="239">
        <v>4.0153268119821774</v>
      </c>
      <c r="G2" s="239">
        <v>4.3365587747126426</v>
      </c>
      <c r="H2" s="239">
        <v>5.2610415364678857</v>
      </c>
      <c r="I2" s="239">
        <v>5.7518879909948879</v>
      </c>
      <c r="J2" s="239">
        <v>6.0533759141763142</v>
      </c>
      <c r="K2" s="239">
        <v>5.4991875455230712</v>
      </c>
      <c r="L2" s="239">
        <v>3.5423938646904247</v>
      </c>
      <c r="M2" s="239">
        <v>3.519900249073558</v>
      </c>
      <c r="N2" s="239">
        <v>3.493048412437588</v>
      </c>
      <c r="O2" s="239">
        <v>2.5817203198777321</v>
      </c>
      <c r="P2" s="239">
        <v>2.1237259394843164</v>
      </c>
      <c r="Q2" s="239">
        <v>2.2408217425319776</v>
      </c>
      <c r="R2" s="239">
        <v>2.545663801226226</v>
      </c>
      <c r="S2" s="239">
        <v>2.2369053741953451</v>
      </c>
      <c r="T2" s="239">
        <v>2.3871399715049506</v>
      </c>
      <c r="U2" s="239">
        <v>2.4537466603927243</v>
      </c>
      <c r="V2" s="239">
        <v>2.2723150187487846</v>
      </c>
      <c r="W2" s="239">
        <v>2.3330033738285323</v>
      </c>
      <c r="X2" s="239">
        <v>2.3919629772998263</v>
      </c>
      <c r="Y2" s="239">
        <v>2.4633100131069341</v>
      </c>
      <c r="Z2" s="239">
        <v>2.5343961274665077</v>
      </c>
      <c r="AA2" s="239">
        <v>2.954890079670605</v>
      </c>
      <c r="AB2" s="239">
        <v>2.9705476080334989</v>
      </c>
      <c r="AC2" s="239">
        <v>2.9212355921816879</v>
      </c>
      <c r="AD2" s="239">
        <v>2.8727612215994043</v>
      </c>
      <c r="AE2" s="239">
        <v>2.7675731942505877</v>
      </c>
      <c r="AF2" s="239">
        <v>2.7000687564241446</v>
      </c>
      <c r="AG2" s="239">
        <v>2.5751918779936034</v>
      </c>
      <c r="AH2" s="239">
        <v>2.3540763167364958</v>
      </c>
      <c r="AI2" s="239">
        <v>2.1501562384522686</v>
      </c>
      <c r="AJ2" s="239">
        <v>1.8922552914158359</v>
      </c>
      <c r="AK2" s="239">
        <v>1.6252380613095028</v>
      </c>
      <c r="AL2" s="239">
        <v>1.5103114628939807</v>
      </c>
      <c r="AM2" s="239">
        <v>1.4585594761015557</v>
      </c>
      <c r="AN2" s="239">
        <v>1.3922616630070763</v>
      </c>
      <c r="AO2" s="239">
        <v>1.3109078788802577</v>
      </c>
      <c r="AP2" s="239">
        <v>1.2781314349287669</v>
      </c>
      <c r="AQ2" s="239">
        <v>0.81514792322980156</v>
      </c>
    </row>
    <row r="3" spans="1:43" s="240" customFormat="1" ht="12.75" x14ac:dyDescent="0.2">
      <c r="A3" s="238" t="s">
        <v>347</v>
      </c>
      <c r="B3" s="239">
        <v>3.6849268058524416</v>
      </c>
      <c r="C3" s="239">
        <v>3.2229868463868598</v>
      </c>
      <c r="D3" s="239">
        <v>3.8172819368870137</v>
      </c>
      <c r="E3" s="239">
        <v>3.9968197481253327</v>
      </c>
      <c r="F3" s="239">
        <v>4.0153268119821774</v>
      </c>
      <c r="G3" s="239">
        <v>4.3365587747126426</v>
      </c>
      <c r="H3" s="239">
        <v>5.2610415364678857</v>
      </c>
      <c r="I3" s="239">
        <v>5.7518879909948879</v>
      </c>
      <c r="J3" s="239">
        <v>6.0533759141763142</v>
      </c>
      <c r="K3" s="239">
        <v>5.4991875455230712</v>
      </c>
      <c r="L3" s="239">
        <v>3.5423938646904247</v>
      </c>
      <c r="M3" s="239">
        <v>3.519900249073558</v>
      </c>
      <c r="N3" s="239">
        <v>3.493048412437588</v>
      </c>
      <c r="O3" s="239">
        <v>2.5817203198777321</v>
      </c>
      <c r="P3" s="239">
        <v>2.1237259394843164</v>
      </c>
      <c r="Q3" s="239">
        <v>2.2408217425319776</v>
      </c>
      <c r="R3" s="239">
        <v>2.6108871115448409</v>
      </c>
      <c r="S3" s="239">
        <v>2.3787360042546624</v>
      </c>
      <c r="T3" s="239">
        <v>2.5376467639096347</v>
      </c>
      <c r="U3" s="239">
        <v>2.6804101160546594</v>
      </c>
      <c r="V3" s="239">
        <v>2.6336180900815833</v>
      </c>
      <c r="W3" s="239">
        <v>2.4360433899762057</v>
      </c>
      <c r="X3" s="239">
        <v>2.6057601012094551</v>
      </c>
      <c r="Y3" s="239">
        <v>2.6983946590403889</v>
      </c>
      <c r="Z3" s="239">
        <v>2.755670580195499</v>
      </c>
      <c r="AA3" s="239">
        <v>3.337987474492806</v>
      </c>
      <c r="AB3" s="239">
        <v>3.13629952678329</v>
      </c>
      <c r="AC3" s="239">
        <v>2.8770239111742342</v>
      </c>
      <c r="AD3" s="239">
        <v>2.6288300947739742</v>
      </c>
      <c r="AE3" s="239">
        <v>2.3258698556655588</v>
      </c>
      <c r="AF3" s="239">
        <v>2.0560107716022884</v>
      </c>
      <c r="AG3" s="239">
        <v>1.733982094595433</v>
      </c>
      <c r="AH3" s="239">
        <v>1.334343459857763</v>
      </c>
      <c r="AI3" s="239">
        <v>0.91907228853852985</v>
      </c>
      <c r="AJ3" s="239">
        <v>0.39509677337770199</v>
      </c>
      <c r="AK3" s="239">
        <v>-0.22210318292849252</v>
      </c>
      <c r="AL3" s="239">
        <v>-0.82441617324676031</v>
      </c>
      <c r="AM3" s="239">
        <v>-1.5578684721456852</v>
      </c>
      <c r="AN3" s="239">
        <v>-2.6027744177336842</v>
      </c>
      <c r="AO3" s="239">
        <v>-4.1782174874282987</v>
      </c>
      <c r="AP3" s="239">
        <v>-6.6792430994452161</v>
      </c>
      <c r="AQ3" s="239">
        <v>-11.779228358734159</v>
      </c>
    </row>
    <row r="4" spans="1:43" s="240" customFormat="1" ht="12.75" x14ac:dyDescent="0.2">
      <c r="A4" s="238" t="s">
        <v>348</v>
      </c>
      <c r="B4" s="239">
        <v>3.6849268058524416</v>
      </c>
      <c r="C4" s="239">
        <v>3.2229868463868598</v>
      </c>
      <c r="D4" s="239">
        <v>3.8172819368870137</v>
      </c>
      <c r="E4" s="239">
        <v>3.9968197481253327</v>
      </c>
      <c r="F4" s="239">
        <v>4.0153268119821774</v>
      </c>
      <c r="G4" s="239">
        <v>4.3365587747126426</v>
      </c>
      <c r="H4" s="239">
        <v>5.2610415364678857</v>
      </c>
      <c r="I4" s="239">
        <v>5.7518879909948879</v>
      </c>
      <c r="J4" s="239">
        <v>6.0533759141763142</v>
      </c>
      <c r="K4" s="239">
        <v>5.4991875455230712</v>
      </c>
      <c r="L4" s="239">
        <v>3.5423938646904247</v>
      </c>
      <c r="M4" s="239">
        <v>3.519900249073558</v>
      </c>
      <c r="N4" s="239">
        <v>3.493048412437588</v>
      </c>
      <c r="O4" s="239">
        <v>2.5817203198777321</v>
      </c>
      <c r="P4" s="239">
        <v>2.1237259394843164</v>
      </c>
      <c r="Q4" s="239">
        <v>2.2408217425319776</v>
      </c>
      <c r="R4" s="239">
        <v>2.6108871115448409</v>
      </c>
      <c r="S4" s="239">
        <v>2.3787360042546624</v>
      </c>
      <c r="T4" s="239">
        <v>2.5376467639096347</v>
      </c>
      <c r="U4" s="239">
        <v>2.6804101160546594</v>
      </c>
      <c r="V4" s="239">
        <v>2.6336180900815833</v>
      </c>
      <c r="W4" s="239">
        <v>2.1730141957188067</v>
      </c>
      <c r="X4" s="239">
        <v>2.3184734961379405</v>
      </c>
      <c r="Y4" s="239">
        <v>2.3848580266665067</v>
      </c>
      <c r="Z4" s="239">
        <v>2.4114903813213999</v>
      </c>
      <c r="AA4" s="239">
        <v>2.9578701480627672</v>
      </c>
      <c r="AB4" s="239">
        <v>2.7101298824715485</v>
      </c>
      <c r="AC4" s="239">
        <v>2.3963430846338838</v>
      </c>
      <c r="AD4" s="239">
        <v>2.0794044562371568</v>
      </c>
      <c r="AE4" s="239">
        <v>1.6899869624624984</v>
      </c>
      <c r="AF4" s="239">
        <v>1.3141052058296623</v>
      </c>
      <c r="AG4" s="239">
        <v>0.86072578379830134</v>
      </c>
      <c r="AH4" s="239">
        <v>0.28894825691251924</v>
      </c>
      <c r="AI4" s="239">
        <v>-0.3619846451483113</v>
      </c>
      <c r="AJ4" s="239">
        <v>-1.2225049523266449</v>
      </c>
      <c r="AK4" s="239">
        <v>-2.3575839826547735</v>
      </c>
      <c r="AL4" s="239">
        <v>-3.8112065181535684</v>
      </c>
      <c r="AM4" s="239">
        <v>-6.0528450065002346</v>
      </c>
      <c r="AN4" s="239">
        <v>-10.130863802640945</v>
      </c>
      <c r="AO4" s="239">
        <v>-19.554285031392055</v>
      </c>
      <c r="AP4" s="239">
        <v>-85.89016732780847</v>
      </c>
      <c r="AQ4" s="239"/>
    </row>
    <row r="5" spans="1:43" s="240" customFormat="1" ht="12.75" x14ac:dyDescent="0.2">
      <c r="A5" s="238" t="s">
        <v>349</v>
      </c>
      <c r="B5" s="239">
        <v>3.6849268058524416</v>
      </c>
      <c r="C5" s="239">
        <v>3.2229868463868598</v>
      </c>
      <c r="D5" s="239">
        <v>3.8172819368870137</v>
      </c>
      <c r="E5" s="239">
        <v>3.9968197481253327</v>
      </c>
      <c r="F5" s="239">
        <v>4.0153268119821774</v>
      </c>
      <c r="G5" s="239">
        <v>4.3365587747126426</v>
      </c>
      <c r="H5" s="239">
        <v>5.2610415364678857</v>
      </c>
      <c r="I5" s="239">
        <v>5.7518879909948879</v>
      </c>
      <c r="J5" s="239">
        <v>6.0533759141763142</v>
      </c>
      <c r="K5" s="239">
        <v>5.4991875455230712</v>
      </c>
      <c r="L5" s="239">
        <v>3.5423938646904247</v>
      </c>
      <c r="M5" s="239">
        <v>3.519900249073558</v>
      </c>
      <c r="N5" s="239">
        <v>3.493048412437588</v>
      </c>
      <c r="O5" s="239">
        <v>2.5817203198777321</v>
      </c>
      <c r="P5" s="239">
        <v>2.1237259394843164</v>
      </c>
      <c r="Q5" s="239">
        <v>2.2408217425319776</v>
      </c>
      <c r="R5" s="239">
        <v>2.6108871115448409</v>
      </c>
      <c r="S5" s="239">
        <v>2.3787360042546624</v>
      </c>
      <c r="T5" s="239">
        <v>2.5376467639096347</v>
      </c>
      <c r="U5" s="239">
        <v>2.6804101160546594</v>
      </c>
      <c r="V5" s="239">
        <v>2.6336180900815833</v>
      </c>
      <c r="W5" s="239">
        <v>1.9993126501014302</v>
      </c>
      <c r="X5" s="239">
        <v>2.1243767049002429</v>
      </c>
      <c r="Y5" s="239">
        <v>2.167008468537702</v>
      </c>
      <c r="Z5" s="239">
        <v>2.1675984917889792</v>
      </c>
      <c r="AA5" s="239">
        <v>2.6841405557297406</v>
      </c>
      <c r="AB5" s="239">
        <v>2.3966658385922983</v>
      </c>
      <c r="AC5" s="239">
        <v>2.0391461146779903</v>
      </c>
      <c r="AD5" s="239">
        <v>1.6663690543548171</v>
      </c>
      <c r="AE5" s="239">
        <v>1.2060170968341453</v>
      </c>
      <c r="AF5" s="239">
        <v>0.74347136059968477</v>
      </c>
      <c r="AG5" s="239">
        <v>0.17986041765895777</v>
      </c>
      <c r="AH5" s="239">
        <v>-0.54650552213171011</v>
      </c>
      <c r="AI5" s="239">
        <v>-1.4241836623967998</v>
      </c>
      <c r="AJ5" s="239">
        <v>-2.6361985253137874</v>
      </c>
      <c r="AK5" s="239">
        <v>-4.3780205501266778</v>
      </c>
      <c r="AL5" s="239">
        <v>-7.0022749364378285</v>
      </c>
      <c r="AM5" s="239">
        <v>-11.945828809081746</v>
      </c>
      <c r="AN5" s="239">
        <v>-25.234978261165779</v>
      </c>
      <c r="AO5" s="239">
        <v>-62.569408956076352</v>
      </c>
      <c r="AP5" s="239"/>
      <c r="AQ5" s="239"/>
    </row>
    <row r="6" spans="1:43" s="240" customFormat="1" ht="12.75" x14ac:dyDescent="0.2">
      <c r="A6" s="238" t="s">
        <v>350</v>
      </c>
      <c r="B6" s="239">
        <v>2.3212773370891995</v>
      </c>
      <c r="C6" s="239">
        <v>2.2283884079890015</v>
      </c>
      <c r="D6" s="239">
        <v>2.1040501717947819</v>
      </c>
      <c r="E6" s="239">
        <v>3.9183003305457902</v>
      </c>
      <c r="F6" s="239">
        <v>3.3157835453028213</v>
      </c>
      <c r="G6" s="239">
        <v>2.7985245025867584</v>
      </c>
      <c r="H6" s="239">
        <v>3.6553667277944015</v>
      </c>
      <c r="I6" s="239">
        <v>3.2296811456070031</v>
      </c>
      <c r="J6" s="239">
        <v>3.6953070110186985</v>
      </c>
      <c r="K6" s="239">
        <v>2.2785007595218048</v>
      </c>
      <c r="L6" s="239">
        <v>2.9588775100078948</v>
      </c>
      <c r="M6" s="239">
        <v>2.4355454183276919</v>
      </c>
      <c r="N6" s="239">
        <v>3.1691705344724284</v>
      </c>
      <c r="O6" s="239">
        <v>1.7037728546952451</v>
      </c>
      <c r="P6" s="239">
        <v>1.9802729070783442</v>
      </c>
      <c r="Q6" s="239">
        <v>2.6999764572876614</v>
      </c>
      <c r="R6" s="239">
        <v>2.2676649999999938</v>
      </c>
      <c r="S6" s="239">
        <v>2.3447929999999957</v>
      </c>
      <c r="T6" s="239">
        <v>2.3998159999999871</v>
      </c>
      <c r="U6" s="239">
        <v>2.435805000000002</v>
      </c>
      <c r="V6" s="239">
        <v>2.4690850000000069</v>
      </c>
      <c r="W6" s="239">
        <v>2.4958230000000015</v>
      </c>
      <c r="X6" s="239">
        <v>2.5183810000000193</v>
      </c>
      <c r="Y6" s="239">
        <v>2.5305469999999985</v>
      </c>
      <c r="Z6" s="239">
        <v>2.5488010000000116</v>
      </c>
      <c r="AA6" s="239">
        <v>2.4680996324431277</v>
      </c>
      <c r="AB6" s="239">
        <v>2.3544131423672781</v>
      </c>
      <c r="AC6" s="239">
        <v>2.2297316114518111</v>
      </c>
      <c r="AD6" s="239">
        <v>2.1013850669231289</v>
      </c>
      <c r="AE6" s="239">
        <v>1.9718168511900132</v>
      </c>
      <c r="AF6" s="239">
        <v>1.8418414117221005</v>
      </c>
      <c r="AG6" s="239">
        <v>1.7117302310092555</v>
      </c>
      <c r="AH6" s="239">
        <v>1.5815738032147806</v>
      </c>
      <c r="AI6" s="239">
        <v>1.4514022930597577</v>
      </c>
      <c r="AJ6" s="239">
        <v>1.321225755451195</v>
      </c>
      <c r="AK6" s="239">
        <v>1.1910475420247906</v>
      </c>
      <c r="AL6" s="239">
        <v>1.1168314353116102</v>
      </c>
      <c r="AM6" s="239">
        <v>1.1168314353116102</v>
      </c>
      <c r="AN6" s="239">
        <v>1.1168314353116102</v>
      </c>
      <c r="AO6" s="239">
        <v>1.1168314353116102</v>
      </c>
      <c r="AP6" s="239">
        <v>1.1168314353116102</v>
      </c>
      <c r="AQ6" s="239">
        <v>1.1168314353116102</v>
      </c>
    </row>
    <row r="7" spans="1:43" s="240" customFormat="1" ht="12.75" x14ac:dyDescent="0.2">
      <c r="A7" s="238" t="s">
        <v>351</v>
      </c>
      <c r="B7" s="239">
        <v>3.9404656457158183E-2</v>
      </c>
      <c r="C7" s="239">
        <v>0.21157603977698686</v>
      </c>
      <c r="D7" s="239">
        <v>0.44657191211027014</v>
      </c>
      <c r="E7" s="239">
        <v>-0.94613409604058418</v>
      </c>
      <c r="F7" s="239">
        <v>4.1780367914773818E-2</v>
      </c>
      <c r="G7" s="239">
        <v>0.79776507890049408</v>
      </c>
      <c r="H7" s="239">
        <v>0.32510887531925337</v>
      </c>
      <c r="I7" s="239">
        <v>0.93949752436028433</v>
      </c>
      <c r="J7" s="239">
        <v>0.50224944950018935</v>
      </c>
      <c r="K7" s="239">
        <v>1.5882341063479437</v>
      </c>
      <c r="L7" s="239">
        <v>0.24885523110754876</v>
      </c>
      <c r="M7" s="239">
        <v>0.59845305512701186</v>
      </c>
      <c r="N7" s="239">
        <v>-0.44369067512606009</v>
      </c>
      <c r="O7" s="239">
        <v>0.69697033696005162</v>
      </c>
      <c r="P7" s="239">
        <v>0.24216680801578291</v>
      </c>
      <c r="Q7" s="239">
        <v>-0.51883490212152172</v>
      </c>
      <c r="R7" s="239">
        <v>0.13685003658187186</v>
      </c>
      <c r="S7" s="239">
        <v>-0.28960082887273447</v>
      </c>
      <c r="T7" s="239">
        <v>-0.31276174237714188</v>
      </c>
      <c r="U7" s="239">
        <v>-0.33284439790946652</v>
      </c>
      <c r="V7" s="239">
        <v>-0.53330182298908047</v>
      </c>
      <c r="W7" s="239">
        <v>-0.56910788853709782</v>
      </c>
      <c r="X7" s="239">
        <v>-0.60685126928300548</v>
      </c>
      <c r="Y7" s="239">
        <v>-0.62732118727519504</v>
      </c>
      <c r="Z7" s="239">
        <v>-0.62861183240037377</v>
      </c>
      <c r="AA7" s="239">
        <v>-0.16705690355106598</v>
      </c>
      <c r="AB7" s="239">
        <v>-0.15925014337895577</v>
      </c>
      <c r="AC7" s="239">
        <v>-0.16099289512412226</v>
      </c>
      <c r="AD7" s="239">
        <v>-0.13243156906207929</v>
      </c>
      <c r="AE7" s="239">
        <v>-0.11881512271575333</v>
      </c>
      <c r="AF7" s="239">
        <v>-6.8972290243645776E-2</v>
      </c>
      <c r="AG7" s="239">
        <v>-4.3892717373413603E-2</v>
      </c>
      <c r="AH7" s="239">
        <v>-5.655757531656818E-2</v>
      </c>
      <c r="AI7" s="239">
        <v>-5.7161180944563482E-2</v>
      </c>
      <c r="AJ7" s="239">
        <v>-9.4253301206955339E-2</v>
      </c>
      <c r="AK7" s="239">
        <v>-0.13629437904367947</v>
      </c>
      <c r="AL7" s="239">
        <v>-0.13689575987954825</v>
      </c>
      <c r="AM7" s="239">
        <v>-0.17039646164405794</v>
      </c>
      <c r="AN7" s="239">
        <v>-0.2131627597775676</v>
      </c>
      <c r="AO7" s="239">
        <v>-0.26531936421184737</v>
      </c>
      <c r="AP7" s="239">
        <v>-0.28600575437992432</v>
      </c>
      <c r="AQ7" s="239">
        <v>-0.58400687638613469</v>
      </c>
    </row>
    <row r="8" spans="1:43" s="240" customFormat="1" ht="12.75" x14ac:dyDescent="0.2">
      <c r="A8" s="238" t="s">
        <v>352</v>
      </c>
      <c r="B8" s="239">
        <v>1.3083805406850857</v>
      </c>
      <c r="C8" s="239">
        <v>0.76522861819234711</v>
      </c>
      <c r="D8" s="239">
        <v>1.2404360263705718</v>
      </c>
      <c r="E8" s="239">
        <v>1.043882074975061</v>
      </c>
      <c r="F8" s="239">
        <v>0.63880301474343559</v>
      </c>
      <c r="G8" s="239">
        <v>0.69906213900632674</v>
      </c>
      <c r="H8" s="239">
        <v>1.2341376310230352</v>
      </c>
      <c r="I8" s="239">
        <v>1.5129395447314458</v>
      </c>
      <c r="J8" s="239">
        <v>1.7926450448873019</v>
      </c>
      <c r="K8" s="239">
        <v>1.565224532127933</v>
      </c>
      <c r="L8" s="239">
        <v>0.31820475094625778</v>
      </c>
      <c r="M8" s="239">
        <v>0.46029473093932649</v>
      </c>
      <c r="N8" s="239">
        <v>0.76693097841998314</v>
      </c>
      <c r="O8" s="239">
        <v>0.16667063695222167</v>
      </c>
      <c r="P8" s="239">
        <v>-0.10100220648873659</v>
      </c>
      <c r="Q8" s="239">
        <v>7.2906534370605403E-2</v>
      </c>
      <c r="R8" s="239">
        <v>0.13501928976319774</v>
      </c>
      <c r="S8" s="239">
        <v>0.18526505797323764</v>
      </c>
      <c r="T8" s="239">
        <v>0.30243610415696831</v>
      </c>
      <c r="U8" s="239">
        <v>0.3529810685420216</v>
      </c>
      <c r="V8" s="239">
        <v>0.3449774420461203</v>
      </c>
      <c r="W8" s="239">
        <v>0.41507469873487818</v>
      </c>
      <c r="X8" s="239">
        <v>0.489707506268725</v>
      </c>
      <c r="Y8" s="239">
        <v>0.56935018232767898</v>
      </c>
      <c r="Z8" s="239">
        <v>0.6231049823900392</v>
      </c>
      <c r="AA8" s="239">
        <v>0.64712208922907377</v>
      </c>
      <c r="AB8" s="239">
        <v>0.76790555202256094</v>
      </c>
      <c r="AC8" s="239">
        <v>0.84538489980938814</v>
      </c>
      <c r="AD8" s="239">
        <v>0.89651689265733192</v>
      </c>
      <c r="AE8" s="239">
        <v>0.9078377494415143</v>
      </c>
      <c r="AF8" s="239">
        <v>0.92006941137647968</v>
      </c>
      <c r="AG8" s="239">
        <v>0.90064770000212979</v>
      </c>
      <c r="AH8" s="239">
        <v>0.82372390812011531</v>
      </c>
      <c r="AI8" s="239">
        <v>0.75153755883269246</v>
      </c>
      <c r="AJ8" s="239">
        <v>0.66251519784959212</v>
      </c>
      <c r="AK8" s="239">
        <v>0.56917800271204577</v>
      </c>
      <c r="AL8" s="239">
        <v>0.52938260448897689</v>
      </c>
      <c r="AM8" s="239">
        <v>0.51170867597917891</v>
      </c>
      <c r="AN8" s="239">
        <v>0.48891420339145947</v>
      </c>
      <c r="AO8" s="239">
        <v>0.46061588269575465</v>
      </c>
      <c r="AP8" s="239">
        <v>0.44888231091320135</v>
      </c>
      <c r="AQ8" s="239">
        <v>0.28903580532998419</v>
      </c>
    </row>
    <row r="9" spans="1:43" s="240" customFormat="1" ht="12.75" x14ac:dyDescent="0.2">
      <c r="A9" s="238" t="s">
        <v>353</v>
      </c>
      <c r="B9" s="239">
        <v>1.3083805406850857</v>
      </c>
      <c r="C9" s="239">
        <v>0.76522861819234711</v>
      </c>
      <c r="D9" s="239">
        <v>1.2404360263705718</v>
      </c>
      <c r="E9" s="239">
        <v>1.043882074975061</v>
      </c>
      <c r="F9" s="239">
        <v>0.63880301474343559</v>
      </c>
      <c r="G9" s="239">
        <v>0.69906213900632674</v>
      </c>
      <c r="H9" s="239">
        <v>1.2341376310230352</v>
      </c>
      <c r="I9" s="239">
        <v>1.5129395447314458</v>
      </c>
      <c r="J9" s="239">
        <v>1.7926450448873019</v>
      </c>
      <c r="K9" s="239">
        <v>1.565224532127933</v>
      </c>
      <c r="L9" s="239">
        <v>0.31820475094625778</v>
      </c>
      <c r="M9" s="239">
        <v>0.46029473093932649</v>
      </c>
      <c r="N9" s="239">
        <v>0.76693097841998314</v>
      </c>
      <c r="O9" s="239">
        <v>0.16667063695222167</v>
      </c>
      <c r="P9" s="239">
        <v>-0.10100220648873659</v>
      </c>
      <c r="Q9" s="239">
        <v>7.2906534370605403E-2</v>
      </c>
      <c r="R9" s="239">
        <v>0.13501928976319774</v>
      </c>
      <c r="S9" s="239">
        <v>0.18526505797323764</v>
      </c>
      <c r="T9" s="239">
        <v>0.30243610415696831</v>
      </c>
      <c r="U9" s="239">
        <v>0.3529810685420216</v>
      </c>
      <c r="V9" s="239">
        <v>0.3449774420461203</v>
      </c>
      <c r="W9" s="239">
        <v>0.41507469873487818</v>
      </c>
      <c r="X9" s="239">
        <v>0.489707506268725</v>
      </c>
      <c r="Y9" s="239">
        <v>0.56935018232767898</v>
      </c>
      <c r="Z9" s="239">
        <v>0.6231049823900392</v>
      </c>
      <c r="AA9" s="239">
        <v>0.64712208922907377</v>
      </c>
      <c r="AB9" s="239">
        <v>0.76790555202256094</v>
      </c>
      <c r="AC9" s="239">
        <v>0.84538489980938814</v>
      </c>
      <c r="AD9" s="239">
        <v>0.89651689265733192</v>
      </c>
      <c r="AE9" s="239">
        <v>0.9078377494415143</v>
      </c>
      <c r="AF9" s="239">
        <v>0.92006941137647968</v>
      </c>
      <c r="AG9" s="239">
        <v>0.90064770000212979</v>
      </c>
      <c r="AH9" s="239">
        <v>0.82372390812011531</v>
      </c>
      <c r="AI9" s="239">
        <v>0.75153755883269246</v>
      </c>
      <c r="AJ9" s="239">
        <v>0.66251519784959212</v>
      </c>
      <c r="AK9" s="239">
        <v>0.56917800271204577</v>
      </c>
      <c r="AL9" s="239">
        <v>0.52938260448897689</v>
      </c>
      <c r="AM9" s="239">
        <v>0.51170867597917891</v>
      </c>
      <c r="AN9" s="239">
        <v>0.48891420339145947</v>
      </c>
      <c r="AO9" s="239">
        <v>0.46061588269575465</v>
      </c>
      <c r="AP9" s="239">
        <v>0.44888231091320135</v>
      </c>
      <c r="AQ9" s="239">
        <v>0.28903580532998419</v>
      </c>
    </row>
    <row r="10" spans="1:43" s="240" customFormat="1" ht="12.75" x14ac:dyDescent="0.2">
      <c r="A10" s="238" t="s">
        <v>354</v>
      </c>
      <c r="B10" s="239">
        <v>1.3083805406850857</v>
      </c>
      <c r="C10" s="239">
        <v>0.76522861819234711</v>
      </c>
      <c r="D10" s="239">
        <v>1.2404360263705718</v>
      </c>
      <c r="E10" s="239">
        <v>1.043882074975061</v>
      </c>
      <c r="F10" s="239">
        <v>0.63880301474343559</v>
      </c>
      <c r="G10" s="239">
        <v>0.69906213900632674</v>
      </c>
      <c r="H10" s="239">
        <v>1.2341376310230352</v>
      </c>
      <c r="I10" s="239">
        <v>1.5129395447314458</v>
      </c>
      <c r="J10" s="239">
        <v>1.7926450448873019</v>
      </c>
      <c r="K10" s="239">
        <v>1.565224532127933</v>
      </c>
      <c r="L10" s="239">
        <v>0.31820475094625778</v>
      </c>
      <c r="M10" s="239">
        <v>0.46029473093932649</v>
      </c>
      <c r="N10" s="239">
        <v>0.76693097841998314</v>
      </c>
      <c r="O10" s="239">
        <v>0.16667063695222167</v>
      </c>
      <c r="P10" s="239">
        <v>-0.10100220648873659</v>
      </c>
      <c r="Q10" s="239">
        <v>7.2906534370605403E-2</v>
      </c>
      <c r="R10" s="239">
        <v>0.19890653437060521</v>
      </c>
      <c r="S10" s="239">
        <v>0.32490653437060002</v>
      </c>
      <c r="T10" s="239">
        <v>0.45090653437060974</v>
      </c>
      <c r="U10" s="239">
        <v>0.57690653437060457</v>
      </c>
      <c r="V10" s="239">
        <v>0.70290653437060435</v>
      </c>
      <c r="W10" s="239">
        <v>0.51705500269692306</v>
      </c>
      <c r="X10" s="239">
        <v>0.70184239324388853</v>
      </c>
      <c r="Y10" s="239">
        <v>0.8030124750613985</v>
      </c>
      <c r="Z10" s="239">
        <v>0.84319248025854199</v>
      </c>
      <c r="AA10" s="239">
        <v>1.0274150100588137</v>
      </c>
      <c r="AB10" s="239">
        <v>0.93265348388472158</v>
      </c>
      <c r="AC10" s="239">
        <v>0.80140806243441176</v>
      </c>
      <c r="AD10" s="239">
        <v>0.65385898589473257</v>
      </c>
      <c r="AE10" s="239">
        <v>0.46863893607886026</v>
      </c>
      <c r="AF10" s="239">
        <v>0.280199785980497</v>
      </c>
      <c r="AG10" s="239">
        <v>6.5844390814150694E-2</v>
      </c>
      <c r="AH10" s="239">
        <v>-0.18659637161788395</v>
      </c>
      <c r="AI10" s="239">
        <v>-0.46578231405514925</v>
      </c>
      <c r="AJ10" s="239">
        <v>-0.81431123362857816</v>
      </c>
      <c r="AK10" s="239">
        <v>-1.2471606108357598</v>
      </c>
      <c r="AL10" s="239">
        <v>-1.7558598205639937</v>
      </c>
      <c r="AM10" s="239">
        <v>-2.4222530114167062</v>
      </c>
      <c r="AN10" s="239">
        <v>-3.3617779123721885</v>
      </c>
      <c r="AO10" s="239">
        <v>-4.7568945616452281</v>
      </c>
      <c r="AP10" s="239">
        <v>-6.9413327045444824</v>
      </c>
      <c r="AQ10" s="239">
        <v>-10.897935145244931</v>
      </c>
    </row>
    <row r="11" spans="1:43" s="240" customFormat="1" ht="12.75" x14ac:dyDescent="0.2">
      <c r="A11" s="238" t="s">
        <v>355</v>
      </c>
      <c r="B11" s="239">
        <v>1.3083805406850857</v>
      </c>
      <c r="C11" s="239">
        <v>0.76522861819234711</v>
      </c>
      <c r="D11" s="239">
        <v>1.2404360263705718</v>
      </c>
      <c r="E11" s="239">
        <v>1.043882074975061</v>
      </c>
      <c r="F11" s="239">
        <v>0.63880301474343559</v>
      </c>
      <c r="G11" s="239">
        <v>0.69906213900632674</v>
      </c>
      <c r="H11" s="239">
        <v>1.2341376310230352</v>
      </c>
      <c r="I11" s="239">
        <v>1.5129395447314458</v>
      </c>
      <c r="J11" s="239">
        <v>1.7926450448873019</v>
      </c>
      <c r="K11" s="239">
        <v>1.565224532127933</v>
      </c>
      <c r="L11" s="239">
        <v>0.31820475094625778</v>
      </c>
      <c r="M11" s="239">
        <v>0.46029473093932649</v>
      </c>
      <c r="N11" s="239">
        <v>0.76693097841998314</v>
      </c>
      <c r="O11" s="239">
        <v>0.16667063695222167</v>
      </c>
      <c r="P11" s="239">
        <v>-0.10100220648873659</v>
      </c>
      <c r="Q11" s="239">
        <v>7.2906534370605403E-2</v>
      </c>
      <c r="R11" s="239">
        <v>0.19890653437060521</v>
      </c>
      <c r="S11" s="239">
        <v>0.32490653437060002</v>
      </c>
      <c r="T11" s="239">
        <v>0.45090653437060974</v>
      </c>
      <c r="U11" s="239">
        <v>0.57690653437060457</v>
      </c>
      <c r="V11" s="239">
        <v>0.70290653437060435</v>
      </c>
      <c r="W11" s="239">
        <v>0.25710843577915199</v>
      </c>
      <c r="X11" s="239">
        <v>0.4169790765882645</v>
      </c>
      <c r="Y11" s="239">
        <v>0.49159405223551428</v>
      </c>
      <c r="Z11" s="239">
        <v>0.50123890354146283</v>
      </c>
      <c r="AA11" s="239">
        <v>0.65007022414270066</v>
      </c>
      <c r="AB11" s="239">
        <v>0.51005822998291139</v>
      </c>
      <c r="AC11" s="239">
        <v>0.32554209117919441</v>
      </c>
      <c r="AD11" s="239">
        <v>0.11121243893212308</v>
      </c>
      <c r="AE11" s="239">
        <v>-0.15748359762256284</v>
      </c>
      <c r="AF11" s="239">
        <v>-0.44764301587010136</v>
      </c>
      <c r="AG11" s="239">
        <v>-0.78730492965060317</v>
      </c>
      <c r="AH11" s="239">
        <v>-1.2029253948190854</v>
      </c>
      <c r="AI11" s="239">
        <v>-1.7035696419539064</v>
      </c>
      <c r="AJ11" s="239">
        <v>-2.3646228033675292</v>
      </c>
      <c r="AK11" s="239">
        <v>-3.2703641018225325</v>
      </c>
      <c r="AL11" s="239">
        <v>-4.5370874573812996</v>
      </c>
      <c r="AM11" s="239">
        <v>-6.4945078451159528</v>
      </c>
      <c r="AN11" s="239">
        <v>-9.8582864239470531</v>
      </c>
      <c r="AO11" s="239">
        <v>-16.65177685750168</v>
      </c>
      <c r="AP11" s="239"/>
      <c r="AQ11" s="239"/>
    </row>
    <row r="12" spans="1:43" s="238" customFormat="1" ht="15" customHeight="1" thickBot="1" x14ac:dyDescent="0.25">
      <c r="A12" s="241" t="s">
        <v>356</v>
      </c>
      <c r="B12" s="242">
        <v>1.3083805406850857</v>
      </c>
      <c r="C12" s="242">
        <v>0.76522861819234711</v>
      </c>
      <c r="D12" s="242">
        <v>1.2404360263705718</v>
      </c>
      <c r="E12" s="242">
        <v>1.043882074975061</v>
      </c>
      <c r="F12" s="242">
        <v>0.63880301474343559</v>
      </c>
      <c r="G12" s="242">
        <v>0.69906213900632674</v>
      </c>
      <c r="H12" s="242">
        <v>1.2341376310230352</v>
      </c>
      <c r="I12" s="242">
        <v>1.5129395447314458</v>
      </c>
      <c r="J12" s="242">
        <v>1.7926450448873019</v>
      </c>
      <c r="K12" s="242">
        <v>1.565224532127933</v>
      </c>
      <c r="L12" s="242">
        <v>0.31820475094625778</v>
      </c>
      <c r="M12" s="242">
        <v>0.46029473093932649</v>
      </c>
      <c r="N12" s="242">
        <v>0.76693097841998314</v>
      </c>
      <c r="O12" s="242">
        <v>0.16667063695222167</v>
      </c>
      <c r="P12" s="242">
        <v>-0.10100220648873659</v>
      </c>
      <c r="Q12" s="242">
        <v>7.2906534370605403E-2</v>
      </c>
      <c r="R12" s="242">
        <v>0.19890653437060521</v>
      </c>
      <c r="S12" s="242">
        <v>0.32490653437060002</v>
      </c>
      <c r="T12" s="242">
        <v>0.45090653437060974</v>
      </c>
      <c r="U12" s="242">
        <v>0.57690653437060457</v>
      </c>
      <c r="V12" s="242">
        <v>0.70290653437060435</v>
      </c>
      <c r="W12" s="242">
        <v>8.612252663030659E-2</v>
      </c>
      <c r="X12" s="242">
        <v>0.22535833766728855</v>
      </c>
      <c r="Y12" s="242">
        <v>0.27625637694311389</v>
      </c>
      <c r="Z12" s="242">
        <v>0.26021321247854273</v>
      </c>
      <c r="AA12" s="242">
        <v>0.37993459324205786</v>
      </c>
      <c r="AB12" s="242">
        <v>0.20129444167189375</v>
      </c>
      <c r="AC12" s="242">
        <v>-2.5400811680363941E-2</v>
      </c>
      <c r="AD12" s="242">
        <v>-0.29317161402483549</v>
      </c>
      <c r="AE12" s="242">
        <v>-0.62917795427202416</v>
      </c>
      <c r="AF12" s="242">
        <v>-1.0007684073338026</v>
      </c>
      <c r="AG12" s="242">
        <v>-1.4430466201863608</v>
      </c>
      <c r="AH12" s="242">
        <v>-2.0011331825422025</v>
      </c>
      <c r="AI12" s="242">
        <v>-2.70773015632609</v>
      </c>
      <c r="AJ12" s="242">
        <v>-3.6814582068632844</v>
      </c>
      <c r="AK12" s="242">
        <v>-5.110408309750011</v>
      </c>
      <c r="AL12" s="242">
        <v>-7.336436016485794</v>
      </c>
      <c r="AM12" s="242">
        <v>-11.311009934738248</v>
      </c>
      <c r="AN12" s="242">
        <v>-20.138091646477111</v>
      </c>
      <c r="AO12" s="242">
        <v>-54.683382827240159</v>
      </c>
      <c r="AP12" s="242"/>
      <c r="AQ12" s="242"/>
    </row>
    <row r="13" spans="1:43" x14ac:dyDescent="0.25">
      <c r="A13" s="243" t="s">
        <v>231</v>
      </c>
    </row>
    <row r="15" spans="1:43" x14ac:dyDescent="0.25">
      <c r="E15" s="235" t="s">
        <v>345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showGridLines="0" workbookViewId="0">
      <selection activeCell="F8" sqref="F8"/>
    </sheetView>
  </sheetViews>
  <sheetFormatPr defaultRowHeight="15" x14ac:dyDescent="0.25"/>
  <cols>
    <col min="1" max="1" width="30.140625" style="244" customWidth="1"/>
    <col min="2" max="38" width="9.140625" style="117"/>
    <col min="39" max="16384" width="9.140625" style="60"/>
  </cols>
  <sheetData>
    <row r="1" spans="1:68" s="238" customFormat="1" ht="15" customHeight="1" x14ac:dyDescent="0.2">
      <c r="A1" s="236"/>
      <c r="B1" s="237">
        <v>1998</v>
      </c>
      <c r="C1" s="237">
        <v>1999</v>
      </c>
      <c r="D1" s="237">
        <v>2000</v>
      </c>
      <c r="E1" s="237">
        <v>2001</v>
      </c>
      <c r="F1" s="237">
        <v>2002</v>
      </c>
      <c r="G1" s="237">
        <v>2003</v>
      </c>
      <c r="H1" s="237">
        <v>2004</v>
      </c>
      <c r="I1" s="237">
        <v>2005</v>
      </c>
      <c r="J1" s="237">
        <v>2006</v>
      </c>
      <c r="K1" s="237">
        <v>2007</v>
      </c>
      <c r="L1" s="237">
        <v>2008</v>
      </c>
      <c r="M1" s="237">
        <v>2009</v>
      </c>
      <c r="N1" s="237">
        <v>2010</v>
      </c>
      <c r="O1" s="237">
        <v>2011</v>
      </c>
      <c r="P1" s="237">
        <v>2012</v>
      </c>
      <c r="Q1" s="237">
        <v>2013</v>
      </c>
      <c r="R1" s="237">
        <v>2014</v>
      </c>
      <c r="S1" s="237">
        <v>2015</v>
      </c>
      <c r="T1" s="237">
        <v>2016</v>
      </c>
      <c r="U1" s="237">
        <v>2017</v>
      </c>
      <c r="V1" s="237">
        <v>2018</v>
      </c>
      <c r="W1" s="237">
        <v>2019</v>
      </c>
      <c r="X1" s="237">
        <v>2020</v>
      </c>
      <c r="Y1" s="237">
        <v>2021</v>
      </c>
      <c r="Z1" s="237">
        <v>2022</v>
      </c>
      <c r="AA1" s="237">
        <v>2023</v>
      </c>
      <c r="AB1" s="237">
        <v>2024</v>
      </c>
      <c r="AC1" s="237">
        <v>2025</v>
      </c>
      <c r="AD1" s="237">
        <v>2026</v>
      </c>
      <c r="AE1" s="237">
        <v>2027</v>
      </c>
      <c r="AF1" s="237">
        <v>2028</v>
      </c>
      <c r="AG1" s="237">
        <v>2029</v>
      </c>
      <c r="AH1" s="237">
        <v>2030</v>
      </c>
      <c r="AI1" s="237">
        <v>2031</v>
      </c>
      <c r="AJ1" s="237">
        <v>2032</v>
      </c>
      <c r="AK1" s="237">
        <v>2033</v>
      </c>
      <c r="AL1" s="237">
        <v>2034</v>
      </c>
      <c r="AM1" s="237">
        <v>2035</v>
      </c>
      <c r="AN1" s="237">
        <v>2036</v>
      </c>
      <c r="AO1" s="237">
        <v>2037</v>
      </c>
      <c r="AP1" s="237">
        <v>2038</v>
      </c>
      <c r="AQ1" s="237">
        <v>2039</v>
      </c>
      <c r="AR1" s="237">
        <v>2040</v>
      </c>
      <c r="AS1" s="237">
        <v>2041</v>
      </c>
      <c r="AT1" s="237">
        <v>2042</v>
      </c>
      <c r="AU1" s="237">
        <v>2043</v>
      </c>
      <c r="AV1" s="237">
        <v>2044</v>
      </c>
      <c r="AW1" s="237">
        <v>2045</v>
      </c>
      <c r="AX1" s="237">
        <v>2046</v>
      </c>
      <c r="AY1" s="237">
        <v>2047</v>
      </c>
      <c r="AZ1" s="237">
        <v>2048</v>
      </c>
      <c r="BA1" s="237">
        <v>2049</v>
      </c>
      <c r="BB1" s="237">
        <v>2050</v>
      </c>
      <c r="BC1" s="237">
        <v>2051</v>
      </c>
      <c r="BD1" s="237">
        <v>2052</v>
      </c>
      <c r="BE1" s="237">
        <v>2053</v>
      </c>
      <c r="BF1" s="237">
        <v>2054</v>
      </c>
      <c r="BG1" s="237">
        <v>2055</v>
      </c>
      <c r="BH1" s="237">
        <v>2056</v>
      </c>
      <c r="BI1" s="237">
        <v>2057</v>
      </c>
      <c r="BJ1" s="237">
        <v>2058</v>
      </c>
      <c r="BK1" s="237">
        <v>2059</v>
      </c>
      <c r="BL1" s="237">
        <v>2060</v>
      </c>
      <c r="BM1" s="237">
        <v>2061</v>
      </c>
      <c r="BN1" s="237">
        <v>2062</v>
      </c>
      <c r="BO1" s="237">
        <v>2063</v>
      </c>
      <c r="BP1" s="237">
        <v>2064</v>
      </c>
    </row>
    <row r="2" spans="1:68" s="240" customFormat="1" ht="12.75" x14ac:dyDescent="0.2">
      <c r="A2" s="238" t="s">
        <v>358</v>
      </c>
      <c r="B2" s="239">
        <v>33.868934619010496</v>
      </c>
      <c r="C2" s="239">
        <v>47.089178480990135</v>
      </c>
      <c r="D2" s="239">
        <v>49.631810187008412</v>
      </c>
      <c r="E2" s="239">
        <v>48.25225308941468</v>
      </c>
      <c r="F2" s="239">
        <v>42.788223013026268</v>
      </c>
      <c r="G2" s="239">
        <v>41.484415293922822</v>
      </c>
      <c r="H2" s="239">
        <v>40.55688941251249</v>
      </c>
      <c r="I2" s="239">
        <v>33.80477195037389</v>
      </c>
      <c r="J2" s="239">
        <v>30.687732501216441</v>
      </c>
      <c r="K2" s="239">
        <v>29.844136327960065</v>
      </c>
      <c r="L2" s="239">
        <v>28.20381552396692</v>
      </c>
      <c r="M2" s="239">
        <v>35.984605326335391</v>
      </c>
      <c r="N2" s="239">
        <v>41.101899308105104</v>
      </c>
      <c r="O2" s="239">
        <v>43.450146774298531</v>
      </c>
      <c r="P2" s="239">
        <v>52.113504037452799</v>
      </c>
      <c r="Q2" s="239">
        <v>54.595266983793969</v>
      </c>
      <c r="R2" s="239">
        <v>53.575664720181301</v>
      </c>
      <c r="S2" s="239">
        <v>55.17757220465397</v>
      </c>
      <c r="T2" s="239">
        <v>55.259493122426584</v>
      </c>
      <c r="U2" s="239">
        <v>55.429806177426045</v>
      </c>
      <c r="V2" s="239">
        <v>55.398695832608411</v>
      </c>
      <c r="W2" s="239">
        <v>56.14466877637706</v>
      </c>
      <c r="X2" s="239">
        <v>56.991876977211867</v>
      </c>
      <c r="Y2" s="239">
        <v>57.97065918326264</v>
      </c>
      <c r="Z2" s="239">
        <v>59.057120816208638</v>
      </c>
      <c r="AA2" s="239">
        <v>60.216998690817455</v>
      </c>
      <c r="AB2" s="239">
        <v>61.228150537761294</v>
      </c>
      <c r="AC2" s="239">
        <v>62.282330733420331</v>
      </c>
      <c r="AD2" s="239">
        <v>63.587462990558798</v>
      </c>
      <c r="AE2" s="239">
        <v>65.093868041176961</v>
      </c>
      <c r="AF2" s="239">
        <v>66.748522720029243</v>
      </c>
      <c r="AG2" s="239">
        <v>68.469553595178084</v>
      </c>
      <c r="AH2" s="239">
        <v>70.252512629617954</v>
      </c>
      <c r="AI2" s="239">
        <v>72.160168301006308</v>
      </c>
      <c r="AJ2" s="239">
        <v>74.197105649320221</v>
      </c>
      <c r="AK2" s="239">
        <v>76.375276217579284</v>
      </c>
      <c r="AL2" s="239">
        <v>78.773453421562749</v>
      </c>
      <c r="AM2" s="239">
        <v>81.313533801309262</v>
      </c>
      <c r="AN2" s="239">
        <v>83.945677158113241</v>
      </c>
      <c r="AO2" s="239">
        <v>86.756156711006454</v>
      </c>
      <c r="AP2" s="239">
        <v>89.697642379869023</v>
      </c>
      <c r="AQ2" s="239">
        <v>92.745516941153724</v>
      </c>
      <c r="AR2" s="239">
        <v>96.355479345440386</v>
      </c>
      <c r="AS2" s="239">
        <v>100.06982187633827</v>
      </c>
      <c r="AT2" s="239">
        <v>103.83291958149954</v>
      </c>
      <c r="AU2" s="239">
        <v>107.89428336911593</v>
      </c>
      <c r="AV2" s="239">
        <v>112.14228731664744</v>
      </c>
      <c r="AW2" s="239">
        <v>116.58037456519774</v>
      </c>
      <c r="AX2" s="239">
        <v>121.24692558981351</v>
      </c>
      <c r="AY2" s="239">
        <v>126.18459505641242</v>
      </c>
      <c r="AZ2" s="239">
        <v>131.34393806157928</v>
      </c>
      <c r="BA2" s="239">
        <v>136.69139069270767</v>
      </c>
      <c r="BB2" s="239">
        <v>142.30681818349035</v>
      </c>
      <c r="BC2" s="239">
        <v>148.13556925816974</v>
      </c>
      <c r="BD2" s="239">
        <v>154.30196584562086</v>
      </c>
      <c r="BE2" s="239">
        <v>160.79207039540393</v>
      </c>
      <c r="BF2" s="239">
        <v>167.61768419074849</v>
      </c>
      <c r="BG2" s="239">
        <v>174.72546598185005</v>
      </c>
      <c r="BH2" s="239">
        <v>182.17676997306674</v>
      </c>
      <c r="BI2" s="239">
        <v>189.91866662106639</v>
      </c>
      <c r="BJ2" s="239">
        <v>197.95509896429996</v>
      </c>
      <c r="BK2" s="239">
        <v>206.27106536233691</v>
      </c>
      <c r="BL2" s="239">
        <v>214.89338838326452</v>
      </c>
      <c r="BM2" s="239">
        <v>223.72395283834982</v>
      </c>
      <c r="BN2" s="239">
        <v>232.6878413517004</v>
      </c>
      <c r="BO2" s="239">
        <v>241.68608617280839</v>
      </c>
      <c r="BP2" s="239">
        <v>250.83040226030374</v>
      </c>
    </row>
    <row r="3" spans="1:68" s="240" customFormat="1" ht="12.75" x14ac:dyDescent="0.2">
      <c r="A3" s="238" t="s">
        <v>359</v>
      </c>
      <c r="B3" s="239">
        <v>33.868934619010496</v>
      </c>
      <c r="C3" s="239">
        <v>47.089178480990135</v>
      </c>
      <c r="D3" s="239">
        <v>49.631810187008412</v>
      </c>
      <c r="E3" s="239">
        <v>48.25225308941468</v>
      </c>
      <c r="F3" s="239">
        <v>42.788223013026268</v>
      </c>
      <c r="G3" s="239">
        <v>41.484415293922822</v>
      </c>
      <c r="H3" s="239">
        <v>40.55688941251249</v>
      </c>
      <c r="I3" s="239">
        <v>33.80477195037389</v>
      </c>
      <c r="J3" s="239">
        <v>30.687732501216441</v>
      </c>
      <c r="K3" s="239">
        <v>29.844136327960065</v>
      </c>
      <c r="L3" s="239">
        <v>28.20381552396692</v>
      </c>
      <c r="M3" s="239">
        <v>35.984605326335391</v>
      </c>
      <c r="N3" s="239">
        <v>41.101899308105104</v>
      </c>
      <c r="O3" s="239">
        <v>43.450146774298531</v>
      </c>
      <c r="P3" s="239">
        <v>52.113504037452799</v>
      </c>
      <c r="Q3" s="239">
        <v>54.595266983793969</v>
      </c>
      <c r="R3" s="239">
        <v>53.575664720181301</v>
      </c>
      <c r="S3" s="239">
        <v>55.406037948239941</v>
      </c>
      <c r="T3" s="239">
        <v>55.660467114079445</v>
      </c>
      <c r="U3" s="239">
        <v>55.953753096031946</v>
      </c>
      <c r="V3" s="239">
        <v>56.006974860067615</v>
      </c>
      <c r="W3" s="239">
        <v>57.078234850926776</v>
      </c>
      <c r="X3" s="239">
        <v>58.893376473147526</v>
      </c>
      <c r="Y3" s="239">
        <v>60.974692498322433</v>
      </c>
      <c r="Z3" s="239">
        <v>63.387763960232256</v>
      </c>
      <c r="AA3" s="239">
        <v>66.237427192023617</v>
      </c>
      <c r="AB3" s="239">
        <v>69.289489540522666</v>
      </c>
      <c r="AC3" s="239">
        <v>73.02243387926876</v>
      </c>
      <c r="AD3" s="239">
        <v>77.620845864033569</v>
      </c>
      <c r="AE3" s="239">
        <v>83.246164136062745</v>
      </c>
      <c r="AF3" s="239">
        <v>90.072232658818152</v>
      </c>
      <c r="AG3" s="239">
        <v>98.301627630114126</v>
      </c>
      <c r="AH3" s="239">
        <v>108.49102090296935</v>
      </c>
      <c r="AI3" s="239">
        <v>121.53277204567291</v>
      </c>
      <c r="AJ3" s="239">
        <v>138.83382399247694</v>
      </c>
      <c r="AK3" s="239">
        <v>163.39393777250959</v>
      </c>
      <c r="AL3" s="239">
        <v>201.50271707448999</v>
      </c>
      <c r="AM3" s="239">
        <v>270.03865894546306</v>
      </c>
      <c r="AN3" s="239">
        <v>445.93451661855175</v>
      </c>
      <c r="AO3" s="239">
        <v>375.56903449435623</v>
      </c>
      <c r="AP3" s="239">
        <v>543.00673863908685</v>
      </c>
      <c r="AQ3" s="239">
        <v>630.09191730608768</v>
      </c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</row>
    <row r="4" spans="1:68" s="240" customFormat="1" ht="12.75" x14ac:dyDescent="0.2">
      <c r="A4" s="238" t="s">
        <v>360</v>
      </c>
      <c r="B4" s="239">
        <v>33.868934619010496</v>
      </c>
      <c r="C4" s="239">
        <v>47.089178480990135</v>
      </c>
      <c r="D4" s="239">
        <v>49.631810187008412</v>
      </c>
      <c r="E4" s="239">
        <v>48.25225308941468</v>
      </c>
      <c r="F4" s="239">
        <v>42.788223013026268</v>
      </c>
      <c r="G4" s="239">
        <v>41.484415293922822</v>
      </c>
      <c r="H4" s="239">
        <v>40.55688941251249</v>
      </c>
      <c r="I4" s="239">
        <v>33.80477195037389</v>
      </c>
      <c r="J4" s="239">
        <v>30.687732501216441</v>
      </c>
      <c r="K4" s="239">
        <v>29.844136327960065</v>
      </c>
      <c r="L4" s="239">
        <v>28.20381552396692</v>
      </c>
      <c r="M4" s="239">
        <v>35.984605326335391</v>
      </c>
      <c r="N4" s="239">
        <v>41.101899308105104</v>
      </c>
      <c r="O4" s="239">
        <v>43.450146774298531</v>
      </c>
      <c r="P4" s="239">
        <v>52.113504037452799</v>
      </c>
      <c r="Q4" s="239">
        <v>54.595266983793969</v>
      </c>
      <c r="R4" s="239">
        <v>53.575664720181301</v>
      </c>
      <c r="S4" s="239">
        <v>55.406037948239941</v>
      </c>
      <c r="T4" s="239">
        <v>55.660467114079445</v>
      </c>
      <c r="U4" s="239">
        <v>55.953753096031946</v>
      </c>
      <c r="V4" s="239">
        <v>56.006974860067615</v>
      </c>
      <c r="W4" s="239">
        <v>56.687697028850451</v>
      </c>
      <c r="X4" s="239">
        <v>57.783840760781636</v>
      </c>
      <c r="Y4" s="239">
        <v>59.006576721647654</v>
      </c>
      <c r="Z4" s="239">
        <v>60.403880319929272</v>
      </c>
      <c r="AA4" s="239">
        <v>62.094146296158002</v>
      </c>
      <c r="AB4" s="239">
        <v>63.827158302250517</v>
      </c>
      <c r="AC4" s="239">
        <v>66.004647205887423</v>
      </c>
      <c r="AD4" s="239">
        <v>68.727726277092898</v>
      </c>
      <c r="AE4" s="239">
        <v>72.041874834418707</v>
      </c>
      <c r="AF4" s="239">
        <v>75.961357219455365</v>
      </c>
      <c r="AG4" s="239">
        <v>80.46528341418896</v>
      </c>
      <c r="AH4" s="239">
        <v>85.728892997445712</v>
      </c>
      <c r="AI4" s="239">
        <v>91.999631284312571</v>
      </c>
      <c r="AJ4" s="239">
        <v>99.549666698438088</v>
      </c>
      <c r="AK4" s="239">
        <v>108.96207873739074</v>
      </c>
      <c r="AL4" s="239">
        <v>121.07368490102782</v>
      </c>
      <c r="AM4" s="239">
        <v>137.22090011093277</v>
      </c>
      <c r="AN4" s="239">
        <v>159.96339058637551</v>
      </c>
      <c r="AO4" s="239">
        <v>194.59593614736261</v>
      </c>
      <c r="AP4" s="239">
        <v>254.50564115720599</v>
      </c>
      <c r="AQ4" s="239">
        <v>391.00996557950782</v>
      </c>
      <c r="AR4" s="239">
        <v>543.86807998932318</v>
      </c>
      <c r="AS4" s="239">
        <v>641.46765225236345</v>
      </c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</row>
    <row r="5" spans="1:68" s="238" customFormat="1" ht="15" customHeight="1" thickBot="1" x14ac:dyDescent="0.25">
      <c r="A5" s="241" t="s">
        <v>361</v>
      </c>
      <c r="B5" s="242">
        <v>33.868934619010496</v>
      </c>
      <c r="C5" s="242">
        <v>47.089178480990135</v>
      </c>
      <c r="D5" s="242">
        <v>49.631810187008412</v>
      </c>
      <c r="E5" s="242">
        <v>48.25225308941468</v>
      </c>
      <c r="F5" s="242">
        <v>42.788223013026268</v>
      </c>
      <c r="G5" s="242">
        <v>41.484415293922822</v>
      </c>
      <c r="H5" s="242">
        <v>40.55688941251249</v>
      </c>
      <c r="I5" s="242">
        <v>33.80477195037389</v>
      </c>
      <c r="J5" s="242">
        <v>30.687732501216441</v>
      </c>
      <c r="K5" s="242">
        <v>29.844136327960065</v>
      </c>
      <c r="L5" s="242">
        <v>28.20381552396692</v>
      </c>
      <c r="M5" s="242">
        <v>35.984605326335391</v>
      </c>
      <c r="N5" s="242">
        <v>41.101899308105104</v>
      </c>
      <c r="O5" s="242">
        <v>43.450146774298531</v>
      </c>
      <c r="P5" s="242">
        <v>52.113504037452799</v>
      </c>
      <c r="Q5" s="242">
        <v>54.595266983793969</v>
      </c>
      <c r="R5" s="242">
        <v>53.575664720181301</v>
      </c>
      <c r="S5" s="242">
        <v>55.406037948239941</v>
      </c>
      <c r="T5" s="242">
        <v>55.660467114079445</v>
      </c>
      <c r="U5" s="242">
        <v>55.953753096031946</v>
      </c>
      <c r="V5" s="242">
        <v>56.006974860067615</v>
      </c>
      <c r="W5" s="242">
        <v>56.687697028850451</v>
      </c>
      <c r="X5" s="242">
        <v>57.783840760781636</v>
      </c>
      <c r="Y5" s="242">
        <v>59.006576721647654</v>
      </c>
      <c r="Z5" s="242">
        <v>60.403880319929272</v>
      </c>
      <c r="AA5" s="242">
        <v>62.038917471395983</v>
      </c>
      <c r="AB5" s="242">
        <v>63.749423192368958</v>
      </c>
      <c r="AC5" s="242">
        <v>65.973052631202222</v>
      </c>
      <c r="AD5" s="242">
        <v>68.835033380380949</v>
      </c>
      <c r="AE5" s="242">
        <v>72.406937766429593</v>
      </c>
      <c r="AF5" s="242">
        <v>76.73705813713697</v>
      </c>
      <c r="AG5" s="242">
        <v>81.850094799001255</v>
      </c>
      <c r="AH5" s="242">
        <v>87.98862078833524</v>
      </c>
      <c r="AI5" s="242">
        <v>95.504494500607265</v>
      </c>
      <c r="AJ5" s="242">
        <v>104.83570016421552</v>
      </c>
      <c r="AK5" s="242">
        <v>116.86725779069658</v>
      </c>
      <c r="AL5" s="242">
        <v>132.99688664471901</v>
      </c>
      <c r="AM5" s="242">
        <v>155.51134102529244</v>
      </c>
      <c r="AN5" s="242">
        <v>189.31631688803395</v>
      </c>
      <c r="AO5" s="242">
        <v>247.02073276690876</v>
      </c>
      <c r="AP5" s="242">
        <v>375.27433955402347</v>
      </c>
      <c r="AQ5" s="242">
        <v>733.4630468274629</v>
      </c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</row>
    <row r="6" spans="1:68" x14ac:dyDescent="0.25">
      <c r="A6" s="243" t="s">
        <v>231</v>
      </c>
    </row>
    <row r="8" spans="1:68" x14ac:dyDescent="0.25">
      <c r="F8" s="235" t="s">
        <v>357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sqref="A1:L1"/>
    </sheetView>
  </sheetViews>
  <sheetFormatPr defaultRowHeight="15" x14ac:dyDescent="0.25"/>
  <cols>
    <col min="1" max="1" width="41.140625" style="60" customWidth="1"/>
    <col min="2" max="16384" width="9.140625" style="60"/>
  </cols>
  <sheetData>
    <row r="1" spans="1:12" x14ac:dyDescent="0.25">
      <c r="A1" s="574" t="s">
        <v>392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</row>
    <row r="2" spans="1:12" x14ac:dyDescent="0.25">
      <c r="A2" s="272"/>
      <c r="B2" s="273"/>
      <c r="C2" s="585" t="s">
        <v>393</v>
      </c>
      <c r="D2" s="585"/>
      <c r="E2" s="585"/>
      <c r="F2" s="586"/>
      <c r="G2" s="585" t="s">
        <v>394</v>
      </c>
      <c r="H2" s="585"/>
      <c r="I2" s="585"/>
      <c r="J2" s="585"/>
      <c r="K2" s="586"/>
      <c r="L2" s="274"/>
    </row>
    <row r="3" spans="1:12" x14ac:dyDescent="0.25">
      <c r="A3" s="273"/>
      <c r="B3" s="275" t="s">
        <v>395</v>
      </c>
      <c r="C3" s="193">
        <v>2015</v>
      </c>
      <c r="D3" s="193">
        <v>2016</v>
      </c>
      <c r="E3" s="193">
        <v>2017</v>
      </c>
      <c r="F3" s="275">
        <v>2018</v>
      </c>
      <c r="G3" s="27">
        <v>2020</v>
      </c>
      <c r="H3" s="193">
        <v>2030</v>
      </c>
      <c r="I3" s="193">
        <v>2040</v>
      </c>
      <c r="J3" s="193">
        <v>2050</v>
      </c>
      <c r="K3" s="275">
        <v>2064</v>
      </c>
      <c r="L3" s="194" t="s">
        <v>396</v>
      </c>
    </row>
    <row r="4" spans="1:12" x14ac:dyDescent="0.25">
      <c r="A4" s="276" t="s">
        <v>397</v>
      </c>
      <c r="B4" s="277">
        <f>SUM(B5:B7)</f>
        <v>13.67966447816856</v>
      </c>
      <c r="C4" s="277">
        <f t="shared" ref="C4:L4" si="0">SUM(C5:C7)</f>
        <v>13.586342780009062</v>
      </c>
      <c r="D4" s="278">
        <f t="shared" si="0"/>
        <v>13.440889744895571</v>
      </c>
      <c r="E4" s="250">
        <f t="shared" si="0"/>
        <v>13.33037064716423</v>
      </c>
      <c r="F4" s="251">
        <f t="shared" si="0"/>
        <v>13.279126963798038</v>
      </c>
      <c r="G4" s="278">
        <f t="shared" si="0"/>
        <v>13.193225017099191</v>
      </c>
      <c r="H4" s="250">
        <f t="shared" si="0"/>
        <v>13.152544866803657</v>
      </c>
      <c r="I4" s="250">
        <f t="shared" si="0"/>
        <v>13.360733979389432</v>
      </c>
      <c r="J4" s="250">
        <f t="shared" si="0"/>
        <v>13.62256236218686</v>
      </c>
      <c r="K4" s="278">
        <f t="shared" si="0"/>
        <v>13.733792241859701</v>
      </c>
      <c r="L4" s="279">
        <f t="shared" si="0"/>
        <v>5.4127763691142028E-2</v>
      </c>
    </row>
    <row r="5" spans="1:12" x14ac:dyDescent="0.25">
      <c r="A5" s="280" t="s">
        <v>398</v>
      </c>
      <c r="B5" s="281">
        <v>13.959073022013062</v>
      </c>
      <c r="C5" s="281">
        <v>13.867695300232819</v>
      </c>
      <c r="D5" s="282">
        <v>13.724639667394205</v>
      </c>
      <c r="E5" s="254">
        <v>13.650652473677226</v>
      </c>
      <c r="F5" s="282">
        <v>13.635119614877135</v>
      </c>
      <c r="G5" s="281">
        <v>13.622100254872953</v>
      </c>
      <c r="H5" s="254">
        <v>13.630135030865253</v>
      </c>
      <c r="I5" s="254">
        <v>13.638837358933987</v>
      </c>
      <c r="J5" s="254">
        <v>13.644285027731717</v>
      </c>
      <c r="K5" s="282">
        <v>13.648619489722474</v>
      </c>
      <c r="L5" s="283">
        <f>K5-B5</f>
        <v>-0.31045353229058748</v>
      </c>
    </row>
    <row r="6" spans="1:12" x14ac:dyDescent="0.25">
      <c r="A6" s="280" t="s">
        <v>399</v>
      </c>
      <c r="B6" s="281">
        <v>-0.54063224174997238</v>
      </c>
      <c r="C6" s="281">
        <v>-0.54134634617229493</v>
      </c>
      <c r="D6" s="282">
        <v>-0.54468568842656506</v>
      </c>
      <c r="E6" s="254">
        <v>-0.5817970559868485</v>
      </c>
      <c r="F6" s="282">
        <v>-0.61863751912790377</v>
      </c>
      <c r="G6" s="281">
        <v>-0.69574913312038977</v>
      </c>
      <c r="H6" s="254">
        <v>-0.75503137804099374</v>
      </c>
      <c r="I6" s="254">
        <v>-0.55940193731197896</v>
      </c>
      <c r="J6" s="254">
        <v>-0.32605900172914126</v>
      </c>
      <c r="K6" s="282">
        <v>-0.24730819302355175</v>
      </c>
      <c r="L6" s="283">
        <f t="shared" ref="L6:L14" si="1">K6-B6</f>
        <v>0.29332404872642059</v>
      </c>
    </row>
    <row r="7" spans="1:12" x14ac:dyDescent="0.25">
      <c r="A7" s="280" t="s">
        <v>400</v>
      </c>
      <c r="B7" s="281">
        <v>0.26122369790546984</v>
      </c>
      <c r="C7" s="281">
        <v>0.25999382594853732</v>
      </c>
      <c r="D7" s="282">
        <v>0.26093576592793088</v>
      </c>
      <c r="E7" s="254">
        <v>0.26151522947385275</v>
      </c>
      <c r="F7" s="282">
        <v>0.26264486804880605</v>
      </c>
      <c r="G7" s="281">
        <v>0.26687389534662864</v>
      </c>
      <c r="H7" s="254">
        <v>0.27744121397939753</v>
      </c>
      <c r="I7" s="254">
        <v>0.2812985577674233</v>
      </c>
      <c r="J7" s="254">
        <v>0.30433633618428435</v>
      </c>
      <c r="K7" s="282">
        <v>0.33248094516077875</v>
      </c>
      <c r="L7" s="283">
        <f t="shared" si="1"/>
        <v>7.1257247255308909E-2</v>
      </c>
    </row>
    <row r="8" spans="1:12" x14ac:dyDescent="0.25">
      <c r="A8" s="276" t="s">
        <v>401</v>
      </c>
      <c r="B8" s="277">
        <f>SUM(B9:B14)</f>
        <v>18.59540177720589</v>
      </c>
      <c r="C8" s="277">
        <f t="shared" ref="C8:L8" si="2">SUM(C9:C14)</f>
        <v>18.735388962993333</v>
      </c>
      <c r="D8" s="278">
        <f t="shared" si="2"/>
        <v>18.371432911168956</v>
      </c>
      <c r="E8" s="250">
        <f t="shared" si="2"/>
        <v>18.414412059659572</v>
      </c>
      <c r="F8" s="278">
        <f t="shared" si="2"/>
        <v>18.395471476622298</v>
      </c>
      <c r="G8" s="277">
        <f t="shared" si="2"/>
        <v>18.421752166077475</v>
      </c>
      <c r="H8" s="250">
        <f t="shared" si="2"/>
        <v>18.298913567057507</v>
      </c>
      <c r="I8" s="250">
        <f t="shared" si="2"/>
        <v>18.479355192671807</v>
      </c>
      <c r="J8" s="250">
        <f t="shared" si="2"/>
        <v>19.326301628803691</v>
      </c>
      <c r="K8" s="278">
        <f t="shared" si="2"/>
        <v>21.355598713987682</v>
      </c>
      <c r="L8" s="279">
        <f t="shared" si="2"/>
        <v>2.7601969367817922</v>
      </c>
    </row>
    <row r="9" spans="1:12" x14ac:dyDescent="0.25">
      <c r="A9" s="280" t="s">
        <v>402</v>
      </c>
      <c r="B9" s="281">
        <v>8.3407368420696564</v>
      </c>
      <c r="C9" s="281">
        <v>8.3491682836295258</v>
      </c>
      <c r="D9" s="282">
        <v>8.2453033390018291</v>
      </c>
      <c r="E9" s="254">
        <v>8.2395707680425545</v>
      </c>
      <c r="F9" s="282">
        <v>8.2407636630680301</v>
      </c>
      <c r="G9" s="281">
        <v>8.2389485051995468</v>
      </c>
      <c r="H9" s="254">
        <v>7.6797623419915428</v>
      </c>
      <c r="I9" s="254">
        <v>7.6201855349776606</v>
      </c>
      <c r="J9" s="254">
        <v>8.1011650301285965</v>
      </c>
      <c r="K9" s="282">
        <v>9.6710129871845574</v>
      </c>
      <c r="L9" s="283">
        <f t="shared" si="1"/>
        <v>1.330276145114901</v>
      </c>
    </row>
    <row r="10" spans="1:12" x14ac:dyDescent="0.25">
      <c r="A10" s="280" t="s">
        <v>403</v>
      </c>
      <c r="B10" s="281">
        <v>0.38533288465155568</v>
      </c>
      <c r="C10" s="281">
        <v>0.37599136747491252</v>
      </c>
      <c r="D10" s="282">
        <v>0.36413708958173241</v>
      </c>
      <c r="E10" s="254">
        <v>0.35585303626171239</v>
      </c>
      <c r="F10" s="282">
        <v>0.3477200131311714</v>
      </c>
      <c r="G10" s="281">
        <v>0.34412306959906985</v>
      </c>
      <c r="H10" s="254">
        <v>0.36631048598333982</v>
      </c>
      <c r="I10" s="254">
        <v>0.40605300173306291</v>
      </c>
      <c r="J10" s="254">
        <v>0.39673242468424508</v>
      </c>
      <c r="K10" s="282">
        <v>0.44089268949793547</v>
      </c>
      <c r="L10" s="283">
        <f t="shared" si="1"/>
        <v>5.555980484637979E-2</v>
      </c>
    </row>
    <row r="11" spans="1:12" x14ac:dyDescent="0.25">
      <c r="A11" s="280" t="s">
        <v>404</v>
      </c>
      <c r="B11" s="281">
        <v>5.2090006454439211</v>
      </c>
      <c r="C11" s="281">
        <v>5.257919054301408</v>
      </c>
      <c r="D11" s="282">
        <v>5.2926196894622866</v>
      </c>
      <c r="E11" s="254">
        <v>5.3456410368096323</v>
      </c>
      <c r="F11" s="282">
        <v>5.3733970524226384</v>
      </c>
      <c r="G11" s="281">
        <v>5.4323800947333414</v>
      </c>
      <c r="H11" s="254">
        <v>5.9052996434365479</v>
      </c>
      <c r="I11" s="254">
        <v>6.2428516318056468</v>
      </c>
      <c r="J11" s="254">
        <v>6.5071219511406371</v>
      </c>
      <c r="K11" s="282">
        <v>6.7109781205303864</v>
      </c>
      <c r="L11" s="283">
        <f t="shared" si="1"/>
        <v>1.5019774750864654</v>
      </c>
    </row>
    <row r="12" spans="1:12" x14ac:dyDescent="0.25">
      <c r="A12" s="280" t="s">
        <v>405</v>
      </c>
      <c r="B12" s="281">
        <v>0.31149510004001868</v>
      </c>
      <c r="C12" s="281">
        <v>0.31800625088218482</v>
      </c>
      <c r="D12" s="282">
        <v>0.32839973947502676</v>
      </c>
      <c r="E12" s="254">
        <v>0.33265117119377807</v>
      </c>
      <c r="F12" s="282">
        <v>0.33515838113792695</v>
      </c>
      <c r="G12" s="281">
        <v>0.34157804131142622</v>
      </c>
      <c r="H12" s="254">
        <v>0.39712534123043935</v>
      </c>
      <c r="I12" s="254">
        <v>0.49039080875161672</v>
      </c>
      <c r="J12" s="254">
        <v>0.57730793993565599</v>
      </c>
      <c r="K12" s="282">
        <v>0.68851196976340434</v>
      </c>
      <c r="L12" s="283">
        <f t="shared" si="1"/>
        <v>0.37701686972338566</v>
      </c>
    </row>
    <row r="13" spans="1:12" x14ac:dyDescent="0.25">
      <c r="A13" s="181" t="s">
        <v>406</v>
      </c>
      <c r="B13" s="281">
        <v>4.1431307141404154</v>
      </c>
      <c r="C13" s="281">
        <v>4.2464261401848553</v>
      </c>
      <c r="D13" s="282">
        <v>3.9662743939069229</v>
      </c>
      <c r="E13" s="254">
        <v>3.9787426678365967</v>
      </c>
      <c r="F13" s="282">
        <v>3.951887350739038</v>
      </c>
      <c r="G13" s="281">
        <v>3.9291774391105974</v>
      </c>
      <c r="H13" s="254">
        <v>3.8468707382921465</v>
      </c>
      <c r="I13" s="254">
        <v>3.628329199280325</v>
      </c>
      <c r="J13" s="254">
        <v>3.6574292667910639</v>
      </c>
      <c r="K13" s="282">
        <v>3.7606579308879047</v>
      </c>
      <c r="L13" s="283">
        <f t="shared" si="1"/>
        <v>-0.38247278325251077</v>
      </c>
    </row>
    <row r="14" spans="1:12" x14ac:dyDescent="0.25">
      <c r="A14" s="284" t="s">
        <v>407</v>
      </c>
      <c r="B14" s="285">
        <v>0.20570559086032159</v>
      </c>
      <c r="C14" s="285">
        <v>0.18787786652044866</v>
      </c>
      <c r="D14" s="286">
        <v>0.17469865974115889</v>
      </c>
      <c r="E14" s="286">
        <v>0.16195337951529892</v>
      </c>
      <c r="F14" s="286">
        <v>0.14654501612349258</v>
      </c>
      <c r="G14" s="285">
        <v>0.13554501612349257</v>
      </c>
      <c r="H14" s="286">
        <v>0.10354501612349254</v>
      </c>
      <c r="I14" s="286">
        <v>9.1545016123492556E-2</v>
      </c>
      <c r="J14" s="286">
        <v>8.6545016123492566E-2</v>
      </c>
      <c r="K14" s="286">
        <v>8.3545016123492605E-2</v>
      </c>
      <c r="L14" s="287">
        <f t="shared" si="1"/>
        <v>-0.12216057473682898</v>
      </c>
    </row>
    <row r="15" spans="1:12" x14ac:dyDescent="0.25">
      <c r="A15" s="288" t="s">
        <v>408</v>
      </c>
      <c r="B15" s="289"/>
      <c r="C15" s="289"/>
      <c r="D15" s="289"/>
      <c r="E15" s="289"/>
      <c r="F15" s="289"/>
      <c r="G15" s="50"/>
      <c r="H15" s="289"/>
      <c r="I15" s="290"/>
      <c r="J15" s="290"/>
      <c r="K15" s="290"/>
      <c r="L15" s="271" t="s">
        <v>231</v>
      </c>
    </row>
  </sheetData>
  <mergeCells count="3">
    <mergeCell ref="A1:L1"/>
    <mergeCell ref="C2:F2"/>
    <mergeCell ref="G2:K2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showGridLines="0" workbookViewId="0">
      <selection activeCell="E8" sqref="E8"/>
    </sheetView>
  </sheetViews>
  <sheetFormatPr defaultRowHeight="15" x14ac:dyDescent="0.25"/>
  <cols>
    <col min="1" max="1" width="30.140625" style="244" customWidth="1"/>
    <col min="2" max="38" width="9.140625" style="117"/>
    <col min="39" max="16384" width="9.140625" style="60"/>
  </cols>
  <sheetData>
    <row r="1" spans="1:68" s="238" customFormat="1" ht="15" customHeight="1" x14ac:dyDescent="0.2">
      <c r="A1" s="236"/>
      <c r="B1" s="237">
        <v>1998</v>
      </c>
      <c r="C1" s="237">
        <v>1999</v>
      </c>
      <c r="D1" s="237">
        <v>2000</v>
      </c>
      <c r="E1" s="237">
        <v>2001</v>
      </c>
      <c r="F1" s="237">
        <v>2002</v>
      </c>
      <c r="G1" s="237">
        <v>2003</v>
      </c>
      <c r="H1" s="237">
        <v>2004</v>
      </c>
      <c r="I1" s="237">
        <v>2005</v>
      </c>
      <c r="J1" s="237">
        <v>2006</v>
      </c>
      <c r="K1" s="237">
        <v>2007</v>
      </c>
      <c r="L1" s="237">
        <v>2008</v>
      </c>
      <c r="M1" s="237">
        <v>2009</v>
      </c>
      <c r="N1" s="237">
        <v>2010</v>
      </c>
      <c r="O1" s="237">
        <v>2011</v>
      </c>
      <c r="P1" s="237">
        <v>2012</v>
      </c>
      <c r="Q1" s="237">
        <v>2013</v>
      </c>
      <c r="R1" s="237">
        <v>2014</v>
      </c>
      <c r="S1" s="237">
        <v>2015</v>
      </c>
      <c r="T1" s="237">
        <v>2016</v>
      </c>
      <c r="U1" s="237">
        <v>2017</v>
      </c>
      <c r="V1" s="237">
        <v>2018</v>
      </c>
      <c r="W1" s="237">
        <v>2019</v>
      </c>
      <c r="X1" s="237">
        <v>2020</v>
      </c>
      <c r="Y1" s="237">
        <v>2021</v>
      </c>
      <c r="Z1" s="237">
        <v>2022</v>
      </c>
      <c r="AA1" s="237">
        <v>2023</v>
      </c>
      <c r="AB1" s="237">
        <v>2024</v>
      </c>
      <c r="AC1" s="237">
        <v>2025</v>
      </c>
      <c r="AD1" s="237">
        <v>2026</v>
      </c>
      <c r="AE1" s="237">
        <v>2027</v>
      </c>
      <c r="AF1" s="237">
        <v>2028</v>
      </c>
      <c r="AG1" s="237">
        <v>2029</v>
      </c>
      <c r="AH1" s="237">
        <v>2030</v>
      </c>
      <c r="AI1" s="237">
        <v>2031</v>
      </c>
      <c r="AJ1" s="237">
        <v>2032</v>
      </c>
      <c r="AK1" s="237">
        <v>2033</v>
      </c>
      <c r="AL1" s="237">
        <v>2034</v>
      </c>
      <c r="AM1" s="237">
        <v>2035</v>
      </c>
      <c r="AN1" s="237">
        <v>2036</v>
      </c>
      <c r="AO1" s="237">
        <v>2037</v>
      </c>
      <c r="AP1" s="237">
        <v>2038</v>
      </c>
      <c r="AQ1" s="237">
        <v>2039</v>
      </c>
      <c r="AR1" s="237">
        <v>2040</v>
      </c>
      <c r="AS1" s="237">
        <v>2041</v>
      </c>
      <c r="AT1" s="237">
        <v>2042</v>
      </c>
      <c r="AU1" s="237">
        <v>2043</v>
      </c>
      <c r="AV1" s="237">
        <v>2044</v>
      </c>
      <c r="AW1" s="237">
        <v>2045</v>
      </c>
      <c r="AX1" s="237">
        <v>2046</v>
      </c>
      <c r="AY1" s="237">
        <v>2047</v>
      </c>
      <c r="AZ1" s="237">
        <v>2048</v>
      </c>
      <c r="BA1" s="237">
        <v>2049</v>
      </c>
      <c r="BB1" s="237">
        <v>2050</v>
      </c>
      <c r="BC1" s="237">
        <v>2051</v>
      </c>
      <c r="BD1" s="237">
        <v>2052</v>
      </c>
      <c r="BE1" s="237">
        <v>2053</v>
      </c>
      <c r="BF1" s="237">
        <v>2054</v>
      </c>
      <c r="BG1" s="237">
        <v>2055</v>
      </c>
      <c r="BH1" s="237">
        <v>2056</v>
      </c>
      <c r="BI1" s="237">
        <v>2057</v>
      </c>
      <c r="BJ1" s="237">
        <v>2058</v>
      </c>
      <c r="BK1" s="237">
        <v>2059</v>
      </c>
      <c r="BL1" s="237">
        <v>2060</v>
      </c>
      <c r="BM1" s="237">
        <v>2061</v>
      </c>
      <c r="BN1" s="237">
        <v>2062</v>
      </c>
      <c r="BO1" s="237">
        <v>2063</v>
      </c>
      <c r="BP1" s="237">
        <v>2064</v>
      </c>
    </row>
    <row r="2" spans="1:68" s="240" customFormat="1" ht="12.75" x14ac:dyDescent="0.2">
      <c r="A2" s="238" t="s">
        <v>358</v>
      </c>
      <c r="B2" s="239">
        <v>33.868934619010496</v>
      </c>
      <c r="C2" s="239">
        <v>47.089178480990135</v>
      </c>
      <c r="D2" s="239">
        <v>49.631810187008412</v>
      </c>
      <c r="E2" s="239">
        <v>48.25225308941468</v>
      </c>
      <c r="F2" s="239">
        <v>42.788223013026268</v>
      </c>
      <c r="G2" s="239">
        <v>41.484415293922822</v>
      </c>
      <c r="H2" s="239">
        <v>40.55688941251249</v>
      </c>
      <c r="I2" s="239">
        <v>33.80477195037389</v>
      </c>
      <c r="J2" s="239">
        <v>30.687732501216441</v>
      </c>
      <c r="K2" s="239">
        <v>29.844136327960065</v>
      </c>
      <c r="L2" s="239">
        <v>28.20381552396692</v>
      </c>
      <c r="M2" s="239">
        <v>35.984605326335391</v>
      </c>
      <c r="N2" s="239">
        <v>41.101899308105104</v>
      </c>
      <c r="O2" s="239">
        <v>43.450146774298531</v>
      </c>
      <c r="P2" s="239">
        <v>52.113504037452799</v>
      </c>
      <c r="Q2" s="239">
        <v>54.595266983793969</v>
      </c>
      <c r="R2" s="239">
        <v>53.575664720181301</v>
      </c>
      <c r="S2" s="239">
        <v>55.17757220465397</v>
      </c>
      <c r="T2" s="239">
        <v>55.259493122426584</v>
      </c>
      <c r="U2" s="239">
        <v>55.429806177426045</v>
      </c>
      <c r="V2" s="239">
        <v>55.398695832608411</v>
      </c>
      <c r="W2" s="239">
        <v>56.14466877637706</v>
      </c>
      <c r="X2" s="239">
        <v>56.991876977211867</v>
      </c>
      <c r="Y2" s="239">
        <v>57.97065918326264</v>
      </c>
      <c r="Z2" s="239">
        <v>59.057120816208638</v>
      </c>
      <c r="AA2" s="239">
        <v>60.216998690817455</v>
      </c>
      <c r="AB2" s="239">
        <v>61.228150537761294</v>
      </c>
      <c r="AC2" s="239">
        <v>62.282330733420331</v>
      </c>
      <c r="AD2" s="239">
        <v>63.587462990558798</v>
      </c>
      <c r="AE2" s="239">
        <v>65.093868041176961</v>
      </c>
      <c r="AF2" s="239">
        <v>66.748522720029243</v>
      </c>
      <c r="AG2" s="239">
        <v>68.469553595178084</v>
      </c>
      <c r="AH2" s="239">
        <v>70.252512629617954</v>
      </c>
      <c r="AI2" s="239">
        <v>72.160168301006308</v>
      </c>
      <c r="AJ2" s="239">
        <v>74.197105649320221</v>
      </c>
      <c r="AK2" s="239">
        <v>76.375276217579284</v>
      </c>
      <c r="AL2" s="239">
        <v>78.773453421562749</v>
      </c>
      <c r="AM2" s="239">
        <v>81.313533801309262</v>
      </c>
      <c r="AN2" s="239">
        <v>83.945677158113241</v>
      </c>
      <c r="AO2" s="239">
        <v>86.756156711006454</v>
      </c>
      <c r="AP2" s="239">
        <v>89.697642379869023</v>
      </c>
      <c r="AQ2" s="239">
        <v>92.745516941153724</v>
      </c>
      <c r="AR2" s="239">
        <v>96.355479345440386</v>
      </c>
      <c r="AS2" s="239">
        <v>100.06982187633827</v>
      </c>
      <c r="AT2" s="239">
        <v>103.83291958149954</v>
      </c>
      <c r="AU2" s="239">
        <v>107.89428336911593</v>
      </c>
      <c r="AV2" s="239">
        <v>112.14228731664744</v>
      </c>
      <c r="AW2" s="239">
        <v>116.58037456519774</v>
      </c>
      <c r="AX2" s="239">
        <v>121.24692558981351</v>
      </c>
      <c r="AY2" s="239">
        <v>126.18459505641242</v>
      </c>
      <c r="AZ2" s="239">
        <v>131.34393806157928</v>
      </c>
      <c r="BA2" s="239">
        <v>136.69139069270767</v>
      </c>
      <c r="BB2" s="239">
        <v>142.30681818349035</v>
      </c>
      <c r="BC2" s="239">
        <v>148.13556925816974</v>
      </c>
      <c r="BD2" s="239">
        <v>154.30196584562086</v>
      </c>
      <c r="BE2" s="239">
        <v>160.79207039540393</v>
      </c>
      <c r="BF2" s="239">
        <v>167.61768419074849</v>
      </c>
      <c r="BG2" s="239">
        <v>174.72546598185005</v>
      </c>
      <c r="BH2" s="239">
        <v>182.17676997306674</v>
      </c>
      <c r="BI2" s="239">
        <v>189.91866662106639</v>
      </c>
      <c r="BJ2" s="239">
        <v>197.95509896429996</v>
      </c>
      <c r="BK2" s="239">
        <v>206.27106536233691</v>
      </c>
      <c r="BL2" s="239">
        <v>214.89338838326452</v>
      </c>
      <c r="BM2" s="239">
        <v>223.72395283834982</v>
      </c>
      <c r="BN2" s="239">
        <v>232.6878413517004</v>
      </c>
      <c r="BO2" s="239">
        <v>241.68608617280839</v>
      </c>
      <c r="BP2" s="239">
        <v>250.83040226030374</v>
      </c>
    </row>
    <row r="3" spans="1:68" s="240" customFormat="1" ht="12.75" x14ac:dyDescent="0.2">
      <c r="A3" s="238" t="s">
        <v>363</v>
      </c>
      <c r="B3" s="239">
        <v>33.868934619010496</v>
      </c>
      <c r="C3" s="239">
        <v>47.089178480990135</v>
      </c>
      <c r="D3" s="239">
        <v>49.631810187008412</v>
      </c>
      <c r="E3" s="239">
        <v>48.25225308941468</v>
      </c>
      <c r="F3" s="239">
        <v>42.788223013026268</v>
      </c>
      <c r="G3" s="239">
        <v>41.484415293922822</v>
      </c>
      <c r="H3" s="239">
        <v>40.55688941251249</v>
      </c>
      <c r="I3" s="239">
        <v>33.80477195037389</v>
      </c>
      <c r="J3" s="239">
        <v>30.687732501216441</v>
      </c>
      <c r="K3" s="239">
        <v>29.844136327960065</v>
      </c>
      <c r="L3" s="239">
        <v>28.20381552396692</v>
      </c>
      <c r="M3" s="239">
        <v>35.984605326335391</v>
      </c>
      <c r="N3" s="239">
        <v>41.101899308105104</v>
      </c>
      <c r="O3" s="239">
        <v>43.450146774298531</v>
      </c>
      <c r="P3" s="239">
        <v>52.113504037452799</v>
      </c>
      <c r="Q3" s="239">
        <v>54.595266983793969</v>
      </c>
      <c r="R3" s="239">
        <v>53.575664720181301</v>
      </c>
      <c r="S3" s="239">
        <v>55.406037948239941</v>
      </c>
      <c r="T3" s="239">
        <v>55.660467114079445</v>
      </c>
      <c r="U3" s="239">
        <v>55.953753096031946</v>
      </c>
      <c r="V3" s="239">
        <v>56.006974860067615</v>
      </c>
      <c r="W3" s="239">
        <v>56.51968584211977</v>
      </c>
      <c r="X3" s="239">
        <v>57.120446086270192</v>
      </c>
      <c r="Y3" s="239">
        <v>57.935894455416737</v>
      </c>
      <c r="Z3" s="239">
        <v>58.968871863839745</v>
      </c>
      <c r="AA3" s="239">
        <v>60.253759445269885</v>
      </c>
      <c r="AB3" s="239">
        <v>62.033837446399311</v>
      </c>
      <c r="AC3" s="239">
        <v>64.344968473706516</v>
      </c>
      <c r="AD3" s="239">
        <v>67.298353024661068</v>
      </c>
      <c r="AE3" s="239">
        <v>70.982142266168637</v>
      </c>
      <c r="AF3" s="239">
        <v>75.432332411301175</v>
      </c>
      <c r="AG3" s="239">
        <v>80.663008543505995</v>
      </c>
      <c r="AH3" s="239">
        <v>86.917341433285003</v>
      </c>
      <c r="AI3" s="239">
        <v>94.540431280797094</v>
      </c>
      <c r="AJ3" s="239">
        <v>103.98674012019103</v>
      </c>
      <c r="AK3" s="239">
        <v>116.12539667897248</v>
      </c>
      <c r="AL3" s="239">
        <v>132.35277528408182</v>
      </c>
      <c r="AM3" s="239">
        <v>154.97834685010619</v>
      </c>
      <c r="AN3" s="239">
        <v>188.85073054486949</v>
      </c>
      <c r="AO3" s="239">
        <v>246.5243561467683</v>
      </c>
      <c r="AP3" s="239">
        <v>374.00123410261472</v>
      </c>
      <c r="AQ3" s="239">
        <v>845.21948046462296</v>
      </c>
      <c r="AR3" s="239">
        <v>928.71779108387807</v>
      </c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</row>
    <row r="4" spans="1:68" s="240" customFormat="1" ht="12.75" x14ac:dyDescent="0.2">
      <c r="A4" s="238" t="s">
        <v>364</v>
      </c>
      <c r="B4" s="239">
        <v>33.868934619010496</v>
      </c>
      <c r="C4" s="239">
        <v>47.089178480990135</v>
      </c>
      <c r="D4" s="239">
        <v>49.631810187008412</v>
      </c>
      <c r="E4" s="239">
        <v>48.25225308941468</v>
      </c>
      <c r="F4" s="239">
        <v>42.788223013026268</v>
      </c>
      <c r="G4" s="239">
        <v>41.484415293922822</v>
      </c>
      <c r="H4" s="239">
        <v>40.55688941251249</v>
      </c>
      <c r="I4" s="239">
        <v>33.80477195037389</v>
      </c>
      <c r="J4" s="239">
        <v>30.687732501216441</v>
      </c>
      <c r="K4" s="239">
        <v>29.844136327960065</v>
      </c>
      <c r="L4" s="239">
        <v>28.20381552396692</v>
      </c>
      <c r="M4" s="239">
        <v>35.984605326335391</v>
      </c>
      <c r="N4" s="239">
        <v>41.101899308105104</v>
      </c>
      <c r="O4" s="239">
        <v>43.450146774298531</v>
      </c>
      <c r="P4" s="239">
        <v>52.113504037452799</v>
      </c>
      <c r="Q4" s="239">
        <v>54.595266983793969</v>
      </c>
      <c r="R4" s="239">
        <v>53.575664720181301</v>
      </c>
      <c r="S4" s="239">
        <v>55.406037948239941</v>
      </c>
      <c r="T4" s="239">
        <v>55.660467114079445</v>
      </c>
      <c r="U4" s="239">
        <v>55.953753096031946</v>
      </c>
      <c r="V4" s="239">
        <v>56.006974860067615</v>
      </c>
      <c r="W4" s="239">
        <v>55.551129109626594</v>
      </c>
      <c r="X4" s="239">
        <v>55.391911711247118</v>
      </c>
      <c r="Y4" s="239">
        <v>55.688589566513279</v>
      </c>
      <c r="Z4" s="239">
        <v>56.332141603164217</v>
      </c>
      <c r="AA4" s="239">
        <v>57.294600713602136</v>
      </c>
      <c r="AB4" s="239">
        <v>58.76504397934702</v>
      </c>
      <c r="AC4" s="239">
        <v>60.746464113776533</v>
      </c>
      <c r="AD4" s="239">
        <v>63.319001240471373</v>
      </c>
      <c r="AE4" s="239">
        <v>66.539293776288673</v>
      </c>
      <c r="AF4" s="239">
        <v>70.411833440240429</v>
      </c>
      <c r="AG4" s="239">
        <v>74.914074808304107</v>
      </c>
      <c r="AH4" s="239">
        <v>80.226756592933612</v>
      </c>
      <c r="AI4" s="239">
        <v>86.600559097399085</v>
      </c>
      <c r="AJ4" s="239">
        <v>94.34226463851428</v>
      </c>
      <c r="AK4" s="239">
        <v>104.03648571332428</v>
      </c>
      <c r="AL4" s="239">
        <v>116.5648792496103</v>
      </c>
      <c r="AM4" s="239">
        <v>133.2087650004469</v>
      </c>
      <c r="AN4" s="239">
        <v>156.36790911736873</v>
      </c>
      <c r="AO4" s="239">
        <v>191.32292923884299</v>
      </c>
      <c r="AP4" s="239">
        <v>251.30156994662875</v>
      </c>
      <c r="AQ4" s="239">
        <v>386.97893781834591</v>
      </c>
      <c r="AR4" s="239">
        <v>551.42130027127223</v>
      </c>
      <c r="AS4" s="239">
        <v>640.12955233860293</v>
      </c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</row>
    <row r="5" spans="1:68" s="238" customFormat="1" ht="15" customHeight="1" thickBot="1" x14ac:dyDescent="0.25">
      <c r="A5" s="241" t="s">
        <v>365</v>
      </c>
      <c r="B5" s="242">
        <v>33.868934619010496</v>
      </c>
      <c r="C5" s="242">
        <v>47.089178480990135</v>
      </c>
      <c r="D5" s="242">
        <v>49.631810187008412</v>
      </c>
      <c r="E5" s="242">
        <v>48.25225308941468</v>
      </c>
      <c r="F5" s="242">
        <v>42.788223013026268</v>
      </c>
      <c r="G5" s="242">
        <v>41.484415293922822</v>
      </c>
      <c r="H5" s="242">
        <v>40.55688941251249</v>
      </c>
      <c r="I5" s="242">
        <v>33.80477195037389</v>
      </c>
      <c r="J5" s="242">
        <v>30.687732501216441</v>
      </c>
      <c r="K5" s="242">
        <v>29.844136327960065</v>
      </c>
      <c r="L5" s="242">
        <v>28.20381552396692</v>
      </c>
      <c r="M5" s="242">
        <v>35.984605326335391</v>
      </c>
      <c r="N5" s="242">
        <v>41.101899308105104</v>
      </c>
      <c r="O5" s="242">
        <v>43.450146774298531</v>
      </c>
      <c r="P5" s="242">
        <v>52.113504037452799</v>
      </c>
      <c r="Q5" s="242">
        <v>54.595266983793969</v>
      </c>
      <c r="R5" s="242">
        <v>53.575664720181301</v>
      </c>
      <c r="S5" s="242">
        <v>55.406037948239941</v>
      </c>
      <c r="T5" s="242">
        <v>55.660467114079445</v>
      </c>
      <c r="U5" s="242">
        <v>55.953753096031946</v>
      </c>
      <c r="V5" s="242">
        <v>56.006974860067615</v>
      </c>
      <c r="W5" s="242">
        <v>56.687697028850451</v>
      </c>
      <c r="X5" s="242">
        <v>57.783840760781636</v>
      </c>
      <c r="Y5" s="242">
        <v>59.006576721647654</v>
      </c>
      <c r="Z5" s="242">
        <v>60.403880319929272</v>
      </c>
      <c r="AA5" s="242">
        <v>62.038917471395983</v>
      </c>
      <c r="AB5" s="242">
        <v>63.749423192368958</v>
      </c>
      <c r="AC5" s="242">
        <v>65.973052631202222</v>
      </c>
      <c r="AD5" s="242">
        <v>68.835033380380949</v>
      </c>
      <c r="AE5" s="242">
        <v>72.406937766429593</v>
      </c>
      <c r="AF5" s="242">
        <v>76.73705813713697</v>
      </c>
      <c r="AG5" s="242">
        <v>81.850094799001255</v>
      </c>
      <c r="AH5" s="242">
        <v>87.98862078833524</v>
      </c>
      <c r="AI5" s="242">
        <v>95.504494500607265</v>
      </c>
      <c r="AJ5" s="242">
        <v>104.83570016421552</v>
      </c>
      <c r="AK5" s="242">
        <v>116.86725779069658</v>
      </c>
      <c r="AL5" s="242">
        <v>132.99688664471901</v>
      </c>
      <c r="AM5" s="242">
        <v>155.51134102529244</v>
      </c>
      <c r="AN5" s="242">
        <v>189.31631688803395</v>
      </c>
      <c r="AO5" s="242">
        <v>247.02073276690876</v>
      </c>
      <c r="AP5" s="242">
        <v>375.27433955402347</v>
      </c>
      <c r="AQ5" s="242">
        <v>733.4630468274629</v>
      </c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</row>
    <row r="6" spans="1:68" x14ac:dyDescent="0.25">
      <c r="A6" s="243" t="s">
        <v>231</v>
      </c>
    </row>
    <row r="8" spans="1:68" x14ac:dyDescent="0.25">
      <c r="E8" s="235" t="s">
        <v>362</v>
      </c>
    </row>
  </sheetData>
  <pageMargins left="0.7" right="0.7" top="0.75" bottom="0.75" header="0.3" footer="0.3"/>
  <pageSetup orientation="portrait" horizontalDpi="4294967294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showGridLines="0" topLeftCell="A106" zoomScaleNormal="100" workbookViewId="0">
      <selection activeCell="H108" sqref="H108"/>
    </sheetView>
  </sheetViews>
  <sheetFormatPr defaultRowHeight="15" x14ac:dyDescent="0.25"/>
  <cols>
    <col min="1" max="1" width="7.85546875" style="501" bestFit="1" customWidth="1"/>
    <col min="2" max="5" width="9.140625" style="501"/>
    <col min="6" max="28" width="9.140625" style="490"/>
    <col min="29" max="29" width="9.140625" style="60"/>
    <col min="30" max="30" width="6.42578125" style="500" customWidth="1"/>
    <col min="31" max="16384" width="9.140625" style="490"/>
  </cols>
  <sheetData>
    <row r="1" spans="1:30" s="484" customFormat="1" ht="12.75" x14ac:dyDescent="0.2">
      <c r="AC1" s="117"/>
      <c r="AD1" s="493"/>
    </row>
    <row r="2" spans="1:30" s="484" customFormat="1" ht="12.75" x14ac:dyDescent="0.2">
      <c r="A2" s="158"/>
      <c r="AC2" s="117"/>
      <c r="AD2" s="493"/>
    </row>
    <row r="3" spans="1:30" s="484" customFormat="1" ht="12.75" x14ac:dyDescent="0.2">
      <c r="A3" s="494" t="s">
        <v>638</v>
      </c>
      <c r="B3" s="495">
        <v>1</v>
      </c>
      <c r="C3" s="495">
        <v>2</v>
      </c>
      <c r="D3" s="495">
        <v>3</v>
      </c>
      <c r="E3" s="495">
        <v>4</v>
      </c>
      <c r="F3" s="495">
        <v>5</v>
      </c>
      <c r="G3" s="495">
        <v>6</v>
      </c>
      <c r="H3" s="495">
        <v>7</v>
      </c>
      <c r="I3" s="495">
        <v>8</v>
      </c>
      <c r="J3" s="495">
        <v>9</v>
      </c>
      <c r="K3" s="495">
        <v>10</v>
      </c>
      <c r="L3" s="495">
        <v>11</v>
      </c>
      <c r="M3" s="495">
        <v>12</v>
      </c>
      <c r="N3" s="495">
        <v>13</v>
      </c>
      <c r="O3" s="495">
        <v>14</v>
      </c>
      <c r="P3" s="495">
        <v>15</v>
      </c>
      <c r="Q3" s="495">
        <v>16</v>
      </c>
      <c r="R3" s="495">
        <v>17</v>
      </c>
      <c r="S3" s="495">
        <v>18</v>
      </c>
      <c r="T3" s="495">
        <v>19</v>
      </c>
      <c r="U3" s="495">
        <v>20</v>
      </c>
      <c r="V3" s="495">
        <v>21</v>
      </c>
      <c r="W3" s="495">
        <v>22</v>
      </c>
      <c r="X3" s="495">
        <v>23</v>
      </c>
      <c r="Y3" s="495">
        <v>24</v>
      </c>
      <c r="Z3" s="495">
        <v>25</v>
      </c>
      <c r="AA3" s="495">
        <v>26</v>
      </c>
      <c r="AD3" s="493"/>
    </row>
    <row r="4" spans="1:30" s="484" customFormat="1" ht="12.75" x14ac:dyDescent="0.2">
      <c r="A4" s="494">
        <v>0</v>
      </c>
      <c r="B4" s="496">
        <v>-51.333387172137819</v>
      </c>
      <c r="C4" s="496">
        <v>-763.43990684186679</v>
      </c>
      <c r="D4" s="496">
        <v>-2018.5479771535711</v>
      </c>
      <c r="E4" s="496">
        <v>-4.097207851443514</v>
      </c>
      <c r="F4" s="496">
        <v>0</v>
      </c>
      <c r="G4" s="496">
        <v>0</v>
      </c>
      <c r="H4" s="496">
        <v>0</v>
      </c>
      <c r="I4" s="496">
        <v>0</v>
      </c>
      <c r="J4" s="496">
        <v>0</v>
      </c>
      <c r="K4" s="496">
        <v>-515.9721720965523</v>
      </c>
      <c r="L4" s="496">
        <v>0</v>
      </c>
      <c r="M4" s="496">
        <v>0</v>
      </c>
      <c r="N4" s="496">
        <v>0</v>
      </c>
      <c r="O4" s="496">
        <v>0</v>
      </c>
      <c r="P4" s="496">
        <v>-3048.5673319615826</v>
      </c>
      <c r="Q4" s="496">
        <v>0</v>
      </c>
      <c r="R4" s="496">
        <v>0</v>
      </c>
      <c r="S4" s="496">
        <v>0</v>
      </c>
      <c r="T4" s="496">
        <v>0</v>
      </c>
      <c r="U4" s="496">
        <v>0</v>
      </c>
      <c r="V4" s="496">
        <v>0</v>
      </c>
      <c r="W4" s="496">
        <v>0</v>
      </c>
      <c r="X4" s="496">
        <v>0</v>
      </c>
      <c r="Y4" s="496">
        <v>0</v>
      </c>
      <c r="Z4" s="496">
        <v>0</v>
      </c>
      <c r="AA4" s="496">
        <v>1674.0023274778732</v>
      </c>
      <c r="AD4" s="497">
        <v>0</v>
      </c>
    </row>
    <row r="5" spans="1:30" s="484" customFormat="1" ht="12.75" x14ac:dyDescent="0.2">
      <c r="A5" s="494">
        <v>1</v>
      </c>
      <c r="B5" s="496">
        <v>-105.72578526517927</v>
      </c>
      <c r="C5" s="496">
        <v>0</v>
      </c>
      <c r="D5" s="496">
        <v>-2018.5479771535713</v>
      </c>
      <c r="E5" s="496">
        <v>-8.1426572015268164</v>
      </c>
      <c r="F5" s="496">
        <v>-0.39394394862607307</v>
      </c>
      <c r="G5" s="496">
        <v>0</v>
      </c>
      <c r="H5" s="496">
        <v>0</v>
      </c>
      <c r="I5" s="496">
        <v>0</v>
      </c>
      <c r="J5" s="496">
        <v>0</v>
      </c>
      <c r="K5" s="496">
        <v>-493.12964295125266</v>
      </c>
      <c r="L5" s="496">
        <v>0</v>
      </c>
      <c r="M5" s="496">
        <v>0</v>
      </c>
      <c r="N5" s="496">
        <v>0</v>
      </c>
      <c r="O5" s="496">
        <v>-128.82405050164201</v>
      </c>
      <c r="P5" s="496">
        <v>-3048.5673319615826</v>
      </c>
      <c r="Q5" s="496">
        <v>0</v>
      </c>
      <c r="R5" s="496">
        <v>0</v>
      </c>
      <c r="S5" s="496">
        <v>0</v>
      </c>
      <c r="T5" s="496">
        <v>0</v>
      </c>
      <c r="U5" s="496">
        <v>0</v>
      </c>
      <c r="V5" s="496">
        <v>0</v>
      </c>
      <c r="W5" s="496">
        <v>0</v>
      </c>
      <c r="X5" s="496">
        <v>0</v>
      </c>
      <c r="Y5" s="496">
        <v>0</v>
      </c>
      <c r="Z5" s="496">
        <v>0</v>
      </c>
      <c r="AA5" s="496">
        <v>1674.0023274778728</v>
      </c>
      <c r="AD5" s="497">
        <v>0</v>
      </c>
    </row>
    <row r="6" spans="1:30" s="484" customFormat="1" ht="12.75" x14ac:dyDescent="0.2">
      <c r="A6" s="494">
        <v>2</v>
      </c>
      <c r="B6" s="496">
        <v>-150.23280125109881</v>
      </c>
      <c r="C6" s="496">
        <v>0</v>
      </c>
      <c r="D6" s="496">
        <v>-2018.5479771535711</v>
      </c>
      <c r="E6" s="496">
        <v>-12.699514800567089</v>
      </c>
      <c r="F6" s="496">
        <v>-2.207500401819313</v>
      </c>
      <c r="G6" s="496">
        <v>0</v>
      </c>
      <c r="H6" s="496">
        <v>0</v>
      </c>
      <c r="I6" s="496">
        <v>0</v>
      </c>
      <c r="J6" s="496">
        <v>0</v>
      </c>
      <c r="K6" s="496">
        <v>-461.46172936732466</v>
      </c>
      <c r="L6" s="496">
        <v>0</v>
      </c>
      <c r="M6" s="496">
        <v>0</v>
      </c>
      <c r="N6" s="496">
        <v>0</v>
      </c>
      <c r="O6" s="496">
        <v>-559.1943061303715</v>
      </c>
      <c r="P6" s="496">
        <v>-3048.5673319615821</v>
      </c>
      <c r="Q6" s="496">
        <v>0</v>
      </c>
      <c r="R6" s="496">
        <v>0</v>
      </c>
      <c r="S6" s="496">
        <v>0</v>
      </c>
      <c r="T6" s="496">
        <v>0</v>
      </c>
      <c r="U6" s="496">
        <v>0</v>
      </c>
      <c r="V6" s="496">
        <v>0</v>
      </c>
      <c r="W6" s="496">
        <v>0</v>
      </c>
      <c r="X6" s="496">
        <v>0</v>
      </c>
      <c r="Y6" s="496">
        <v>0</v>
      </c>
      <c r="Z6" s="496">
        <v>0</v>
      </c>
      <c r="AA6" s="496">
        <v>1674.002327477873</v>
      </c>
      <c r="AD6" s="497">
        <v>0</v>
      </c>
    </row>
    <row r="7" spans="1:30" s="484" customFormat="1" ht="12.75" x14ac:dyDescent="0.2">
      <c r="A7" s="494">
        <v>3</v>
      </c>
      <c r="B7" s="496">
        <v>-180.3999919969402</v>
      </c>
      <c r="C7" s="496">
        <v>0</v>
      </c>
      <c r="D7" s="496">
        <v>0</v>
      </c>
      <c r="E7" s="496">
        <v>-18.575385669681701</v>
      </c>
      <c r="F7" s="496">
        <v>-4.853676514714298</v>
      </c>
      <c r="G7" s="496">
        <v>0</v>
      </c>
      <c r="H7" s="496">
        <v>0</v>
      </c>
      <c r="I7" s="496">
        <v>0</v>
      </c>
      <c r="J7" s="496">
        <v>0</v>
      </c>
      <c r="K7" s="496">
        <v>-430.15017990113063</v>
      </c>
      <c r="L7" s="496">
        <v>0</v>
      </c>
      <c r="M7" s="496">
        <v>0</v>
      </c>
      <c r="N7" s="496">
        <v>0</v>
      </c>
      <c r="O7" s="496">
        <v>-1162.2865473903828</v>
      </c>
      <c r="P7" s="496">
        <v>-3048.5673319615821</v>
      </c>
      <c r="Q7" s="496">
        <v>0</v>
      </c>
      <c r="R7" s="496">
        <v>0</v>
      </c>
      <c r="S7" s="496">
        <v>0</v>
      </c>
      <c r="T7" s="496">
        <v>0</v>
      </c>
      <c r="U7" s="496">
        <v>0</v>
      </c>
      <c r="V7" s="496">
        <v>0</v>
      </c>
      <c r="W7" s="496">
        <v>0</v>
      </c>
      <c r="X7" s="496">
        <v>0</v>
      </c>
      <c r="Y7" s="496">
        <v>0</v>
      </c>
      <c r="Z7" s="496">
        <v>0</v>
      </c>
      <c r="AA7" s="496">
        <v>1674.002327477873</v>
      </c>
      <c r="AD7" s="497">
        <v>0</v>
      </c>
    </row>
    <row r="8" spans="1:30" s="484" customFormat="1" ht="12.75" x14ac:dyDescent="0.2">
      <c r="A8" s="494">
        <v>4</v>
      </c>
      <c r="B8" s="496">
        <v>-198.75213362163061</v>
      </c>
      <c r="C8" s="496">
        <v>0</v>
      </c>
      <c r="D8" s="496">
        <v>0</v>
      </c>
      <c r="E8" s="496">
        <v>-25.039134020021301</v>
      </c>
      <c r="F8" s="496">
        <v>-7.8926250075445674</v>
      </c>
      <c r="G8" s="496">
        <v>0</v>
      </c>
      <c r="H8" s="496">
        <v>0</v>
      </c>
      <c r="I8" s="496">
        <v>0</v>
      </c>
      <c r="J8" s="496">
        <v>0</v>
      </c>
      <c r="K8" s="496">
        <v>-403.05094011028706</v>
      </c>
      <c r="L8" s="496">
        <v>0</v>
      </c>
      <c r="M8" s="496">
        <v>0</v>
      </c>
      <c r="N8" s="496">
        <v>0</v>
      </c>
      <c r="O8" s="496">
        <v>-1647.9654492366797</v>
      </c>
      <c r="P8" s="496">
        <v>-3048.5673319615821</v>
      </c>
      <c r="Q8" s="496">
        <v>0</v>
      </c>
      <c r="R8" s="496">
        <v>0</v>
      </c>
      <c r="S8" s="496">
        <v>0</v>
      </c>
      <c r="T8" s="496">
        <v>0</v>
      </c>
      <c r="U8" s="496">
        <v>0</v>
      </c>
      <c r="V8" s="496">
        <v>0</v>
      </c>
      <c r="W8" s="496">
        <v>0</v>
      </c>
      <c r="X8" s="496">
        <v>0</v>
      </c>
      <c r="Y8" s="496">
        <v>0</v>
      </c>
      <c r="Z8" s="496">
        <v>0</v>
      </c>
      <c r="AA8" s="496">
        <v>1674.002327477873</v>
      </c>
      <c r="AD8" s="497">
        <v>0</v>
      </c>
    </row>
    <row r="9" spans="1:30" s="484" customFormat="1" ht="12.75" x14ac:dyDescent="0.2">
      <c r="A9" s="494">
        <v>5</v>
      </c>
      <c r="B9" s="496">
        <v>-210.0836992683702</v>
      </c>
      <c r="C9" s="496">
        <v>0</v>
      </c>
      <c r="D9" s="496">
        <v>0</v>
      </c>
      <c r="E9" s="496">
        <v>-30.320049118452658</v>
      </c>
      <c r="F9" s="496">
        <v>-10.939235626034437</v>
      </c>
      <c r="G9" s="496">
        <v>0</v>
      </c>
      <c r="H9" s="496">
        <v>0</v>
      </c>
      <c r="I9" s="496">
        <v>0</v>
      </c>
      <c r="J9" s="496">
        <v>0</v>
      </c>
      <c r="K9" s="496">
        <v>-380.47473027919386</v>
      </c>
      <c r="L9" s="496">
        <v>0</v>
      </c>
      <c r="M9" s="496">
        <v>0</v>
      </c>
      <c r="N9" s="496">
        <v>0</v>
      </c>
      <c r="O9" s="496">
        <v>-2066.2393732740284</v>
      </c>
      <c r="P9" s="496">
        <v>-3048.5673319615826</v>
      </c>
      <c r="Q9" s="496">
        <v>0</v>
      </c>
      <c r="R9" s="496">
        <v>0</v>
      </c>
      <c r="S9" s="496">
        <v>0</v>
      </c>
      <c r="T9" s="496">
        <v>0</v>
      </c>
      <c r="U9" s="496">
        <v>0</v>
      </c>
      <c r="V9" s="496">
        <v>0</v>
      </c>
      <c r="W9" s="496">
        <v>0</v>
      </c>
      <c r="X9" s="496">
        <v>0</v>
      </c>
      <c r="Y9" s="496">
        <v>0</v>
      </c>
      <c r="Z9" s="496">
        <v>0</v>
      </c>
      <c r="AA9" s="496">
        <v>1674.0023274778728</v>
      </c>
      <c r="AD9" s="497">
        <v>0</v>
      </c>
    </row>
    <row r="10" spans="1:30" s="484" customFormat="1" ht="12.75" x14ac:dyDescent="0.2">
      <c r="A10" s="494">
        <v>6</v>
      </c>
      <c r="B10" s="496">
        <v>-217.00128220058673</v>
      </c>
      <c r="C10" s="496">
        <v>0</v>
      </c>
      <c r="D10" s="496">
        <v>0</v>
      </c>
      <c r="E10" s="496">
        <v>-34.08210225964487</v>
      </c>
      <c r="F10" s="496">
        <v>-13.090019300941561</v>
      </c>
      <c r="G10" s="496">
        <v>0</v>
      </c>
      <c r="H10" s="496">
        <v>0</v>
      </c>
      <c r="I10" s="496">
        <v>0</v>
      </c>
      <c r="J10" s="496">
        <v>0</v>
      </c>
      <c r="K10" s="496">
        <v>-361.24422531352366</v>
      </c>
      <c r="L10" s="496">
        <v>0</v>
      </c>
      <c r="M10" s="496">
        <v>0</v>
      </c>
      <c r="N10" s="496">
        <v>0</v>
      </c>
      <c r="O10" s="496">
        <v>-2505.7797760173271</v>
      </c>
      <c r="P10" s="496">
        <v>-3048.5673319615817</v>
      </c>
      <c r="Q10" s="496">
        <v>0</v>
      </c>
      <c r="R10" s="496">
        <v>0</v>
      </c>
      <c r="S10" s="496">
        <v>0</v>
      </c>
      <c r="T10" s="496">
        <v>0</v>
      </c>
      <c r="U10" s="496">
        <v>0</v>
      </c>
      <c r="V10" s="496">
        <v>0</v>
      </c>
      <c r="W10" s="496">
        <v>0</v>
      </c>
      <c r="X10" s="496">
        <v>0</v>
      </c>
      <c r="Y10" s="496">
        <v>0</v>
      </c>
      <c r="Z10" s="496">
        <v>0</v>
      </c>
      <c r="AA10" s="496">
        <v>1674.002327477873</v>
      </c>
      <c r="AD10" s="497">
        <v>0</v>
      </c>
    </row>
    <row r="11" spans="1:30" s="484" customFormat="1" ht="12.75" x14ac:dyDescent="0.2">
      <c r="A11" s="494">
        <v>7</v>
      </c>
      <c r="B11" s="496">
        <v>-220.70200739922853</v>
      </c>
      <c r="C11" s="496">
        <v>0</v>
      </c>
      <c r="D11" s="496">
        <v>0</v>
      </c>
      <c r="E11" s="496">
        <v>-36.648595112907941</v>
      </c>
      <c r="F11" s="496">
        <v>-14.642327106443403</v>
      </c>
      <c r="G11" s="496">
        <v>0</v>
      </c>
      <c r="H11" s="496">
        <v>0</v>
      </c>
      <c r="I11" s="496">
        <v>0</v>
      </c>
      <c r="J11" s="496">
        <v>0</v>
      </c>
      <c r="K11" s="496">
        <v>-345.33788348608164</v>
      </c>
      <c r="L11" s="496">
        <v>0</v>
      </c>
      <c r="M11" s="496">
        <v>0</v>
      </c>
      <c r="N11" s="496">
        <v>0</v>
      </c>
      <c r="O11" s="496">
        <v>-2843.9573195251005</v>
      </c>
      <c r="P11" s="496">
        <v>-3048.5673319615821</v>
      </c>
      <c r="Q11" s="496">
        <v>0</v>
      </c>
      <c r="R11" s="496">
        <v>0</v>
      </c>
      <c r="S11" s="496">
        <v>0</v>
      </c>
      <c r="T11" s="496">
        <v>0</v>
      </c>
      <c r="U11" s="496">
        <v>0</v>
      </c>
      <c r="V11" s="496">
        <v>0</v>
      </c>
      <c r="W11" s="496">
        <v>0</v>
      </c>
      <c r="X11" s="496">
        <v>0</v>
      </c>
      <c r="Y11" s="496">
        <v>0</v>
      </c>
      <c r="Z11" s="496">
        <v>0</v>
      </c>
      <c r="AA11" s="496">
        <v>1674.0023274778728</v>
      </c>
      <c r="AD11" s="497">
        <v>0</v>
      </c>
    </row>
    <row r="12" spans="1:30" s="484" customFormat="1" ht="12.75" x14ac:dyDescent="0.2">
      <c r="A12" s="494">
        <v>8</v>
      </c>
      <c r="B12" s="496">
        <v>-223.85046443229427</v>
      </c>
      <c r="C12" s="496">
        <v>0</v>
      </c>
      <c r="D12" s="496">
        <v>0</v>
      </c>
      <c r="E12" s="496">
        <v>-38.208588080201764</v>
      </c>
      <c r="F12" s="496">
        <v>-15.529290804632716</v>
      </c>
      <c r="G12" s="496">
        <v>0</v>
      </c>
      <c r="H12" s="496">
        <v>0</v>
      </c>
      <c r="I12" s="496">
        <v>0</v>
      </c>
      <c r="J12" s="496">
        <v>0</v>
      </c>
      <c r="K12" s="496">
        <v>-334.10493150646829</v>
      </c>
      <c r="L12" s="496">
        <v>0</v>
      </c>
      <c r="M12" s="496">
        <v>0</v>
      </c>
      <c r="N12" s="496">
        <v>0</v>
      </c>
      <c r="O12" s="496">
        <v>-2958.2628953733356</v>
      </c>
      <c r="P12" s="496">
        <v>-3048.5673319615821</v>
      </c>
      <c r="Q12" s="496">
        <v>0</v>
      </c>
      <c r="R12" s="496">
        <v>0</v>
      </c>
      <c r="S12" s="496">
        <v>0</v>
      </c>
      <c r="T12" s="496">
        <v>0</v>
      </c>
      <c r="U12" s="496">
        <v>0</v>
      </c>
      <c r="V12" s="496">
        <v>0</v>
      </c>
      <c r="W12" s="496">
        <v>0</v>
      </c>
      <c r="X12" s="496">
        <v>0</v>
      </c>
      <c r="Y12" s="496">
        <v>0</v>
      </c>
      <c r="Z12" s="496">
        <v>0</v>
      </c>
      <c r="AA12" s="496">
        <v>1674.002327477873</v>
      </c>
      <c r="AD12" s="497">
        <v>0</v>
      </c>
    </row>
    <row r="13" spans="1:30" s="484" customFormat="1" ht="12.75" x14ac:dyDescent="0.2">
      <c r="A13" s="494">
        <v>9</v>
      </c>
      <c r="B13" s="496">
        <v>-227.81784330768915</v>
      </c>
      <c r="C13" s="496">
        <v>0</v>
      </c>
      <c r="D13" s="496">
        <v>0</v>
      </c>
      <c r="E13" s="496">
        <v>-39.064060935081166</v>
      </c>
      <c r="F13" s="496">
        <v>-16.080828333377482</v>
      </c>
      <c r="G13" s="496">
        <v>0</v>
      </c>
      <c r="H13" s="496">
        <v>0</v>
      </c>
      <c r="I13" s="496">
        <v>0</v>
      </c>
      <c r="J13" s="496">
        <v>0</v>
      </c>
      <c r="K13" s="496">
        <v>-328.37953549199597</v>
      </c>
      <c r="L13" s="496">
        <v>0</v>
      </c>
      <c r="M13" s="496">
        <v>0</v>
      </c>
      <c r="N13" s="496">
        <v>0</v>
      </c>
      <c r="O13" s="496">
        <v>-2891.0628564352678</v>
      </c>
      <c r="P13" s="496">
        <v>-3048.5673319615821</v>
      </c>
      <c r="Q13" s="496">
        <v>0</v>
      </c>
      <c r="R13" s="496">
        <v>0</v>
      </c>
      <c r="S13" s="496">
        <v>0</v>
      </c>
      <c r="T13" s="496">
        <v>0</v>
      </c>
      <c r="U13" s="496">
        <v>0</v>
      </c>
      <c r="V13" s="496">
        <v>0</v>
      </c>
      <c r="W13" s="496">
        <v>0</v>
      </c>
      <c r="X13" s="496">
        <v>0</v>
      </c>
      <c r="Y13" s="496">
        <v>0</v>
      </c>
      <c r="Z13" s="496">
        <v>0</v>
      </c>
      <c r="AA13" s="496">
        <v>1674.002327477873</v>
      </c>
      <c r="AD13" s="497">
        <v>0</v>
      </c>
    </row>
    <row r="14" spans="1:30" s="484" customFormat="1" ht="12.75" x14ac:dyDescent="0.2">
      <c r="A14" s="494">
        <v>10</v>
      </c>
      <c r="B14" s="496">
        <v>-233.21989004764555</v>
      </c>
      <c r="C14" s="496">
        <v>0</v>
      </c>
      <c r="D14" s="496">
        <v>0</v>
      </c>
      <c r="E14" s="496">
        <v>-39.392333961354382</v>
      </c>
      <c r="F14" s="496">
        <v>-16.454090035513264</v>
      </c>
      <c r="G14" s="496">
        <v>0</v>
      </c>
      <c r="H14" s="496">
        <v>0</v>
      </c>
      <c r="I14" s="496">
        <v>0</v>
      </c>
      <c r="J14" s="496">
        <v>0</v>
      </c>
      <c r="K14" s="496">
        <v>-328.81001724734409</v>
      </c>
      <c r="L14" s="496">
        <v>0</v>
      </c>
      <c r="M14" s="496">
        <v>0</v>
      </c>
      <c r="N14" s="496">
        <v>0</v>
      </c>
      <c r="O14" s="496">
        <v>-2729.3795061131568</v>
      </c>
      <c r="P14" s="496">
        <v>-3048.5673319615821</v>
      </c>
      <c r="Q14" s="496">
        <v>0</v>
      </c>
      <c r="R14" s="496">
        <v>0</v>
      </c>
      <c r="S14" s="496">
        <v>0</v>
      </c>
      <c r="T14" s="496">
        <v>0</v>
      </c>
      <c r="U14" s="496">
        <v>0</v>
      </c>
      <c r="V14" s="496">
        <v>0</v>
      </c>
      <c r="W14" s="496">
        <v>0</v>
      </c>
      <c r="X14" s="496">
        <v>0</v>
      </c>
      <c r="Y14" s="496">
        <v>0</v>
      </c>
      <c r="Z14" s="496">
        <v>0</v>
      </c>
      <c r="AA14" s="496">
        <v>1674.0023274778732</v>
      </c>
      <c r="AD14" s="497">
        <v>0</v>
      </c>
    </row>
    <row r="15" spans="1:30" s="484" customFormat="1" ht="12.75" x14ac:dyDescent="0.2">
      <c r="A15" s="494">
        <v>11</v>
      </c>
      <c r="B15" s="496">
        <v>-236.97607218197166</v>
      </c>
      <c r="C15" s="496">
        <v>0</v>
      </c>
      <c r="D15" s="496">
        <v>0</v>
      </c>
      <c r="E15" s="496">
        <v>-39.007076629711257</v>
      </c>
      <c r="F15" s="496">
        <v>-16.533766724759356</v>
      </c>
      <c r="G15" s="496">
        <v>0</v>
      </c>
      <c r="H15" s="496">
        <v>0</v>
      </c>
      <c r="I15" s="496">
        <v>0</v>
      </c>
      <c r="J15" s="496">
        <v>0</v>
      </c>
      <c r="K15" s="496">
        <v>-333.99221189788659</v>
      </c>
      <c r="L15" s="496">
        <v>0</v>
      </c>
      <c r="M15" s="496">
        <v>0</v>
      </c>
      <c r="N15" s="496">
        <v>0</v>
      </c>
      <c r="O15" s="496">
        <v>-2604.7068009992195</v>
      </c>
      <c r="P15" s="496">
        <v>-3048.5673319615817</v>
      </c>
      <c r="Q15" s="496">
        <v>0</v>
      </c>
      <c r="R15" s="496">
        <v>0</v>
      </c>
      <c r="S15" s="496">
        <v>0</v>
      </c>
      <c r="T15" s="496">
        <v>0</v>
      </c>
      <c r="U15" s="496">
        <v>0</v>
      </c>
      <c r="V15" s="496">
        <v>0</v>
      </c>
      <c r="W15" s="496">
        <v>0</v>
      </c>
      <c r="X15" s="496">
        <v>0</v>
      </c>
      <c r="Y15" s="496">
        <v>0</v>
      </c>
      <c r="Z15" s="496">
        <v>0</v>
      </c>
      <c r="AA15" s="496">
        <v>1674.002327477873</v>
      </c>
      <c r="AD15" s="497">
        <v>0</v>
      </c>
    </row>
    <row r="16" spans="1:30" s="484" customFormat="1" ht="12.75" x14ac:dyDescent="0.2">
      <c r="A16" s="494">
        <v>12</v>
      </c>
      <c r="B16" s="496">
        <v>-235.94591073301299</v>
      </c>
      <c r="C16" s="496">
        <v>0</v>
      </c>
      <c r="D16" s="496">
        <v>0</v>
      </c>
      <c r="E16" s="496">
        <v>-37.774974489714133</v>
      </c>
      <c r="F16" s="496">
        <v>-16.653576573285417</v>
      </c>
      <c r="G16" s="496">
        <v>0</v>
      </c>
      <c r="H16" s="496">
        <v>0</v>
      </c>
      <c r="I16" s="496">
        <v>0</v>
      </c>
      <c r="J16" s="496">
        <v>0</v>
      </c>
      <c r="K16" s="496">
        <v>-342.66564769721447</v>
      </c>
      <c r="L16" s="496">
        <v>0</v>
      </c>
      <c r="M16" s="496">
        <v>0</v>
      </c>
      <c r="N16" s="496">
        <v>0</v>
      </c>
      <c r="O16" s="496">
        <v>-2551.124114215374</v>
      </c>
      <c r="P16" s="496">
        <v>-3048.5673319615826</v>
      </c>
      <c r="Q16" s="496">
        <v>0</v>
      </c>
      <c r="R16" s="496">
        <v>0</v>
      </c>
      <c r="S16" s="496">
        <v>0</v>
      </c>
      <c r="T16" s="496">
        <v>0</v>
      </c>
      <c r="U16" s="496">
        <v>0</v>
      </c>
      <c r="V16" s="496">
        <v>0</v>
      </c>
      <c r="W16" s="496">
        <v>0</v>
      </c>
      <c r="X16" s="496">
        <v>0</v>
      </c>
      <c r="Y16" s="496">
        <v>0</v>
      </c>
      <c r="Z16" s="496">
        <v>0</v>
      </c>
      <c r="AA16" s="496">
        <v>1674.0023274778728</v>
      </c>
      <c r="AD16" s="497">
        <v>0</v>
      </c>
    </row>
    <row r="17" spans="1:30" s="484" customFormat="1" ht="12.75" x14ac:dyDescent="0.2">
      <c r="A17" s="494">
        <v>13</v>
      </c>
      <c r="B17" s="496">
        <v>-234.25661748812425</v>
      </c>
      <c r="C17" s="496">
        <v>0</v>
      </c>
      <c r="D17" s="496">
        <v>0</v>
      </c>
      <c r="E17" s="496">
        <v>-35.668834721176808</v>
      </c>
      <c r="F17" s="496">
        <v>-16.903937012791534</v>
      </c>
      <c r="G17" s="496">
        <v>0</v>
      </c>
      <c r="H17" s="496">
        <v>0</v>
      </c>
      <c r="I17" s="496">
        <v>0</v>
      </c>
      <c r="J17" s="496">
        <v>0</v>
      </c>
      <c r="K17" s="496">
        <v>-352.59672579536692</v>
      </c>
      <c r="L17" s="496">
        <v>0</v>
      </c>
      <c r="M17" s="496">
        <v>0</v>
      </c>
      <c r="N17" s="496">
        <v>0</v>
      </c>
      <c r="O17" s="496">
        <v>-2555.0359049819594</v>
      </c>
      <c r="P17" s="496">
        <v>-3048.567331961583</v>
      </c>
      <c r="Q17" s="496">
        <v>0</v>
      </c>
      <c r="R17" s="496">
        <v>0</v>
      </c>
      <c r="S17" s="496">
        <v>0</v>
      </c>
      <c r="T17" s="496">
        <v>0</v>
      </c>
      <c r="U17" s="496">
        <v>0</v>
      </c>
      <c r="V17" s="496">
        <v>0</v>
      </c>
      <c r="W17" s="496">
        <v>0</v>
      </c>
      <c r="X17" s="496">
        <v>0</v>
      </c>
      <c r="Y17" s="496">
        <v>0</v>
      </c>
      <c r="Z17" s="496">
        <v>0</v>
      </c>
      <c r="AA17" s="496">
        <v>1674.0023274778732</v>
      </c>
      <c r="AD17" s="497">
        <v>0</v>
      </c>
    </row>
    <row r="18" spans="1:30" s="484" customFormat="1" ht="12.75" x14ac:dyDescent="0.2">
      <c r="A18" s="494">
        <v>14</v>
      </c>
      <c r="B18" s="496">
        <v>-241.19014187243317</v>
      </c>
      <c r="C18" s="496">
        <v>0</v>
      </c>
      <c r="D18" s="496">
        <v>0</v>
      </c>
      <c r="E18" s="496">
        <v>-33.209520601993333</v>
      </c>
      <c r="F18" s="496">
        <v>-16.860499384947271</v>
      </c>
      <c r="G18" s="496">
        <v>0</v>
      </c>
      <c r="H18" s="496">
        <v>0</v>
      </c>
      <c r="I18" s="496">
        <v>0</v>
      </c>
      <c r="J18" s="496">
        <v>0</v>
      </c>
      <c r="K18" s="496">
        <v>-360.90372785304731</v>
      </c>
      <c r="L18" s="496">
        <v>0</v>
      </c>
      <c r="M18" s="496">
        <v>0</v>
      </c>
      <c r="N18" s="496">
        <v>0</v>
      </c>
      <c r="O18" s="496">
        <v>-2604.6093831131616</v>
      </c>
      <c r="P18" s="496">
        <v>-3048.5673319615821</v>
      </c>
      <c r="Q18" s="496">
        <v>0</v>
      </c>
      <c r="R18" s="496">
        <v>0</v>
      </c>
      <c r="S18" s="496">
        <v>0</v>
      </c>
      <c r="T18" s="496">
        <v>0</v>
      </c>
      <c r="U18" s="496">
        <v>0</v>
      </c>
      <c r="V18" s="496">
        <v>0</v>
      </c>
      <c r="W18" s="496">
        <v>0</v>
      </c>
      <c r="X18" s="496">
        <v>0</v>
      </c>
      <c r="Y18" s="496">
        <v>0</v>
      </c>
      <c r="Z18" s="496">
        <v>0</v>
      </c>
      <c r="AA18" s="496">
        <v>1674.002327477873</v>
      </c>
      <c r="AD18" s="497">
        <v>0</v>
      </c>
    </row>
    <row r="19" spans="1:30" s="484" customFormat="1" ht="12.75" x14ac:dyDescent="0.2">
      <c r="A19" s="494">
        <v>15</v>
      </c>
      <c r="B19" s="496">
        <v>-258.34112636971787</v>
      </c>
      <c r="C19" s="496">
        <v>0</v>
      </c>
      <c r="D19" s="496">
        <v>0</v>
      </c>
      <c r="E19" s="496">
        <v>-31.552466675960563</v>
      </c>
      <c r="F19" s="496">
        <v>-16.662547752638229</v>
      </c>
      <c r="G19" s="496">
        <v>0</v>
      </c>
      <c r="H19" s="496">
        <v>0</v>
      </c>
      <c r="I19" s="496">
        <v>0</v>
      </c>
      <c r="J19" s="496">
        <v>0</v>
      </c>
      <c r="K19" s="496">
        <v>-366.07099301682507</v>
      </c>
      <c r="L19" s="496">
        <v>0</v>
      </c>
      <c r="M19" s="496">
        <v>0</v>
      </c>
      <c r="N19" s="496">
        <v>0</v>
      </c>
      <c r="O19" s="496">
        <v>-2671.7792475211809</v>
      </c>
      <c r="P19" s="496">
        <v>-3048.5673319615821</v>
      </c>
      <c r="Q19" s="496">
        <v>0</v>
      </c>
      <c r="R19" s="496">
        <v>0</v>
      </c>
      <c r="S19" s="496">
        <v>0</v>
      </c>
      <c r="T19" s="496">
        <v>0</v>
      </c>
      <c r="U19" s="496">
        <v>0</v>
      </c>
      <c r="V19" s="496">
        <v>0</v>
      </c>
      <c r="W19" s="496">
        <v>0</v>
      </c>
      <c r="X19" s="496">
        <v>0</v>
      </c>
      <c r="Y19" s="496">
        <v>0</v>
      </c>
      <c r="Z19" s="496">
        <v>0</v>
      </c>
      <c r="AA19" s="496">
        <v>1674.0023274778732</v>
      </c>
      <c r="AD19" s="497">
        <v>0</v>
      </c>
    </row>
    <row r="20" spans="1:30" s="484" customFormat="1" ht="12.75" x14ac:dyDescent="0.2">
      <c r="A20" s="494">
        <v>16</v>
      </c>
      <c r="B20" s="496">
        <v>-282.22537406580358</v>
      </c>
      <c r="C20" s="496">
        <v>0</v>
      </c>
      <c r="D20" s="496">
        <v>0</v>
      </c>
      <c r="E20" s="496">
        <v>-31.32054208058123</v>
      </c>
      <c r="F20" s="496">
        <v>-16.56696692939769</v>
      </c>
      <c r="G20" s="496">
        <v>0</v>
      </c>
      <c r="H20" s="496">
        <v>0</v>
      </c>
      <c r="I20" s="496">
        <v>0</v>
      </c>
      <c r="J20" s="496">
        <v>0</v>
      </c>
      <c r="K20" s="496">
        <v>-366.76081034112673</v>
      </c>
      <c r="L20" s="496">
        <v>0</v>
      </c>
      <c r="M20" s="496">
        <v>0</v>
      </c>
      <c r="N20" s="496">
        <v>0</v>
      </c>
      <c r="O20" s="496">
        <v>-2659.6710985944524</v>
      </c>
      <c r="P20" s="496">
        <v>-3048.5673319615821</v>
      </c>
      <c r="Q20" s="496">
        <v>0</v>
      </c>
      <c r="R20" s="496">
        <v>0</v>
      </c>
      <c r="S20" s="496">
        <v>6.3416461399922133</v>
      </c>
      <c r="T20" s="496">
        <v>0.1505489240423481</v>
      </c>
      <c r="U20" s="496">
        <v>0</v>
      </c>
      <c r="V20" s="496">
        <v>5.4900503849372374E-2</v>
      </c>
      <c r="W20" s="496">
        <v>0.31563985657928029</v>
      </c>
      <c r="X20" s="496">
        <v>0</v>
      </c>
      <c r="Y20" s="496">
        <v>0</v>
      </c>
      <c r="Z20" s="496">
        <v>0</v>
      </c>
      <c r="AA20" s="496">
        <v>1674.0023274778735</v>
      </c>
      <c r="AD20" s="497">
        <v>0</v>
      </c>
    </row>
    <row r="21" spans="1:30" s="484" customFormat="1" ht="12.75" x14ac:dyDescent="0.2">
      <c r="A21" s="494">
        <v>17</v>
      </c>
      <c r="B21" s="496">
        <v>-303.6177283066819</v>
      </c>
      <c r="C21" s="496">
        <v>0</v>
      </c>
      <c r="D21" s="496">
        <v>0</v>
      </c>
      <c r="E21" s="496">
        <v>-32.4052028922559</v>
      </c>
      <c r="F21" s="496">
        <v>-16.035376059052414</v>
      </c>
      <c r="G21" s="496">
        <v>-6.0238617910663282E-2</v>
      </c>
      <c r="H21" s="496">
        <v>0</v>
      </c>
      <c r="I21" s="496">
        <v>-5.0431918505169477</v>
      </c>
      <c r="J21" s="496">
        <v>0</v>
      </c>
      <c r="K21" s="496">
        <v>-362.30358654715212</v>
      </c>
      <c r="L21" s="496">
        <v>0</v>
      </c>
      <c r="M21" s="496">
        <v>-1.2024683645834338</v>
      </c>
      <c r="N21" s="496">
        <v>0</v>
      </c>
      <c r="O21" s="496">
        <v>-2563.9760116289749</v>
      </c>
      <c r="P21" s="496">
        <v>-3048.5673319615821</v>
      </c>
      <c r="Q21" s="496">
        <v>0</v>
      </c>
      <c r="R21" s="496">
        <v>0</v>
      </c>
      <c r="S21" s="496">
        <v>32.622094593041673</v>
      </c>
      <c r="T21" s="496">
        <v>4.1542095233078644</v>
      </c>
      <c r="U21" s="496">
        <v>2.2659865706613154</v>
      </c>
      <c r="V21" s="496">
        <v>0.32547240327903609</v>
      </c>
      <c r="W21" s="496">
        <v>1.0737240612309635</v>
      </c>
      <c r="X21" s="496">
        <v>0</v>
      </c>
      <c r="Y21" s="496">
        <v>0</v>
      </c>
      <c r="Z21" s="496">
        <v>0</v>
      </c>
      <c r="AA21" s="496">
        <v>1674.0023274778732</v>
      </c>
      <c r="AD21" s="497">
        <v>0</v>
      </c>
    </row>
    <row r="22" spans="1:30" s="484" customFormat="1" ht="12.75" x14ac:dyDescent="0.2">
      <c r="A22" s="494">
        <v>18</v>
      </c>
      <c r="B22" s="496">
        <v>-307.93197636398781</v>
      </c>
      <c r="C22" s="496">
        <v>0</v>
      </c>
      <c r="D22" s="496">
        <v>0</v>
      </c>
      <c r="E22" s="496">
        <v>-34.115755624609513</v>
      </c>
      <c r="F22" s="496">
        <v>-15.237278620841925</v>
      </c>
      <c r="G22" s="496">
        <v>-0.62385658385572362</v>
      </c>
      <c r="H22" s="496">
        <v>0</v>
      </c>
      <c r="I22" s="496">
        <v>-16.040740393719311</v>
      </c>
      <c r="J22" s="496">
        <v>0</v>
      </c>
      <c r="K22" s="496">
        <v>-352.66492881340247</v>
      </c>
      <c r="L22" s="496">
        <v>0</v>
      </c>
      <c r="M22" s="496">
        <v>-3.2896817066891302</v>
      </c>
      <c r="N22" s="496">
        <v>0</v>
      </c>
      <c r="O22" s="496">
        <v>-2368.6637689589229</v>
      </c>
      <c r="P22" s="496">
        <v>-3048.5673319615817</v>
      </c>
      <c r="Q22" s="496">
        <v>0.62313450559368533</v>
      </c>
      <c r="R22" s="496">
        <v>5.0185996097762997</v>
      </c>
      <c r="S22" s="496">
        <v>68.263018685882486</v>
      </c>
      <c r="T22" s="496">
        <v>11.819553148610845</v>
      </c>
      <c r="U22" s="496">
        <v>7.4549796876259755</v>
      </c>
      <c r="V22" s="496">
        <v>0.72980475814861101</v>
      </c>
      <c r="W22" s="496">
        <v>2.3249308613226431</v>
      </c>
      <c r="X22" s="496">
        <v>26.799086363894425</v>
      </c>
      <c r="Y22" s="496">
        <v>12.072163336203563</v>
      </c>
      <c r="Z22" s="496">
        <v>-1.3860650972039739</v>
      </c>
      <c r="AA22" s="496">
        <v>1674.002327477873</v>
      </c>
      <c r="AD22" s="497">
        <v>0</v>
      </c>
    </row>
    <row r="23" spans="1:30" s="484" customFormat="1" ht="12.75" x14ac:dyDescent="0.2">
      <c r="A23" s="494">
        <v>19</v>
      </c>
      <c r="B23" s="496">
        <v>-286.71341717785924</v>
      </c>
      <c r="C23" s="496">
        <v>0</v>
      </c>
      <c r="D23" s="496">
        <v>0</v>
      </c>
      <c r="E23" s="496">
        <v>-34.279186711482524</v>
      </c>
      <c r="F23" s="496">
        <v>-14.283233844839463</v>
      </c>
      <c r="G23" s="496">
        <v>-1.5911447029957622</v>
      </c>
      <c r="H23" s="496">
        <v>0</v>
      </c>
      <c r="I23" s="496">
        <v>-30.370809517120474</v>
      </c>
      <c r="J23" s="496">
        <v>0</v>
      </c>
      <c r="K23" s="496">
        <v>-340.25444333183293</v>
      </c>
      <c r="L23" s="496">
        <v>-0.26563351000743557</v>
      </c>
      <c r="M23" s="496">
        <v>-6.3872574044064958</v>
      </c>
      <c r="N23" s="496">
        <v>0</v>
      </c>
      <c r="O23" s="496">
        <v>-2022.4089131779483</v>
      </c>
      <c r="P23" s="496">
        <v>-3048.5673319615826</v>
      </c>
      <c r="Q23" s="496">
        <v>11.007639856814722</v>
      </c>
      <c r="R23" s="496">
        <v>18.191158554686606</v>
      </c>
      <c r="S23" s="496">
        <v>118.69186286861574</v>
      </c>
      <c r="T23" s="496">
        <v>23.86995275551099</v>
      </c>
      <c r="U23" s="496">
        <v>15.41536411916033</v>
      </c>
      <c r="V23" s="496">
        <v>1.3102224111321812</v>
      </c>
      <c r="W23" s="496">
        <v>4.1387954288177458</v>
      </c>
      <c r="X23" s="496">
        <v>106.87123243767836</v>
      </c>
      <c r="Y23" s="496">
        <v>48.14286378986003</v>
      </c>
      <c r="Z23" s="496">
        <v>-5.3803860926127358</v>
      </c>
      <c r="AA23" s="496">
        <v>1674.002327477873</v>
      </c>
      <c r="AD23" s="497">
        <v>0</v>
      </c>
    </row>
    <row r="24" spans="1:30" s="484" customFormat="1" ht="12.75" x14ac:dyDescent="0.2">
      <c r="A24" s="494">
        <v>20</v>
      </c>
      <c r="B24" s="496">
        <v>-245.73230080092782</v>
      </c>
      <c r="C24" s="496">
        <v>0</v>
      </c>
      <c r="D24" s="496">
        <v>0</v>
      </c>
      <c r="E24" s="496">
        <v>-32.825075691524255</v>
      </c>
      <c r="F24" s="496">
        <v>-13.427722763621968</v>
      </c>
      <c r="G24" s="496">
        <v>-2.7382593371756325</v>
      </c>
      <c r="H24" s="496">
        <v>0</v>
      </c>
      <c r="I24" s="496">
        <v>-41.888162477463197</v>
      </c>
      <c r="J24" s="496">
        <v>0</v>
      </c>
      <c r="K24" s="496">
        <v>-328.41707216667749</v>
      </c>
      <c r="L24" s="496">
        <v>-1.5817036049169662</v>
      </c>
      <c r="M24" s="496">
        <v>-10.462773070275331</v>
      </c>
      <c r="N24" s="496">
        <v>-0.91955900785263234</v>
      </c>
      <c r="O24" s="496">
        <v>-1674.2561473311043</v>
      </c>
      <c r="P24" s="496">
        <v>-3048.5673319615821</v>
      </c>
      <c r="Q24" s="496">
        <v>34.005406143384164</v>
      </c>
      <c r="R24" s="496">
        <v>41.035081331676558</v>
      </c>
      <c r="S24" s="496">
        <v>183.55405346688016</v>
      </c>
      <c r="T24" s="496">
        <v>40.227170367664222</v>
      </c>
      <c r="U24" s="496">
        <v>26.261785036328803</v>
      </c>
      <c r="V24" s="496">
        <v>2.0442352143793387</v>
      </c>
      <c r="W24" s="496">
        <v>6.4957329113347431</v>
      </c>
      <c r="X24" s="496">
        <v>241.65717426247582</v>
      </c>
      <c r="Y24" s="496">
        <v>108.85870193843857</v>
      </c>
      <c r="Z24" s="496">
        <v>-12.029920014176206</v>
      </c>
      <c r="AA24" s="496">
        <v>1674.0023274778732</v>
      </c>
      <c r="AD24" s="497">
        <v>0</v>
      </c>
    </row>
    <row r="25" spans="1:30" s="484" customFormat="1" ht="12.75" x14ac:dyDescent="0.2">
      <c r="A25" s="494">
        <v>21</v>
      </c>
      <c r="B25" s="496">
        <v>-197.72980819122191</v>
      </c>
      <c r="C25" s="496">
        <v>0</v>
      </c>
      <c r="D25" s="496">
        <v>0</v>
      </c>
      <c r="E25" s="496">
        <v>-30.876302414476239</v>
      </c>
      <c r="F25" s="496">
        <v>-12.811859525312865</v>
      </c>
      <c r="G25" s="496">
        <v>-3.7717553539376913</v>
      </c>
      <c r="H25" s="496">
        <v>0</v>
      </c>
      <c r="I25" s="496">
        <v>-48.881250307292383</v>
      </c>
      <c r="J25" s="496">
        <v>0</v>
      </c>
      <c r="K25" s="496">
        <v>-319.36487290205611</v>
      </c>
      <c r="L25" s="496">
        <v>-4.3739824348917127</v>
      </c>
      <c r="M25" s="496">
        <v>-15.247784285785539</v>
      </c>
      <c r="N25" s="496">
        <v>-4.6603222971881006</v>
      </c>
      <c r="O25" s="496">
        <v>-1424.0166364117201</v>
      </c>
      <c r="P25" s="496">
        <v>-3048.5673319615821</v>
      </c>
      <c r="Q25" s="496">
        <v>66.913385647027553</v>
      </c>
      <c r="R25" s="496">
        <v>72.736916091044634</v>
      </c>
      <c r="S25" s="496">
        <v>259.58697764989432</v>
      </c>
      <c r="T25" s="496">
        <v>59.631486456458845</v>
      </c>
      <c r="U25" s="496">
        <v>39.201094328977646</v>
      </c>
      <c r="V25" s="496">
        <v>2.8986290927558382</v>
      </c>
      <c r="W25" s="496">
        <v>9.241357668478889</v>
      </c>
      <c r="X25" s="496">
        <v>398.30503196571397</v>
      </c>
      <c r="Y25" s="496">
        <v>179.42167404200919</v>
      </c>
      <c r="Z25" s="496">
        <v>-18.988272059396792</v>
      </c>
      <c r="AA25" s="496">
        <v>1674.0023274778735</v>
      </c>
      <c r="AD25" s="497">
        <v>0</v>
      </c>
    </row>
    <row r="26" spans="1:30" s="484" customFormat="1" ht="12.75" x14ac:dyDescent="0.2">
      <c r="A26" s="494">
        <v>22</v>
      </c>
      <c r="B26" s="496">
        <v>-151.91943923926587</v>
      </c>
      <c r="C26" s="496">
        <v>0</v>
      </c>
      <c r="D26" s="496">
        <v>0</v>
      </c>
      <c r="E26" s="496">
        <v>-29.85047618911906</v>
      </c>
      <c r="F26" s="496">
        <v>-12.61521979522427</v>
      </c>
      <c r="G26" s="496">
        <v>-4.5787800664704363</v>
      </c>
      <c r="H26" s="496">
        <v>0</v>
      </c>
      <c r="I26" s="496">
        <v>-52.580761635565878</v>
      </c>
      <c r="J26" s="496">
        <v>0</v>
      </c>
      <c r="K26" s="496">
        <v>-315.65000257322447</v>
      </c>
      <c r="L26" s="496">
        <v>-9.0957800933368915</v>
      </c>
      <c r="M26" s="496">
        <v>-20.402888482792395</v>
      </c>
      <c r="N26" s="496">
        <v>-11.394002699709992</v>
      </c>
      <c r="O26" s="496">
        <v>-1230.1709588591625</v>
      </c>
      <c r="P26" s="496">
        <v>-3048.5673319615821</v>
      </c>
      <c r="Q26" s="496">
        <v>106.2073410758393</v>
      </c>
      <c r="R26" s="496">
        <v>113.8003060869712</v>
      </c>
      <c r="S26" s="496">
        <v>337.52285750431514</v>
      </c>
      <c r="T26" s="496">
        <v>80.355949487601393</v>
      </c>
      <c r="U26" s="496">
        <v>53.429599184989264</v>
      </c>
      <c r="V26" s="496">
        <v>3.770981680249474</v>
      </c>
      <c r="W26" s="496">
        <v>11.992136793154028</v>
      </c>
      <c r="X26" s="496">
        <v>554.86902855110884</v>
      </c>
      <c r="Y26" s="496">
        <v>250.32494786802434</v>
      </c>
      <c r="Z26" s="496">
        <v>-25.579429616236773</v>
      </c>
      <c r="AA26" s="496">
        <v>1674.002327477873</v>
      </c>
      <c r="AD26" s="497">
        <v>0</v>
      </c>
    </row>
    <row r="27" spans="1:30" s="484" customFormat="1" ht="12.75" x14ac:dyDescent="0.2">
      <c r="A27" s="494">
        <v>23</v>
      </c>
      <c r="B27" s="496">
        <v>-110.44411535132647</v>
      </c>
      <c r="C27" s="496">
        <v>0</v>
      </c>
      <c r="D27" s="496">
        <v>0</v>
      </c>
      <c r="E27" s="496">
        <v>-30.806684102154527</v>
      </c>
      <c r="F27" s="496">
        <v>-13.098204576594606</v>
      </c>
      <c r="G27" s="496">
        <v>-5.4423104263383895</v>
      </c>
      <c r="H27" s="496">
        <v>0</v>
      </c>
      <c r="I27" s="496">
        <v>-53.611036078268079</v>
      </c>
      <c r="J27" s="496">
        <v>-5.3557103553305098E-2</v>
      </c>
      <c r="K27" s="496">
        <v>-316.2832462158496</v>
      </c>
      <c r="L27" s="496">
        <v>-16.297712838888856</v>
      </c>
      <c r="M27" s="496">
        <v>-25.616766904070108</v>
      </c>
      <c r="N27" s="496">
        <v>-19.822548684796871</v>
      </c>
      <c r="O27" s="496">
        <v>-1024.3077861057832</v>
      </c>
      <c r="P27" s="496">
        <v>-3048.5673319615826</v>
      </c>
      <c r="Q27" s="496">
        <v>152.36522745162824</v>
      </c>
      <c r="R27" s="496">
        <v>164.27016544936083</v>
      </c>
      <c r="S27" s="496">
        <v>419.47642176996743</v>
      </c>
      <c r="T27" s="496">
        <v>101.55498199023799</v>
      </c>
      <c r="U27" s="496">
        <v>69.530316535358281</v>
      </c>
      <c r="V27" s="496">
        <v>4.708784158351218</v>
      </c>
      <c r="W27" s="496">
        <v>14.776515877042286</v>
      </c>
      <c r="X27" s="496">
        <v>716.80790936702169</v>
      </c>
      <c r="Y27" s="496">
        <v>322.31173912671994</v>
      </c>
      <c r="Z27" s="496">
        <v>-34.402138930530725</v>
      </c>
      <c r="AA27" s="496">
        <v>1674.002327477873</v>
      </c>
      <c r="AD27" s="497">
        <v>0</v>
      </c>
    </row>
    <row r="28" spans="1:30" s="484" customFormat="1" ht="12.75" x14ac:dyDescent="0.2">
      <c r="A28" s="494">
        <v>24</v>
      </c>
      <c r="B28" s="496">
        <v>-71.95832363798543</v>
      </c>
      <c r="C28" s="496">
        <v>0</v>
      </c>
      <c r="D28" s="496">
        <v>0</v>
      </c>
      <c r="E28" s="496">
        <v>-34.282363222103754</v>
      </c>
      <c r="F28" s="496">
        <v>-13.614333721443755</v>
      </c>
      <c r="G28" s="496">
        <v>-6.276822735112753</v>
      </c>
      <c r="H28" s="496">
        <v>0</v>
      </c>
      <c r="I28" s="496">
        <v>-53.628889734877632</v>
      </c>
      <c r="J28" s="496">
        <v>-9.4696816800706185E-2</v>
      </c>
      <c r="K28" s="496">
        <v>-319.8588700390037</v>
      </c>
      <c r="L28" s="496">
        <v>-26.609906355945999</v>
      </c>
      <c r="M28" s="496">
        <v>-30.753217059964356</v>
      </c>
      <c r="N28" s="496">
        <v>-27.992416357340954</v>
      </c>
      <c r="O28" s="496">
        <v>-760.35231096351731</v>
      </c>
      <c r="P28" s="496">
        <v>-3048.5673319615826</v>
      </c>
      <c r="Q28" s="496">
        <v>213.9867975620453</v>
      </c>
      <c r="R28" s="496">
        <v>223.46333471114917</v>
      </c>
      <c r="S28" s="496">
        <v>505.79688257026004</v>
      </c>
      <c r="T28" s="496">
        <v>124.26587637769715</v>
      </c>
      <c r="U28" s="496">
        <v>86.895004185660852</v>
      </c>
      <c r="V28" s="496">
        <v>5.7871967875695454</v>
      </c>
      <c r="W28" s="496">
        <v>17.779025682115439</v>
      </c>
      <c r="X28" s="496">
        <v>905.76738313144654</v>
      </c>
      <c r="Y28" s="496">
        <v>408.6179083355135</v>
      </c>
      <c r="Z28" s="496">
        <v>-48.804336523986962</v>
      </c>
      <c r="AA28" s="496">
        <v>1674.0023274778732</v>
      </c>
      <c r="AD28" s="497">
        <v>0</v>
      </c>
    </row>
    <row r="29" spans="1:30" s="484" customFormat="1" ht="12.75" x14ac:dyDescent="0.2">
      <c r="A29" s="494">
        <v>25</v>
      </c>
      <c r="B29" s="496">
        <v>-39.764677992950247</v>
      </c>
      <c r="C29" s="496">
        <v>0</v>
      </c>
      <c r="D29" s="496">
        <v>0</v>
      </c>
      <c r="E29" s="496">
        <v>-39.670501557854593</v>
      </c>
      <c r="F29" s="496">
        <v>-13.877120270582896</v>
      </c>
      <c r="G29" s="496">
        <v>-7.0727181374522452</v>
      </c>
      <c r="H29" s="496">
        <v>0</v>
      </c>
      <c r="I29" s="496">
        <v>-53.694331085496628</v>
      </c>
      <c r="J29" s="496">
        <v>-0.19836207455314828</v>
      </c>
      <c r="K29" s="496">
        <v>-326.86283577826435</v>
      </c>
      <c r="L29" s="496">
        <v>-40.808653454818732</v>
      </c>
      <c r="M29" s="496">
        <v>-35.734864827861543</v>
      </c>
      <c r="N29" s="496">
        <v>-34.640472801123167</v>
      </c>
      <c r="O29" s="496">
        <v>-514.42842514570998</v>
      </c>
      <c r="P29" s="496">
        <v>-3048.5673319615821</v>
      </c>
      <c r="Q29" s="496">
        <v>296.80284187414327</v>
      </c>
      <c r="R29" s="496">
        <v>289.41872731500604</v>
      </c>
      <c r="S29" s="496">
        <v>595.28171565573712</v>
      </c>
      <c r="T29" s="496">
        <v>148.72968493170117</v>
      </c>
      <c r="U29" s="496">
        <v>104.74220828784379</v>
      </c>
      <c r="V29" s="496">
        <v>6.8940104875468871</v>
      </c>
      <c r="W29" s="496">
        <v>21.066824591378186</v>
      </c>
      <c r="X29" s="496">
        <v>1131.9671097043085</v>
      </c>
      <c r="Y29" s="496">
        <v>510.44972346404222</v>
      </c>
      <c r="Z29" s="496">
        <v>-68.490408823288135</v>
      </c>
      <c r="AA29" s="496">
        <v>1674.002327477873</v>
      </c>
      <c r="AD29" s="497">
        <v>0</v>
      </c>
    </row>
    <row r="30" spans="1:30" s="484" customFormat="1" ht="12.75" x14ac:dyDescent="0.2">
      <c r="A30" s="494">
        <v>26</v>
      </c>
      <c r="B30" s="496">
        <v>-17.203259493516583</v>
      </c>
      <c r="C30" s="496">
        <v>0</v>
      </c>
      <c r="D30" s="496">
        <v>0</v>
      </c>
      <c r="E30" s="496">
        <v>-44.87663332583432</v>
      </c>
      <c r="F30" s="496">
        <v>-13.549903545880584</v>
      </c>
      <c r="G30" s="496">
        <v>-7.9230565702433129</v>
      </c>
      <c r="H30" s="496">
        <v>0</v>
      </c>
      <c r="I30" s="496">
        <v>-55.021312819178334</v>
      </c>
      <c r="J30" s="496">
        <v>-0.35717539334875442</v>
      </c>
      <c r="K30" s="496">
        <v>-335.75148705600168</v>
      </c>
      <c r="L30" s="496">
        <v>-59.120175251868361</v>
      </c>
      <c r="M30" s="496">
        <v>-40.30078390676934</v>
      </c>
      <c r="N30" s="496">
        <v>-40.522907915804474</v>
      </c>
      <c r="O30" s="496">
        <v>-346.37677976144175</v>
      </c>
      <c r="P30" s="496">
        <v>-3048.5673319615821</v>
      </c>
      <c r="Q30" s="496">
        <v>383.66393339029162</v>
      </c>
      <c r="R30" s="496">
        <v>357.81882063318056</v>
      </c>
      <c r="S30" s="496">
        <v>687.15667676928365</v>
      </c>
      <c r="T30" s="496">
        <v>173.40209679320097</v>
      </c>
      <c r="U30" s="496">
        <v>122.22758999576928</v>
      </c>
      <c r="V30" s="496">
        <v>8.0393503960236679</v>
      </c>
      <c r="W30" s="496">
        <v>24.538699131441202</v>
      </c>
      <c r="X30" s="496">
        <v>1344.5525513864991</v>
      </c>
      <c r="Y30" s="496">
        <v>604.53626019353669</v>
      </c>
      <c r="Z30" s="496">
        <v>-86.793706498977855</v>
      </c>
      <c r="AA30" s="496">
        <v>1674.002327477873</v>
      </c>
      <c r="AD30" s="497">
        <v>0</v>
      </c>
    </row>
    <row r="31" spans="1:30" s="484" customFormat="1" ht="12.75" x14ac:dyDescent="0.2">
      <c r="A31" s="494">
        <v>27</v>
      </c>
      <c r="B31" s="496">
        <v>-3.8315275362312664</v>
      </c>
      <c r="C31" s="496">
        <v>0</v>
      </c>
      <c r="D31" s="496">
        <v>0</v>
      </c>
      <c r="E31" s="496">
        <v>-48.063726103375025</v>
      </c>
      <c r="F31" s="496">
        <v>-13.197184207102948</v>
      </c>
      <c r="G31" s="496">
        <v>-8.8737780310795351</v>
      </c>
      <c r="H31" s="496">
        <v>0</v>
      </c>
      <c r="I31" s="496">
        <v>-58.920512439396077</v>
      </c>
      <c r="J31" s="496">
        <v>-0.53172578514652669</v>
      </c>
      <c r="K31" s="496">
        <v>-346.68223067579913</v>
      </c>
      <c r="L31" s="496">
        <v>-80.523037493053621</v>
      </c>
      <c r="M31" s="496">
        <v>-44.429876420485378</v>
      </c>
      <c r="N31" s="496">
        <v>-46.320558208186526</v>
      </c>
      <c r="O31" s="496">
        <v>-246.31489448786277</v>
      </c>
      <c r="P31" s="496">
        <v>-3048.5673319615826</v>
      </c>
      <c r="Q31" s="496">
        <v>463.54884064884527</v>
      </c>
      <c r="R31" s="496">
        <v>423.73587649408216</v>
      </c>
      <c r="S31" s="496">
        <v>775.0278306239187</v>
      </c>
      <c r="T31" s="496">
        <v>195.21831690537124</v>
      </c>
      <c r="U31" s="496">
        <v>136.47052448968967</v>
      </c>
      <c r="V31" s="496">
        <v>9.1063145310246565</v>
      </c>
      <c r="W31" s="496">
        <v>27.717113094086354</v>
      </c>
      <c r="X31" s="496">
        <v>1512.4475895169289</v>
      </c>
      <c r="Y31" s="496">
        <v>681.60188719174073</v>
      </c>
      <c r="Z31" s="496">
        <v>-105.98394611986483</v>
      </c>
      <c r="AA31" s="496">
        <v>1674.002327477873</v>
      </c>
      <c r="AD31" s="497">
        <v>0</v>
      </c>
    </row>
    <row r="32" spans="1:30" s="484" customFormat="1" ht="12.75" x14ac:dyDescent="0.2">
      <c r="A32" s="494">
        <v>28</v>
      </c>
      <c r="B32" s="496">
        <v>0</v>
      </c>
      <c r="C32" s="496">
        <v>0</v>
      </c>
      <c r="D32" s="496">
        <v>0</v>
      </c>
      <c r="E32" s="496">
        <v>-49.586913991693748</v>
      </c>
      <c r="F32" s="496">
        <v>-12.691575911875958</v>
      </c>
      <c r="G32" s="496">
        <v>-9.9913564515652755</v>
      </c>
      <c r="H32" s="496">
        <v>0</v>
      </c>
      <c r="I32" s="496">
        <v>-63.063238778114808</v>
      </c>
      <c r="J32" s="496">
        <v>-0.67208510293480606</v>
      </c>
      <c r="K32" s="496">
        <v>-357.53895642347373</v>
      </c>
      <c r="L32" s="496">
        <v>-103.61066081791637</v>
      </c>
      <c r="M32" s="496">
        <v>-47.9029333317267</v>
      </c>
      <c r="N32" s="496">
        <v>-51.34846318766062</v>
      </c>
      <c r="O32" s="496">
        <v>-188.99120474464445</v>
      </c>
      <c r="P32" s="496">
        <v>-3048.5673319615826</v>
      </c>
      <c r="Q32" s="496">
        <v>530.0930431221143</v>
      </c>
      <c r="R32" s="496">
        <v>485.54713162764796</v>
      </c>
      <c r="S32" s="496">
        <v>867.66201744034606</v>
      </c>
      <c r="T32" s="496">
        <v>219.44252791737273</v>
      </c>
      <c r="U32" s="496">
        <v>147.50267682976843</v>
      </c>
      <c r="V32" s="496">
        <v>10.236560137906437</v>
      </c>
      <c r="W32" s="496">
        <v>30.98993096333621</v>
      </c>
      <c r="X32" s="496">
        <v>1635.8659347531009</v>
      </c>
      <c r="Y32" s="496">
        <v>737.03839000156381</v>
      </c>
      <c r="Z32" s="496">
        <v>-126.17720331661953</v>
      </c>
      <c r="AA32" s="496">
        <v>1674.0023274778735</v>
      </c>
      <c r="AD32" s="497">
        <v>0</v>
      </c>
    </row>
    <row r="33" spans="1:30" s="484" customFormat="1" ht="12.75" x14ac:dyDescent="0.2">
      <c r="A33" s="494">
        <v>29</v>
      </c>
      <c r="B33" s="496">
        <v>0</v>
      </c>
      <c r="C33" s="496">
        <v>0</v>
      </c>
      <c r="D33" s="496">
        <v>0</v>
      </c>
      <c r="E33" s="496">
        <v>-50.246003597702618</v>
      </c>
      <c r="F33" s="496">
        <v>-12.415053045308566</v>
      </c>
      <c r="G33" s="496">
        <v>-11.620722443877797</v>
      </c>
      <c r="H33" s="496">
        <v>0</v>
      </c>
      <c r="I33" s="496">
        <v>-66.125938263066288</v>
      </c>
      <c r="J33" s="496">
        <v>-0.88325580687572169</v>
      </c>
      <c r="K33" s="496">
        <v>-366.72145341869719</v>
      </c>
      <c r="L33" s="496">
        <v>-120.33015589036691</v>
      </c>
      <c r="M33" s="496">
        <v>-50.788967797706746</v>
      </c>
      <c r="N33" s="496">
        <v>-54.541104669041736</v>
      </c>
      <c r="O33" s="496">
        <v>-155.91113261430846</v>
      </c>
      <c r="P33" s="496">
        <v>-3048.5673319615821</v>
      </c>
      <c r="Q33" s="496">
        <v>582.6909750332062</v>
      </c>
      <c r="R33" s="496">
        <v>537.82581609266242</v>
      </c>
      <c r="S33" s="496">
        <v>967.11103000141452</v>
      </c>
      <c r="T33" s="496">
        <v>246.0589589467136</v>
      </c>
      <c r="U33" s="496">
        <v>154.32100946166096</v>
      </c>
      <c r="V33" s="496">
        <v>11.39895985879267</v>
      </c>
      <c r="W33" s="496">
        <v>34.421436677962475</v>
      </c>
      <c r="X33" s="496">
        <v>1716.9506260113419</v>
      </c>
      <c r="Y33" s="496">
        <v>772.95956994696019</v>
      </c>
      <c r="Z33" s="496">
        <v>-145.41046409819049</v>
      </c>
      <c r="AA33" s="496">
        <v>1674.002327477873</v>
      </c>
      <c r="AD33" s="497">
        <v>0</v>
      </c>
    </row>
    <row r="34" spans="1:30" s="484" customFormat="1" ht="12.75" x14ac:dyDescent="0.2">
      <c r="A34" s="494">
        <v>30</v>
      </c>
      <c r="B34" s="496">
        <v>0</v>
      </c>
      <c r="C34" s="496">
        <v>0</v>
      </c>
      <c r="D34" s="496">
        <v>0</v>
      </c>
      <c r="E34" s="496">
        <v>-50.785816532862626</v>
      </c>
      <c r="F34" s="496">
        <v>-12.482566874821314</v>
      </c>
      <c r="G34" s="496">
        <v>-13.517253887662756</v>
      </c>
      <c r="H34" s="496">
        <v>0</v>
      </c>
      <c r="I34" s="496">
        <v>-67.997220082653797</v>
      </c>
      <c r="J34" s="496">
        <v>-1.2001624499748524</v>
      </c>
      <c r="K34" s="496">
        <v>-376.39093567960259</v>
      </c>
      <c r="L34" s="496">
        <v>-127.20482707078833</v>
      </c>
      <c r="M34" s="496">
        <v>-52.883406489989568</v>
      </c>
      <c r="N34" s="496">
        <v>-55.864698628876745</v>
      </c>
      <c r="O34" s="496">
        <v>-135.88913734255195</v>
      </c>
      <c r="P34" s="496">
        <v>-3048.5673319615826</v>
      </c>
      <c r="Q34" s="496">
        <v>623.79350331757803</v>
      </c>
      <c r="R34" s="496">
        <v>582.0308938371486</v>
      </c>
      <c r="S34" s="496">
        <v>1064.2597949634546</v>
      </c>
      <c r="T34" s="496">
        <v>274.11417283144414</v>
      </c>
      <c r="U34" s="496">
        <v>157.66716518180942</v>
      </c>
      <c r="V34" s="496">
        <v>12.527591610816902</v>
      </c>
      <c r="W34" s="496">
        <v>37.217866926295223</v>
      </c>
      <c r="X34" s="496">
        <v>1763.175206908068</v>
      </c>
      <c r="Y34" s="496">
        <v>793.99346447055234</v>
      </c>
      <c r="Z34" s="496">
        <v>-161.71514940981766</v>
      </c>
      <c r="AA34" s="496">
        <v>1674.0023274778728</v>
      </c>
      <c r="AD34" s="497">
        <v>0</v>
      </c>
    </row>
    <row r="35" spans="1:30" s="484" customFormat="1" ht="12.75" x14ac:dyDescent="0.2">
      <c r="A35" s="494">
        <v>31</v>
      </c>
      <c r="B35" s="496">
        <v>0</v>
      </c>
      <c r="C35" s="496">
        <v>0</v>
      </c>
      <c r="D35" s="496">
        <v>0</v>
      </c>
      <c r="E35" s="496">
        <v>-51.480873428188218</v>
      </c>
      <c r="F35" s="496">
        <v>-12.641759510008022</v>
      </c>
      <c r="G35" s="496">
        <v>-15.581030431414764</v>
      </c>
      <c r="H35" s="496">
        <v>0</v>
      </c>
      <c r="I35" s="496">
        <v>-69.003897910432897</v>
      </c>
      <c r="J35" s="496">
        <v>-1.6429237056946835</v>
      </c>
      <c r="K35" s="496">
        <v>-385.37281158536166</v>
      </c>
      <c r="L35" s="496">
        <v>-127.81540078781238</v>
      </c>
      <c r="M35" s="496">
        <v>-54.140372291877355</v>
      </c>
      <c r="N35" s="496">
        <v>-56.381610325921613</v>
      </c>
      <c r="O35" s="496">
        <v>-127.91706165075175</v>
      </c>
      <c r="P35" s="496">
        <v>-3048.5673319615821</v>
      </c>
      <c r="Q35" s="496">
        <v>651.17192092919197</v>
      </c>
      <c r="R35" s="496">
        <v>621.82978378470739</v>
      </c>
      <c r="S35" s="496">
        <v>1154.6985931856207</v>
      </c>
      <c r="T35" s="496">
        <v>300.83403137868117</v>
      </c>
      <c r="U35" s="496">
        <v>158.8899899774047</v>
      </c>
      <c r="V35" s="496">
        <v>13.457600392230313</v>
      </c>
      <c r="W35" s="496">
        <v>38.929277506526752</v>
      </c>
      <c r="X35" s="496">
        <v>1783.6859712529856</v>
      </c>
      <c r="Y35" s="496">
        <v>803.64250671969182</v>
      </c>
      <c r="Z35" s="496">
        <v>-173.51166596601828</v>
      </c>
      <c r="AA35" s="496">
        <v>1674.002327477873</v>
      </c>
      <c r="AD35" s="497">
        <v>0</v>
      </c>
    </row>
    <row r="36" spans="1:30" s="484" customFormat="1" ht="12.75" x14ac:dyDescent="0.2">
      <c r="A36" s="494">
        <v>32</v>
      </c>
      <c r="B36" s="496">
        <v>0</v>
      </c>
      <c r="C36" s="496">
        <v>0</v>
      </c>
      <c r="D36" s="496">
        <v>0</v>
      </c>
      <c r="E36" s="496">
        <v>-52.69231010993709</v>
      </c>
      <c r="F36" s="496">
        <v>-12.890112072655858</v>
      </c>
      <c r="G36" s="496">
        <v>-17.716672741795211</v>
      </c>
      <c r="H36" s="496">
        <v>0</v>
      </c>
      <c r="I36" s="496">
        <v>-70.430475180697911</v>
      </c>
      <c r="J36" s="496">
        <v>-2.098682477546395</v>
      </c>
      <c r="K36" s="496">
        <v>-393.03787796801879</v>
      </c>
      <c r="L36" s="496">
        <v>-122.87410762439154</v>
      </c>
      <c r="M36" s="496">
        <v>-55.165399409654356</v>
      </c>
      <c r="N36" s="496">
        <v>-55.982972834605022</v>
      </c>
      <c r="O36" s="496">
        <v>-126.65258522823147</v>
      </c>
      <c r="P36" s="496">
        <v>-3048.5673319615826</v>
      </c>
      <c r="Q36" s="496">
        <v>673.68963921969441</v>
      </c>
      <c r="R36" s="496">
        <v>656.22592268920425</v>
      </c>
      <c r="S36" s="496">
        <v>1239.792991929615</v>
      </c>
      <c r="T36" s="496">
        <v>327.0503510877416</v>
      </c>
      <c r="U36" s="496">
        <v>160.02502227705239</v>
      </c>
      <c r="V36" s="496">
        <v>14.292785229692059</v>
      </c>
      <c r="W36" s="496">
        <v>40.472023205287492</v>
      </c>
      <c r="X36" s="496">
        <v>1798.438157613228</v>
      </c>
      <c r="Y36" s="496">
        <v>809.99257794033667</v>
      </c>
      <c r="Z36" s="496">
        <v>-181.25422037256055</v>
      </c>
      <c r="AA36" s="496">
        <v>1674.002327477873</v>
      </c>
      <c r="AD36" s="497">
        <v>0</v>
      </c>
    </row>
    <row r="37" spans="1:30" s="484" customFormat="1" ht="12.75" x14ac:dyDescent="0.2">
      <c r="A37" s="494">
        <v>33</v>
      </c>
      <c r="B37" s="496">
        <v>0</v>
      </c>
      <c r="C37" s="496">
        <v>0</v>
      </c>
      <c r="D37" s="496">
        <v>0</v>
      </c>
      <c r="E37" s="496">
        <v>-54.475446648172372</v>
      </c>
      <c r="F37" s="496">
        <v>-13.308568373965105</v>
      </c>
      <c r="G37" s="496">
        <v>-20.221401150325914</v>
      </c>
      <c r="H37" s="496">
        <v>0</v>
      </c>
      <c r="I37" s="496">
        <v>-72.926970762990919</v>
      </c>
      <c r="J37" s="496">
        <v>-2.7374377095177964</v>
      </c>
      <c r="K37" s="496">
        <v>-401.52848626962901</v>
      </c>
      <c r="L37" s="496">
        <v>-112.74184778394151</v>
      </c>
      <c r="M37" s="496">
        <v>-56.089635067303362</v>
      </c>
      <c r="N37" s="496">
        <v>-55.494625968164002</v>
      </c>
      <c r="O37" s="496">
        <v>-125.92834917054968</v>
      </c>
      <c r="P37" s="496">
        <v>-3048.5673319615821</v>
      </c>
      <c r="Q37" s="496">
        <v>699.59243204825123</v>
      </c>
      <c r="R37" s="496">
        <v>689.92823927921575</v>
      </c>
      <c r="S37" s="496">
        <v>1313.1604780456478</v>
      </c>
      <c r="T37" s="496">
        <v>351.35194030875442</v>
      </c>
      <c r="U37" s="496">
        <v>162.39835696667947</v>
      </c>
      <c r="V37" s="496">
        <v>14.951558555757844</v>
      </c>
      <c r="W37" s="496">
        <v>42.469200192190968</v>
      </c>
      <c r="X37" s="496">
        <v>1836.0544567683123</v>
      </c>
      <c r="Y37" s="496">
        <v>827.4632068271261</v>
      </c>
      <c r="Z37" s="496">
        <v>-187.96761188234632</v>
      </c>
      <c r="AA37" s="496">
        <v>1674.002327477873</v>
      </c>
      <c r="AD37" s="497">
        <v>0</v>
      </c>
    </row>
    <row r="38" spans="1:30" s="484" customFormat="1" ht="12.75" x14ac:dyDescent="0.2">
      <c r="A38" s="494">
        <v>34</v>
      </c>
      <c r="B38" s="496">
        <v>0</v>
      </c>
      <c r="C38" s="496">
        <v>0</v>
      </c>
      <c r="D38" s="496">
        <v>0</v>
      </c>
      <c r="E38" s="496">
        <v>-56.392499871618853</v>
      </c>
      <c r="F38" s="496">
        <v>-13.923212062925076</v>
      </c>
      <c r="G38" s="496">
        <v>-22.875837722464158</v>
      </c>
      <c r="H38" s="496">
        <v>0</v>
      </c>
      <c r="I38" s="496">
        <v>-77.851513123865345</v>
      </c>
      <c r="J38" s="496">
        <v>-3.8622626165953036</v>
      </c>
      <c r="K38" s="496">
        <v>-408.93228710094735</v>
      </c>
      <c r="L38" s="496">
        <v>-102.06658558312841</v>
      </c>
      <c r="M38" s="496">
        <v>-57.184158358002442</v>
      </c>
      <c r="N38" s="496">
        <v>-55.586419620044921</v>
      </c>
      <c r="O38" s="496">
        <v>-122.86182558017434</v>
      </c>
      <c r="P38" s="496">
        <v>-3048.567331961583</v>
      </c>
      <c r="Q38" s="496">
        <v>740.04938689520884</v>
      </c>
      <c r="R38" s="496">
        <v>721.11667234128777</v>
      </c>
      <c r="S38" s="496">
        <v>1378.1936083033015</v>
      </c>
      <c r="T38" s="496">
        <v>370.50950219491381</v>
      </c>
      <c r="U38" s="496">
        <v>168.38108552363644</v>
      </c>
      <c r="V38" s="496">
        <v>15.430053059756933</v>
      </c>
      <c r="W38" s="496">
        <v>44.64120089815011</v>
      </c>
      <c r="X38" s="496">
        <v>1922.2276430226684</v>
      </c>
      <c r="Y38" s="496">
        <v>863.3292086627107</v>
      </c>
      <c r="Z38" s="496">
        <v>-196.3109004716915</v>
      </c>
      <c r="AA38" s="496">
        <v>1674.0023274778732</v>
      </c>
      <c r="AD38" s="497">
        <v>0</v>
      </c>
    </row>
    <row r="39" spans="1:30" s="484" customFormat="1" ht="12.75" x14ac:dyDescent="0.2">
      <c r="A39" s="494">
        <v>35</v>
      </c>
      <c r="B39" s="496">
        <v>0</v>
      </c>
      <c r="C39" s="496">
        <v>0</v>
      </c>
      <c r="D39" s="496">
        <v>0</v>
      </c>
      <c r="E39" s="496">
        <v>-58.349829206013879</v>
      </c>
      <c r="F39" s="496">
        <v>-14.442717290558317</v>
      </c>
      <c r="G39" s="496">
        <v>-25.130758190630704</v>
      </c>
      <c r="H39" s="496">
        <v>0</v>
      </c>
      <c r="I39" s="496">
        <v>-83.308162226301718</v>
      </c>
      <c r="J39" s="496">
        <v>-5.0713604743084675</v>
      </c>
      <c r="K39" s="496">
        <v>-416.47438750691185</v>
      </c>
      <c r="L39" s="496">
        <v>-88.883251909912772</v>
      </c>
      <c r="M39" s="496">
        <v>-58.732846625940454</v>
      </c>
      <c r="N39" s="496">
        <v>-54.749746705058527</v>
      </c>
      <c r="O39" s="496">
        <v>-116.9874417501899</v>
      </c>
      <c r="P39" s="496">
        <v>-3048.5673319615821</v>
      </c>
      <c r="Q39" s="496">
        <v>782.79674946034322</v>
      </c>
      <c r="R39" s="496">
        <v>752.25854891689562</v>
      </c>
      <c r="S39" s="496">
        <v>1430.936763334855</v>
      </c>
      <c r="T39" s="496">
        <v>384.15425638544315</v>
      </c>
      <c r="U39" s="496">
        <v>175.63804034051131</v>
      </c>
      <c r="V39" s="496">
        <v>15.764376066505912</v>
      </c>
      <c r="W39" s="496">
        <v>47.159780329154415</v>
      </c>
      <c r="X39" s="496">
        <v>2002.4691982997842</v>
      </c>
      <c r="Y39" s="496">
        <v>902.86811078129153</v>
      </c>
      <c r="Z39" s="496">
        <v>-202.65947540945606</v>
      </c>
      <c r="AA39" s="496">
        <v>1674.002327477873</v>
      </c>
      <c r="AD39" s="497">
        <v>0</v>
      </c>
    </row>
    <row r="40" spans="1:30" s="484" customFormat="1" ht="12.75" x14ac:dyDescent="0.2">
      <c r="A40" s="494">
        <v>36</v>
      </c>
      <c r="B40" s="496">
        <v>0</v>
      </c>
      <c r="C40" s="496">
        <v>0</v>
      </c>
      <c r="D40" s="496">
        <v>0</v>
      </c>
      <c r="E40" s="496">
        <v>-60.094246006612629</v>
      </c>
      <c r="F40" s="496">
        <v>-14.519126779457693</v>
      </c>
      <c r="G40" s="496">
        <v>-26.587604203712207</v>
      </c>
      <c r="H40" s="496">
        <v>0</v>
      </c>
      <c r="I40" s="496">
        <v>-89.46671276124728</v>
      </c>
      <c r="J40" s="496">
        <v>-6.219700237579767</v>
      </c>
      <c r="K40" s="496">
        <v>-423.46653048860179</v>
      </c>
      <c r="L40" s="496">
        <v>-75.114232002747499</v>
      </c>
      <c r="M40" s="496">
        <v>-60.466227373342015</v>
      </c>
      <c r="N40" s="496">
        <v>-54.153077828526904</v>
      </c>
      <c r="O40" s="496">
        <v>-114.71398432424033</v>
      </c>
      <c r="P40" s="496">
        <v>-3048.5673319615821</v>
      </c>
      <c r="Q40" s="496">
        <v>817.04440987053351</v>
      </c>
      <c r="R40" s="496">
        <v>785.42881022593349</v>
      </c>
      <c r="S40" s="496">
        <v>1476.800762137166</v>
      </c>
      <c r="T40" s="496">
        <v>390.99061710816432</v>
      </c>
      <c r="U40" s="496">
        <v>184.07018744933239</v>
      </c>
      <c r="V40" s="496">
        <v>15.807904925599411</v>
      </c>
      <c r="W40" s="496">
        <v>49.65039919406766</v>
      </c>
      <c r="X40" s="496">
        <v>2072.433271902687</v>
      </c>
      <c r="Y40" s="496">
        <v>933.96289443255534</v>
      </c>
      <c r="Z40" s="496">
        <v>-207.0159675872263</v>
      </c>
      <c r="AA40" s="496">
        <v>1674.0023274778728</v>
      </c>
      <c r="AD40" s="497">
        <v>0</v>
      </c>
    </row>
    <row r="41" spans="1:30" s="484" customFormat="1" ht="12.75" x14ac:dyDescent="0.2">
      <c r="A41" s="494">
        <v>37</v>
      </c>
      <c r="B41" s="496">
        <v>0</v>
      </c>
      <c r="C41" s="496">
        <v>0</v>
      </c>
      <c r="D41" s="496">
        <v>0</v>
      </c>
      <c r="E41" s="496">
        <v>-61.369159393404139</v>
      </c>
      <c r="F41" s="496">
        <v>-14.677977361635149</v>
      </c>
      <c r="G41" s="496">
        <v>-27.770687848352825</v>
      </c>
      <c r="H41" s="496">
        <v>0</v>
      </c>
      <c r="I41" s="496">
        <v>-96.597694922559228</v>
      </c>
      <c r="J41" s="496">
        <v>-7.6168846359315925</v>
      </c>
      <c r="K41" s="496">
        <v>-430.92838673315339</v>
      </c>
      <c r="L41" s="496">
        <v>-60.551617867111425</v>
      </c>
      <c r="M41" s="496">
        <v>-62.480815826198004</v>
      </c>
      <c r="N41" s="496">
        <v>-53.840791838453413</v>
      </c>
      <c r="O41" s="496">
        <v>-118.30737067952188</v>
      </c>
      <c r="P41" s="496">
        <v>-3048.5673319615826</v>
      </c>
      <c r="Q41" s="496">
        <v>846.37582800388759</v>
      </c>
      <c r="R41" s="496">
        <v>813.00912064641352</v>
      </c>
      <c r="S41" s="496">
        <v>1522.6129670863263</v>
      </c>
      <c r="T41" s="496">
        <v>392.67416801027645</v>
      </c>
      <c r="U41" s="496">
        <v>190.93221603577928</v>
      </c>
      <c r="V41" s="496">
        <v>15.793900452853531</v>
      </c>
      <c r="W41" s="496">
        <v>51.425594050689334</v>
      </c>
      <c r="X41" s="496">
        <v>2137.1226675681305</v>
      </c>
      <c r="Y41" s="496">
        <v>960.55894434680874</v>
      </c>
      <c r="Z41" s="496">
        <v>-209.40829619430485</v>
      </c>
      <c r="AA41" s="496">
        <v>1674.0023274778732</v>
      </c>
      <c r="AD41" s="497">
        <v>0</v>
      </c>
    </row>
    <row r="42" spans="1:30" s="484" customFormat="1" ht="12.75" x14ac:dyDescent="0.2">
      <c r="A42" s="494">
        <v>38</v>
      </c>
      <c r="B42" s="496">
        <v>0</v>
      </c>
      <c r="C42" s="496">
        <v>0</v>
      </c>
      <c r="D42" s="496">
        <v>0</v>
      </c>
      <c r="E42" s="496">
        <v>-62.549517330151474</v>
      </c>
      <c r="F42" s="496">
        <v>-15.077133314508272</v>
      </c>
      <c r="G42" s="496">
        <v>-28.098895520460733</v>
      </c>
      <c r="H42" s="496">
        <v>0</v>
      </c>
      <c r="I42" s="496">
        <v>-104.82378330237681</v>
      </c>
      <c r="J42" s="496">
        <v>-9.2920168782064412</v>
      </c>
      <c r="K42" s="496">
        <v>-438.78963051451547</v>
      </c>
      <c r="L42" s="496">
        <v>-46.697331191614545</v>
      </c>
      <c r="M42" s="496">
        <v>-64.648353518617526</v>
      </c>
      <c r="N42" s="496">
        <v>-52.992163330003336</v>
      </c>
      <c r="O42" s="496">
        <v>-125.61399180101712</v>
      </c>
      <c r="P42" s="496">
        <v>-3048.5673319615817</v>
      </c>
      <c r="Q42" s="496">
        <v>874.35647500311484</v>
      </c>
      <c r="R42" s="496">
        <v>837.63079347525922</v>
      </c>
      <c r="S42" s="496">
        <v>1562.3121817804129</v>
      </c>
      <c r="T42" s="496">
        <v>392.59859293322688</v>
      </c>
      <c r="U42" s="496">
        <v>196.26593539191805</v>
      </c>
      <c r="V42" s="496">
        <v>15.823838645194229</v>
      </c>
      <c r="W42" s="496">
        <v>53.199265158682671</v>
      </c>
      <c r="X42" s="496">
        <v>2193.768852276015</v>
      </c>
      <c r="Y42" s="496">
        <v>987.07512011070355</v>
      </c>
      <c r="Z42" s="496">
        <v>-210.56823797921882</v>
      </c>
      <c r="AA42" s="496">
        <v>1674.0023274778728</v>
      </c>
      <c r="AD42" s="497">
        <v>0</v>
      </c>
    </row>
    <row r="43" spans="1:30" s="484" customFormat="1" ht="12.75" x14ac:dyDescent="0.2">
      <c r="A43" s="494">
        <v>39</v>
      </c>
      <c r="B43" s="496">
        <v>0</v>
      </c>
      <c r="C43" s="496">
        <v>0</v>
      </c>
      <c r="D43" s="496">
        <v>0</v>
      </c>
      <c r="E43" s="496">
        <v>-64.104113784545987</v>
      </c>
      <c r="F43" s="496">
        <v>-15.51434967562242</v>
      </c>
      <c r="G43" s="496">
        <v>-28.895883160494662</v>
      </c>
      <c r="H43" s="496">
        <v>0</v>
      </c>
      <c r="I43" s="496">
        <v>-115.16825776310959</v>
      </c>
      <c r="J43" s="496">
        <v>-11.199582764546156</v>
      </c>
      <c r="K43" s="496">
        <v>-446.43275961820882</v>
      </c>
      <c r="L43" s="496">
        <v>-34.941106380374293</v>
      </c>
      <c r="M43" s="496">
        <v>-66.97699530002852</v>
      </c>
      <c r="N43" s="496">
        <v>-52.825862394482634</v>
      </c>
      <c r="O43" s="496">
        <v>-135.99627325507345</v>
      </c>
      <c r="P43" s="496">
        <v>-3048.5673319615826</v>
      </c>
      <c r="Q43" s="496">
        <v>899.85455204373318</v>
      </c>
      <c r="R43" s="496">
        <v>860.04293857362018</v>
      </c>
      <c r="S43" s="496">
        <v>1605.1625488076556</v>
      </c>
      <c r="T43" s="496">
        <v>391.34330958848574</v>
      </c>
      <c r="U43" s="496">
        <v>200.79751256254929</v>
      </c>
      <c r="V43" s="496">
        <v>15.950636904271057</v>
      </c>
      <c r="W43" s="496">
        <v>55.024673795567992</v>
      </c>
      <c r="X43" s="496">
        <v>2264.5822866808526</v>
      </c>
      <c r="Y43" s="496">
        <v>1018.4847503628808</v>
      </c>
      <c r="Z43" s="496">
        <v>-212.59545845751862</v>
      </c>
      <c r="AA43" s="496">
        <v>1674.0023274778732</v>
      </c>
      <c r="AD43" s="497">
        <v>0</v>
      </c>
    </row>
    <row r="44" spans="1:30" s="484" customFormat="1" ht="12.75" x14ac:dyDescent="0.2">
      <c r="A44" s="494">
        <v>40</v>
      </c>
      <c r="B44" s="496">
        <v>0</v>
      </c>
      <c r="C44" s="496">
        <v>0</v>
      </c>
      <c r="D44" s="496">
        <v>0</v>
      </c>
      <c r="E44" s="496">
        <v>-65.80254464402519</v>
      </c>
      <c r="F44" s="496">
        <v>-15.996096748579427</v>
      </c>
      <c r="G44" s="496">
        <v>-30.030023406390672</v>
      </c>
      <c r="H44" s="496">
        <v>0</v>
      </c>
      <c r="I44" s="496">
        <v>-125.62089150532405</v>
      </c>
      <c r="J44" s="496">
        <v>-13.466715712539017</v>
      </c>
      <c r="K44" s="496">
        <v>-454.10017155888772</v>
      </c>
      <c r="L44" s="496">
        <v>-25.574873658641508</v>
      </c>
      <c r="M44" s="496">
        <v>-69.28811564132539</v>
      </c>
      <c r="N44" s="496">
        <v>-52.846471446346925</v>
      </c>
      <c r="O44" s="496">
        <v>-147.2033426616818</v>
      </c>
      <c r="P44" s="496">
        <v>-3048.5673319615821</v>
      </c>
      <c r="Q44" s="496">
        <v>920.30915422830742</v>
      </c>
      <c r="R44" s="496">
        <v>872.98404572618608</v>
      </c>
      <c r="S44" s="496">
        <v>1654.7903432773398</v>
      </c>
      <c r="T44" s="496">
        <v>394.88763362442216</v>
      </c>
      <c r="U44" s="496">
        <v>202.65293103959928</v>
      </c>
      <c r="V44" s="496">
        <v>16.205010517227521</v>
      </c>
      <c r="W44" s="496">
        <v>57.168558227834978</v>
      </c>
      <c r="X44" s="496">
        <v>2315.6632307462123</v>
      </c>
      <c r="Y44" s="496">
        <v>1042.8443910920309</v>
      </c>
      <c r="Z44" s="496">
        <v>-212.25374462718861</v>
      </c>
      <c r="AA44" s="496">
        <v>1674.002327477873</v>
      </c>
      <c r="AD44" s="497">
        <v>0</v>
      </c>
    </row>
    <row r="45" spans="1:30" s="484" customFormat="1" ht="12.75" x14ac:dyDescent="0.2">
      <c r="A45" s="494">
        <v>41</v>
      </c>
      <c r="B45" s="496">
        <v>0</v>
      </c>
      <c r="C45" s="496">
        <v>0</v>
      </c>
      <c r="D45" s="496">
        <v>0</v>
      </c>
      <c r="E45" s="496">
        <v>-66.810991884512006</v>
      </c>
      <c r="F45" s="496">
        <v>-16.606158797898811</v>
      </c>
      <c r="G45" s="496">
        <v>-30.373394817735154</v>
      </c>
      <c r="H45" s="496">
        <v>0</v>
      </c>
      <c r="I45" s="496">
        <v>-134.87890681292023</v>
      </c>
      <c r="J45" s="496">
        <v>-16.00052664645828</v>
      </c>
      <c r="K45" s="496">
        <v>-463.63834197069582</v>
      </c>
      <c r="L45" s="496">
        <v>-18.2646129599411</v>
      </c>
      <c r="M45" s="496">
        <v>-71.489392773176263</v>
      </c>
      <c r="N45" s="496">
        <v>-52.13322911055122</v>
      </c>
      <c r="O45" s="496">
        <v>-155.64936609862457</v>
      </c>
      <c r="P45" s="496">
        <v>-3048.5673319615817</v>
      </c>
      <c r="Q45" s="496">
        <v>935.47527114246077</v>
      </c>
      <c r="R45" s="496">
        <v>880.80766155011042</v>
      </c>
      <c r="S45" s="496">
        <v>1701.3842030126743</v>
      </c>
      <c r="T45" s="496">
        <v>401.49094141344796</v>
      </c>
      <c r="U45" s="496">
        <v>202.38974882898597</v>
      </c>
      <c r="V45" s="496">
        <v>16.420311458617224</v>
      </c>
      <c r="W45" s="496">
        <v>59.410537066933678</v>
      </c>
      <c r="X45" s="496">
        <v>2344.5750269662876</v>
      </c>
      <c r="Y45" s="496">
        <v>1055.3975696314112</v>
      </c>
      <c r="Z45" s="496">
        <v>-209.45115778247367</v>
      </c>
      <c r="AA45" s="496">
        <v>1674.002327477873</v>
      </c>
      <c r="AD45" s="497">
        <v>0</v>
      </c>
    </row>
    <row r="46" spans="1:30" s="484" customFormat="1" ht="12.75" x14ac:dyDescent="0.2">
      <c r="A46" s="494">
        <v>42</v>
      </c>
      <c r="B46" s="496">
        <v>0</v>
      </c>
      <c r="C46" s="496">
        <v>0</v>
      </c>
      <c r="D46" s="496">
        <v>0</v>
      </c>
      <c r="E46" s="496">
        <v>-67.803537527951335</v>
      </c>
      <c r="F46" s="496">
        <v>-17.046452193152607</v>
      </c>
      <c r="G46" s="496">
        <v>-30.782557168593808</v>
      </c>
      <c r="H46" s="496">
        <v>0</v>
      </c>
      <c r="I46" s="496">
        <v>-143.6907106284514</v>
      </c>
      <c r="J46" s="496">
        <v>-18.511029964880606</v>
      </c>
      <c r="K46" s="496">
        <v>-473.38187191555573</v>
      </c>
      <c r="L46" s="496">
        <v>-12.670241846437479</v>
      </c>
      <c r="M46" s="496">
        <v>-73.694535001170152</v>
      </c>
      <c r="N46" s="496">
        <v>-51.12944797402465</v>
      </c>
      <c r="O46" s="496">
        <v>-157.74400195716549</v>
      </c>
      <c r="P46" s="496">
        <v>-3048.5673319615826</v>
      </c>
      <c r="Q46" s="496">
        <v>938.36354407063959</v>
      </c>
      <c r="R46" s="496">
        <v>879.41493952024109</v>
      </c>
      <c r="S46" s="496">
        <v>1739.4086838677067</v>
      </c>
      <c r="T46" s="496">
        <v>405.41031353979798</v>
      </c>
      <c r="U46" s="496">
        <v>200.37948329861075</v>
      </c>
      <c r="V46" s="496">
        <v>16.507167714252255</v>
      </c>
      <c r="W46" s="496">
        <v>61.473165946816238</v>
      </c>
      <c r="X46" s="496">
        <v>2341.8104856230639</v>
      </c>
      <c r="Y46" s="496">
        <v>1052.923488521755</v>
      </c>
      <c r="Z46" s="496">
        <v>-203.56569799622147</v>
      </c>
      <c r="AA46" s="496">
        <v>1674.0023274778728</v>
      </c>
      <c r="AD46" s="497">
        <v>0</v>
      </c>
    </row>
    <row r="47" spans="1:30" s="484" customFormat="1" ht="12.75" x14ac:dyDescent="0.2">
      <c r="A47" s="494">
        <v>43</v>
      </c>
      <c r="B47" s="496">
        <v>0</v>
      </c>
      <c r="C47" s="496">
        <v>0</v>
      </c>
      <c r="D47" s="496">
        <v>0</v>
      </c>
      <c r="E47" s="496">
        <v>-69.109452916173723</v>
      </c>
      <c r="F47" s="496">
        <v>-17.493320356377854</v>
      </c>
      <c r="G47" s="496">
        <v>-31.755452970306312</v>
      </c>
      <c r="H47" s="496">
        <v>0</v>
      </c>
      <c r="I47" s="496">
        <v>-153.25373432881941</v>
      </c>
      <c r="J47" s="496">
        <v>-20.770035142016834</v>
      </c>
      <c r="K47" s="496">
        <v>-486.18861497235855</v>
      </c>
      <c r="L47" s="496">
        <v>-8.5059056441788918</v>
      </c>
      <c r="M47" s="496">
        <v>-76.044857567326616</v>
      </c>
      <c r="N47" s="496">
        <v>-50.382156259957796</v>
      </c>
      <c r="O47" s="496">
        <v>-144.13950372585597</v>
      </c>
      <c r="P47" s="496">
        <v>-3048.5673319615817</v>
      </c>
      <c r="Q47" s="496">
        <v>924.17142481898986</v>
      </c>
      <c r="R47" s="496">
        <v>871.34187252725712</v>
      </c>
      <c r="S47" s="496">
        <v>1757.6002575417531</v>
      </c>
      <c r="T47" s="496">
        <v>403.54868261624392</v>
      </c>
      <c r="U47" s="496">
        <v>199.05710023609478</v>
      </c>
      <c r="V47" s="496">
        <v>16.573003992365095</v>
      </c>
      <c r="W47" s="496">
        <v>62.927569334694098</v>
      </c>
      <c r="X47" s="496">
        <v>2309.6557762432576</v>
      </c>
      <c r="Y47" s="496">
        <v>1039.3739410330327</v>
      </c>
      <c r="Z47" s="496">
        <v>-195.07026523216842</v>
      </c>
      <c r="AA47" s="496">
        <v>1674.002327477873</v>
      </c>
      <c r="AD47" s="497">
        <v>0</v>
      </c>
    </row>
    <row r="48" spans="1:30" s="484" customFormat="1" ht="12.75" x14ac:dyDescent="0.2">
      <c r="A48" s="494">
        <v>44</v>
      </c>
      <c r="B48" s="496">
        <v>0</v>
      </c>
      <c r="C48" s="496">
        <v>0</v>
      </c>
      <c r="D48" s="496">
        <v>0</v>
      </c>
      <c r="E48" s="496">
        <v>-70.767172303333496</v>
      </c>
      <c r="F48" s="496">
        <v>-18.087533697960961</v>
      </c>
      <c r="G48" s="496">
        <v>-32.363374561677453</v>
      </c>
      <c r="H48" s="496">
        <v>0</v>
      </c>
      <c r="I48" s="496">
        <v>-165.02332338646468</v>
      </c>
      <c r="J48" s="496">
        <v>-22.912509760919892</v>
      </c>
      <c r="K48" s="496">
        <v>-501.33485598218704</v>
      </c>
      <c r="L48" s="496">
        <v>-5.746892838126743</v>
      </c>
      <c r="M48" s="496">
        <v>-78.308063283435942</v>
      </c>
      <c r="N48" s="496">
        <v>-49.698792784405917</v>
      </c>
      <c r="O48" s="496">
        <v>-105.83703466223334</v>
      </c>
      <c r="P48" s="496">
        <v>-3048.5673319615817</v>
      </c>
      <c r="Q48" s="496">
        <v>902.6220065636104</v>
      </c>
      <c r="R48" s="496">
        <v>856.60582364470952</v>
      </c>
      <c r="S48" s="496">
        <v>1751.2284226568395</v>
      </c>
      <c r="T48" s="496">
        <v>395.86989013012931</v>
      </c>
      <c r="U48" s="496">
        <v>197.4427863984871</v>
      </c>
      <c r="V48" s="496">
        <v>16.457154812272229</v>
      </c>
      <c r="W48" s="496">
        <v>63.249021116131559</v>
      </c>
      <c r="X48" s="496">
        <v>2262.8798737257616</v>
      </c>
      <c r="Y48" s="496">
        <v>1018.135721925455</v>
      </c>
      <c r="Z48" s="496">
        <v>-185.71280905437797</v>
      </c>
      <c r="AA48" s="496">
        <v>1674.0023274778732</v>
      </c>
      <c r="AD48" s="497">
        <v>0</v>
      </c>
    </row>
    <row r="49" spans="1:30" s="484" customFormat="1" ht="12.75" x14ac:dyDescent="0.2">
      <c r="A49" s="494">
        <v>45</v>
      </c>
      <c r="B49" s="496">
        <v>0</v>
      </c>
      <c r="C49" s="496">
        <v>0</v>
      </c>
      <c r="D49" s="496">
        <v>0</v>
      </c>
      <c r="E49" s="496">
        <v>-72.882056749674902</v>
      </c>
      <c r="F49" s="496">
        <v>-18.901836475296701</v>
      </c>
      <c r="G49" s="496">
        <v>-33.477769622835652</v>
      </c>
      <c r="H49" s="496">
        <v>0</v>
      </c>
      <c r="I49" s="496">
        <v>-176.17281544263207</v>
      </c>
      <c r="J49" s="496">
        <v>-24.742188496483781</v>
      </c>
      <c r="K49" s="496">
        <v>-520.20664004794594</v>
      </c>
      <c r="L49" s="496">
        <v>-3.8274848838325131</v>
      </c>
      <c r="M49" s="496">
        <v>-80.766985341210798</v>
      </c>
      <c r="N49" s="496">
        <v>-48.528133091272068</v>
      </c>
      <c r="O49" s="496">
        <v>-46.422327225449692</v>
      </c>
      <c r="P49" s="496">
        <v>-3048.5673319615821</v>
      </c>
      <c r="Q49" s="496">
        <v>866.07284949063092</v>
      </c>
      <c r="R49" s="496">
        <v>837.32789218702783</v>
      </c>
      <c r="S49" s="496">
        <v>1728.0875645691322</v>
      </c>
      <c r="T49" s="496">
        <v>385.61458828957643</v>
      </c>
      <c r="U49" s="496">
        <v>196.21420936435311</v>
      </c>
      <c r="V49" s="496">
        <v>16.326082204319107</v>
      </c>
      <c r="W49" s="496">
        <v>63.329509224704147</v>
      </c>
      <c r="X49" s="496">
        <v>2191.1226570897679</v>
      </c>
      <c r="Y49" s="496">
        <v>985.42243070516929</v>
      </c>
      <c r="Z49" s="496">
        <v>-173.75289922372704</v>
      </c>
      <c r="AA49" s="496">
        <v>1674.0023274778728</v>
      </c>
      <c r="AD49" s="497">
        <v>0</v>
      </c>
    </row>
    <row r="50" spans="1:30" s="484" customFormat="1" ht="12.75" x14ac:dyDescent="0.2">
      <c r="A50" s="494">
        <v>46</v>
      </c>
      <c r="B50" s="496">
        <v>0</v>
      </c>
      <c r="C50" s="496">
        <v>0</v>
      </c>
      <c r="D50" s="496">
        <v>0</v>
      </c>
      <c r="E50" s="496">
        <v>-74.660487623288432</v>
      </c>
      <c r="F50" s="496">
        <v>-19.414349580563929</v>
      </c>
      <c r="G50" s="496">
        <v>-33.858516611652448</v>
      </c>
      <c r="H50" s="496">
        <v>0</v>
      </c>
      <c r="I50" s="496">
        <v>-190.32252196069007</v>
      </c>
      <c r="J50" s="496">
        <v>-26.680397082452156</v>
      </c>
      <c r="K50" s="496">
        <v>-543.40850697106487</v>
      </c>
      <c r="L50" s="496">
        <v>-2.6539409115338306</v>
      </c>
      <c r="M50" s="496">
        <v>-83.537309044205458</v>
      </c>
      <c r="N50" s="496">
        <v>-47.034283758287302</v>
      </c>
      <c r="O50" s="496">
        <v>-10.257676447631111</v>
      </c>
      <c r="P50" s="496">
        <v>-3048.5673319615821</v>
      </c>
      <c r="Q50" s="496">
        <v>833.76943619886333</v>
      </c>
      <c r="R50" s="496">
        <v>818.79897068384025</v>
      </c>
      <c r="S50" s="496">
        <v>1696.8945135306333</v>
      </c>
      <c r="T50" s="496">
        <v>373.62612997314261</v>
      </c>
      <c r="U50" s="496">
        <v>195.61790195779076</v>
      </c>
      <c r="V50" s="496">
        <v>16.225237483333782</v>
      </c>
      <c r="W50" s="496">
        <v>63.654933586061013</v>
      </c>
      <c r="X50" s="496">
        <v>2134.085060804407</v>
      </c>
      <c r="Y50" s="496">
        <v>960.43569060302707</v>
      </c>
      <c r="Z50" s="496">
        <v>-162.49148959460499</v>
      </c>
      <c r="AA50" s="496">
        <v>1674.002327477873</v>
      </c>
      <c r="AD50" s="497">
        <v>0</v>
      </c>
    </row>
    <row r="51" spans="1:30" s="484" customFormat="1" ht="12.75" x14ac:dyDescent="0.2">
      <c r="A51" s="494">
        <v>47</v>
      </c>
      <c r="B51" s="496">
        <v>0</v>
      </c>
      <c r="C51" s="496">
        <v>0</v>
      </c>
      <c r="D51" s="496">
        <v>0</v>
      </c>
      <c r="E51" s="496">
        <v>-75.710034526041881</v>
      </c>
      <c r="F51" s="496">
        <v>-19.31528724119261</v>
      </c>
      <c r="G51" s="496">
        <v>-34.004257066838605</v>
      </c>
      <c r="H51" s="496">
        <v>0</v>
      </c>
      <c r="I51" s="496">
        <v>-209.06600979282572</v>
      </c>
      <c r="J51" s="496">
        <v>-29.020018975202827</v>
      </c>
      <c r="K51" s="496">
        <v>-571.15418829475072</v>
      </c>
      <c r="L51" s="496">
        <v>-1.9355264814888922</v>
      </c>
      <c r="M51" s="496">
        <v>-86.946139178785231</v>
      </c>
      <c r="N51" s="496">
        <v>-46.142870691386179</v>
      </c>
      <c r="O51" s="496">
        <v>0</v>
      </c>
      <c r="P51" s="496">
        <v>-3048.5673319615826</v>
      </c>
      <c r="Q51" s="496">
        <v>812.84891409631814</v>
      </c>
      <c r="R51" s="496">
        <v>804.10435782637592</v>
      </c>
      <c r="S51" s="496">
        <v>1657.2604152702045</v>
      </c>
      <c r="T51" s="496">
        <v>360.64133981562321</v>
      </c>
      <c r="U51" s="496">
        <v>195.06967735583211</v>
      </c>
      <c r="V51" s="496">
        <v>16.112575969411651</v>
      </c>
      <c r="W51" s="496">
        <v>63.243003093725463</v>
      </c>
      <c r="X51" s="496">
        <v>2117.6814865352858</v>
      </c>
      <c r="Y51" s="496">
        <v>952.79615905397645</v>
      </c>
      <c r="Z51" s="496">
        <v>-153.37275520102494</v>
      </c>
      <c r="AA51" s="496">
        <v>1674.0023274778732</v>
      </c>
      <c r="AD51" s="497">
        <v>0</v>
      </c>
    </row>
    <row r="52" spans="1:30" s="484" customFormat="1" ht="12.75" x14ac:dyDescent="0.2">
      <c r="A52" s="494">
        <v>48</v>
      </c>
      <c r="B52" s="496">
        <v>0</v>
      </c>
      <c r="C52" s="496">
        <v>0</v>
      </c>
      <c r="D52" s="496">
        <v>0</v>
      </c>
      <c r="E52" s="496">
        <v>-76.6427268525713</v>
      </c>
      <c r="F52" s="496">
        <v>-19.312068693400516</v>
      </c>
      <c r="G52" s="496">
        <v>-35.052057240406022</v>
      </c>
      <c r="H52" s="496">
        <v>0</v>
      </c>
      <c r="I52" s="496">
        <v>-231.14709326777634</v>
      </c>
      <c r="J52" s="496">
        <v>-32.362121679378312</v>
      </c>
      <c r="K52" s="496">
        <v>-601.51212434464355</v>
      </c>
      <c r="L52" s="496">
        <v>-1.5258551605102453</v>
      </c>
      <c r="M52" s="496">
        <v>-91.01467678757578</v>
      </c>
      <c r="N52" s="496">
        <v>-45.753346512325031</v>
      </c>
      <c r="O52" s="496">
        <v>0</v>
      </c>
      <c r="P52" s="496">
        <v>-3048.5673319615817</v>
      </c>
      <c r="Q52" s="496">
        <v>810.92169997649148</v>
      </c>
      <c r="R52" s="496">
        <v>790.85001847778813</v>
      </c>
      <c r="S52" s="496">
        <v>1610.0759009649405</v>
      </c>
      <c r="T52" s="496">
        <v>347.20116647441819</v>
      </c>
      <c r="U52" s="496">
        <v>196.07163981107649</v>
      </c>
      <c r="V52" s="496">
        <v>15.99362599498958</v>
      </c>
      <c r="W52" s="496">
        <v>61.850058706808717</v>
      </c>
      <c r="X52" s="496">
        <v>2135.1154270311126</v>
      </c>
      <c r="Y52" s="496">
        <v>960.87561549467739</v>
      </c>
      <c r="Z52" s="496">
        <v>-145.23960431315177</v>
      </c>
      <c r="AA52" s="496">
        <v>1674.002327477873</v>
      </c>
      <c r="AD52" s="497">
        <v>0</v>
      </c>
    </row>
    <row r="53" spans="1:30" s="484" customFormat="1" ht="12.75" x14ac:dyDescent="0.2">
      <c r="A53" s="494">
        <v>49</v>
      </c>
      <c r="B53" s="496">
        <v>0</v>
      </c>
      <c r="C53" s="496">
        <v>0</v>
      </c>
      <c r="D53" s="496">
        <v>0</v>
      </c>
      <c r="E53" s="496">
        <v>-77.383777991717665</v>
      </c>
      <c r="F53" s="496">
        <v>-20.074737094769983</v>
      </c>
      <c r="G53" s="496">
        <v>-35.948111982017636</v>
      </c>
      <c r="H53" s="496">
        <v>0</v>
      </c>
      <c r="I53" s="496">
        <v>-257.5266350333697</v>
      </c>
      <c r="J53" s="496">
        <v>-37.270050902153677</v>
      </c>
      <c r="K53" s="496">
        <v>-635.68138957549684</v>
      </c>
      <c r="L53" s="496">
        <v>-1.2845920672835691</v>
      </c>
      <c r="M53" s="496">
        <v>-95.709222894001783</v>
      </c>
      <c r="N53" s="496">
        <v>-46.184049314675789</v>
      </c>
      <c r="O53" s="496">
        <v>0</v>
      </c>
      <c r="P53" s="496">
        <v>-3048.5673319615821</v>
      </c>
      <c r="Q53" s="496">
        <v>820.9876742108687</v>
      </c>
      <c r="R53" s="496">
        <v>784.12494980483689</v>
      </c>
      <c r="S53" s="496">
        <v>1559.1957150316114</v>
      </c>
      <c r="T53" s="496">
        <v>336.10530755604435</v>
      </c>
      <c r="U53" s="496">
        <v>199.53736973651579</v>
      </c>
      <c r="V53" s="496">
        <v>15.836935056828011</v>
      </c>
      <c r="W53" s="496">
        <v>59.910738296663638</v>
      </c>
      <c r="X53" s="496">
        <v>2178.1528198102233</v>
      </c>
      <c r="Y53" s="496">
        <v>980.00899526069747</v>
      </c>
      <c r="Z53" s="496">
        <v>-137.80430857238946</v>
      </c>
      <c r="AA53" s="496">
        <v>1674.002327477873</v>
      </c>
      <c r="AD53" s="497">
        <v>0</v>
      </c>
    </row>
    <row r="54" spans="1:30" s="484" customFormat="1" ht="12.75" x14ac:dyDescent="0.2">
      <c r="A54" s="494">
        <v>50</v>
      </c>
      <c r="B54" s="496">
        <v>0</v>
      </c>
      <c r="C54" s="496">
        <v>0</v>
      </c>
      <c r="D54" s="496">
        <v>0</v>
      </c>
      <c r="E54" s="496">
        <v>-77.262958029728381</v>
      </c>
      <c r="F54" s="496">
        <v>-21.478629042589443</v>
      </c>
      <c r="G54" s="496">
        <v>-36.619245660531874</v>
      </c>
      <c r="H54" s="496">
        <v>0</v>
      </c>
      <c r="I54" s="496">
        <v>-285.6507227440037</v>
      </c>
      <c r="J54" s="496">
        <v>-43.720393924590205</v>
      </c>
      <c r="K54" s="496">
        <v>-672.363203701065</v>
      </c>
      <c r="L54" s="496">
        <v>-1.1214779511248556</v>
      </c>
      <c r="M54" s="496">
        <v>-100.70773201782161</v>
      </c>
      <c r="N54" s="496">
        <v>-46.693737298839501</v>
      </c>
      <c r="O54" s="496">
        <v>0</v>
      </c>
      <c r="P54" s="496">
        <v>-3048.5673319615821</v>
      </c>
      <c r="Q54" s="496">
        <v>825.15849149721907</v>
      </c>
      <c r="R54" s="496">
        <v>774.99983566749643</v>
      </c>
      <c r="S54" s="496">
        <v>1512.3316328898443</v>
      </c>
      <c r="T54" s="496">
        <v>323.74533249478924</v>
      </c>
      <c r="U54" s="496">
        <v>202.22530373844896</v>
      </c>
      <c r="V54" s="496">
        <v>15.556879565734393</v>
      </c>
      <c r="W54" s="496">
        <v>57.789828476580212</v>
      </c>
      <c r="X54" s="496">
        <v>2195.9239000854373</v>
      </c>
      <c r="Y54" s="496">
        <v>988.14244923434876</v>
      </c>
      <c r="Z54" s="496">
        <v>-127.16347510064081</v>
      </c>
      <c r="AA54" s="496">
        <v>1674.002327477873</v>
      </c>
      <c r="AD54" s="497">
        <v>0</v>
      </c>
    </row>
    <row r="55" spans="1:30" s="484" customFormat="1" ht="12.75" x14ac:dyDescent="0.2">
      <c r="A55" s="494">
        <v>51</v>
      </c>
      <c r="B55" s="496">
        <v>0</v>
      </c>
      <c r="C55" s="496">
        <v>0</v>
      </c>
      <c r="D55" s="496">
        <v>0</v>
      </c>
      <c r="E55" s="496">
        <v>-77.242632024580573</v>
      </c>
      <c r="F55" s="496">
        <v>-23.095149098246637</v>
      </c>
      <c r="G55" s="496">
        <v>-38.049901429159689</v>
      </c>
      <c r="H55" s="496">
        <v>0</v>
      </c>
      <c r="I55" s="496">
        <v>-312.49340222777295</v>
      </c>
      <c r="J55" s="496">
        <v>-54.219615490836887</v>
      </c>
      <c r="K55" s="496">
        <v>-712.29122907635087</v>
      </c>
      <c r="L55" s="496">
        <v>-0.95295347432191368</v>
      </c>
      <c r="M55" s="496">
        <v>-105.98013433728055</v>
      </c>
      <c r="N55" s="496">
        <v>-46.648051006026776</v>
      </c>
      <c r="O55" s="496">
        <v>0</v>
      </c>
      <c r="P55" s="496">
        <v>-3048.5673319615821</v>
      </c>
      <c r="Q55" s="496">
        <v>804.21540422801945</v>
      </c>
      <c r="R55" s="496">
        <v>765.23792678824577</v>
      </c>
      <c r="S55" s="496">
        <v>1450.1432045860161</v>
      </c>
      <c r="T55" s="496">
        <v>307.9548841025495</v>
      </c>
      <c r="U55" s="496">
        <v>201.81829623259313</v>
      </c>
      <c r="V55" s="496">
        <v>15.040186598134122</v>
      </c>
      <c r="W55" s="496">
        <v>55.292256234952134</v>
      </c>
      <c r="X55" s="496">
        <v>2159.442981842677</v>
      </c>
      <c r="Y55" s="496">
        <v>971.86726474414559</v>
      </c>
      <c r="Z55" s="496">
        <v>-111.31609180479663</v>
      </c>
      <c r="AA55" s="496">
        <v>1674.002327477873</v>
      </c>
      <c r="AD55" s="497">
        <v>0</v>
      </c>
    </row>
    <row r="56" spans="1:30" s="484" customFormat="1" ht="12.75" x14ac:dyDescent="0.2">
      <c r="A56" s="494">
        <v>52</v>
      </c>
      <c r="B56" s="496">
        <v>0</v>
      </c>
      <c r="C56" s="496">
        <v>0</v>
      </c>
      <c r="D56" s="496">
        <v>0</v>
      </c>
      <c r="E56" s="496">
        <v>-77.386634665712052</v>
      </c>
      <c r="F56" s="496">
        <v>-24.744196003963893</v>
      </c>
      <c r="G56" s="496">
        <v>-40.263449837293173</v>
      </c>
      <c r="H56" s="496">
        <v>0</v>
      </c>
      <c r="I56" s="496">
        <v>-346.12045376140651</v>
      </c>
      <c r="J56" s="496">
        <v>-69.386938905645309</v>
      </c>
      <c r="K56" s="496">
        <v>-755.89859775400384</v>
      </c>
      <c r="L56" s="496">
        <v>-0.82792503860956068</v>
      </c>
      <c r="M56" s="496">
        <v>-111.50784757356371</v>
      </c>
      <c r="N56" s="496">
        <v>-47.078445567349632</v>
      </c>
      <c r="O56" s="496">
        <v>0</v>
      </c>
      <c r="P56" s="496">
        <v>-3048.5673319615821</v>
      </c>
      <c r="Q56" s="496">
        <v>787.42741420085599</v>
      </c>
      <c r="R56" s="496">
        <v>754.95407073599381</v>
      </c>
      <c r="S56" s="496">
        <v>1378.0489132795774</v>
      </c>
      <c r="T56" s="496">
        <v>285.91821542961884</v>
      </c>
      <c r="U56" s="496">
        <v>200.15699380585417</v>
      </c>
      <c r="V56" s="496">
        <v>14.410032806254556</v>
      </c>
      <c r="W56" s="496">
        <v>52.942427521432514</v>
      </c>
      <c r="X56" s="496">
        <v>2133.9345512031218</v>
      </c>
      <c r="Y56" s="496">
        <v>960.29209979428924</v>
      </c>
      <c r="Z56" s="496">
        <v>-93.899322109719236</v>
      </c>
      <c r="AA56" s="496">
        <v>1674.0023274778732</v>
      </c>
      <c r="AD56" s="497">
        <v>0</v>
      </c>
    </row>
    <row r="57" spans="1:30" s="484" customFormat="1" ht="12.75" x14ac:dyDescent="0.2">
      <c r="A57" s="494">
        <v>53</v>
      </c>
      <c r="B57" s="496">
        <v>0</v>
      </c>
      <c r="C57" s="496">
        <v>0</v>
      </c>
      <c r="D57" s="496">
        <v>0</v>
      </c>
      <c r="E57" s="496">
        <v>-77.513098667734752</v>
      </c>
      <c r="F57" s="496">
        <v>-26.469223288064349</v>
      </c>
      <c r="G57" s="496">
        <v>-42.921076373641505</v>
      </c>
      <c r="H57" s="496">
        <v>-3.6790948646022743</v>
      </c>
      <c r="I57" s="496">
        <v>-386.65264590414694</v>
      </c>
      <c r="J57" s="496">
        <v>-84.353528129942305</v>
      </c>
      <c r="K57" s="496">
        <v>-802.91661477293928</v>
      </c>
      <c r="L57" s="496">
        <v>-0.77118628992003246</v>
      </c>
      <c r="M57" s="496">
        <v>-117.16346576022282</v>
      </c>
      <c r="N57" s="496">
        <v>-47.08274295284405</v>
      </c>
      <c r="O57" s="496">
        <v>0</v>
      </c>
      <c r="P57" s="496">
        <v>-3048.5673319615821</v>
      </c>
      <c r="Q57" s="496">
        <v>765.4502922044976</v>
      </c>
      <c r="R57" s="496">
        <v>742.41148621438845</v>
      </c>
      <c r="S57" s="496">
        <v>1308.2557376819996</v>
      </c>
      <c r="T57" s="496">
        <v>267.49176413708739</v>
      </c>
      <c r="U57" s="496">
        <v>197.80947911100085</v>
      </c>
      <c r="V57" s="496">
        <v>14.051013355906495</v>
      </c>
      <c r="W57" s="496">
        <v>51.357655003174564</v>
      </c>
      <c r="X57" s="496">
        <v>2098.1894990980004</v>
      </c>
      <c r="Y57" s="496">
        <v>944.06806725876481</v>
      </c>
      <c r="Z57" s="496">
        <v>-74.54853510983142</v>
      </c>
      <c r="AA57" s="496">
        <v>1674.002327477873</v>
      </c>
      <c r="AD57" s="497">
        <v>0</v>
      </c>
    </row>
    <row r="58" spans="1:30" s="484" customFormat="1" ht="12.75" x14ac:dyDescent="0.2">
      <c r="A58" s="494">
        <v>54</v>
      </c>
      <c r="B58" s="496">
        <v>0</v>
      </c>
      <c r="C58" s="496">
        <v>0</v>
      </c>
      <c r="D58" s="496">
        <v>0</v>
      </c>
      <c r="E58" s="496">
        <v>-76.856079728823801</v>
      </c>
      <c r="F58" s="496">
        <v>-28.218190427531638</v>
      </c>
      <c r="G58" s="496">
        <v>-44.394624583716663</v>
      </c>
      <c r="H58" s="496">
        <v>-7.8649845381082892</v>
      </c>
      <c r="I58" s="496">
        <v>-431.42796019000883</v>
      </c>
      <c r="J58" s="496">
        <v>-97.201459708102433</v>
      </c>
      <c r="K58" s="496">
        <v>-853.20519608317215</v>
      </c>
      <c r="L58" s="496">
        <v>-0.71807605312834699</v>
      </c>
      <c r="M58" s="496">
        <v>-122.54818469817729</v>
      </c>
      <c r="N58" s="496">
        <v>-47.03563441600749</v>
      </c>
      <c r="O58" s="496">
        <v>0</v>
      </c>
      <c r="P58" s="496">
        <v>-3048.5673319615826</v>
      </c>
      <c r="Q58" s="496">
        <v>740.33050847893799</v>
      </c>
      <c r="R58" s="496">
        <v>726.32705769741563</v>
      </c>
      <c r="S58" s="496">
        <v>1258.354073084929</v>
      </c>
      <c r="T58" s="496">
        <v>256.43199229576948</v>
      </c>
      <c r="U58" s="496">
        <v>196.78959873665602</v>
      </c>
      <c r="V58" s="496">
        <v>13.939879436470971</v>
      </c>
      <c r="W58" s="496">
        <v>51.283760994855875</v>
      </c>
      <c r="X58" s="496">
        <v>2040.2691820462951</v>
      </c>
      <c r="Y58" s="496">
        <v>918.77307717381473</v>
      </c>
      <c r="Z58" s="496">
        <v>-54.732387018156807</v>
      </c>
      <c r="AA58" s="496">
        <v>1674.0023274778732</v>
      </c>
      <c r="AD58" s="497">
        <v>0</v>
      </c>
    </row>
    <row r="59" spans="1:30" s="484" customFormat="1" ht="12.75" x14ac:dyDescent="0.2">
      <c r="A59" s="494">
        <v>55</v>
      </c>
      <c r="B59" s="496">
        <v>0</v>
      </c>
      <c r="C59" s="496">
        <v>0</v>
      </c>
      <c r="D59" s="496">
        <v>0</v>
      </c>
      <c r="E59" s="496">
        <v>-75.108400336256764</v>
      </c>
      <c r="F59" s="496">
        <v>-29.840843215389441</v>
      </c>
      <c r="G59" s="496">
        <v>-44.258306376943274</v>
      </c>
      <c r="H59" s="496">
        <v>-10.688872541888118</v>
      </c>
      <c r="I59" s="496">
        <v>-485.15544920642492</v>
      </c>
      <c r="J59" s="496">
        <v>-112.38399095767548</v>
      </c>
      <c r="K59" s="496">
        <v>-905.6313064973491</v>
      </c>
      <c r="L59" s="496">
        <v>-0.66875791188290179</v>
      </c>
      <c r="M59" s="496">
        <v>-127.0665329802772</v>
      </c>
      <c r="N59" s="496">
        <v>-47.755284130665132</v>
      </c>
      <c r="O59" s="496">
        <v>0</v>
      </c>
      <c r="P59" s="496">
        <v>-3048.5673319615821</v>
      </c>
      <c r="Q59" s="496">
        <v>722.59488617540148</v>
      </c>
      <c r="R59" s="496">
        <v>710.1272366549515</v>
      </c>
      <c r="S59" s="496">
        <v>1222.9026975901027</v>
      </c>
      <c r="T59" s="496">
        <v>248.44497795909928</v>
      </c>
      <c r="U59" s="496">
        <v>197.19493894994469</v>
      </c>
      <c r="V59" s="496">
        <v>14.062813138509119</v>
      </c>
      <c r="W59" s="496">
        <v>51.947825177545965</v>
      </c>
      <c r="X59" s="496">
        <v>2004.4855376931221</v>
      </c>
      <c r="Y59" s="496">
        <v>901.71744917140995</v>
      </c>
      <c r="Z59" s="496">
        <v>-37.769499202973627</v>
      </c>
      <c r="AA59" s="496">
        <v>1674.0023274778728</v>
      </c>
      <c r="AD59" s="497">
        <v>0</v>
      </c>
    </row>
    <row r="60" spans="1:30" s="484" customFormat="1" ht="12.75" x14ac:dyDescent="0.2">
      <c r="A60" s="494">
        <v>56</v>
      </c>
      <c r="B60" s="496">
        <v>0</v>
      </c>
      <c r="C60" s="496">
        <v>0</v>
      </c>
      <c r="D60" s="496">
        <v>0</v>
      </c>
      <c r="E60" s="496">
        <v>-71.89728087360551</v>
      </c>
      <c r="F60" s="496">
        <v>-31.20179964137137</v>
      </c>
      <c r="G60" s="496">
        <v>-42.779267627254256</v>
      </c>
      <c r="H60" s="496">
        <v>-4.8135132015950957</v>
      </c>
      <c r="I60" s="496">
        <v>-543.62396238265717</v>
      </c>
      <c r="J60" s="496">
        <v>-128.95688933574556</v>
      </c>
      <c r="K60" s="496">
        <v>-959.95011254541521</v>
      </c>
      <c r="L60" s="496">
        <v>-0.60624805601822174</v>
      </c>
      <c r="M60" s="496">
        <v>-129.67973162001721</v>
      </c>
      <c r="N60" s="496">
        <v>-49.505191661917706</v>
      </c>
      <c r="O60" s="496">
        <v>0</v>
      </c>
      <c r="P60" s="496">
        <v>-3048.5673319615821</v>
      </c>
      <c r="Q60" s="496">
        <v>718.05251413153837</v>
      </c>
      <c r="R60" s="496">
        <v>687.8792572957434</v>
      </c>
      <c r="S60" s="496">
        <v>1199.7212812511943</v>
      </c>
      <c r="T60" s="496">
        <v>240.78086271248688</v>
      </c>
      <c r="U60" s="496">
        <v>197.2550123747655</v>
      </c>
      <c r="V60" s="496">
        <v>14.332055821209241</v>
      </c>
      <c r="W60" s="496">
        <v>52.690334857531496</v>
      </c>
      <c r="X60" s="496">
        <v>1987.306318538695</v>
      </c>
      <c r="Y60" s="496">
        <v>894.9607357642185</v>
      </c>
      <c r="Z60" s="496">
        <v>-24.663800830568508</v>
      </c>
      <c r="AA60" s="496">
        <v>1674.002327477873</v>
      </c>
      <c r="AD60" s="497">
        <v>0</v>
      </c>
    </row>
    <row r="61" spans="1:30" s="484" customFormat="1" ht="12.75" x14ac:dyDescent="0.2">
      <c r="A61" s="494">
        <v>57</v>
      </c>
      <c r="B61" s="496">
        <v>0</v>
      </c>
      <c r="C61" s="496">
        <v>0</v>
      </c>
      <c r="D61" s="496">
        <v>0</v>
      </c>
      <c r="E61" s="496">
        <v>-66.593084795072357</v>
      </c>
      <c r="F61" s="496">
        <v>-32.779484310633386</v>
      </c>
      <c r="G61" s="496">
        <v>-39.499741796697172</v>
      </c>
      <c r="H61" s="496">
        <v>-114.19113514703633</v>
      </c>
      <c r="I61" s="496">
        <v>-594.33244272545289</v>
      </c>
      <c r="J61" s="496">
        <v>-144.16689932599499</v>
      </c>
      <c r="K61" s="496">
        <v>-1016.3224022084249</v>
      </c>
      <c r="L61" s="496">
        <v>-0.55627040875740619</v>
      </c>
      <c r="M61" s="496">
        <v>-129.18739954214109</v>
      </c>
      <c r="N61" s="496">
        <v>-52.159797003178618</v>
      </c>
      <c r="O61" s="496">
        <v>0</v>
      </c>
      <c r="P61" s="496">
        <v>-3048.5673319615817</v>
      </c>
      <c r="Q61" s="496">
        <v>710.56817238209999</v>
      </c>
      <c r="R61" s="496">
        <v>658.57355840468404</v>
      </c>
      <c r="S61" s="496">
        <v>1182.0878662623084</v>
      </c>
      <c r="T61" s="496">
        <v>233.85099860958169</v>
      </c>
      <c r="U61" s="496">
        <v>195.01288655672545</v>
      </c>
      <c r="V61" s="496">
        <v>14.616270352626383</v>
      </c>
      <c r="W61" s="496">
        <v>53.178218185235679</v>
      </c>
      <c r="X61" s="496">
        <v>1967.2231721096043</v>
      </c>
      <c r="Y61" s="496">
        <v>885.29046206914256</v>
      </c>
      <c r="Z61" s="496">
        <v>-15.455139286917333</v>
      </c>
      <c r="AA61" s="496">
        <v>1674.0023274778725</v>
      </c>
      <c r="AD61" s="497">
        <v>0</v>
      </c>
    </row>
    <row r="62" spans="1:30" s="484" customFormat="1" ht="12.75" x14ac:dyDescent="0.2">
      <c r="A62" s="494">
        <v>58</v>
      </c>
      <c r="B62" s="496">
        <v>0</v>
      </c>
      <c r="C62" s="496">
        <v>0</v>
      </c>
      <c r="D62" s="496">
        <v>0</v>
      </c>
      <c r="E62" s="496">
        <v>-59.141197503884221</v>
      </c>
      <c r="F62" s="496">
        <v>-34.888728477612979</v>
      </c>
      <c r="G62" s="496">
        <v>-35.742472480682054</v>
      </c>
      <c r="H62" s="496">
        <v>-456.72225372426436</v>
      </c>
      <c r="I62" s="496">
        <v>-616.4733299195359</v>
      </c>
      <c r="J62" s="496">
        <v>-154.69263674040562</v>
      </c>
      <c r="K62" s="496">
        <v>-1075.8624869285366</v>
      </c>
      <c r="L62" s="496">
        <v>-0.49560417138497104</v>
      </c>
      <c r="M62" s="496">
        <v>-124.0556839227541</v>
      </c>
      <c r="N62" s="496">
        <v>-53.565720068579139</v>
      </c>
      <c r="O62" s="496">
        <v>0</v>
      </c>
      <c r="P62" s="496">
        <v>-3048.5673319615817</v>
      </c>
      <c r="Q62" s="496">
        <v>688.13963891239996</v>
      </c>
      <c r="R62" s="496">
        <v>617.54317869830732</v>
      </c>
      <c r="S62" s="496">
        <v>1175.3513832041126</v>
      </c>
      <c r="T62" s="496">
        <v>226.86322049104928</v>
      </c>
      <c r="U62" s="496">
        <v>190.64168621935994</v>
      </c>
      <c r="V62" s="496">
        <v>14.77871406632284</v>
      </c>
      <c r="W62" s="496">
        <v>53.18921341921277</v>
      </c>
      <c r="X62" s="496">
        <v>1884.1295550592463</v>
      </c>
      <c r="Y62" s="496">
        <v>847.52912261067638</v>
      </c>
      <c r="Z62" s="496">
        <v>-9.1486501319048852</v>
      </c>
      <c r="AA62" s="496">
        <v>1674.0023274778732</v>
      </c>
      <c r="AD62" s="497">
        <v>0</v>
      </c>
    </row>
    <row r="63" spans="1:30" s="484" customFormat="1" ht="12.75" x14ac:dyDescent="0.2">
      <c r="A63" s="494">
        <v>59</v>
      </c>
      <c r="B63" s="496">
        <v>0</v>
      </c>
      <c r="C63" s="496">
        <v>0</v>
      </c>
      <c r="D63" s="496">
        <v>0</v>
      </c>
      <c r="E63" s="496">
        <v>-49.763356331123198</v>
      </c>
      <c r="F63" s="496">
        <v>-36.421808317795872</v>
      </c>
      <c r="G63" s="496">
        <v>-32.410183001186319</v>
      </c>
      <c r="H63" s="496">
        <v>-1108.4833675342036</v>
      </c>
      <c r="I63" s="496">
        <v>-597.39905403625346</v>
      </c>
      <c r="J63" s="496">
        <v>-160.13693130899776</v>
      </c>
      <c r="K63" s="496">
        <v>-1139.0260821543234</v>
      </c>
      <c r="L63" s="496">
        <v>-0.40653641605861507</v>
      </c>
      <c r="M63" s="496">
        <v>-113.76778588961201</v>
      </c>
      <c r="N63" s="496">
        <v>-50.934299366322918</v>
      </c>
      <c r="O63" s="496">
        <v>0</v>
      </c>
      <c r="P63" s="496">
        <v>-3048.5673319615821</v>
      </c>
      <c r="Q63" s="496">
        <v>629.38819142881152</v>
      </c>
      <c r="R63" s="496">
        <v>560.68245055638749</v>
      </c>
      <c r="S63" s="496">
        <v>1176.1269141511775</v>
      </c>
      <c r="T63" s="496">
        <v>220.09431043344597</v>
      </c>
      <c r="U63" s="496">
        <v>183.42538748936289</v>
      </c>
      <c r="V63" s="496">
        <v>14.920300834356251</v>
      </c>
      <c r="W63" s="496">
        <v>53.198412005327611</v>
      </c>
      <c r="X63" s="496">
        <v>1688.466020821862</v>
      </c>
      <c r="Y63" s="496">
        <v>759.85786752810054</v>
      </c>
      <c r="Z63" s="496">
        <v>-5.0051681713506797</v>
      </c>
      <c r="AA63" s="496">
        <v>1674.002327477873</v>
      </c>
      <c r="AD63" s="497">
        <v>0</v>
      </c>
    </row>
    <row r="64" spans="1:30" s="484" customFormat="1" ht="12.75" x14ac:dyDescent="0.2">
      <c r="A64" s="494">
        <v>60</v>
      </c>
      <c r="B64" s="496">
        <v>0</v>
      </c>
      <c r="C64" s="496">
        <v>0</v>
      </c>
      <c r="D64" s="496">
        <v>0</v>
      </c>
      <c r="E64" s="496">
        <v>-38.338192613085305</v>
      </c>
      <c r="F64" s="496">
        <v>-37.647262846160402</v>
      </c>
      <c r="G64" s="496">
        <v>-29.172940103858981</v>
      </c>
      <c r="H64" s="496">
        <v>-2018.0839780133697</v>
      </c>
      <c r="I64" s="496">
        <v>-546.12886296865111</v>
      </c>
      <c r="J64" s="496">
        <v>-165.83127030375579</v>
      </c>
      <c r="K64" s="496">
        <v>-1204.8517420692826</v>
      </c>
      <c r="L64" s="496">
        <v>-0.29034363701010618</v>
      </c>
      <c r="M64" s="496">
        <v>-98.612998944548593</v>
      </c>
      <c r="N64" s="496">
        <v>-44.763003672291397</v>
      </c>
      <c r="O64" s="496">
        <v>0</v>
      </c>
      <c r="P64" s="496">
        <v>-3048.5673319615826</v>
      </c>
      <c r="Q64" s="496">
        <v>540.23448081598383</v>
      </c>
      <c r="R64" s="496">
        <v>489.9740198396492</v>
      </c>
      <c r="S64" s="496">
        <v>1178.4920392369504</v>
      </c>
      <c r="T64" s="496">
        <v>212.1422209587567</v>
      </c>
      <c r="U64" s="496">
        <v>172.31077781820389</v>
      </c>
      <c r="V64" s="496">
        <v>14.877933306281278</v>
      </c>
      <c r="W64" s="496">
        <v>53.168221221192759</v>
      </c>
      <c r="X64" s="496">
        <v>1396.6538067213335</v>
      </c>
      <c r="Y64" s="496">
        <v>630.5106570554675</v>
      </c>
      <c r="Z64" s="496">
        <v>-2.4268429508412028</v>
      </c>
      <c r="AA64" s="496">
        <v>1674.002327477873</v>
      </c>
      <c r="AD64" s="497">
        <v>0</v>
      </c>
    </row>
    <row r="65" spans="1:30" s="484" customFormat="1" ht="12.75" x14ac:dyDescent="0.2">
      <c r="A65" s="494">
        <v>61</v>
      </c>
      <c r="B65" s="496">
        <v>0</v>
      </c>
      <c r="C65" s="496">
        <v>0</v>
      </c>
      <c r="D65" s="496">
        <v>0</v>
      </c>
      <c r="E65" s="496">
        <v>-27.793462892119276</v>
      </c>
      <c r="F65" s="496">
        <v>-39.479530418248665</v>
      </c>
      <c r="G65" s="496">
        <v>-26.914811423562512</v>
      </c>
      <c r="H65" s="496">
        <v>-3035.3942646388987</v>
      </c>
      <c r="I65" s="496">
        <v>-466.13146936491319</v>
      </c>
      <c r="J65" s="496">
        <v>-178.18790613450759</v>
      </c>
      <c r="K65" s="496">
        <v>-1271.8819756926603</v>
      </c>
      <c r="L65" s="496">
        <v>0</v>
      </c>
      <c r="M65" s="496">
        <v>-80.238363107652603</v>
      </c>
      <c r="N65" s="496">
        <v>-33.732266573417952</v>
      </c>
      <c r="O65" s="496">
        <v>0</v>
      </c>
      <c r="P65" s="496">
        <v>-3048.5673319615826</v>
      </c>
      <c r="Q65" s="496">
        <v>436.54473107129081</v>
      </c>
      <c r="R65" s="496">
        <v>409.45513393172365</v>
      </c>
      <c r="S65" s="496">
        <v>1189.4869770840271</v>
      </c>
      <c r="T65" s="496">
        <v>204.14378367425726</v>
      </c>
      <c r="U65" s="496">
        <v>160.26526850340736</v>
      </c>
      <c r="V65" s="496">
        <v>14.949638908690812</v>
      </c>
      <c r="W65" s="496">
        <v>53.594923610026406</v>
      </c>
      <c r="X65" s="496">
        <v>1079.4450290239608</v>
      </c>
      <c r="Y65" s="496">
        <v>484.77447134557775</v>
      </c>
      <c r="Z65" s="496">
        <v>-0.97572634465431862</v>
      </c>
      <c r="AA65" s="496">
        <v>1674.002327477873</v>
      </c>
      <c r="AD65" s="497">
        <v>0</v>
      </c>
    </row>
    <row r="66" spans="1:30" s="484" customFormat="1" ht="12.75" x14ac:dyDescent="0.2">
      <c r="A66" s="494">
        <v>62</v>
      </c>
      <c r="B66" s="496">
        <v>0</v>
      </c>
      <c r="C66" s="496">
        <v>0</v>
      </c>
      <c r="D66" s="496">
        <v>0</v>
      </c>
      <c r="E66" s="496">
        <v>-19.416246896981686</v>
      </c>
      <c r="F66" s="496">
        <v>-41.357641761529948</v>
      </c>
      <c r="G66" s="496">
        <v>-25.213633999025411</v>
      </c>
      <c r="H66" s="496">
        <v>-4032.6971350952604</v>
      </c>
      <c r="I66" s="496">
        <v>-355.16287750942274</v>
      </c>
      <c r="J66" s="496">
        <v>-196.12208406281761</v>
      </c>
      <c r="K66" s="496">
        <v>-1340.7469299192555</v>
      </c>
      <c r="L66" s="496">
        <v>0</v>
      </c>
      <c r="M66" s="496">
        <v>-61.120629385889927</v>
      </c>
      <c r="N66" s="496">
        <v>-19.139603600369131</v>
      </c>
      <c r="O66" s="496">
        <v>0</v>
      </c>
      <c r="P66" s="496">
        <v>-3048.5673319615821</v>
      </c>
      <c r="Q66" s="496">
        <v>320.55090871084445</v>
      </c>
      <c r="R66" s="496">
        <v>327.6079700786205</v>
      </c>
      <c r="S66" s="496">
        <v>1208.3632406944544</v>
      </c>
      <c r="T66" s="496">
        <v>198.32292298238912</v>
      </c>
      <c r="U66" s="496">
        <v>150.24619133297554</v>
      </c>
      <c r="V66" s="496">
        <v>15.138717850606163</v>
      </c>
      <c r="W66" s="496">
        <v>54.993566421230199</v>
      </c>
      <c r="X66" s="496">
        <v>781.78912120915606</v>
      </c>
      <c r="Y66" s="496">
        <v>353.31131473115875</v>
      </c>
      <c r="Z66" s="496">
        <v>-0.37429844880852209</v>
      </c>
      <c r="AA66" s="496">
        <v>1674.0023274778732</v>
      </c>
      <c r="AD66" s="497">
        <v>0</v>
      </c>
    </row>
    <row r="67" spans="1:30" s="484" customFormat="1" ht="12.75" x14ac:dyDescent="0.2">
      <c r="A67" s="494">
        <v>63</v>
      </c>
      <c r="B67" s="496">
        <v>0</v>
      </c>
      <c r="C67" s="496">
        <v>0</v>
      </c>
      <c r="D67" s="496">
        <v>0</v>
      </c>
      <c r="E67" s="496">
        <v>-13.446095460142947</v>
      </c>
      <c r="F67" s="496">
        <v>-42.242367376305594</v>
      </c>
      <c r="G67" s="496">
        <v>-22.734644365424582</v>
      </c>
      <c r="H67" s="496">
        <v>-4717.8080772622216</v>
      </c>
      <c r="I67" s="496">
        <v>-260.86482360113104</v>
      </c>
      <c r="J67" s="496">
        <v>-215.36371360796315</v>
      </c>
      <c r="K67" s="496">
        <v>-1408.8561894552768</v>
      </c>
      <c r="L67" s="496">
        <v>0</v>
      </c>
      <c r="M67" s="496">
        <v>-43.839477948171954</v>
      </c>
      <c r="N67" s="496">
        <v>-7.0719153384748141</v>
      </c>
      <c r="O67" s="496">
        <v>0</v>
      </c>
      <c r="P67" s="496">
        <v>-3048.5673319615821</v>
      </c>
      <c r="Q67" s="496">
        <v>221.06087541960289</v>
      </c>
      <c r="R67" s="496">
        <v>249.72700165089469</v>
      </c>
      <c r="S67" s="496">
        <v>1234.17491123177</v>
      </c>
      <c r="T67" s="496">
        <v>194.8542544578078</v>
      </c>
      <c r="U67" s="496">
        <v>143.05359829443591</v>
      </c>
      <c r="V67" s="496">
        <v>15.41305807940196</v>
      </c>
      <c r="W67" s="496">
        <v>57.03572801334726</v>
      </c>
      <c r="X67" s="496">
        <v>539.54877290556306</v>
      </c>
      <c r="Y67" s="496">
        <v>242.91186755724218</v>
      </c>
      <c r="Z67" s="496">
        <v>0</v>
      </c>
      <c r="AA67" s="496">
        <v>1674.0023274778735</v>
      </c>
      <c r="AD67" s="497">
        <v>0</v>
      </c>
    </row>
    <row r="68" spans="1:30" s="484" customFormat="1" ht="12.75" x14ac:dyDescent="0.2">
      <c r="A68" s="494">
        <v>64</v>
      </c>
      <c r="B68" s="496">
        <v>0</v>
      </c>
      <c r="C68" s="496">
        <v>0</v>
      </c>
      <c r="D68" s="496">
        <v>0</v>
      </c>
      <c r="E68" s="496">
        <v>-10.300852554808264</v>
      </c>
      <c r="F68" s="496">
        <v>-42.821004510660643</v>
      </c>
      <c r="G68" s="496">
        <v>-20.73624599908176</v>
      </c>
      <c r="H68" s="496">
        <v>-5044.40223718985</v>
      </c>
      <c r="I68" s="496">
        <v>-207.7556691563197</v>
      </c>
      <c r="J68" s="496">
        <v>-233.14070225521942</v>
      </c>
      <c r="K68" s="496">
        <v>-1472.0541103334815</v>
      </c>
      <c r="L68" s="496">
        <v>0</v>
      </c>
      <c r="M68" s="496">
        <v>-30.128331726797391</v>
      </c>
      <c r="N68" s="496">
        <v>-1.0118829459434153</v>
      </c>
      <c r="O68" s="496">
        <v>0</v>
      </c>
      <c r="P68" s="496">
        <v>-3048.5673319615821</v>
      </c>
      <c r="Q68" s="496">
        <v>154.04664065171193</v>
      </c>
      <c r="R68" s="496">
        <v>184.84321278287729</v>
      </c>
      <c r="S68" s="496">
        <v>1269.5748936842369</v>
      </c>
      <c r="T68" s="496">
        <v>194.09378552029344</v>
      </c>
      <c r="U68" s="496">
        <v>137.19583304308009</v>
      </c>
      <c r="V68" s="496">
        <v>15.641893982413956</v>
      </c>
      <c r="W68" s="496">
        <v>59.067710668916028</v>
      </c>
      <c r="X68" s="496">
        <v>379.35491392879231</v>
      </c>
      <c r="Y68" s="496">
        <v>170.58866036418195</v>
      </c>
      <c r="Z68" s="496">
        <v>0</v>
      </c>
      <c r="AA68" s="496">
        <v>1674.0023274778732</v>
      </c>
      <c r="AD68" s="497">
        <v>0</v>
      </c>
    </row>
    <row r="69" spans="1:30" s="484" customFormat="1" ht="12.75" x14ac:dyDescent="0.2">
      <c r="A69" s="494">
        <v>65</v>
      </c>
      <c r="B69" s="496">
        <v>0</v>
      </c>
      <c r="C69" s="496">
        <v>0</v>
      </c>
      <c r="D69" s="496">
        <v>0</v>
      </c>
      <c r="E69" s="496">
        <v>-9.4460696621236391</v>
      </c>
      <c r="F69" s="496">
        <v>-43.434496731063128</v>
      </c>
      <c r="G69" s="496">
        <v>-20.022960282530345</v>
      </c>
      <c r="H69" s="496">
        <v>-5273.3512850143161</v>
      </c>
      <c r="I69" s="496">
        <v>-174.6939343390583</v>
      </c>
      <c r="J69" s="496">
        <v>-260.65640369414035</v>
      </c>
      <c r="K69" s="496">
        <v>-1529.1760362742689</v>
      </c>
      <c r="L69" s="496">
        <v>0</v>
      </c>
      <c r="M69" s="496">
        <v>-19.923569188907521</v>
      </c>
      <c r="N69" s="496">
        <v>0</v>
      </c>
      <c r="O69" s="496">
        <v>0</v>
      </c>
      <c r="P69" s="496">
        <v>-3048.5673319615817</v>
      </c>
      <c r="Q69" s="496">
        <v>115.70929119562049</v>
      </c>
      <c r="R69" s="496">
        <v>134.07905212872197</v>
      </c>
      <c r="S69" s="496">
        <v>1308.7849734299195</v>
      </c>
      <c r="T69" s="496">
        <v>195.3308841331384</v>
      </c>
      <c r="U69" s="496">
        <v>132.91737381478583</v>
      </c>
      <c r="V69" s="496">
        <v>15.813095609554603</v>
      </c>
      <c r="W69" s="496">
        <v>61.029010295857226</v>
      </c>
      <c r="X69" s="496">
        <v>286.66703527219499</v>
      </c>
      <c r="Y69" s="496">
        <v>129.09436343289241</v>
      </c>
      <c r="Z69" s="496">
        <v>0</v>
      </c>
      <c r="AA69" s="496">
        <v>1674.0023274778735</v>
      </c>
      <c r="AD69" s="497">
        <v>0</v>
      </c>
    </row>
    <row r="70" spans="1:30" s="484" customFormat="1" ht="12.75" x14ac:dyDescent="0.2">
      <c r="A70" s="494">
        <v>66</v>
      </c>
      <c r="B70" s="496">
        <v>0</v>
      </c>
      <c r="C70" s="496">
        <v>0</v>
      </c>
      <c r="D70" s="496">
        <v>0</v>
      </c>
      <c r="E70" s="496">
        <v>-9.817327186137172</v>
      </c>
      <c r="F70" s="496">
        <v>-43.413968869192217</v>
      </c>
      <c r="G70" s="496">
        <v>-19.574120619206578</v>
      </c>
      <c r="H70" s="496">
        <v>-5452.6287359326243</v>
      </c>
      <c r="I70" s="496">
        <v>-128.74628898080221</v>
      </c>
      <c r="J70" s="496">
        <v>-291.01724026964717</v>
      </c>
      <c r="K70" s="496">
        <v>-1579.0444548396677</v>
      </c>
      <c r="L70" s="496">
        <v>0</v>
      </c>
      <c r="M70" s="496">
        <v>-12.812793931442755</v>
      </c>
      <c r="N70" s="496">
        <v>0</v>
      </c>
      <c r="O70" s="496">
        <v>0</v>
      </c>
      <c r="P70" s="496">
        <v>-3048.5673319615821</v>
      </c>
      <c r="Q70" s="496">
        <v>92.037548221745141</v>
      </c>
      <c r="R70" s="496">
        <v>96.151336456071022</v>
      </c>
      <c r="S70" s="496">
        <v>1344.8193980365672</v>
      </c>
      <c r="T70" s="496">
        <v>199.3909978659488</v>
      </c>
      <c r="U70" s="496">
        <v>128.36933991457903</v>
      </c>
      <c r="V70" s="496">
        <v>15.946412456455912</v>
      </c>
      <c r="W70" s="496">
        <v>62.757255648393766</v>
      </c>
      <c r="X70" s="496">
        <v>229.96863582031074</v>
      </c>
      <c r="Y70" s="496">
        <v>103.56201968992163</v>
      </c>
      <c r="Z70" s="496">
        <v>0</v>
      </c>
      <c r="AA70" s="496">
        <v>1674.002327477873</v>
      </c>
      <c r="AD70" s="497">
        <v>0</v>
      </c>
    </row>
    <row r="71" spans="1:30" s="484" customFormat="1" ht="12.75" x14ac:dyDescent="0.2">
      <c r="A71" s="494">
        <v>67</v>
      </c>
      <c r="B71" s="496">
        <v>0</v>
      </c>
      <c r="C71" s="496">
        <v>0</v>
      </c>
      <c r="D71" s="496">
        <v>0</v>
      </c>
      <c r="E71" s="496">
        <v>-10.542575472202056</v>
      </c>
      <c r="F71" s="496">
        <v>-43.650250752741904</v>
      </c>
      <c r="G71" s="496">
        <v>-19.540939614423031</v>
      </c>
      <c r="H71" s="496">
        <v>-5364.1423285299852</v>
      </c>
      <c r="I71" s="496">
        <v>-81.464491846311219</v>
      </c>
      <c r="J71" s="496">
        <v>-314.07368428706673</v>
      </c>
      <c r="K71" s="496">
        <v>-1627.1412835845356</v>
      </c>
      <c r="L71" s="496">
        <v>0</v>
      </c>
      <c r="M71" s="496">
        <v>-8.2366517704476081</v>
      </c>
      <c r="N71" s="496">
        <v>0</v>
      </c>
      <c r="O71" s="496">
        <v>0</v>
      </c>
      <c r="P71" s="496">
        <v>-3048.5673319615821</v>
      </c>
      <c r="Q71" s="496">
        <v>71.927770255357359</v>
      </c>
      <c r="R71" s="496">
        <v>68.533298466410272</v>
      </c>
      <c r="S71" s="496">
        <v>1364.4151386130907</v>
      </c>
      <c r="T71" s="496">
        <v>200.9542605397377</v>
      </c>
      <c r="U71" s="496">
        <v>122.99215484289358</v>
      </c>
      <c r="V71" s="496">
        <v>15.982404698605453</v>
      </c>
      <c r="W71" s="496">
        <v>64.225041003812862</v>
      </c>
      <c r="X71" s="496">
        <v>182.46530488132922</v>
      </c>
      <c r="Y71" s="496">
        <v>82.35300535466645</v>
      </c>
      <c r="Z71" s="496">
        <v>0</v>
      </c>
      <c r="AA71" s="496">
        <v>1674.002327477873</v>
      </c>
      <c r="AD71" s="497">
        <v>0</v>
      </c>
    </row>
    <row r="72" spans="1:30" s="484" customFormat="1" ht="12.75" x14ac:dyDescent="0.2">
      <c r="A72" s="494">
        <v>68</v>
      </c>
      <c r="B72" s="496">
        <v>0</v>
      </c>
      <c r="C72" s="496">
        <v>0</v>
      </c>
      <c r="D72" s="496">
        <v>0</v>
      </c>
      <c r="E72" s="496">
        <v>-11.187105264702355</v>
      </c>
      <c r="F72" s="496">
        <v>-44.888018395241446</v>
      </c>
      <c r="G72" s="496">
        <v>-19.792595984892174</v>
      </c>
      <c r="H72" s="496">
        <v>-5161.9727490718242</v>
      </c>
      <c r="I72" s="496">
        <v>-32.37055463126898</v>
      </c>
      <c r="J72" s="496">
        <v>-340.09709947640988</v>
      </c>
      <c r="K72" s="496">
        <v>-1674.9835644043737</v>
      </c>
      <c r="L72" s="496">
        <v>0</v>
      </c>
      <c r="M72" s="496">
        <v>-5.3681540037708313</v>
      </c>
      <c r="N72" s="496">
        <v>0</v>
      </c>
      <c r="O72" s="496">
        <v>0</v>
      </c>
      <c r="P72" s="496">
        <v>-3048.5673319615826</v>
      </c>
      <c r="Q72" s="496">
        <v>54.480165248237526</v>
      </c>
      <c r="R72" s="496">
        <v>49.182020530915317</v>
      </c>
      <c r="S72" s="496">
        <v>1355.5574611689162</v>
      </c>
      <c r="T72" s="496">
        <v>195.572128669194</v>
      </c>
      <c r="U72" s="496">
        <v>115.89482281175776</v>
      </c>
      <c r="V72" s="496">
        <v>15.739156662745938</v>
      </c>
      <c r="W72" s="496">
        <v>65.026038725875281</v>
      </c>
      <c r="X72" s="496">
        <v>140.65255005884097</v>
      </c>
      <c r="Y72" s="496">
        <v>63.255065493470163</v>
      </c>
      <c r="Z72" s="496">
        <v>0</v>
      </c>
      <c r="AA72" s="496">
        <v>1674.0023274778732</v>
      </c>
      <c r="AD72" s="497">
        <v>0</v>
      </c>
    </row>
    <row r="73" spans="1:30" s="484" customFormat="1" ht="12.75" x14ac:dyDescent="0.2">
      <c r="A73" s="494">
        <v>69</v>
      </c>
      <c r="B73" s="496">
        <v>0</v>
      </c>
      <c r="C73" s="496">
        <v>0</v>
      </c>
      <c r="D73" s="496">
        <v>0</v>
      </c>
      <c r="E73" s="496">
        <v>-11.688880047805645</v>
      </c>
      <c r="F73" s="496">
        <v>-47.246616193626778</v>
      </c>
      <c r="G73" s="496">
        <v>-20.087976721213352</v>
      </c>
      <c r="H73" s="496">
        <v>-5031.806377003235</v>
      </c>
      <c r="I73" s="496">
        <v>-7.6649287990304229</v>
      </c>
      <c r="J73" s="496">
        <v>-383.10915815946885</v>
      </c>
      <c r="K73" s="496">
        <v>-1722.4247588696458</v>
      </c>
      <c r="L73" s="496">
        <v>0</v>
      </c>
      <c r="M73" s="496">
        <v>-3.7644700626924377</v>
      </c>
      <c r="N73" s="496">
        <v>0</v>
      </c>
      <c r="O73" s="496">
        <v>0</v>
      </c>
      <c r="P73" s="496">
        <v>-3048.5673319615821</v>
      </c>
      <c r="Q73" s="496">
        <v>43.824002480539967</v>
      </c>
      <c r="R73" s="496">
        <v>36.693773683912418</v>
      </c>
      <c r="S73" s="496">
        <v>1323.7153431119812</v>
      </c>
      <c r="T73" s="496">
        <v>182.99971431358446</v>
      </c>
      <c r="U73" s="496">
        <v>107.30930713827365</v>
      </c>
      <c r="V73" s="496">
        <v>15.216103516595266</v>
      </c>
      <c r="W73" s="496">
        <v>64.996781535588553</v>
      </c>
      <c r="X73" s="496">
        <v>112.13297675213695</v>
      </c>
      <c r="Y73" s="496">
        <v>50.680175286800861</v>
      </c>
      <c r="Z73" s="496">
        <v>0</v>
      </c>
      <c r="AA73" s="496">
        <v>1674.002327477873</v>
      </c>
      <c r="AD73" s="497">
        <v>0</v>
      </c>
    </row>
    <row r="74" spans="1:30" s="484" customFormat="1" ht="12.75" x14ac:dyDescent="0.2">
      <c r="A74" s="494">
        <v>70</v>
      </c>
      <c r="B74" s="496">
        <v>0</v>
      </c>
      <c r="C74" s="496">
        <v>0</v>
      </c>
      <c r="D74" s="496">
        <v>0</v>
      </c>
      <c r="E74" s="496">
        <v>-11.985130130613879</v>
      </c>
      <c r="F74" s="496">
        <v>-50.099000852853905</v>
      </c>
      <c r="G74" s="496">
        <v>-20.113081012157966</v>
      </c>
      <c r="H74" s="496">
        <v>-4827.9206926223169</v>
      </c>
      <c r="I74" s="496">
        <v>0</v>
      </c>
      <c r="J74" s="496">
        <v>-423.00482129184383</v>
      </c>
      <c r="K74" s="496">
        <v>-1768.5113184654583</v>
      </c>
      <c r="L74" s="496">
        <v>0</v>
      </c>
      <c r="M74" s="496">
        <v>-2.9098964482787073</v>
      </c>
      <c r="N74" s="496">
        <v>0</v>
      </c>
      <c r="O74" s="496">
        <v>0</v>
      </c>
      <c r="P74" s="496">
        <v>-3048.5673319615826</v>
      </c>
      <c r="Q74" s="496">
        <v>37.580713138565507</v>
      </c>
      <c r="R74" s="496">
        <v>28.39673271890134</v>
      </c>
      <c r="S74" s="496">
        <v>1267.722863373491</v>
      </c>
      <c r="T74" s="496">
        <v>163.79204751809982</v>
      </c>
      <c r="U74" s="496">
        <v>96.721823892152329</v>
      </c>
      <c r="V74" s="496">
        <v>14.311569459332546</v>
      </c>
      <c r="W74" s="496">
        <v>63.694929888298745</v>
      </c>
      <c r="X74" s="496">
        <v>92.065450340598645</v>
      </c>
      <c r="Y74" s="496">
        <v>41.410590682790215</v>
      </c>
      <c r="Z74" s="496">
        <v>0</v>
      </c>
      <c r="AA74" s="496">
        <v>1674.002327477873</v>
      </c>
      <c r="AD74" s="497">
        <v>0</v>
      </c>
    </row>
    <row r="75" spans="1:30" s="484" customFormat="1" ht="12.75" x14ac:dyDescent="0.2">
      <c r="A75" s="494">
        <v>71</v>
      </c>
      <c r="B75" s="496">
        <v>0</v>
      </c>
      <c r="C75" s="496">
        <v>0</v>
      </c>
      <c r="D75" s="496">
        <v>0</v>
      </c>
      <c r="E75" s="496">
        <v>-12.0321207455411</v>
      </c>
      <c r="F75" s="496">
        <v>-52.152878493604383</v>
      </c>
      <c r="G75" s="496">
        <v>-19.70122387529031</v>
      </c>
      <c r="H75" s="496">
        <v>-4677.7290951836485</v>
      </c>
      <c r="I75" s="496">
        <v>0</v>
      </c>
      <c r="J75" s="496">
        <v>-462.39838984765419</v>
      </c>
      <c r="K75" s="496">
        <v>-1812.7551347728067</v>
      </c>
      <c r="L75" s="496">
        <v>0</v>
      </c>
      <c r="M75" s="496">
        <v>-2.4704034581228234</v>
      </c>
      <c r="N75" s="496">
        <v>0</v>
      </c>
      <c r="O75" s="496">
        <v>0</v>
      </c>
      <c r="P75" s="496">
        <v>-3048.5673319615817</v>
      </c>
      <c r="Q75" s="496">
        <v>29.666152913872381</v>
      </c>
      <c r="R75" s="496">
        <v>22.299522764354151</v>
      </c>
      <c r="S75" s="496">
        <v>1198.4752854232354</v>
      </c>
      <c r="T75" s="496">
        <v>144.25518884764531</v>
      </c>
      <c r="U75" s="496">
        <v>85.366467589746776</v>
      </c>
      <c r="V75" s="496">
        <v>13.225186062278345</v>
      </c>
      <c r="W75" s="496">
        <v>60.745201326097231</v>
      </c>
      <c r="X75" s="496">
        <v>74.276623918954897</v>
      </c>
      <c r="Y75" s="496">
        <v>33.368701275024307</v>
      </c>
      <c r="Z75" s="496">
        <v>0</v>
      </c>
      <c r="AA75" s="496">
        <v>1674.0023274778728</v>
      </c>
      <c r="AD75" s="497">
        <v>0</v>
      </c>
    </row>
    <row r="76" spans="1:30" s="484" customFormat="1" ht="12.75" x14ac:dyDescent="0.2">
      <c r="A76" s="494">
        <v>72</v>
      </c>
      <c r="B76" s="496">
        <v>0</v>
      </c>
      <c r="C76" s="496">
        <v>0</v>
      </c>
      <c r="D76" s="496">
        <v>0</v>
      </c>
      <c r="E76" s="496">
        <v>-12.130099347454749</v>
      </c>
      <c r="F76" s="496">
        <v>-54.304440546529378</v>
      </c>
      <c r="G76" s="496">
        <v>-18.716401998469824</v>
      </c>
      <c r="H76" s="496">
        <v>-4603.1135005019769</v>
      </c>
      <c r="I76" s="496">
        <v>0</v>
      </c>
      <c r="J76" s="496">
        <v>-505.46279286963482</v>
      </c>
      <c r="K76" s="496">
        <v>-1852.2321026236507</v>
      </c>
      <c r="L76" s="496">
        <v>0</v>
      </c>
      <c r="M76" s="496">
        <v>-2.2223060323922676</v>
      </c>
      <c r="N76" s="496">
        <v>0</v>
      </c>
      <c r="O76" s="496">
        <v>0</v>
      </c>
      <c r="P76" s="496">
        <v>-3048.5673319615826</v>
      </c>
      <c r="Q76" s="496">
        <v>22.98990559043823</v>
      </c>
      <c r="R76" s="496">
        <v>17.893977932646031</v>
      </c>
      <c r="S76" s="496">
        <v>1128.0302839268377</v>
      </c>
      <c r="T76" s="496">
        <v>124.65071254357845</v>
      </c>
      <c r="U76" s="496">
        <v>74.535411078396734</v>
      </c>
      <c r="V76" s="496">
        <v>12.082758082912489</v>
      </c>
      <c r="W76" s="496">
        <v>57.32494223710134</v>
      </c>
      <c r="X76" s="496">
        <v>60.118137798897386</v>
      </c>
      <c r="Y76" s="496">
        <v>27.024680769941476</v>
      </c>
      <c r="Z76" s="496">
        <v>0</v>
      </c>
      <c r="AA76" s="496">
        <v>1674.0023274778732</v>
      </c>
      <c r="AD76" s="497">
        <v>0</v>
      </c>
    </row>
    <row r="77" spans="1:30" s="484" customFormat="1" ht="12.75" x14ac:dyDescent="0.2">
      <c r="A77" s="494">
        <v>73</v>
      </c>
      <c r="B77" s="496">
        <v>0</v>
      </c>
      <c r="C77" s="496">
        <v>0</v>
      </c>
      <c r="D77" s="496">
        <v>0</v>
      </c>
      <c r="E77" s="496">
        <v>-12.401629920148943</v>
      </c>
      <c r="F77" s="496">
        <v>-56.518985852218243</v>
      </c>
      <c r="G77" s="496">
        <v>-17.683453162083119</v>
      </c>
      <c r="H77" s="496">
        <v>-4580.1190575025503</v>
      </c>
      <c r="I77" s="496">
        <v>0</v>
      </c>
      <c r="J77" s="496">
        <v>-548.84365738251836</v>
      </c>
      <c r="K77" s="496">
        <v>-1884.3974947416266</v>
      </c>
      <c r="L77" s="496">
        <v>0</v>
      </c>
      <c r="M77" s="496">
        <v>-2.0505954447887795</v>
      </c>
      <c r="N77" s="496">
        <v>0</v>
      </c>
      <c r="O77" s="496">
        <v>0</v>
      </c>
      <c r="P77" s="496">
        <v>-3048.5673319615821</v>
      </c>
      <c r="Q77" s="496">
        <v>17.638364743263281</v>
      </c>
      <c r="R77" s="496">
        <v>14.24390232810981</v>
      </c>
      <c r="S77" s="496">
        <v>1062.2565238528557</v>
      </c>
      <c r="T77" s="496">
        <v>106.63059850205543</v>
      </c>
      <c r="U77" s="496">
        <v>64.894789855893222</v>
      </c>
      <c r="V77" s="496">
        <v>11.08784544391558</v>
      </c>
      <c r="W77" s="496">
        <v>54.168227695865319</v>
      </c>
      <c r="X77" s="496">
        <v>49.399954624480237</v>
      </c>
      <c r="Y77" s="496">
        <v>22.291345713713614</v>
      </c>
      <c r="Z77" s="496">
        <v>0</v>
      </c>
      <c r="AA77" s="496">
        <v>1674.0023274778732</v>
      </c>
      <c r="AD77" s="497">
        <v>0</v>
      </c>
    </row>
    <row r="78" spans="1:30" s="484" customFormat="1" ht="12.75" x14ac:dyDescent="0.2">
      <c r="A78" s="494">
        <v>74</v>
      </c>
      <c r="B78" s="496">
        <v>0</v>
      </c>
      <c r="C78" s="496">
        <v>0</v>
      </c>
      <c r="D78" s="496">
        <v>0</v>
      </c>
      <c r="E78" s="496">
        <v>-12.976104611412074</v>
      </c>
      <c r="F78" s="496">
        <v>-59.019451774028461</v>
      </c>
      <c r="G78" s="496">
        <v>-16.67293493164593</v>
      </c>
      <c r="H78" s="496">
        <v>-4498.1817008574144</v>
      </c>
      <c r="I78" s="496">
        <v>0</v>
      </c>
      <c r="J78" s="496">
        <v>-590.19857931073795</v>
      </c>
      <c r="K78" s="496">
        <v>-1910.7825538539048</v>
      </c>
      <c r="L78" s="496">
        <v>0</v>
      </c>
      <c r="M78" s="496">
        <v>-1.8984839947842223</v>
      </c>
      <c r="N78" s="496">
        <v>0</v>
      </c>
      <c r="O78" s="496">
        <v>0</v>
      </c>
      <c r="P78" s="496">
        <v>-3048.5673319615821</v>
      </c>
      <c r="Q78" s="496">
        <v>13.108823163564098</v>
      </c>
      <c r="R78" s="496">
        <v>11.396011953381327</v>
      </c>
      <c r="S78" s="496">
        <v>1002.5084565283538</v>
      </c>
      <c r="T78" s="496">
        <v>91.690338106968667</v>
      </c>
      <c r="U78" s="496">
        <v>56.07011437245864</v>
      </c>
      <c r="V78" s="496">
        <v>10.229941383659968</v>
      </c>
      <c r="W78" s="496">
        <v>51.143117001537341</v>
      </c>
      <c r="X78" s="496">
        <v>39.318098296480329</v>
      </c>
      <c r="Y78" s="496">
        <v>17.789322525076667</v>
      </c>
      <c r="Z78" s="496">
        <v>0</v>
      </c>
      <c r="AA78" s="496">
        <v>1674.0023274778728</v>
      </c>
      <c r="AD78" s="497">
        <v>0</v>
      </c>
    </row>
    <row r="79" spans="1:30" s="484" customFormat="1" ht="12.75" x14ac:dyDescent="0.2">
      <c r="A79" s="494">
        <v>75</v>
      </c>
      <c r="B79" s="496">
        <v>0</v>
      </c>
      <c r="C79" s="496">
        <v>0</v>
      </c>
      <c r="D79" s="496">
        <v>0</v>
      </c>
      <c r="E79" s="496">
        <v>-13.702772748285353</v>
      </c>
      <c r="F79" s="496">
        <v>-61.776445827424133</v>
      </c>
      <c r="G79" s="496">
        <v>-15.896682714176848</v>
      </c>
      <c r="H79" s="496">
        <v>-4378.9573943834048</v>
      </c>
      <c r="I79" s="496">
        <v>0</v>
      </c>
      <c r="J79" s="496">
        <v>-622.2128909128885</v>
      </c>
      <c r="K79" s="496">
        <v>-1929.8915844788289</v>
      </c>
      <c r="L79" s="496">
        <v>0</v>
      </c>
      <c r="M79" s="496">
        <v>-1.7403640586396028</v>
      </c>
      <c r="N79" s="496">
        <v>0</v>
      </c>
      <c r="O79" s="496">
        <v>0</v>
      </c>
      <c r="P79" s="496">
        <v>-3048.5673319615826</v>
      </c>
      <c r="Q79" s="496">
        <v>9.9407162703074103</v>
      </c>
      <c r="R79" s="496">
        <v>9.0579444844414709</v>
      </c>
      <c r="S79" s="496">
        <v>953.05024948508083</v>
      </c>
      <c r="T79" s="496">
        <v>80.228883938715953</v>
      </c>
      <c r="U79" s="496">
        <v>48.124375294809347</v>
      </c>
      <c r="V79" s="496">
        <v>9.6310709470780402</v>
      </c>
      <c r="W79" s="496">
        <v>48.38359018025448</v>
      </c>
      <c r="X79" s="496">
        <v>30.748486141788828</v>
      </c>
      <c r="Y79" s="496">
        <v>13.807063649302336</v>
      </c>
      <c r="Z79" s="496">
        <v>0</v>
      </c>
      <c r="AA79" s="496">
        <v>1674.002327477873</v>
      </c>
      <c r="AD79" s="497">
        <v>0</v>
      </c>
    </row>
    <row r="80" spans="1:30" s="484" customFormat="1" ht="12.75" x14ac:dyDescent="0.2">
      <c r="A80" s="494">
        <v>76</v>
      </c>
      <c r="B80" s="496">
        <v>0</v>
      </c>
      <c r="C80" s="496">
        <v>0</v>
      </c>
      <c r="D80" s="496">
        <v>0</v>
      </c>
      <c r="E80" s="496">
        <v>-14.613434851192263</v>
      </c>
      <c r="F80" s="496">
        <v>-64.951396291259499</v>
      </c>
      <c r="G80" s="496">
        <v>-15.126863965068006</v>
      </c>
      <c r="H80" s="496">
        <v>-4244.4841607362587</v>
      </c>
      <c r="I80" s="496">
        <v>0</v>
      </c>
      <c r="J80" s="496">
        <v>-650.45809815983114</v>
      </c>
      <c r="K80" s="496">
        <v>-1944.6360306180754</v>
      </c>
      <c r="L80" s="496">
        <v>0</v>
      </c>
      <c r="M80" s="496">
        <v>-1.5856735598046978</v>
      </c>
      <c r="N80" s="496">
        <v>0</v>
      </c>
      <c r="O80" s="496">
        <v>0</v>
      </c>
      <c r="P80" s="496">
        <v>-3048.5673319615821</v>
      </c>
      <c r="Q80" s="496">
        <v>7.2714638274214281</v>
      </c>
      <c r="R80" s="496">
        <v>7.0799963906454453</v>
      </c>
      <c r="S80" s="496">
        <v>912.84973245777815</v>
      </c>
      <c r="T80" s="496">
        <v>73.820322532312787</v>
      </c>
      <c r="U80" s="496">
        <v>41.348060901593044</v>
      </c>
      <c r="V80" s="496">
        <v>9.2093633613935175</v>
      </c>
      <c r="W80" s="496">
        <v>45.637833251952898</v>
      </c>
      <c r="X80" s="496">
        <v>23.707480263050861</v>
      </c>
      <c r="Y80" s="496">
        <v>10.678749315623316</v>
      </c>
      <c r="Z80" s="496">
        <v>0</v>
      </c>
      <c r="AA80" s="496">
        <v>1674.0023274778728</v>
      </c>
      <c r="AD80" s="497">
        <v>0</v>
      </c>
    </row>
    <row r="81" spans="1:30" s="484" customFormat="1" ht="12.75" x14ac:dyDescent="0.2">
      <c r="A81" s="494">
        <v>77</v>
      </c>
      <c r="B81" s="496">
        <v>0</v>
      </c>
      <c r="C81" s="496">
        <v>0</v>
      </c>
      <c r="D81" s="496">
        <v>0</v>
      </c>
      <c r="E81" s="496">
        <v>-15.768030138502947</v>
      </c>
      <c r="F81" s="496">
        <v>-68.23996327372781</v>
      </c>
      <c r="G81" s="496">
        <v>-14.365591742576434</v>
      </c>
      <c r="H81" s="496">
        <v>-4118.824262834306</v>
      </c>
      <c r="I81" s="496">
        <v>0</v>
      </c>
      <c r="J81" s="496">
        <v>-680.7551057993951</v>
      </c>
      <c r="K81" s="496">
        <v>-1954.3213824054837</v>
      </c>
      <c r="L81" s="496">
        <v>0</v>
      </c>
      <c r="M81" s="496">
        <v>-1.4005543995127339</v>
      </c>
      <c r="N81" s="496">
        <v>0</v>
      </c>
      <c r="O81" s="496">
        <v>0</v>
      </c>
      <c r="P81" s="496">
        <v>-3048.5673319615826</v>
      </c>
      <c r="Q81" s="496">
        <v>5.4505462919599745</v>
      </c>
      <c r="R81" s="496">
        <v>5.461869875523063</v>
      </c>
      <c r="S81" s="496">
        <v>878.25719344018546</v>
      </c>
      <c r="T81" s="496">
        <v>70.235297468473306</v>
      </c>
      <c r="U81" s="496">
        <v>35.977443726650051</v>
      </c>
      <c r="V81" s="496">
        <v>8.8675731786368051</v>
      </c>
      <c r="W81" s="496">
        <v>43.726186312644877</v>
      </c>
      <c r="X81" s="496">
        <v>18.694585160289961</v>
      </c>
      <c r="Y81" s="496">
        <v>8.474027117510877</v>
      </c>
      <c r="Z81" s="496">
        <v>0</v>
      </c>
      <c r="AA81" s="496">
        <v>1674.0023274778732</v>
      </c>
      <c r="AD81" s="497">
        <v>0</v>
      </c>
    </row>
    <row r="82" spans="1:30" s="484" customFormat="1" ht="12.75" x14ac:dyDescent="0.2">
      <c r="A82" s="494">
        <v>78</v>
      </c>
      <c r="B82" s="496">
        <v>0</v>
      </c>
      <c r="C82" s="496">
        <v>0</v>
      </c>
      <c r="D82" s="496">
        <v>0</v>
      </c>
      <c r="E82" s="496">
        <v>-17.091357963781917</v>
      </c>
      <c r="F82" s="496">
        <v>-70.699585828541046</v>
      </c>
      <c r="G82" s="496">
        <v>-13.127673621913035</v>
      </c>
      <c r="H82" s="496">
        <v>-4044.0105945255564</v>
      </c>
      <c r="I82" s="496">
        <v>0</v>
      </c>
      <c r="J82" s="496">
        <v>-719.45878932436278</v>
      </c>
      <c r="K82" s="496">
        <v>-1960.2096331240168</v>
      </c>
      <c r="L82" s="496">
        <v>0</v>
      </c>
      <c r="M82" s="496">
        <v>-1.2000857679764654</v>
      </c>
      <c r="N82" s="496">
        <v>0</v>
      </c>
      <c r="O82" s="496">
        <v>0</v>
      </c>
      <c r="P82" s="496">
        <v>-3048.5673319615826</v>
      </c>
      <c r="Q82" s="496">
        <v>3.9521804390726789</v>
      </c>
      <c r="R82" s="496">
        <v>4.2029211655689025</v>
      </c>
      <c r="S82" s="496">
        <v>844.74642726879063</v>
      </c>
      <c r="T82" s="496">
        <v>68.795338395027755</v>
      </c>
      <c r="U82" s="496">
        <v>32.03346118062197</v>
      </c>
      <c r="V82" s="496">
        <v>8.6249192127181118</v>
      </c>
      <c r="W82" s="496">
        <v>42.885849690658695</v>
      </c>
      <c r="X82" s="496">
        <v>14.687038139181853</v>
      </c>
      <c r="Y82" s="496">
        <v>6.6326708354444426</v>
      </c>
      <c r="Z82" s="496">
        <v>0</v>
      </c>
      <c r="AA82" s="496">
        <v>1674.0023274778732</v>
      </c>
      <c r="AD82" s="497">
        <v>0</v>
      </c>
    </row>
    <row r="83" spans="1:30" s="484" customFormat="1" ht="12.75" x14ac:dyDescent="0.2">
      <c r="A83" s="494">
        <v>79</v>
      </c>
      <c r="B83" s="496">
        <v>0</v>
      </c>
      <c r="C83" s="496">
        <v>0</v>
      </c>
      <c r="D83" s="496">
        <v>0</v>
      </c>
      <c r="E83" s="496">
        <v>-18.781791277836639</v>
      </c>
      <c r="F83" s="496">
        <v>-72.400154779037209</v>
      </c>
      <c r="G83" s="496">
        <v>-11.809053337347869</v>
      </c>
      <c r="H83" s="496">
        <v>-3980.9357248918413</v>
      </c>
      <c r="I83" s="496">
        <v>0</v>
      </c>
      <c r="J83" s="496">
        <v>-762.58146031979823</v>
      </c>
      <c r="K83" s="496">
        <v>-1963.5447921752843</v>
      </c>
      <c r="L83" s="496">
        <v>0</v>
      </c>
      <c r="M83" s="496">
        <v>-0.98861361720301799</v>
      </c>
      <c r="N83" s="496">
        <v>0</v>
      </c>
      <c r="O83" s="496">
        <v>0</v>
      </c>
      <c r="P83" s="496">
        <v>-3048.5673319615821</v>
      </c>
      <c r="Q83" s="496">
        <v>3.1524564065137035</v>
      </c>
      <c r="R83" s="496">
        <v>3.2814512729473995</v>
      </c>
      <c r="S83" s="496">
        <v>803.05184779614956</v>
      </c>
      <c r="T83" s="496">
        <v>68.316943954970739</v>
      </c>
      <c r="U83" s="496">
        <v>28.844456057194865</v>
      </c>
      <c r="V83" s="496">
        <v>8.2813330874156872</v>
      </c>
      <c r="W83" s="496">
        <v>42.649566244201942</v>
      </c>
      <c r="X83" s="496">
        <v>11.754970192415216</v>
      </c>
      <c r="Y83" s="496">
        <v>5.3623290116718447</v>
      </c>
      <c r="Z83" s="496">
        <v>0</v>
      </c>
      <c r="AA83" s="496">
        <v>1674.0023274778728</v>
      </c>
      <c r="AD83" s="497">
        <v>0</v>
      </c>
    </row>
    <row r="84" spans="1:30" s="484" customFormat="1" ht="12.75" x14ac:dyDescent="0.2">
      <c r="A84" s="494">
        <v>80</v>
      </c>
      <c r="B84" s="496">
        <v>0</v>
      </c>
      <c r="C84" s="496">
        <v>0</v>
      </c>
      <c r="D84" s="496">
        <v>0</v>
      </c>
      <c r="E84" s="496">
        <v>-20.677711598870385</v>
      </c>
      <c r="F84" s="496">
        <v>-72.915627390572467</v>
      </c>
      <c r="G84" s="496">
        <v>-10.352946942236619</v>
      </c>
      <c r="H84" s="496">
        <v>-3932.0679931822342</v>
      </c>
      <c r="I84" s="496">
        <v>0</v>
      </c>
      <c r="J84" s="496">
        <v>-807.5648654899544</v>
      </c>
      <c r="K84" s="496">
        <v>-1960.9001138803383</v>
      </c>
      <c r="L84" s="496">
        <v>0</v>
      </c>
      <c r="M84" s="496">
        <v>-0.78344495044866491</v>
      </c>
      <c r="N84" s="496">
        <v>0</v>
      </c>
      <c r="O84" s="496">
        <v>0</v>
      </c>
      <c r="P84" s="496">
        <v>-3048.5673319615821</v>
      </c>
      <c r="Q84" s="496">
        <v>2.9718850065725833</v>
      </c>
      <c r="R84" s="496">
        <v>2.6146186673205354</v>
      </c>
      <c r="S84" s="496">
        <v>753.23709219761929</v>
      </c>
      <c r="T84" s="496">
        <v>66.800371391723175</v>
      </c>
      <c r="U84" s="496">
        <v>27.370863129491042</v>
      </c>
      <c r="V84" s="496">
        <v>7.7804006957159357</v>
      </c>
      <c r="W84" s="496">
        <v>43.036284748719041</v>
      </c>
      <c r="X84" s="496">
        <v>10.226934468409935</v>
      </c>
      <c r="Y84" s="496">
        <v>4.6123712792441545</v>
      </c>
      <c r="Z84" s="496">
        <v>0</v>
      </c>
      <c r="AA84" s="496">
        <v>1674.0023274778732</v>
      </c>
      <c r="AD84" s="497">
        <v>0</v>
      </c>
    </row>
    <row r="85" spans="1:30" s="484" customFormat="1" ht="12.75" x14ac:dyDescent="0.2">
      <c r="A85" s="494">
        <v>81</v>
      </c>
      <c r="B85" s="496">
        <v>0</v>
      </c>
      <c r="C85" s="496">
        <v>0</v>
      </c>
      <c r="D85" s="496">
        <v>0</v>
      </c>
      <c r="E85" s="496">
        <v>-22.609273395034254</v>
      </c>
      <c r="F85" s="496">
        <v>-72.801107580641286</v>
      </c>
      <c r="G85" s="496">
        <v>-8.8986965140087957</v>
      </c>
      <c r="H85" s="496">
        <v>-3961.3636655892883</v>
      </c>
      <c r="I85" s="496">
        <v>0</v>
      </c>
      <c r="J85" s="496">
        <v>-869.6633321509521</v>
      </c>
      <c r="K85" s="496">
        <v>-1955.4081758965135</v>
      </c>
      <c r="L85" s="496">
        <v>0</v>
      </c>
      <c r="M85" s="496">
        <v>-0.43470344686950724</v>
      </c>
      <c r="N85" s="496">
        <v>0</v>
      </c>
      <c r="O85" s="496">
        <v>0</v>
      </c>
      <c r="P85" s="496">
        <v>-3048.5673319615821</v>
      </c>
      <c r="Q85" s="496">
        <v>2.5453902965986539</v>
      </c>
      <c r="R85" s="496">
        <v>2.0932796710439399</v>
      </c>
      <c r="S85" s="496">
        <v>696.84897713536532</v>
      </c>
      <c r="T85" s="496">
        <v>62.868576399527491</v>
      </c>
      <c r="U85" s="496">
        <v>26.768519247208548</v>
      </c>
      <c r="V85" s="496">
        <v>7.0756655239232389</v>
      </c>
      <c r="W85" s="496">
        <v>42.48709301806889</v>
      </c>
      <c r="X85" s="496">
        <v>8.4505689153435135</v>
      </c>
      <c r="Y85" s="496">
        <v>3.8034564591752549</v>
      </c>
      <c r="Z85" s="496">
        <v>0</v>
      </c>
      <c r="AA85" s="496">
        <v>1674.002327477873</v>
      </c>
      <c r="AD85" s="497">
        <v>0</v>
      </c>
    </row>
    <row r="86" spans="1:30" s="484" customFormat="1" ht="12.75" x14ac:dyDescent="0.2">
      <c r="A86" s="494">
        <v>82</v>
      </c>
      <c r="B86" s="496">
        <v>0</v>
      </c>
      <c r="C86" s="496">
        <v>0</v>
      </c>
      <c r="D86" s="496">
        <v>0</v>
      </c>
      <c r="E86" s="496">
        <v>-24.525703370814483</v>
      </c>
      <c r="F86" s="496">
        <v>-72.936860545042194</v>
      </c>
      <c r="G86" s="496">
        <v>-7.9302580681737656</v>
      </c>
      <c r="H86" s="496">
        <v>-3974.6280701795463</v>
      </c>
      <c r="I86" s="496">
        <v>0</v>
      </c>
      <c r="J86" s="496">
        <v>-939.81349155375233</v>
      </c>
      <c r="K86" s="496">
        <v>-1946.4093035390827</v>
      </c>
      <c r="L86" s="496">
        <v>0</v>
      </c>
      <c r="M86" s="496">
        <v>-0.32186630496495638</v>
      </c>
      <c r="N86" s="496">
        <v>0</v>
      </c>
      <c r="O86" s="496">
        <v>0</v>
      </c>
      <c r="P86" s="496">
        <v>-3048.5673319615826</v>
      </c>
      <c r="Q86" s="496">
        <v>1.8180333305815228</v>
      </c>
      <c r="R86" s="496">
        <v>1.4563273210802961</v>
      </c>
      <c r="S86" s="496">
        <v>636.0839104961359</v>
      </c>
      <c r="T86" s="496">
        <v>56.739545890254377</v>
      </c>
      <c r="U86" s="496">
        <v>26.790223114379906</v>
      </c>
      <c r="V86" s="496">
        <v>6.233313767323537</v>
      </c>
      <c r="W86" s="496">
        <v>41.54250203031657</v>
      </c>
      <c r="X86" s="496">
        <v>6.8864376711453161</v>
      </c>
      <c r="Y86" s="496">
        <v>3.1099858994947183</v>
      </c>
      <c r="Z86" s="496">
        <v>0</v>
      </c>
      <c r="AA86" s="496">
        <v>1674.0023274778737</v>
      </c>
      <c r="AD86" s="497">
        <v>0</v>
      </c>
    </row>
    <row r="87" spans="1:30" s="484" customFormat="1" ht="12.75" x14ac:dyDescent="0.2">
      <c r="A87" s="494">
        <v>83</v>
      </c>
      <c r="B87" s="496">
        <v>0</v>
      </c>
      <c r="C87" s="496">
        <v>0</v>
      </c>
      <c r="D87" s="496">
        <v>0</v>
      </c>
      <c r="E87" s="496">
        <v>-26.677061824758809</v>
      </c>
      <c r="F87" s="496">
        <v>-73.1278696619855</v>
      </c>
      <c r="G87" s="496">
        <v>-7.2326605052415776</v>
      </c>
      <c r="H87" s="496">
        <v>-3970.1138278757821</v>
      </c>
      <c r="I87" s="496">
        <v>0</v>
      </c>
      <c r="J87" s="496">
        <v>-999.68787234413446</v>
      </c>
      <c r="K87" s="496">
        <v>-1932.7757517692166</v>
      </c>
      <c r="L87" s="496">
        <v>0</v>
      </c>
      <c r="M87" s="496">
        <v>-0.23930579719392137</v>
      </c>
      <c r="N87" s="496">
        <v>0</v>
      </c>
      <c r="O87" s="496">
        <v>0</v>
      </c>
      <c r="P87" s="496">
        <v>-3048.5673319615817</v>
      </c>
      <c r="Q87" s="496">
        <v>1.3232739792814086</v>
      </c>
      <c r="R87" s="496">
        <v>1.1379509267022234</v>
      </c>
      <c r="S87" s="496">
        <v>570.50674534660448</v>
      </c>
      <c r="T87" s="496">
        <v>48.752006018872862</v>
      </c>
      <c r="U87" s="496">
        <v>25.791942018599602</v>
      </c>
      <c r="V87" s="496">
        <v>5.3122153116582806</v>
      </c>
      <c r="W87" s="496">
        <v>40.701179767462399</v>
      </c>
      <c r="X87" s="496">
        <v>5.3693448466689375</v>
      </c>
      <c r="Y87" s="496">
        <v>2.4430076646926793</v>
      </c>
      <c r="Z87" s="496">
        <v>0</v>
      </c>
      <c r="AA87" s="496">
        <v>1674.0023274778728</v>
      </c>
      <c r="AD87" s="497">
        <v>0</v>
      </c>
    </row>
    <row r="88" spans="1:30" s="484" customFormat="1" ht="12.75" x14ac:dyDescent="0.2">
      <c r="A88" s="494">
        <v>84</v>
      </c>
      <c r="B88" s="496">
        <v>0</v>
      </c>
      <c r="C88" s="496">
        <v>0</v>
      </c>
      <c r="D88" s="496">
        <v>0</v>
      </c>
      <c r="E88" s="496">
        <v>-29.693034494224715</v>
      </c>
      <c r="F88" s="496">
        <v>-73.915593571106982</v>
      </c>
      <c r="G88" s="496">
        <v>-6.1987725657758546</v>
      </c>
      <c r="H88" s="496">
        <v>-3932.2665439487773</v>
      </c>
      <c r="I88" s="496">
        <v>0</v>
      </c>
      <c r="J88" s="496">
        <v>-1052.3526710026306</v>
      </c>
      <c r="K88" s="496">
        <v>-1923.0497104030835</v>
      </c>
      <c r="L88" s="496">
        <v>0</v>
      </c>
      <c r="M88" s="496">
        <v>-0.18030481524953551</v>
      </c>
      <c r="N88" s="496">
        <v>0</v>
      </c>
      <c r="O88" s="496">
        <v>0</v>
      </c>
      <c r="P88" s="496">
        <v>-3048.5673319615826</v>
      </c>
      <c r="Q88" s="496">
        <v>0.90262212833945321</v>
      </c>
      <c r="R88" s="496">
        <v>0.85513220406215207</v>
      </c>
      <c r="S88" s="496">
        <v>505.37849446286862</v>
      </c>
      <c r="T88" s="496">
        <v>38.886887786832069</v>
      </c>
      <c r="U88" s="496">
        <v>24.285450331029082</v>
      </c>
      <c r="V88" s="496">
        <v>4.4734163553512021</v>
      </c>
      <c r="W88" s="496">
        <v>39.91328649490579</v>
      </c>
      <c r="X88" s="496">
        <v>4.311554446553254</v>
      </c>
      <c r="Y88" s="496">
        <v>1.9576686560446956</v>
      </c>
      <c r="Z88" s="496">
        <v>0</v>
      </c>
      <c r="AA88" s="496">
        <v>1674.002327477873</v>
      </c>
      <c r="AD88" s="497">
        <v>0</v>
      </c>
    </row>
    <row r="89" spans="1:30" s="484" customFormat="1" ht="12.75" x14ac:dyDescent="0.2">
      <c r="A89" s="494">
        <v>85</v>
      </c>
      <c r="B89" s="496">
        <v>0</v>
      </c>
      <c r="C89" s="496">
        <v>0</v>
      </c>
      <c r="D89" s="496">
        <v>0</v>
      </c>
      <c r="E89" s="496">
        <v>-34.293663188241972</v>
      </c>
      <c r="F89" s="496">
        <v>-76.226240821204186</v>
      </c>
      <c r="G89" s="496">
        <v>-5.0420021742215733</v>
      </c>
      <c r="H89" s="496">
        <v>-3867.9262060488677</v>
      </c>
      <c r="I89" s="496">
        <v>0</v>
      </c>
      <c r="J89" s="496">
        <v>-1104.9811663922389</v>
      </c>
      <c r="K89" s="496">
        <v>-1918.6428667843866</v>
      </c>
      <c r="L89" s="496">
        <v>0</v>
      </c>
      <c r="M89" s="496">
        <v>-0.13133552223795381</v>
      </c>
      <c r="N89" s="496">
        <v>0</v>
      </c>
      <c r="O89" s="496">
        <v>0</v>
      </c>
      <c r="P89" s="496">
        <v>-3048.5673319615821</v>
      </c>
      <c r="Q89" s="496">
        <v>0.58226283843314508</v>
      </c>
      <c r="R89" s="496">
        <v>0.62404282039339609</v>
      </c>
      <c r="S89" s="496">
        <v>447.42923655733625</v>
      </c>
      <c r="T89" s="496">
        <v>29.40980757729919</v>
      </c>
      <c r="U89" s="496">
        <v>23.394675685119022</v>
      </c>
      <c r="V89" s="496">
        <v>3.7768426656627714</v>
      </c>
      <c r="W89" s="496">
        <v>39.090568180953639</v>
      </c>
      <c r="X89" s="496">
        <v>3.6094128883089072</v>
      </c>
      <c r="Y89" s="496">
        <v>1.6349597612858018</v>
      </c>
      <c r="Z89" s="496">
        <v>0</v>
      </c>
      <c r="AA89" s="496">
        <v>1674.002327477873</v>
      </c>
      <c r="AD89" s="497">
        <v>0</v>
      </c>
    </row>
    <row r="90" spans="1:30" s="484" customFormat="1" ht="12.75" x14ac:dyDescent="0.2">
      <c r="A90" s="494">
        <v>86</v>
      </c>
      <c r="B90" s="496">
        <v>0</v>
      </c>
      <c r="C90" s="496">
        <v>0</v>
      </c>
      <c r="D90" s="496">
        <v>0</v>
      </c>
      <c r="E90" s="496">
        <v>-41.213227379635114</v>
      </c>
      <c r="F90" s="496">
        <v>-80.797431666970809</v>
      </c>
      <c r="G90" s="496">
        <v>-4.0612687540491281</v>
      </c>
      <c r="H90" s="496">
        <v>-3796.7089767990715</v>
      </c>
      <c r="I90" s="496">
        <v>0</v>
      </c>
      <c r="J90" s="496">
        <v>-1150.28742867611</v>
      </c>
      <c r="K90" s="496">
        <v>-1925.6145724588471</v>
      </c>
      <c r="L90" s="496">
        <v>0</v>
      </c>
      <c r="M90" s="496">
        <v>0</v>
      </c>
      <c r="N90" s="496">
        <v>0</v>
      </c>
      <c r="O90" s="496">
        <v>0</v>
      </c>
      <c r="P90" s="496">
        <v>-3048.5673319615821</v>
      </c>
      <c r="Q90" s="496">
        <v>0.4363867450109149</v>
      </c>
      <c r="R90" s="496">
        <v>0.45321994421269013</v>
      </c>
      <c r="S90" s="496">
        <v>396.82529553557276</v>
      </c>
      <c r="T90" s="496">
        <v>22.472608850937963</v>
      </c>
      <c r="U90" s="496">
        <v>22.127720578463649</v>
      </c>
      <c r="V90" s="496">
        <v>3.1606697669849244</v>
      </c>
      <c r="W90" s="496">
        <v>36.741598152228875</v>
      </c>
      <c r="X90" s="496">
        <v>3.1564373567029769</v>
      </c>
      <c r="Y90" s="496">
        <v>1.4315867252108274</v>
      </c>
      <c r="Z90" s="496">
        <v>0</v>
      </c>
      <c r="AA90" s="496">
        <v>1674.002327477873</v>
      </c>
      <c r="AD90" s="497">
        <v>0</v>
      </c>
    </row>
    <row r="91" spans="1:30" s="484" customFormat="1" ht="12.75" x14ac:dyDescent="0.2">
      <c r="A91" s="494">
        <v>87</v>
      </c>
      <c r="B91" s="496">
        <v>0</v>
      </c>
      <c r="C91" s="496">
        <v>0</v>
      </c>
      <c r="D91" s="496">
        <v>0</v>
      </c>
      <c r="E91" s="496">
        <v>-49.589131846141029</v>
      </c>
      <c r="F91" s="496">
        <v>-88.384322262496468</v>
      </c>
      <c r="G91" s="496">
        <v>-3.3950232177301141</v>
      </c>
      <c r="H91" s="496">
        <v>-3717.3042819628522</v>
      </c>
      <c r="I91" s="496">
        <v>0</v>
      </c>
      <c r="J91" s="496">
        <v>-1180.3438914177589</v>
      </c>
      <c r="K91" s="496">
        <v>-1950.5060305510087</v>
      </c>
      <c r="L91" s="496">
        <v>0</v>
      </c>
      <c r="M91" s="496">
        <v>0</v>
      </c>
      <c r="N91" s="496">
        <v>0</v>
      </c>
      <c r="O91" s="496">
        <v>0</v>
      </c>
      <c r="P91" s="496">
        <v>-3048.5673319615826</v>
      </c>
      <c r="Q91" s="496">
        <v>0.2673456545328986</v>
      </c>
      <c r="R91" s="496">
        <v>0.31203026809064094</v>
      </c>
      <c r="S91" s="496">
        <v>350.07003960588116</v>
      </c>
      <c r="T91" s="496">
        <v>19.03250428720396</v>
      </c>
      <c r="U91" s="496">
        <v>20.633281389393161</v>
      </c>
      <c r="V91" s="496">
        <v>2.7110973776651561</v>
      </c>
      <c r="W91" s="496">
        <v>31.18216637770313</v>
      </c>
      <c r="X91" s="496">
        <v>2.5559483779316485</v>
      </c>
      <c r="Y91" s="496">
        <v>1.1533252061542476</v>
      </c>
      <c r="Z91" s="496">
        <v>0</v>
      </c>
      <c r="AA91" s="496">
        <v>1674.002327477873</v>
      </c>
      <c r="AD91" s="497">
        <v>0</v>
      </c>
    </row>
    <row r="92" spans="1:30" s="484" customFormat="1" ht="12.75" x14ac:dyDescent="0.2">
      <c r="A92" s="494">
        <v>88</v>
      </c>
      <c r="B92" s="496">
        <v>0</v>
      </c>
      <c r="C92" s="496">
        <v>0</v>
      </c>
      <c r="D92" s="496">
        <v>0</v>
      </c>
      <c r="E92" s="496">
        <v>-59.411814775082178</v>
      </c>
      <c r="F92" s="496">
        <v>-97.960750727296599</v>
      </c>
      <c r="G92" s="496">
        <v>-2.9407306963148279</v>
      </c>
      <c r="H92" s="496">
        <v>-3593.9456166017417</v>
      </c>
      <c r="I92" s="496">
        <v>0</v>
      </c>
      <c r="J92" s="496">
        <v>-1188.827319865961</v>
      </c>
      <c r="K92" s="496">
        <v>-1995.3365364903889</v>
      </c>
      <c r="L92" s="496">
        <v>0</v>
      </c>
      <c r="M92" s="496">
        <v>0</v>
      </c>
      <c r="N92" s="496">
        <v>0</v>
      </c>
      <c r="O92" s="496">
        <v>0</v>
      </c>
      <c r="P92" s="496">
        <v>-3048.5673319615826</v>
      </c>
      <c r="Q92" s="496">
        <v>0.18342743414990337</v>
      </c>
      <c r="R92" s="496">
        <v>0.21552182984458859</v>
      </c>
      <c r="S92" s="496">
        <v>316.21163595808554</v>
      </c>
      <c r="T92" s="496">
        <v>19.427719265034227</v>
      </c>
      <c r="U92" s="496">
        <v>18.764866931999197</v>
      </c>
      <c r="V92" s="496">
        <v>2.4544305696028195</v>
      </c>
      <c r="W92" s="496">
        <v>25.098341813400896</v>
      </c>
      <c r="X92" s="496">
        <v>1.8967217733194663</v>
      </c>
      <c r="Y92" s="496">
        <v>0.8641834503774769</v>
      </c>
      <c r="Z92" s="496">
        <v>0</v>
      </c>
      <c r="AA92" s="496">
        <v>1674.002327477873</v>
      </c>
      <c r="AD92" s="497">
        <v>0</v>
      </c>
    </row>
    <row r="93" spans="1:30" s="484" customFormat="1" ht="12.75" x14ac:dyDescent="0.2">
      <c r="A93" s="494">
        <v>89</v>
      </c>
      <c r="B93" s="496">
        <v>0</v>
      </c>
      <c r="C93" s="496">
        <v>0</v>
      </c>
      <c r="D93" s="496">
        <v>0</v>
      </c>
      <c r="E93" s="496">
        <v>-67.676790024323225</v>
      </c>
      <c r="F93" s="496">
        <v>-106.28982059045212</v>
      </c>
      <c r="G93" s="496">
        <v>-2.346030187913434</v>
      </c>
      <c r="H93" s="496">
        <v>-3525.6230402207971</v>
      </c>
      <c r="I93" s="496">
        <v>0</v>
      </c>
      <c r="J93" s="496">
        <v>-1214.4042676437127</v>
      </c>
      <c r="K93" s="496">
        <v>-2050.8885430594546</v>
      </c>
      <c r="L93" s="496">
        <v>0</v>
      </c>
      <c r="M93" s="496">
        <v>0</v>
      </c>
      <c r="N93" s="496">
        <v>0</v>
      </c>
      <c r="O93" s="496">
        <v>0</v>
      </c>
      <c r="P93" s="496">
        <v>-3048.5673319615817</v>
      </c>
      <c r="Q93" s="496">
        <v>0.15116274048141293</v>
      </c>
      <c r="R93" s="496">
        <v>0.1506806358817552</v>
      </c>
      <c r="S93" s="496">
        <v>301.18896721501426</v>
      </c>
      <c r="T93" s="496">
        <v>22.603285207762468</v>
      </c>
      <c r="U93" s="496">
        <v>16.075550589375034</v>
      </c>
      <c r="V93" s="496">
        <v>2.4800712557467528</v>
      </c>
      <c r="W93" s="496">
        <v>19.522613525061349</v>
      </c>
      <c r="X93" s="496">
        <v>1.617300823703524</v>
      </c>
      <c r="Y93" s="496">
        <v>0.73523003172997314</v>
      </c>
      <c r="Z93" s="496">
        <v>0</v>
      </c>
      <c r="AA93" s="496">
        <v>1674.002327477873</v>
      </c>
      <c r="AD93" s="497">
        <v>0</v>
      </c>
    </row>
    <row r="94" spans="1:30" s="484" customFormat="1" ht="12.75" x14ac:dyDescent="0.2">
      <c r="A94" s="494">
        <v>90</v>
      </c>
      <c r="B94" s="496">
        <v>0</v>
      </c>
      <c r="C94" s="496">
        <v>0</v>
      </c>
      <c r="D94" s="496">
        <v>0</v>
      </c>
      <c r="E94" s="496">
        <v>-72.852820500565301</v>
      </c>
      <c r="F94" s="496">
        <v>-110.82043209903711</v>
      </c>
      <c r="G94" s="496">
        <v>-1.7844249484271477</v>
      </c>
      <c r="H94" s="496">
        <v>-3578.7027920923992</v>
      </c>
      <c r="I94" s="496">
        <v>0</v>
      </c>
      <c r="J94" s="496">
        <v>-1283.1041261371513</v>
      </c>
      <c r="K94" s="496">
        <v>-2099.6485606342048</v>
      </c>
      <c r="L94" s="496">
        <v>0</v>
      </c>
      <c r="M94" s="496">
        <v>0</v>
      </c>
      <c r="N94" s="496">
        <v>0</v>
      </c>
      <c r="O94" s="496">
        <v>0</v>
      </c>
      <c r="P94" s="496">
        <v>-3048.5673319615817</v>
      </c>
      <c r="Q94" s="496">
        <v>0.13750504149561665</v>
      </c>
      <c r="R94" s="496">
        <v>0</v>
      </c>
      <c r="S94" s="496">
        <v>301.5277690060467</v>
      </c>
      <c r="T94" s="496">
        <v>26.442898751641227</v>
      </c>
      <c r="U94" s="496">
        <v>13.966818406366274</v>
      </c>
      <c r="V94" s="496">
        <v>2.8452449735171048</v>
      </c>
      <c r="W94" s="496">
        <v>15.253423662962257</v>
      </c>
      <c r="X94" s="496">
        <v>1.6605113040887538</v>
      </c>
      <c r="Y94" s="496">
        <v>0.75816117140133843</v>
      </c>
      <c r="Z94" s="496">
        <v>0</v>
      </c>
      <c r="AA94" s="496">
        <v>1674.002327477873</v>
      </c>
      <c r="AD94" s="497">
        <v>0</v>
      </c>
    </row>
    <row r="95" spans="1:30" s="484" customFormat="1" ht="12.75" x14ac:dyDescent="0.2">
      <c r="A95" s="494">
        <v>91</v>
      </c>
      <c r="B95" s="496">
        <v>0</v>
      </c>
      <c r="C95" s="496">
        <v>0</v>
      </c>
      <c r="D95" s="496">
        <v>0</v>
      </c>
      <c r="E95" s="496">
        <v>-68.16689695940272</v>
      </c>
      <c r="F95" s="496">
        <v>-98.35548642783283</v>
      </c>
      <c r="G95" s="496">
        <v>-1.2192183209323362</v>
      </c>
      <c r="H95" s="496">
        <v>-3709.105654761182</v>
      </c>
      <c r="I95" s="496">
        <v>0</v>
      </c>
      <c r="J95" s="496">
        <v>-1374.6493209826203</v>
      </c>
      <c r="K95" s="496">
        <v>-2117.0181011121558</v>
      </c>
      <c r="L95" s="496">
        <v>0</v>
      </c>
      <c r="M95" s="496">
        <v>0</v>
      </c>
      <c r="N95" s="496">
        <v>0</v>
      </c>
      <c r="O95" s="496">
        <v>0</v>
      </c>
      <c r="P95" s="496">
        <v>-3048.5673319615821</v>
      </c>
      <c r="Q95" s="496">
        <v>0.10943242859811765</v>
      </c>
      <c r="R95" s="496">
        <v>0</v>
      </c>
      <c r="S95" s="496">
        <v>316.94671407253679</v>
      </c>
      <c r="T95" s="496">
        <v>32.000476234483884</v>
      </c>
      <c r="U95" s="496">
        <v>12.806727621315131</v>
      </c>
      <c r="V95" s="496">
        <v>3.4751241517747253</v>
      </c>
      <c r="W95" s="496">
        <v>12.705230631110533</v>
      </c>
      <c r="X95" s="496">
        <v>1.6871084383543384</v>
      </c>
      <c r="Y95" s="496">
        <v>0.76625039508220427</v>
      </c>
      <c r="Z95" s="496">
        <v>0</v>
      </c>
      <c r="AA95" s="496">
        <v>1674.0023274778728</v>
      </c>
      <c r="AD95" s="497">
        <v>0</v>
      </c>
    </row>
    <row r="96" spans="1:30" s="484" customFormat="1" ht="12.75" x14ac:dyDescent="0.2">
      <c r="A96" s="494">
        <v>92</v>
      </c>
      <c r="B96" s="496">
        <v>0</v>
      </c>
      <c r="C96" s="496">
        <v>0</v>
      </c>
      <c r="D96" s="496">
        <v>0</v>
      </c>
      <c r="E96" s="496">
        <v>-60.596784154370816</v>
      </c>
      <c r="F96" s="496">
        <v>-85.027876763436311</v>
      </c>
      <c r="G96" s="496">
        <v>-1.1383197633646234</v>
      </c>
      <c r="H96" s="496">
        <v>-3942.7640165765529</v>
      </c>
      <c r="I96" s="496">
        <v>0</v>
      </c>
      <c r="J96" s="496">
        <v>-1485.3030567162984</v>
      </c>
      <c r="K96" s="496">
        <v>-2071.4204421327331</v>
      </c>
      <c r="L96" s="496">
        <v>0</v>
      </c>
      <c r="M96" s="496">
        <v>0</v>
      </c>
      <c r="N96" s="496">
        <v>0</v>
      </c>
      <c r="O96" s="496">
        <v>0</v>
      </c>
      <c r="P96" s="496">
        <v>-3048.5673319615817</v>
      </c>
      <c r="Q96" s="496">
        <v>9.1171622637734429E-2</v>
      </c>
      <c r="R96" s="496">
        <v>0</v>
      </c>
      <c r="S96" s="496">
        <v>352.31657526492859</v>
      </c>
      <c r="T96" s="496">
        <v>39.298033593924877</v>
      </c>
      <c r="U96" s="496">
        <v>11.994877603001392</v>
      </c>
      <c r="V96" s="496">
        <v>4.2077308065896846</v>
      </c>
      <c r="W96" s="496">
        <v>12.266267901815262</v>
      </c>
      <c r="X96" s="496">
        <v>1.5938363738630896</v>
      </c>
      <c r="Y96" s="496">
        <v>0.71616980077980386</v>
      </c>
      <c r="Z96" s="496">
        <v>0</v>
      </c>
      <c r="AA96" s="496">
        <v>1674.0023274778732</v>
      </c>
      <c r="AD96" s="497">
        <v>0</v>
      </c>
    </row>
    <row r="97" spans="1:30" s="484" customFormat="1" ht="12.75" x14ac:dyDescent="0.2">
      <c r="A97" s="494">
        <v>93</v>
      </c>
      <c r="B97" s="496">
        <v>0</v>
      </c>
      <c r="C97" s="496">
        <v>0</v>
      </c>
      <c r="D97" s="496">
        <v>0</v>
      </c>
      <c r="E97" s="496">
        <v>-56.485846602431586</v>
      </c>
      <c r="F97" s="496">
        <v>-73.577210044221871</v>
      </c>
      <c r="G97" s="496">
        <v>-1.0866706757070332</v>
      </c>
      <c r="H97" s="496">
        <v>-4142.6550279614812</v>
      </c>
      <c r="I97" s="496">
        <v>0</v>
      </c>
      <c r="J97" s="496">
        <v>-1586.7474482447649</v>
      </c>
      <c r="K97" s="496">
        <v>-1963.083622865061</v>
      </c>
      <c r="L97" s="496">
        <v>0</v>
      </c>
      <c r="M97" s="496">
        <v>0</v>
      </c>
      <c r="N97" s="496">
        <v>0</v>
      </c>
      <c r="O97" s="496">
        <v>0</v>
      </c>
      <c r="P97" s="496">
        <v>-3048.5673319615817</v>
      </c>
      <c r="Q97" s="496">
        <v>0</v>
      </c>
      <c r="R97" s="496">
        <v>0</v>
      </c>
      <c r="S97" s="496">
        <v>388.84487691028136</v>
      </c>
      <c r="T97" s="496">
        <v>45.145731957900928</v>
      </c>
      <c r="U97" s="496">
        <v>9.4619462043074858</v>
      </c>
      <c r="V97" s="496">
        <v>4.579536450019658</v>
      </c>
      <c r="W97" s="496">
        <v>13.478345034650747</v>
      </c>
      <c r="X97" s="496">
        <v>1.1048187603365471</v>
      </c>
      <c r="Y97" s="496">
        <v>0.49952458697564067</v>
      </c>
      <c r="Z97" s="496">
        <v>0</v>
      </c>
      <c r="AA97" s="496">
        <v>1674.0023274778732</v>
      </c>
      <c r="AD97" s="497">
        <v>0</v>
      </c>
    </row>
    <row r="98" spans="1:30" s="484" customFormat="1" ht="12.75" x14ac:dyDescent="0.2">
      <c r="A98" s="494">
        <v>94</v>
      </c>
      <c r="B98" s="496">
        <v>0</v>
      </c>
      <c r="C98" s="496">
        <v>0</v>
      </c>
      <c r="D98" s="496">
        <v>0</v>
      </c>
      <c r="E98" s="496">
        <v>-55.356096292913413</v>
      </c>
      <c r="F98" s="496">
        <v>-67.63176034434089</v>
      </c>
      <c r="G98" s="496">
        <v>-1.1087848854763347</v>
      </c>
      <c r="H98" s="496">
        <v>-4334.3663201511063</v>
      </c>
      <c r="I98" s="496">
        <v>0</v>
      </c>
      <c r="J98" s="496">
        <v>-1621.0443706597516</v>
      </c>
      <c r="K98" s="496">
        <v>-1806.7451160452692</v>
      </c>
      <c r="L98" s="496">
        <v>0</v>
      </c>
      <c r="M98" s="496">
        <v>0</v>
      </c>
      <c r="N98" s="496">
        <v>0</v>
      </c>
      <c r="O98" s="496">
        <v>0</v>
      </c>
      <c r="P98" s="496">
        <v>-3048.5673319615821</v>
      </c>
      <c r="Q98" s="496">
        <v>0</v>
      </c>
      <c r="R98" s="496">
        <v>0</v>
      </c>
      <c r="S98" s="496">
        <v>405.98709450743536</v>
      </c>
      <c r="T98" s="496">
        <v>46.508282674153293</v>
      </c>
      <c r="U98" s="496">
        <v>7.6394052478733752</v>
      </c>
      <c r="V98" s="496">
        <v>4.516304050171458</v>
      </c>
      <c r="W98" s="496">
        <v>15.0715157294871</v>
      </c>
      <c r="X98" s="496">
        <v>0.42876124890455791</v>
      </c>
      <c r="Y98" s="496">
        <v>0.19197233568650121</v>
      </c>
      <c r="Z98" s="496">
        <v>0</v>
      </c>
      <c r="AA98" s="496">
        <v>1674.0023274778728</v>
      </c>
      <c r="AD98" s="497">
        <v>0</v>
      </c>
    </row>
    <row r="99" spans="1:30" s="484" customFormat="1" ht="12.75" x14ac:dyDescent="0.2">
      <c r="A99" s="494">
        <v>95</v>
      </c>
      <c r="B99" s="496">
        <v>0</v>
      </c>
      <c r="C99" s="496">
        <v>0</v>
      </c>
      <c r="D99" s="496">
        <v>0</v>
      </c>
      <c r="E99" s="496">
        <v>-59.768281962751743</v>
      </c>
      <c r="F99" s="496">
        <v>-66.127575796782338</v>
      </c>
      <c r="G99" s="496">
        <v>-0.95062838719592735</v>
      </c>
      <c r="H99" s="496">
        <v>-3530.8942922397432</v>
      </c>
      <c r="I99" s="496">
        <v>0</v>
      </c>
      <c r="J99" s="496">
        <v>-1268.4406395754729</v>
      </c>
      <c r="K99" s="496">
        <v>-1642.9325955557349</v>
      </c>
      <c r="L99" s="496">
        <v>0</v>
      </c>
      <c r="M99" s="496">
        <v>0</v>
      </c>
      <c r="N99" s="496">
        <v>0</v>
      </c>
      <c r="O99" s="496">
        <v>0</v>
      </c>
      <c r="P99" s="496">
        <v>-3048.5673319615821</v>
      </c>
      <c r="Q99" s="496">
        <v>0</v>
      </c>
      <c r="R99" s="496">
        <v>0</v>
      </c>
      <c r="S99" s="496">
        <v>366.26194321976561</v>
      </c>
      <c r="T99" s="496">
        <v>38.922453687402459</v>
      </c>
      <c r="U99" s="496">
        <v>5.5684257736387783</v>
      </c>
      <c r="V99" s="496">
        <v>3.7004794899187923</v>
      </c>
      <c r="W99" s="496">
        <v>15.64512845832442</v>
      </c>
      <c r="X99" s="496">
        <v>0.1973213841611377</v>
      </c>
      <c r="Y99" s="496">
        <v>8.8159362747107395E-2</v>
      </c>
      <c r="Z99" s="496">
        <v>0</v>
      </c>
      <c r="AA99" s="496">
        <v>1674.0023274778735</v>
      </c>
      <c r="AD99" s="497">
        <v>0</v>
      </c>
    </row>
    <row r="100" spans="1:30" s="484" customFormat="1" ht="12.75" x14ac:dyDescent="0.2">
      <c r="A100" s="494">
        <v>96</v>
      </c>
      <c r="B100" s="496">
        <v>0</v>
      </c>
      <c r="C100" s="496">
        <v>0</v>
      </c>
      <c r="D100" s="496">
        <v>0</v>
      </c>
      <c r="E100" s="496">
        <v>-61.167947185371112</v>
      </c>
      <c r="F100" s="496">
        <v>-64.143896433153984</v>
      </c>
      <c r="G100" s="496">
        <v>-0.50602961196899243</v>
      </c>
      <c r="H100" s="496">
        <v>-2795.2996200875109</v>
      </c>
      <c r="I100" s="496">
        <v>0</v>
      </c>
      <c r="J100" s="496">
        <v>-950.11587153619735</v>
      </c>
      <c r="K100" s="496">
        <v>-1483.6265479025917</v>
      </c>
      <c r="L100" s="496">
        <v>0</v>
      </c>
      <c r="M100" s="496">
        <v>0</v>
      </c>
      <c r="N100" s="496">
        <v>0</v>
      </c>
      <c r="O100" s="496">
        <v>0</v>
      </c>
      <c r="P100" s="496">
        <v>-3048.5673319615821</v>
      </c>
      <c r="Q100" s="496">
        <v>0</v>
      </c>
      <c r="R100" s="496">
        <v>0</v>
      </c>
      <c r="S100" s="496">
        <v>297.53777144977573</v>
      </c>
      <c r="T100" s="496">
        <v>26.005110757695824</v>
      </c>
      <c r="U100" s="496">
        <v>3.5883911817888361</v>
      </c>
      <c r="V100" s="496">
        <v>2.5602872257297014</v>
      </c>
      <c r="W100" s="496">
        <v>15.405612908175629</v>
      </c>
      <c r="X100" s="496">
        <v>0</v>
      </c>
      <c r="Y100" s="496">
        <v>0</v>
      </c>
      <c r="Z100" s="496">
        <v>0</v>
      </c>
      <c r="AA100" s="496">
        <v>1674.002327477873</v>
      </c>
      <c r="AD100" s="497">
        <v>0</v>
      </c>
    </row>
    <row r="101" spans="1:30" s="484" customFormat="1" ht="12.75" x14ac:dyDescent="0.2">
      <c r="A101" s="494">
        <v>97</v>
      </c>
      <c r="B101" s="496">
        <v>0</v>
      </c>
      <c r="C101" s="496">
        <v>0</v>
      </c>
      <c r="D101" s="496">
        <v>0</v>
      </c>
      <c r="E101" s="496">
        <v>-58.147476033698744</v>
      </c>
      <c r="F101" s="496">
        <v>-59.446570693397327</v>
      </c>
      <c r="G101" s="496">
        <v>-0.13644319182114376</v>
      </c>
      <c r="H101" s="496">
        <v>-2337.8699622575314</v>
      </c>
      <c r="I101" s="496">
        <v>0</v>
      </c>
      <c r="J101" s="496">
        <v>-729.57965336176255</v>
      </c>
      <c r="K101" s="496">
        <v>-1315.0583355112042</v>
      </c>
      <c r="L101" s="496">
        <v>0</v>
      </c>
      <c r="M101" s="496">
        <v>0</v>
      </c>
      <c r="N101" s="496">
        <v>0</v>
      </c>
      <c r="O101" s="496">
        <v>0</v>
      </c>
      <c r="P101" s="496">
        <v>-3048.5673319615821</v>
      </c>
      <c r="Q101" s="496">
        <v>0</v>
      </c>
      <c r="R101" s="496">
        <v>0</v>
      </c>
      <c r="S101" s="496">
        <v>234.75337934719229</v>
      </c>
      <c r="T101" s="496">
        <v>13.617199079640645</v>
      </c>
      <c r="U101" s="496">
        <v>1.8007355970847636</v>
      </c>
      <c r="V101" s="496">
        <v>1.4436914058091153</v>
      </c>
      <c r="W101" s="496">
        <v>14.993355105893679</v>
      </c>
      <c r="X101" s="496">
        <v>0</v>
      </c>
      <c r="Y101" s="496">
        <v>0</v>
      </c>
      <c r="Z101" s="496">
        <v>0</v>
      </c>
      <c r="AA101" s="496">
        <v>1674.0023274778732</v>
      </c>
      <c r="AD101" s="497">
        <v>0</v>
      </c>
    </row>
    <row r="102" spans="1:30" s="484" customFormat="1" ht="12.75" x14ac:dyDescent="0.2">
      <c r="A102" s="494">
        <v>98</v>
      </c>
      <c r="B102" s="496">
        <v>0</v>
      </c>
      <c r="C102" s="496">
        <v>0</v>
      </c>
      <c r="D102" s="496">
        <v>0</v>
      </c>
      <c r="E102" s="496">
        <v>-51.674483294783144</v>
      </c>
      <c r="F102" s="496">
        <v>-53.331332824146045</v>
      </c>
      <c r="G102" s="496">
        <v>0</v>
      </c>
      <c r="H102" s="496">
        <v>-2090.1002069034353</v>
      </c>
      <c r="I102" s="496">
        <v>0</v>
      </c>
      <c r="J102" s="496">
        <v>-602.52429359674375</v>
      </c>
      <c r="K102" s="496">
        <v>-1120.6223999299395</v>
      </c>
      <c r="L102" s="496">
        <v>0</v>
      </c>
      <c r="M102" s="496">
        <v>0</v>
      </c>
      <c r="N102" s="496">
        <v>0</v>
      </c>
      <c r="O102" s="496">
        <v>0</v>
      </c>
      <c r="P102" s="496">
        <v>-3048.5673319615817</v>
      </c>
      <c r="Q102" s="496">
        <v>0</v>
      </c>
      <c r="R102" s="496">
        <v>0</v>
      </c>
      <c r="S102" s="496">
        <v>179.78010401115912</v>
      </c>
      <c r="T102" s="496">
        <v>5.430317346068291</v>
      </c>
      <c r="U102" s="496">
        <v>0</v>
      </c>
      <c r="V102" s="496">
        <v>0.48651536453135519</v>
      </c>
      <c r="W102" s="496">
        <v>13.920833269068702</v>
      </c>
      <c r="X102" s="496">
        <v>0</v>
      </c>
      <c r="Y102" s="496">
        <v>0</v>
      </c>
      <c r="Z102" s="496">
        <v>0</v>
      </c>
      <c r="AA102" s="496">
        <v>1674.0023274778728</v>
      </c>
      <c r="AD102" s="497">
        <v>0</v>
      </c>
    </row>
    <row r="103" spans="1:30" s="484" customFormat="1" ht="12.75" x14ac:dyDescent="0.2">
      <c r="A103" s="494">
        <v>99</v>
      </c>
      <c r="B103" s="496">
        <v>0</v>
      </c>
      <c r="C103" s="496">
        <v>0</v>
      </c>
      <c r="D103" s="496">
        <v>0</v>
      </c>
      <c r="E103" s="496">
        <v>-37.561277659834602</v>
      </c>
      <c r="F103" s="496">
        <v>-44.48123313038424</v>
      </c>
      <c r="G103" s="496">
        <v>0</v>
      </c>
      <c r="H103" s="496">
        <v>-1781.9019079975262</v>
      </c>
      <c r="I103" s="496">
        <v>0</v>
      </c>
      <c r="J103" s="496">
        <v>-449.60593170388381</v>
      </c>
      <c r="K103" s="496">
        <v>-885.42466823393067</v>
      </c>
      <c r="L103" s="496">
        <v>0</v>
      </c>
      <c r="M103" s="496">
        <v>0</v>
      </c>
      <c r="N103" s="496">
        <v>0</v>
      </c>
      <c r="O103" s="496">
        <v>0</v>
      </c>
      <c r="P103" s="496">
        <v>-3048.5673319615826</v>
      </c>
      <c r="Q103" s="496">
        <v>0</v>
      </c>
      <c r="R103" s="496">
        <v>0</v>
      </c>
      <c r="S103" s="496">
        <v>120.26625402094497</v>
      </c>
      <c r="T103" s="496">
        <v>0.42194738225319128</v>
      </c>
      <c r="U103" s="496">
        <v>0</v>
      </c>
      <c r="V103" s="496">
        <v>5.6363169449228721E-2</v>
      </c>
      <c r="W103" s="496">
        <v>11.143091387338192</v>
      </c>
      <c r="X103" s="496">
        <v>0</v>
      </c>
      <c r="Y103" s="496">
        <v>0</v>
      </c>
      <c r="Z103" s="496">
        <v>0</v>
      </c>
      <c r="AA103" s="496">
        <v>1674.0023274778728</v>
      </c>
      <c r="AD103" s="497">
        <v>0</v>
      </c>
    </row>
    <row r="104" spans="1:30" s="484" customFormat="1" ht="12.75" x14ac:dyDescent="0.2">
      <c r="A104" s="494">
        <v>100</v>
      </c>
      <c r="B104" s="496">
        <v>0</v>
      </c>
      <c r="C104" s="496">
        <v>0</v>
      </c>
      <c r="D104" s="496">
        <v>0</v>
      </c>
      <c r="E104" s="496">
        <v>-22.196923041282748</v>
      </c>
      <c r="F104" s="496">
        <v>-27.99854712685956</v>
      </c>
      <c r="G104" s="496">
        <v>0</v>
      </c>
      <c r="H104" s="496">
        <v>-1023.1078162801232</v>
      </c>
      <c r="I104" s="496">
        <v>0</v>
      </c>
      <c r="J104" s="496">
        <v>-230.21333385321958</v>
      </c>
      <c r="K104" s="496">
        <v>-608.11155165069636</v>
      </c>
      <c r="L104" s="496">
        <v>0</v>
      </c>
      <c r="M104" s="496">
        <v>0</v>
      </c>
      <c r="N104" s="496">
        <v>0</v>
      </c>
      <c r="O104" s="496">
        <v>0</v>
      </c>
      <c r="P104" s="496">
        <v>-3048.5673319615821</v>
      </c>
      <c r="Q104" s="496">
        <v>0</v>
      </c>
      <c r="R104" s="496">
        <v>0</v>
      </c>
      <c r="S104" s="496">
        <v>65.050929515559574</v>
      </c>
      <c r="T104" s="496">
        <v>0</v>
      </c>
      <c r="U104" s="496">
        <v>0</v>
      </c>
      <c r="V104" s="496">
        <v>0</v>
      </c>
      <c r="W104" s="496">
        <v>7.2244101979277682</v>
      </c>
      <c r="X104" s="496">
        <v>0</v>
      </c>
      <c r="Y104" s="496">
        <v>0</v>
      </c>
      <c r="Z104" s="496">
        <v>0</v>
      </c>
      <c r="AA104" s="496">
        <v>1674.0023274778732</v>
      </c>
      <c r="AD104" s="497">
        <v>0</v>
      </c>
    </row>
    <row r="105" spans="1:30" s="484" customFormat="1" ht="12.75" x14ac:dyDescent="0.2">
      <c r="AC105" s="117"/>
      <c r="AD105" s="493"/>
    </row>
    <row r="106" spans="1:30" s="484" customFormat="1" ht="12.75" x14ac:dyDescent="0.2">
      <c r="AC106" s="117"/>
      <c r="AD106" s="493"/>
    </row>
    <row r="107" spans="1:30" s="484" customFormat="1" ht="12.75" x14ac:dyDescent="0.2">
      <c r="A107" s="484" t="s">
        <v>639</v>
      </c>
      <c r="AC107" s="117"/>
      <c r="AD107" s="493"/>
    </row>
    <row r="108" spans="1:30" s="484" customFormat="1" ht="12.75" x14ac:dyDescent="0.2">
      <c r="A108" s="439" t="s">
        <v>640</v>
      </c>
      <c r="B108" s="439" t="s">
        <v>641</v>
      </c>
      <c r="C108" s="498"/>
      <c r="D108" s="498"/>
      <c r="E108" s="498"/>
      <c r="F108" s="498"/>
      <c r="H108" s="158" t="s">
        <v>637</v>
      </c>
      <c r="AC108" s="117"/>
      <c r="AD108" s="493"/>
    </row>
    <row r="109" spans="1:30" x14ac:dyDescent="0.25">
      <c r="A109" s="117">
        <v>1</v>
      </c>
      <c r="B109" s="433" t="s">
        <v>642</v>
      </c>
      <c r="C109" s="484"/>
      <c r="D109" s="484"/>
      <c r="E109" s="484"/>
      <c r="F109" s="499"/>
    </row>
    <row r="110" spans="1:30" x14ac:dyDescent="0.25">
      <c r="A110" s="433">
        <v>2</v>
      </c>
      <c r="B110" s="433" t="s">
        <v>643</v>
      </c>
      <c r="C110" s="484"/>
      <c r="D110" s="484"/>
      <c r="E110" s="484"/>
      <c r="F110" s="499"/>
    </row>
    <row r="111" spans="1:30" x14ac:dyDescent="0.25">
      <c r="A111" s="433">
        <v>3</v>
      </c>
      <c r="B111" s="433" t="s">
        <v>644</v>
      </c>
      <c r="C111" s="484"/>
      <c r="D111" s="484"/>
      <c r="E111" s="484"/>
      <c r="F111" s="499"/>
    </row>
    <row r="112" spans="1:30" x14ac:dyDescent="0.25">
      <c r="A112" s="433">
        <v>4</v>
      </c>
      <c r="B112" s="433" t="s">
        <v>645</v>
      </c>
      <c r="C112" s="484"/>
      <c r="D112" s="484"/>
      <c r="E112" s="484"/>
      <c r="F112" s="499"/>
    </row>
    <row r="113" spans="1:6" x14ac:dyDescent="0.25">
      <c r="A113" s="433">
        <v>5</v>
      </c>
      <c r="B113" s="433" t="s">
        <v>646</v>
      </c>
      <c r="C113" s="484"/>
      <c r="D113" s="484"/>
      <c r="E113" s="484"/>
      <c r="F113" s="499"/>
    </row>
    <row r="114" spans="1:6" x14ac:dyDescent="0.25">
      <c r="A114" s="117">
        <v>6</v>
      </c>
      <c r="B114" s="433" t="s">
        <v>647</v>
      </c>
      <c r="C114" s="484"/>
      <c r="D114" s="484"/>
      <c r="E114" s="484"/>
      <c r="F114" s="499"/>
    </row>
    <row r="115" spans="1:6" x14ac:dyDescent="0.25">
      <c r="A115" s="117">
        <v>7</v>
      </c>
      <c r="B115" s="433" t="s">
        <v>648</v>
      </c>
      <c r="C115" s="484"/>
      <c r="D115" s="484"/>
      <c r="E115" s="484"/>
      <c r="F115" s="499"/>
    </row>
    <row r="116" spans="1:6" x14ac:dyDescent="0.25">
      <c r="A116" s="117">
        <v>8</v>
      </c>
      <c r="B116" s="433" t="s">
        <v>649</v>
      </c>
      <c r="C116" s="484"/>
      <c r="D116" s="484"/>
      <c r="E116" s="484"/>
      <c r="F116" s="499"/>
    </row>
    <row r="117" spans="1:6" x14ac:dyDescent="0.25">
      <c r="A117" s="117">
        <v>9</v>
      </c>
      <c r="B117" s="433" t="s">
        <v>650</v>
      </c>
      <c r="C117" s="484"/>
      <c r="D117" s="484"/>
      <c r="E117" s="484"/>
      <c r="F117" s="499"/>
    </row>
    <row r="118" spans="1:6" x14ac:dyDescent="0.25">
      <c r="A118" s="117">
        <v>10</v>
      </c>
      <c r="B118" s="433" t="s">
        <v>651</v>
      </c>
      <c r="C118" s="484"/>
      <c r="D118" s="484"/>
      <c r="E118" s="484"/>
      <c r="F118" s="499"/>
    </row>
    <row r="119" spans="1:6" x14ac:dyDescent="0.25">
      <c r="A119" s="117">
        <v>11</v>
      </c>
      <c r="B119" s="433" t="s">
        <v>652</v>
      </c>
      <c r="C119" s="484"/>
      <c r="D119" s="484"/>
      <c r="E119" s="484"/>
      <c r="F119" s="499"/>
    </row>
    <row r="120" spans="1:6" x14ac:dyDescent="0.25">
      <c r="A120" s="117">
        <v>12</v>
      </c>
      <c r="B120" s="433" t="s">
        <v>653</v>
      </c>
      <c r="C120" s="484"/>
      <c r="D120" s="484"/>
      <c r="E120" s="484"/>
      <c r="F120" s="499"/>
    </row>
    <row r="121" spans="1:6" x14ac:dyDescent="0.25">
      <c r="A121" s="117">
        <v>13</v>
      </c>
      <c r="B121" s="22" t="s">
        <v>654</v>
      </c>
      <c r="C121" s="484"/>
      <c r="D121" s="484"/>
      <c r="E121" s="484"/>
      <c r="F121" s="499"/>
    </row>
    <row r="122" spans="1:6" x14ac:dyDescent="0.25">
      <c r="A122" s="117">
        <v>14</v>
      </c>
      <c r="B122" s="22" t="s">
        <v>655</v>
      </c>
      <c r="C122" s="484"/>
      <c r="D122" s="484"/>
      <c r="E122" s="484"/>
      <c r="F122" s="499"/>
    </row>
    <row r="123" spans="1:6" x14ac:dyDescent="0.25">
      <c r="A123" s="377">
        <v>15</v>
      </c>
      <c r="B123" s="22" t="s">
        <v>656</v>
      </c>
      <c r="C123" s="488"/>
      <c r="D123" s="488"/>
      <c r="E123" s="488"/>
      <c r="F123" s="499"/>
    </row>
    <row r="124" spans="1:6" x14ac:dyDescent="0.25">
      <c r="A124" s="117">
        <v>16</v>
      </c>
      <c r="B124" s="22" t="s">
        <v>657</v>
      </c>
      <c r="C124" s="484"/>
      <c r="D124" s="484"/>
      <c r="E124" s="484"/>
      <c r="F124" s="499"/>
    </row>
    <row r="125" spans="1:6" x14ac:dyDescent="0.25">
      <c r="A125" s="117">
        <v>17</v>
      </c>
      <c r="B125" s="22" t="s">
        <v>658</v>
      </c>
      <c r="C125" s="484"/>
      <c r="D125" s="484"/>
      <c r="E125" s="484"/>
      <c r="F125" s="499"/>
    </row>
    <row r="126" spans="1:6" x14ac:dyDescent="0.25">
      <c r="A126" s="117">
        <v>18</v>
      </c>
      <c r="B126" s="22" t="s">
        <v>659</v>
      </c>
      <c r="C126" s="484"/>
      <c r="D126" s="484"/>
      <c r="E126" s="484"/>
      <c r="F126" s="499"/>
    </row>
    <row r="127" spans="1:6" x14ac:dyDescent="0.25">
      <c r="A127" s="117">
        <v>19</v>
      </c>
      <c r="B127" s="433" t="s">
        <v>660</v>
      </c>
      <c r="C127" s="484"/>
      <c r="D127" s="484"/>
      <c r="E127" s="484"/>
      <c r="F127" s="499"/>
    </row>
    <row r="128" spans="1:6" x14ac:dyDescent="0.25">
      <c r="A128" s="117">
        <v>20</v>
      </c>
      <c r="B128" s="22" t="s">
        <v>661</v>
      </c>
      <c r="C128" s="484"/>
      <c r="D128" s="484"/>
      <c r="E128" s="484"/>
      <c r="F128" s="499"/>
    </row>
    <row r="129" spans="1:6" x14ac:dyDescent="0.25">
      <c r="A129" s="117">
        <v>21</v>
      </c>
      <c r="B129" s="22" t="s">
        <v>662</v>
      </c>
      <c r="C129" s="484"/>
      <c r="D129" s="484"/>
      <c r="E129" s="484"/>
      <c r="F129" s="499"/>
    </row>
    <row r="130" spans="1:6" x14ac:dyDescent="0.25">
      <c r="A130" s="117">
        <v>22</v>
      </c>
      <c r="B130" s="433" t="s">
        <v>663</v>
      </c>
      <c r="C130" s="484"/>
      <c r="D130" s="484"/>
      <c r="E130" s="484"/>
      <c r="F130" s="499"/>
    </row>
    <row r="131" spans="1:6" x14ac:dyDescent="0.25">
      <c r="A131" s="117">
        <v>23</v>
      </c>
      <c r="B131" s="433" t="s">
        <v>664</v>
      </c>
      <c r="C131" s="484"/>
      <c r="D131" s="484"/>
      <c r="E131" s="484"/>
      <c r="F131" s="499"/>
    </row>
    <row r="132" spans="1:6" x14ac:dyDescent="0.25">
      <c r="A132" s="117">
        <v>24</v>
      </c>
      <c r="B132" s="433" t="s">
        <v>665</v>
      </c>
      <c r="C132" s="484"/>
      <c r="D132" s="484"/>
      <c r="E132" s="484"/>
      <c r="F132" s="499"/>
    </row>
    <row r="133" spans="1:6" x14ac:dyDescent="0.25">
      <c r="A133" s="117">
        <v>25</v>
      </c>
      <c r="B133" s="433" t="s">
        <v>666</v>
      </c>
      <c r="C133" s="484"/>
      <c r="D133" s="484"/>
      <c r="E133" s="484"/>
      <c r="F133" s="499"/>
    </row>
    <row r="134" spans="1:6" x14ac:dyDescent="0.25">
      <c r="A134" s="377">
        <v>26</v>
      </c>
      <c r="B134" s="22" t="s">
        <v>667</v>
      </c>
      <c r="C134" s="484"/>
      <c r="D134" s="484"/>
      <c r="E134" s="484"/>
      <c r="F134" s="499"/>
    </row>
    <row r="135" spans="1:6" x14ac:dyDescent="0.25">
      <c r="B135" s="501" t="s">
        <v>668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44"/>
  <sheetViews>
    <sheetView showGridLines="0" topLeftCell="A103" workbookViewId="0">
      <selection activeCell="G105" sqref="G105"/>
    </sheetView>
  </sheetViews>
  <sheetFormatPr defaultRowHeight="15" x14ac:dyDescent="0.25"/>
  <cols>
    <col min="1" max="141" width="9.140625" style="490"/>
    <col min="142" max="143" width="5.28515625" style="490" customWidth="1"/>
    <col min="144" max="144" width="9" style="509" customWidth="1"/>
    <col min="145" max="16384" width="9.140625" style="490"/>
  </cols>
  <sheetData>
    <row r="1" spans="1:22" s="484" customFormat="1" ht="12.75" x14ac:dyDescent="0.2">
      <c r="H1" s="503"/>
    </row>
    <row r="2" spans="1:22" s="484" customFormat="1" ht="12.75" x14ac:dyDescent="0.2">
      <c r="H2" s="503"/>
    </row>
    <row r="3" spans="1:22" s="484" customFormat="1" ht="12.75" x14ac:dyDescent="0.2">
      <c r="B3" s="504" t="s">
        <v>670</v>
      </c>
      <c r="C3" s="504" t="s">
        <v>671</v>
      </c>
      <c r="D3" s="504" t="s">
        <v>672</v>
      </c>
      <c r="E3" s="504" t="s">
        <v>673</v>
      </c>
    </row>
    <row r="4" spans="1:22" s="484" customFormat="1" ht="12.75" x14ac:dyDescent="0.2">
      <c r="A4" s="494">
        <v>0</v>
      </c>
      <c r="B4" s="496">
        <v>-4741.0688800996477</v>
      </c>
      <c r="C4" s="496">
        <v>-4713.9249441469865</v>
      </c>
      <c r="D4" s="496">
        <v>-4727.8154567273832</v>
      </c>
      <c r="E4" s="503">
        <v>-414.39915930755313</v>
      </c>
      <c r="G4" s="497">
        <v>0</v>
      </c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</row>
    <row r="5" spans="1:22" s="484" customFormat="1" ht="12.75" x14ac:dyDescent="0.2">
      <c r="A5" s="494">
        <v>1</v>
      </c>
      <c r="B5" s="496">
        <v>-4131.324023572537</v>
      </c>
      <c r="C5" s="496">
        <v>-4127.3195326216637</v>
      </c>
      <c r="D5" s="496">
        <v>-4129.3845912742454</v>
      </c>
      <c r="E5" s="503">
        <v>-414.39915930755313</v>
      </c>
      <c r="G5" s="497">
        <v>0</v>
      </c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</row>
    <row r="6" spans="1:22" s="484" customFormat="1" ht="12.75" x14ac:dyDescent="0.2">
      <c r="A6" s="494">
        <v>2</v>
      </c>
      <c r="B6" s="496">
        <v>-4569.3678751447178</v>
      </c>
      <c r="C6" s="496">
        <v>-4588.6117039608553</v>
      </c>
      <c r="D6" s="496">
        <v>-4578.7761158714093</v>
      </c>
      <c r="E6" s="503">
        <v>-414.39915930755302</v>
      </c>
      <c r="G6" s="497">
        <v>0</v>
      </c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</row>
    <row r="7" spans="1:22" s="484" customFormat="1" ht="12.75" x14ac:dyDescent="0.2">
      <c r="A7" s="494">
        <v>3</v>
      </c>
      <c r="B7" s="496">
        <v>-3156.6099185200464</v>
      </c>
      <c r="C7" s="496">
        <v>-3184.8163006314344</v>
      </c>
      <c r="D7" s="496">
        <v>-3170.524256849325</v>
      </c>
      <c r="E7" s="503">
        <v>-414.39915930755313</v>
      </c>
      <c r="G7" s="497">
        <v>0</v>
      </c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</row>
    <row r="8" spans="1:22" s="484" customFormat="1" ht="12.75" x14ac:dyDescent="0.2">
      <c r="A8" s="494">
        <v>4</v>
      </c>
      <c r="B8" s="496">
        <v>-3650.0551513332584</v>
      </c>
      <c r="C8" s="496">
        <v>-3665.1606964470948</v>
      </c>
      <c r="D8" s="496">
        <v>-3657.3666644107575</v>
      </c>
      <c r="E8" s="503">
        <v>-414.39915930755313</v>
      </c>
      <c r="G8" s="497">
        <v>0</v>
      </c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</row>
    <row r="9" spans="1:22" s="484" customFormat="1" ht="12.75" x14ac:dyDescent="0.2">
      <c r="A9" s="494">
        <v>5</v>
      </c>
      <c r="B9" s="496">
        <v>-4073.1360073957876</v>
      </c>
      <c r="C9" s="496">
        <v>-4072.0307441601485</v>
      </c>
      <c r="D9" s="496">
        <v>-4072.5986229231953</v>
      </c>
      <c r="E9" s="503">
        <v>-414.39915930755313</v>
      </c>
      <c r="G9" s="497">
        <v>0</v>
      </c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22" s="484" customFormat="1" ht="12.75" x14ac:dyDescent="0.2">
      <c r="A10" s="494">
        <v>6</v>
      </c>
      <c r="B10" s="496">
        <v>-4511.605548419172</v>
      </c>
      <c r="C10" s="496">
        <v>-4499.5079355715307</v>
      </c>
      <c r="D10" s="496">
        <v>-4505.712722045374</v>
      </c>
      <c r="E10" s="503">
        <v>-414.39915930755313</v>
      </c>
      <c r="G10" s="497">
        <v>0</v>
      </c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</row>
    <row r="11" spans="1:22" s="484" customFormat="1" ht="12.75" x14ac:dyDescent="0.2">
      <c r="A11" s="494">
        <v>7</v>
      </c>
      <c r="B11" s="496">
        <v>-4848.6476441101167</v>
      </c>
      <c r="C11" s="496">
        <v>-4822.4487814473769</v>
      </c>
      <c r="D11" s="496">
        <v>-4835.9269353569916</v>
      </c>
      <c r="E11" s="503">
        <v>-414.39915930755313</v>
      </c>
      <c r="G11" s="497">
        <v>0</v>
      </c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</row>
    <row r="12" spans="1:22" s="484" customFormat="1" ht="12.75" x14ac:dyDescent="0.2">
      <c r="A12" s="494">
        <v>8</v>
      </c>
      <c r="B12" s="496">
        <v>-4961.1799422867489</v>
      </c>
      <c r="C12" s="496">
        <v>-4926.9577685133563</v>
      </c>
      <c r="D12" s="496">
        <v>-4944.5797277858283</v>
      </c>
      <c r="E12" s="503">
        <v>-414.39915930755313</v>
      </c>
      <c r="G12" s="497">
        <v>0</v>
      </c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</row>
    <row r="13" spans="1:22" s="484" customFormat="1" ht="12.75" x14ac:dyDescent="0.2">
      <c r="A13" s="494">
        <v>9</v>
      </c>
      <c r="B13" s="496">
        <v>-4896.7529837722896</v>
      </c>
      <c r="C13" s="496">
        <v>-4856.3640768649439</v>
      </c>
      <c r="D13" s="496">
        <v>-4877.1192381555129</v>
      </c>
      <c r="E13" s="503">
        <v>-414.39915930755313</v>
      </c>
      <c r="G13" s="497">
        <v>0</v>
      </c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</row>
    <row r="14" spans="1:22" s="484" customFormat="1" ht="12.75" x14ac:dyDescent="0.2">
      <c r="A14" s="494">
        <v>10</v>
      </c>
      <c r="B14" s="496">
        <v>-4753.7519203088877</v>
      </c>
      <c r="C14" s="496">
        <v>-4687.9722095575025</v>
      </c>
      <c r="D14" s="496">
        <v>-4721.7485719384458</v>
      </c>
      <c r="E14" s="503">
        <v>-414.39915930755313</v>
      </c>
      <c r="G14" s="497">
        <v>0</v>
      </c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</row>
    <row r="15" spans="1:22" s="484" customFormat="1" ht="12.75" x14ac:dyDescent="0.2">
      <c r="A15" s="494">
        <v>11</v>
      </c>
      <c r="B15" s="496">
        <v>-4635.5654910221301</v>
      </c>
      <c r="C15" s="496">
        <v>-4574.5535760341118</v>
      </c>
      <c r="D15" s="496">
        <v>-4605.7556442349069</v>
      </c>
      <c r="E15" s="503">
        <v>-414.39915930755313</v>
      </c>
      <c r="G15" s="497">
        <v>0</v>
      </c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</row>
    <row r="16" spans="1:22" s="484" customFormat="1" ht="12.75" x14ac:dyDescent="0.2">
      <c r="A16" s="494">
        <v>12</v>
      </c>
      <c r="B16" s="496">
        <v>-4576.1410664703471</v>
      </c>
      <c r="C16" s="496">
        <v>-4540.537779278493</v>
      </c>
      <c r="D16" s="496">
        <v>-4558.9480349259184</v>
      </c>
      <c r="E16" s="503">
        <v>-414.39915930755313</v>
      </c>
      <c r="G16" s="497">
        <v>0</v>
      </c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</row>
    <row r="17" spans="1:22" s="484" customFormat="1" ht="12.75" x14ac:dyDescent="0.2">
      <c r="A17" s="494">
        <v>13</v>
      </c>
      <c r="B17" s="496">
        <v>-4575.4138554012661</v>
      </c>
      <c r="C17" s="496">
        <v>-4562.251037322837</v>
      </c>
      <c r="D17" s="496">
        <v>-4569.0036529044173</v>
      </c>
      <c r="E17" s="503">
        <v>-414.39915930755313</v>
      </c>
      <c r="G17" s="497">
        <v>0</v>
      </c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</row>
    <row r="18" spans="1:22" s="484" customFormat="1" ht="12.75" x14ac:dyDescent="0.2">
      <c r="A18" s="494">
        <v>14</v>
      </c>
      <c r="B18" s="496">
        <v>-4625.3747686193647</v>
      </c>
      <c r="C18" s="496">
        <v>-4637.42581553726</v>
      </c>
      <c r="D18" s="496">
        <v>-4631.2856524498256</v>
      </c>
      <c r="E18" s="503">
        <v>-414.39915930755313</v>
      </c>
      <c r="G18" s="497">
        <v>0</v>
      </c>
      <c r="I18" s="496"/>
      <c r="J18" s="496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</row>
    <row r="19" spans="1:22" s="484" customFormat="1" ht="12.75" x14ac:dyDescent="0.2">
      <c r="A19" s="494">
        <v>15</v>
      </c>
      <c r="B19" s="496">
        <v>-4703.1112141691092</v>
      </c>
      <c r="C19" s="496">
        <v>-4735.6127788424028</v>
      </c>
      <c r="D19" s="496">
        <v>-4718.9183359691233</v>
      </c>
      <c r="E19" s="503">
        <v>-414.39915930755313</v>
      </c>
      <c r="G19" s="497">
        <v>0</v>
      </c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</row>
    <row r="20" spans="1:22" s="484" customFormat="1" ht="12.75" x14ac:dyDescent="0.2">
      <c r="A20" s="494">
        <v>16</v>
      </c>
      <c r="B20" s="496">
        <v>-4683.8498975398534</v>
      </c>
      <c r="C20" s="496">
        <v>-4767.024348078593</v>
      </c>
      <c r="D20" s="496">
        <v>-4724.2663216812425</v>
      </c>
      <c r="E20" s="503">
        <v>-414.39915930755313</v>
      </c>
      <c r="G20" s="497">
        <v>0</v>
      </c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</row>
    <row r="21" spans="1:22" s="484" customFormat="1" ht="12.75" x14ac:dyDescent="0.2">
      <c r="A21" s="494">
        <v>17</v>
      </c>
      <c r="B21" s="496">
        <v>-4537.6324868125239</v>
      </c>
      <c r="C21" s="496">
        <v>-4677.6502018803039</v>
      </c>
      <c r="D21" s="496">
        <v>-4605.3828427952058</v>
      </c>
      <c r="E21" s="503">
        <v>-414.39915930755313</v>
      </c>
      <c r="G21" s="497">
        <v>0</v>
      </c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</row>
    <row r="22" spans="1:22" s="484" customFormat="1" ht="12.75" x14ac:dyDescent="0.2">
      <c r="A22" s="494">
        <v>18</v>
      </c>
      <c r="B22" s="496">
        <v>-4189.4740546184057</v>
      </c>
      <c r="C22" s="496">
        <v>-4457.8318285269415</v>
      </c>
      <c r="D22" s="496">
        <v>-4320.5112177815881</v>
      </c>
      <c r="E22" s="503">
        <v>-414.39915930755313</v>
      </c>
      <c r="G22" s="497">
        <v>0</v>
      </c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</row>
    <row r="23" spans="1:22" s="484" customFormat="1" ht="12.75" x14ac:dyDescent="0.2">
      <c r="A23" s="494">
        <v>19</v>
      </c>
      <c r="B23" s="496">
        <v>-3207.6419025990572</v>
      </c>
      <c r="C23" s="496">
        <v>-3940.0300716016127</v>
      </c>
      <c r="D23" s="496">
        <v>-3567.452343242363</v>
      </c>
      <c r="E23" s="503">
        <v>-414.39915930755313</v>
      </c>
      <c r="G23" s="497">
        <v>0</v>
      </c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</row>
    <row r="24" spans="1:22" s="484" customFormat="1" ht="12.75" x14ac:dyDescent="0.2">
      <c r="A24" s="494">
        <v>20</v>
      </c>
      <c r="B24" s="496">
        <v>-1967.5259873550283</v>
      </c>
      <c r="C24" s="496">
        <v>-3071.8145385996104</v>
      </c>
      <c r="D24" s="496">
        <v>-2505.5659471895556</v>
      </c>
      <c r="E24" s="503">
        <v>-414.39915930755313</v>
      </c>
      <c r="G24" s="497">
        <v>0</v>
      </c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</row>
    <row r="25" spans="1:22" s="484" customFormat="1" ht="12.75" x14ac:dyDescent="0.2">
      <c r="A25" s="494">
        <v>21</v>
      </c>
      <c r="B25" s="496">
        <v>-1135.7768901012114</v>
      </c>
      <c r="C25" s="496">
        <v>-2562.6035867764849</v>
      </c>
      <c r="D25" s="496">
        <v>-1834.2617825794437</v>
      </c>
      <c r="E25" s="503">
        <v>-414.39915930755313</v>
      </c>
      <c r="G25" s="497">
        <v>0</v>
      </c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</row>
    <row r="26" spans="1:22" s="484" customFormat="1" ht="12.75" x14ac:dyDescent="0.2">
      <c r="A26" s="494">
        <v>22</v>
      </c>
      <c r="B26" s="496">
        <v>-229.72984174194403</v>
      </c>
      <c r="C26" s="496">
        <v>-1978.2903501442572</v>
      </c>
      <c r="D26" s="496">
        <v>-1088.1656816257591</v>
      </c>
      <c r="E26" s="503">
        <v>-414.39915930755313</v>
      </c>
      <c r="G26" s="497">
        <v>0</v>
      </c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496"/>
      <c r="V26" s="496"/>
    </row>
    <row r="27" spans="1:22" s="484" customFormat="1" ht="12.75" x14ac:dyDescent="0.2">
      <c r="A27" s="494">
        <v>23</v>
      </c>
      <c r="B27" s="505">
        <v>567.89490748383173</v>
      </c>
      <c r="C27" s="505">
        <v>-1385.4131190748681</v>
      </c>
      <c r="D27" s="505">
        <v>-385.49565902537728</v>
      </c>
      <c r="E27" s="503">
        <v>-414.39915930755313</v>
      </c>
      <c r="G27" s="497">
        <v>0</v>
      </c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</row>
    <row r="28" spans="1:22" s="484" customFormat="1" ht="12.75" x14ac:dyDescent="0.2">
      <c r="A28" s="494">
        <v>24</v>
      </c>
      <c r="B28" s="505">
        <v>1113.0361928247423</v>
      </c>
      <c r="C28" s="505">
        <v>-585.60330872178861</v>
      </c>
      <c r="D28" s="505">
        <v>277.66988472531591</v>
      </c>
      <c r="E28" s="503">
        <v>-414.39915930755313</v>
      </c>
      <c r="G28" s="497">
        <v>0</v>
      </c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</row>
    <row r="29" spans="1:22" s="484" customFormat="1" ht="12.75" x14ac:dyDescent="0.2">
      <c r="A29" s="494">
        <v>25</v>
      </c>
      <c r="B29" s="505">
        <v>1900.1899898642962</v>
      </c>
      <c r="C29" s="505">
        <v>126.29744837994485</v>
      </c>
      <c r="D29" s="505">
        <v>1028.8245561655974</v>
      </c>
      <c r="E29" s="503">
        <v>-414.39915930755313</v>
      </c>
      <c r="G29" s="497">
        <v>0</v>
      </c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</row>
    <row r="30" spans="1:22" s="484" customFormat="1" ht="12.75" x14ac:dyDescent="0.2">
      <c r="A30" s="494">
        <v>26</v>
      </c>
      <c r="B30" s="505">
        <v>2629.3698616726288</v>
      </c>
      <c r="C30" s="505">
        <v>879.35373192625252</v>
      </c>
      <c r="D30" s="505">
        <v>1767.7065660392968</v>
      </c>
      <c r="E30" s="503">
        <v>-414.39915930755313</v>
      </c>
      <c r="G30" s="497">
        <v>0</v>
      </c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</row>
    <row r="31" spans="1:22" s="484" customFormat="1" ht="12.75" x14ac:dyDescent="0.2">
      <c r="A31" s="494">
        <v>27</v>
      </c>
      <c r="B31" s="505">
        <v>3365.2593181409156</v>
      </c>
      <c r="C31" s="505">
        <v>1395.3477692228475</v>
      </c>
      <c r="D31" s="505">
        <v>2400.0249233548884</v>
      </c>
      <c r="E31" s="503">
        <v>-414.39915930755313</v>
      </c>
      <c r="G31" s="497">
        <v>0</v>
      </c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</row>
    <row r="32" spans="1:22" s="484" customFormat="1" ht="12.75" x14ac:dyDescent="0.2">
      <c r="A32" s="494">
        <v>28</v>
      </c>
      <c r="B32" s="505">
        <v>3615.6409694249824</v>
      </c>
      <c r="C32" s="505">
        <v>1432.4464756614198</v>
      </c>
      <c r="D32" s="505">
        <v>2548.1355096884608</v>
      </c>
      <c r="E32" s="503">
        <v>-414.39915930755313</v>
      </c>
      <c r="G32" s="497">
        <v>0</v>
      </c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</row>
    <row r="33" spans="1:22" s="484" customFormat="1" ht="12.75" x14ac:dyDescent="0.2">
      <c r="A33" s="494">
        <v>29</v>
      </c>
      <c r="B33" s="496">
        <v>4031.4994392374092</v>
      </c>
      <c r="C33" s="496">
        <v>1587.415419910024</v>
      </c>
      <c r="D33" s="496">
        <v>2836.2843828986734</v>
      </c>
      <c r="E33" s="503">
        <v>-414.39915930755313</v>
      </c>
      <c r="G33" s="497">
        <v>0</v>
      </c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</row>
    <row r="34" spans="1:22" s="484" customFormat="1" ht="12.75" x14ac:dyDescent="0.2">
      <c r="A34" s="494">
        <v>30</v>
      </c>
      <c r="B34" s="496">
        <v>4674.3041314739348</v>
      </c>
      <c r="C34" s="496">
        <v>1417.5805383671816</v>
      </c>
      <c r="D34" s="496">
        <v>3087.3202357401774</v>
      </c>
      <c r="E34" s="503">
        <v>-414.39915930755313</v>
      </c>
      <c r="G34" s="497">
        <v>0</v>
      </c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</row>
    <row r="35" spans="1:22" s="484" customFormat="1" ht="12.75" x14ac:dyDescent="0.2">
      <c r="A35" s="494">
        <v>31</v>
      </c>
      <c r="B35" s="496">
        <v>4763.3403222891575</v>
      </c>
      <c r="C35" s="496">
        <v>1613.9492837982887</v>
      </c>
      <c r="D35" s="496">
        <v>3240.7761164540793</v>
      </c>
      <c r="E35" s="503">
        <v>-414.39915930755313</v>
      </c>
      <c r="G35" s="497">
        <v>0</v>
      </c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</row>
    <row r="36" spans="1:22" s="484" customFormat="1" ht="12.75" x14ac:dyDescent="0.2">
      <c r="A36" s="494">
        <v>32</v>
      </c>
      <c r="B36" s="496">
        <v>4946.1966043597877</v>
      </c>
      <c r="C36" s="496">
        <v>1468.7398828433809</v>
      </c>
      <c r="D36" s="496">
        <v>3248.1757120106977</v>
      </c>
      <c r="E36" s="503">
        <v>-414.39915930755313</v>
      </c>
      <c r="G36" s="497">
        <v>0</v>
      </c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</row>
    <row r="37" spans="1:22" s="484" customFormat="1" ht="12.75" x14ac:dyDescent="0.2">
      <c r="A37" s="494">
        <v>33</v>
      </c>
      <c r="B37" s="496">
        <v>5389.3842525903956</v>
      </c>
      <c r="C37" s="496">
        <v>1671.2442415416415</v>
      </c>
      <c r="D37" s="496">
        <v>3591.9159740809696</v>
      </c>
      <c r="E37" s="503">
        <v>-414.39915930755313</v>
      </c>
      <c r="G37" s="497">
        <v>0</v>
      </c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</row>
    <row r="38" spans="1:22" s="484" customFormat="1" ht="12.75" x14ac:dyDescent="0.2">
      <c r="A38" s="494">
        <v>34</v>
      </c>
      <c r="B38" s="496">
        <v>5652.8183658010139</v>
      </c>
      <c r="C38" s="496">
        <v>1911.3395063186019</v>
      </c>
      <c r="D38" s="496">
        <v>3826.8053047032349</v>
      </c>
      <c r="E38" s="503">
        <v>-414.39915930755313</v>
      </c>
      <c r="G38" s="497">
        <v>0</v>
      </c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</row>
    <row r="39" spans="1:22" s="484" customFormat="1" ht="12.75" x14ac:dyDescent="0.2">
      <c r="A39" s="494">
        <v>35</v>
      </c>
      <c r="B39" s="496">
        <v>5821.4243449932474</v>
      </c>
      <c r="C39" s="496">
        <v>2035.9501314528084</v>
      </c>
      <c r="D39" s="496">
        <v>3978.2419578870085</v>
      </c>
      <c r="E39" s="503">
        <v>-414.39915930755313</v>
      </c>
      <c r="G39" s="497">
        <v>0</v>
      </c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</row>
    <row r="40" spans="1:22" s="484" customFormat="1" ht="12.75" x14ac:dyDescent="0.2">
      <c r="A40" s="494">
        <v>36</v>
      </c>
      <c r="B40" s="496">
        <v>5973.2107917689227</v>
      </c>
      <c r="C40" s="496">
        <v>2424.3139972391182</v>
      </c>
      <c r="D40" s="496">
        <v>4254.0720748973736</v>
      </c>
      <c r="E40" s="503">
        <v>-414.39915930755313</v>
      </c>
      <c r="G40" s="497">
        <v>0</v>
      </c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</row>
    <row r="41" spans="1:22" s="484" customFormat="1" ht="12.75" x14ac:dyDescent="0.2">
      <c r="A41" s="494">
        <v>37</v>
      </c>
      <c r="B41" s="496">
        <v>5981.6983453074454</v>
      </c>
      <c r="C41" s="496">
        <v>2595.8593380381635</v>
      </c>
      <c r="D41" s="496">
        <v>4342.6892522384205</v>
      </c>
      <c r="E41" s="503">
        <v>-414.39915930755313</v>
      </c>
      <c r="G41" s="497">
        <v>0</v>
      </c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</row>
    <row r="42" spans="1:22" s="484" customFormat="1" ht="12.75" x14ac:dyDescent="0.2">
      <c r="A42" s="494">
        <v>38</v>
      </c>
      <c r="B42" s="496">
        <v>5860.873812788036</v>
      </c>
      <c r="C42" s="496">
        <v>2913.8377887039596</v>
      </c>
      <c r="D42" s="496">
        <v>4419.4041249034644</v>
      </c>
      <c r="E42" s="503">
        <v>-414.39915930755313</v>
      </c>
      <c r="G42" s="497">
        <v>0</v>
      </c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</row>
    <row r="43" spans="1:22" s="484" customFormat="1" ht="12.75" x14ac:dyDescent="0.2">
      <c r="A43" s="494">
        <v>39</v>
      </c>
      <c r="B43" s="496">
        <v>5908.1800259899092</v>
      </c>
      <c r="C43" s="496">
        <v>3049.5813024500517</v>
      </c>
      <c r="D43" s="496">
        <v>4516.2857156979244</v>
      </c>
      <c r="E43" s="503">
        <v>-414.39915930755313</v>
      </c>
      <c r="G43" s="497">
        <v>0</v>
      </c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</row>
    <row r="44" spans="1:22" s="484" customFormat="1" ht="12.75" x14ac:dyDescent="0.2">
      <c r="A44" s="494">
        <v>40</v>
      </c>
      <c r="B44" s="496">
        <v>5922.2666700481805</v>
      </c>
      <c r="C44" s="496">
        <v>3400.8995505383505</v>
      </c>
      <c r="D44" s="496">
        <v>4682.4880767740233</v>
      </c>
      <c r="E44" s="503">
        <v>-414.39915930755313</v>
      </c>
      <c r="G44" s="497">
        <v>0</v>
      </c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</row>
    <row r="45" spans="1:22" s="484" customFormat="1" ht="12.75" x14ac:dyDescent="0.2">
      <c r="A45" s="494">
        <v>41</v>
      </c>
      <c r="B45" s="496">
        <v>5855.4121090764875</v>
      </c>
      <c r="C45" s="496">
        <v>3702.1093973907109</v>
      </c>
      <c r="D45" s="496">
        <v>4795.377940741274</v>
      </c>
      <c r="E45" s="503">
        <v>-414.39915930755313</v>
      </c>
      <c r="G45" s="497">
        <v>0</v>
      </c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</row>
    <row r="46" spans="1:22" s="484" customFormat="1" ht="12.75" x14ac:dyDescent="0.2">
      <c r="A46" s="494">
        <v>42</v>
      </c>
      <c r="B46" s="505">
        <v>5773.2927338834033</v>
      </c>
      <c r="C46" s="505">
        <v>3629.535054519426</v>
      </c>
      <c r="D46" s="505">
        <v>4719.4212772163382</v>
      </c>
      <c r="E46" s="503">
        <v>-414.39915930755313</v>
      </c>
      <c r="G46" s="497">
        <v>0</v>
      </c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</row>
    <row r="47" spans="1:22" s="484" customFormat="1" ht="12.75" x14ac:dyDescent="0.2">
      <c r="A47" s="494">
        <v>43</v>
      </c>
      <c r="B47" s="505">
        <v>5753.1511033962461</v>
      </c>
      <c r="C47" s="505">
        <v>3912.8748380522156</v>
      </c>
      <c r="D47" s="505">
        <v>4846.918708230377</v>
      </c>
      <c r="E47" s="503">
        <v>-414.39915930755313</v>
      </c>
      <c r="G47" s="497">
        <v>0</v>
      </c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</row>
    <row r="48" spans="1:22" s="484" customFormat="1" ht="12.75" x14ac:dyDescent="0.2">
      <c r="A48" s="494">
        <v>44</v>
      </c>
      <c r="B48" s="505">
        <v>5643.2663494825892</v>
      </c>
      <c r="C48" s="505">
        <v>3716.2910203105885</v>
      </c>
      <c r="D48" s="505">
        <v>4692.5103524426149</v>
      </c>
      <c r="E48" s="503">
        <v>-414.39915930755313</v>
      </c>
      <c r="G48" s="497">
        <v>0</v>
      </c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</row>
    <row r="49" spans="1:22" s="484" customFormat="1" ht="12.75" x14ac:dyDescent="0.2">
      <c r="A49" s="494">
        <v>45</v>
      </c>
      <c r="B49" s="505">
        <v>5416.3366678700595</v>
      </c>
      <c r="C49" s="505">
        <v>3740.5607926283801</v>
      </c>
      <c r="D49" s="505">
        <v>4584.081323381658</v>
      </c>
      <c r="E49" s="503">
        <v>-414.39915930755313</v>
      </c>
      <c r="G49" s="497">
        <v>0</v>
      </c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</row>
    <row r="50" spans="1:22" s="484" customFormat="1" ht="12.75" x14ac:dyDescent="0.2">
      <c r="A50" s="494">
        <v>46</v>
      </c>
      <c r="B50" s="505">
        <v>5396.8730158662902</v>
      </c>
      <c r="C50" s="505">
        <v>3697.4520130401588</v>
      </c>
      <c r="D50" s="505">
        <v>4553.7838905069711</v>
      </c>
      <c r="E50" s="503">
        <v>-414.39915930755313</v>
      </c>
      <c r="G50" s="497">
        <v>0</v>
      </c>
      <c r="I50" s="496"/>
      <c r="J50" s="496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96"/>
      <c r="V50" s="496"/>
    </row>
    <row r="51" spans="1:22" s="484" customFormat="1" ht="12.75" x14ac:dyDescent="0.2">
      <c r="A51" s="494">
        <v>47</v>
      </c>
      <c r="B51" s="505">
        <v>5247.6167284800877</v>
      </c>
      <c r="C51" s="505">
        <v>3505.9024278016223</v>
      </c>
      <c r="D51" s="505">
        <v>4375.4333688584666</v>
      </c>
      <c r="E51" s="503">
        <v>-414.39915930755313</v>
      </c>
      <c r="G51" s="497">
        <v>0</v>
      </c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</row>
    <row r="52" spans="1:22" s="484" customFormat="1" ht="12.75" x14ac:dyDescent="0.2">
      <c r="A52" s="494">
        <v>48</v>
      </c>
      <c r="B52" s="505">
        <v>5087.3590445154068</v>
      </c>
      <c r="C52" s="505">
        <v>3331.5980508852435</v>
      </c>
      <c r="D52" s="505">
        <v>4207.288904059089</v>
      </c>
      <c r="E52" s="503">
        <v>-414.39915930755313</v>
      </c>
      <c r="G52" s="497">
        <v>0</v>
      </c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6"/>
      <c r="T52" s="496"/>
      <c r="U52" s="496"/>
      <c r="V52" s="496"/>
    </row>
    <row r="53" spans="1:22" s="484" customFormat="1" ht="12.75" x14ac:dyDescent="0.2">
      <c r="A53" s="494">
        <v>49</v>
      </c>
      <c r="B53" s="505">
        <v>4935.880476620554</v>
      </c>
      <c r="C53" s="505">
        <v>3152.6870450022088</v>
      </c>
      <c r="D53" s="505">
        <v>4043.2666636596687</v>
      </c>
      <c r="E53" s="503">
        <v>-414.39915930755313</v>
      </c>
      <c r="G53" s="497">
        <v>0</v>
      </c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</row>
    <row r="54" spans="1:22" s="484" customFormat="1" ht="12.75" x14ac:dyDescent="0.2">
      <c r="A54" s="494">
        <v>50</v>
      </c>
      <c r="B54" s="505">
        <v>4777.1541428133851</v>
      </c>
      <c r="C54" s="505">
        <v>3054.273068828843</v>
      </c>
      <c r="D54" s="505">
        <v>3915.1406261631341</v>
      </c>
      <c r="E54" s="503">
        <v>-414.39915930755313</v>
      </c>
      <c r="G54" s="497">
        <v>0</v>
      </c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</row>
    <row r="55" spans="1:22" s="484" customFormat="1" ht="12.75" x14ac:dyDescent="0.2">
      <c r="A55" s="494">
        <v>51</v>
      </c>
      <c r="B55" s="505">
        <v>4367.5314373788988</v>
      </c>
      <c r="C55" s="505">
        <v>2850.71298988952</v>
      </c>
      <c r="D55" s="505">
        <v>3605.0506838217716</v>
      </c>
      <c r="E55" s="503">
        <v>-414.39915930755313</v>
      </c>
      <c r="G55" s="497">
        <v>0</v>
      </c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</row>
    <row r="56" spans="1:22" s="484" customFormat="1" ht="12.75" x14ac:dyDescent="0.2">
      <c r="A56" s="494">
        <v>52</v>
      </c>
      <c r="B56" s="505">
        <v>4293.6694058919675</v>
      </c>
      <c r="C56" s="505">
        <v>2779.4141855860548</v>
      </c>
      <c r="D56" s="505">
        <v>3526.5743657606649</v>
      </c>
      <c r="E56" s="503">
        <v>-414.39915930755313</v>
      </c>
      <c r="G56" s="497">
        <v>0</v>
      </c>
      <c r="I56" s="496"/>
      <c r="J56" s="496"/>
      <c r="K56" s="496"/>
      <c r="L56" s="496"/>
      <c r="M56" s="496"/>
      <c r="N56" s="496"/>
      <c r="O56" s="496"/>
      <c r="P56" s="496"/>
      <c r="Q56" s="496"/>
      <c r="R56" s="496"/>
      <c r="S56" s="496"/>
      <c r="T56" s="496"/>
      <c r="U56" s="496"/>
      <c r="V56" s="496"/>
    </row>
    <row r="57" spans="1:22" s="484" customFormat="1" ht="12.75" x14ac:dyDescent="0.2">
      <c r="A57" s="494">
        <v>53</v>
      </c>
      <c r="B57" s="505">
        <v>3960.9780078607073</v>
      </c>
      <c r="C57" s="505">
        <v>2383.5025452983573</v>
      </c>
      <c r="D57" s="505">
        <v>3164.422356434809</v>
      </c>
      <c r="E57" s="503">
        <v>-414.39915930755313</v>
      </c>
      <c r="G57" s="497">
        <v>0</v>
      </c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6"/>
      <c r="V57" s="496"/>
    </row>
    <row r="58" spans="1:22" s="484" customFormat="1" ht="12.75" x14ac:dyDescent="0.2">
      <c r="A58" s="494">
        <v>54</v>
      </c>
      <c r="B58" s="505">
        <v>3698.2740939774399</v>
      </c>
      <c r="C58" s="505">
        <v>2236.5468012108713</v>
      </c>
      <c r="D58" s="505">
        <v>2959.4780350532415</v>
      </c>
      <c r="E58" s="503">
        <v>-414.39915930755313</v>
      </c>
      <c r="G58" s="497">
        <v>0</v>
      </c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496"/>
      <c r="U58" s="496"/>
      <c r="V58" s="496"/>
    </row>
    <row r="59" spans="1:22" s="484" customFormat="1" ht="12.75" x14ac:dyDescent="0.2">
      <c r="A59" s="494">
        <v>55</v>
      </c>
      <c r="B59" s="505">
        <v>3490.7715501846742</v>
      </c>
      <c r="C59" s="505">
        <v>1915.0113417419964</v>
      </c>
      <c r="D59" s="505">
        <v>2686.7359298815236</v>
      </c>
      <c r="E59" s="503">
        <v>-414.39915930755313</v>
      </c>
      <c r="G59" s="497">
        <v>0</v>
      </c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496"/>
      <c r="V59" s="496"/>
    </row>
    <row r="60" spans="1:22" s="484" customFormat="1" ht="12.75" x14ac:dyDescent="0.2">
      <c r="A60" s="494">
        <v>56</v>
      </c>
      <c r="B60" s="505">
        <v>2948.3853583002683</v>
      </c>
      <c r="C60" s="505">
        <v>1575.2288978578208</v>
      </c>
      <c r="D60" s="505">
        <v>2244.7950391634899</v>
      </c>
      <c r="E60" s="503">
        <v>-414.39915930755313</v>
      </c>
      <c r="G60" s="497">
        <v>0</v>
      </c>
      <c r="I60" s="496"/>
      <c r="J60" s="496"/>
      <c r="K60" s="496"/>
      <c r="L60" s="496"/>
      <c r="M60" s="496"/>
      <c r="N60" s="496"/>
      <c r="O60" s="496"/>
      <c r="P60" s="496"/>
      <c r="Q60" s="496"/>
      <c r="R60" s="496"/>
      <c r="S60" s="496"/>
      <c r="T60" s="496"/>
      <c r="U60" s="496"/>
      <c r="V60" s="496"/>
    </row>
    <row r="61" spans="1:22" s="484" customFormat="1" ht="12.75" x14ac:dyDescent="0.2">
      <c r="A61" s="494">
        <v>57</v>
      </c>
      <c r="B61" s="505">
        <v>2772.1244935912036</v>
      </c>
      <c r="C61" s="505">
        <v>1381.9224406806979</v>
      </c>
      <c r="D61" s="505">
        <v>2047.9526099425091</v>
      </c>
      <c r="E61" s="503">
        <v>-414.39915930755313</v>
      </c>
      <c r="G61" s="497">
        <v>0</v>
      </c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6"/>
      <c r="T61" s="496"/>
      <c r="U61" s="496"/>
      <c r="V61" s="496"/>
    </row>
    <row r="62" spans="1:22" s="484" customFormat="1" ht="12.75" x14ac:dyDescent="0.2">
      <c r="A62" s="494">
        <v>58</v>
      </c>
      <c r="B62" s="505">
        <v>2490.5668246270416</v>
      </c>
      <c r="C62" s="505">
        <v>879.4682342813694</v>
      </c>
      <c r="D62" s="505">
        <v>1649.2217683838473</v>
      </c>
      <c r="E62" s="503">
        <v>-414.39915930755313</v>
      </c>
      <c r="G62" s="497">
        <v>0</v>
      </c>
      <c r="I62" s="496"/>
      <c r="J62" s="496"/>
      <c r="K62" s="496"/>
      <c r="L62" s="496"/>
      <c r="M62" s="496"/>
      <c r="N62" s="496"/>
      <c r="O62" s="496"/>
      <c r="P62" s="496"/>
      <c r="Q62" s="496"/>
      <c r="R62" s="496"/>
      <c r="S62" s="496"/>
      <c r="T62" s="496"/>
      <c r="U62" s="496"/>
      <c r="V62" s="496"/>
    </row>
    <row r="63" spans="1:22" s="484" customFormat="1" ht="12.75" x14ac:dyDescent="0.2">
      <c r="A63" s="494">
        <v>59</v>
      </c>
      <c r="B63" s="505">
        <v>1915.2256721580773</v>
      </c>
      <c r="C63" s="505">
        <v>-1029.4056512556301</v>
      </c>
      <c r="D63" s="505">
        <v>376.3613736577426</v>
      </c>
      <c r="E63" s="503">
        <v>-414.39915930755313</v>
      </c>
      <c r="G63" s="497">
        <v>0</v>
      </c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6"/>
      <c r="V63" s="496"/>
    </row>
    <row r="64" spans="1:22" s="484" customFormat="1" ht="12.75" x14ac:dyDescent="0.2">
      <c r="A64" s="494">
        <v>60</v>
      </c>
      <c r="B64" s="505">
        <v>978.42897588111032</v>
      </c>
      <c r="C64" s="505">
        <v>-3023.2687503555408</v>
      </c>
      <c r="D64" s="505">
        <v>-1122.3016662716782</v>
      </c>
      <c r="E64" s="503">
        <v>-414.39915930755313</v>
      </c>
      <c r="G64" s="497">
        <v>0</v>
      </c>
      <c r="I64" s="496"/>
      <c r="J64" s="496"/>
      <c r="K64" s="496"/>
      <c r="L64" s="496"/>
      <c r="M64" s="496"/>
      <c r="N64" s="496"/>
      <c r="O64" s="496"/>
      <c r="P64" s="496"/>
      <c r="Q64" s="496"/>
      <c r="R64" s="496"/>
      <c r="S64" s="496"/>
      <c r="T64" s="496"/>
      <c r="U64" s="496"/>
      <c r="V64" s="496"/>
    </row>
    <row r="65" spans="1:22" s="484" customFormat="1" ht="12.75" x14ac:dyDescent="0.2">
      <c r="A65" s="494">
        <v>61</v>
      </c>
      <c r="B65" s="496">
        <v>-869.15689617818975</v>
      </c>
      <c r="C65" s="496">
        <v>-4045.7936233995224</v>
      </c>
      <c r="D65" s="496">
        <v>-2555.4364538151299</v>
      </c>
      <c r="E65" s="503">
        <v>-414.39915930755313</v>
      </c>
      <c r="G65" s="497">
        <v>0</v>
      </c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</row>
    <row r="66" spans="1:22" s="484" customFormat="1" ht="12.75" x14ac:dyDescent="0.2">
      <c r="A66" s="494">
        <v>62</v>
      </c>
      <c r="B66" s="496">
        <v>-4082.5707565191906</v>
      </c>
      <c r="C66" s="496">
        <v>-4746.8515607612699</v>
      </c>
      <c r="D66" s="496">
        <v>-4438.5827631329612</v>
      </c>
      <c r="E66" s="503">
        <v>-414.39915930755313</v>
      </c>
      <c r="G66" s="497">
        <v>0</v>
      </c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496"/>
      <c r="V66" s="496"/>
    </row>
    <row r="67" spans="1:22" s="484" customFormat="1" ht="12.75" x14ac:dyDescent="0.2">
      <c r="A67" s="494">
        <v>63</v>
      </c>
      <c r="B67" s="496">
        <v>-5489.3993132941532</v>
      </c>
      <c r="C67" s="496">
        <v>-5200.2403940870963</v>
      </c>
      <c r="D67" s="496">
        <v>-5333.193707776255</v>
      </c>
      <c r="E67" s="503">
        <v>-414.39915930755313</v>
      </c>
      <c r="G67" s="497">
        <v>0</v>
      </c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</row>
    <row r="68" spans="1:22" s="484" customFormat="1" ht="12.75" x14ac:dyDescent="0.2">
      <c r="A68" s="494">
        <v>64</v>
      </c>
      <c r="B68" s="496">
        <v>-6309.1741925088163</v>
      </c>
      <c r="C68" s="496">
        <v>-5430.9110456950239</v>
      </c>
      <c r="D68" s="496">
        <v>-5829.9035590900421</v>
      </c>
      <c r="E68" s="503">
        <v>-414.39915930755313</v>
      </c>
      <c r="G68" s="497">
        <v>0</v>
      </c>
      <c r="I68" s="496"/>
      <c r="J68" s="496"/>
      <c r="K68" s="496"/>
      <c r="L68" s="496"/>
      <c r="M68" s="496"/>
      <c r="N68" s="496"/>
      <c r="O68" s="496"/>
      <c r="P68" s="496"/>
      <c r="Q68" s="496"/>
      <c r="R68" s="496"/>
      <c r="S68" s="496"/>
      <c r="T68" s="496"/>
      <c r="U68" s="496"/>
      <c r="V68" s="496"/>
    </row>
    <row r="69" spans="1:22" s="484" customFormat="1" ht="12.75" x14ac:dyDescent="0.2">
      <c r="A69" s="494">
        <v>65</v>
      </c>
      <c r="B69" s="496">
        <v>-6436.3935308132695</v>
      </c>
      <c r="C69" s="496">
        <v>-5431.6947654213482</v>
      </c>
      <c r="D69" s="496">
        <v>-5884.8991366118371</v>
      </c>
      <c r="E69" s="503">
        <v>-414.39915930755313</v>
      </c>
      <c r="G69" s="497">
        <v>0</v>
      </c>
      <c r="I69" s="496"/>
      <c r="J69" s="496"/>
      <c r="K69" s="496"/>
      <c r="L69" s="496"/>
      <c r="M69" s="496"/>
      <c r="N69" s="496"/>
      <c r="O69" s="496"/>
      <c r="P69" s="496"/>
      <c r="Q69" s="496"/>
      <c r="R69" s="496"/>
      <c r="S69" s="496"/>
      <c r="T69" s="496"/>
      <c r="U69" s="496"/>
      <c r="V69" s="496"/>
    </row>
    <row r="70" spans="1:22" s="484" customFormat="1" ht="12.75" x14ac:dyDescent="0.2">
      <c r="A70" s="494">
        <v>66</v>
      </c>
      <c r="B70" s="496">
        <v>-6747.507101930717</v>
      </c>
      <c r="C70" s="496">
        <v>-5568.8663162962321</v>
      </c>
      <c r="D70" s="496">
        <v>-6089.387009162916</v>
      </c>
      <c r="E70" s="503">
        <v>-414.39915930755313</v>
      </c>
      <c r="G70" s="497">
        <v>0</v>
      </c>
      <c r="I70" s="496"/>
      <c r="J70" s="496"/>
      <c r="K70" s="496"/>
      <c r="L70" s="496"/>
      <c r="M70" s="496"/>
      <c r="N70" s="496"/>
      <c r="O70" s="496"/>
      <c r="P70" s="496"/>
      <c r="Q70" s="496"/>
      <c r="R70" s="496"/>
      <c r="S70" s="496"/>
      <c r="T70" s="496"/>
      <c r="U70" s="496"/>
      <c r="V70" s="496"/>
    </row>
    <row r="71" spans="1:22" s="484" customFormat="1" ht="12.75" x14ac:dyDescent="0.2">
      <c r="A71" s="494">
        <v>67</v>
      </c>
      <c r="B71" s="496">
        <v>-7028.0292559919135</v>
      </c>
      <c r="C71" s="496">
        <v>-5814.8301243943415</v>
      </c>
      <c r="D71" s="496">
        <v>-6341.1693559709383</v>
      </c>
      <c r="E71" s="503">
        <v>-414.39915930755313</v>
      </c>
      <c r="G71" s="497">
        <v>0</v>
      </c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96"/>
      <c r="V71" s="496"/>
    </row>
    <row r="72" spans="1:22" s="484" customFormat="1" ht="12.75" x14ac:dyDescent="0.2">
      <c r="A72" s="494">
        <v>68</v>
      </c>
      <c r="B72" s="496">
        <v>-7106.0630530346161</v>
      </c>
      <c r="C72" s="496">
        <v>-5979.0327782035747</v>
      </c>
      <c r="D72" s="496">
        <v>-6456.5460259555866</v>
      </c>
      <c r="E72" s="503">
        <v>-414.39915930755313</v>
      </c>
      <c r="G72" s="497">
        <v>0</v>
      </c>
      <c r="I72" s="496"/>
      <c r="J72" s="496"/>
      <c r="K72" s="496"/>
      <c r="L72" s="496"/>
      <c r="M72" s="496"/>
      <c r="N72" s="496"/>
      <c r="O72" s="496"/>
      <c r="P72" s="496"/>
      <c r="Q72" s="496"/>
      <c r="R72" s="496"/>
      <c r="S72" s="496"/>
      <c r="T72" s="496"/>
      <c r="U72" s="496"/>
      <c r="V72" s="496"/>
    </row>
    <row r="73" spans="1:22" s="484" customFormat="1" ht="12.75" x14ac:dyDescent="0.2">
      <c r="A73" s="494">
        <v>69</v>
      </c>
      <c r="B73" s="496">
        <v>-6716.4895141469815</v>
      </c>
      <c r="C73" s="496">
        <v>-5832.6513235573348</v>
      </c>
      <c r="D73" s="496">
        <v>-6199.6971161762494</v>
      </c>
      <c r="E73" s="503">
        <v>-414.39915930755313</v>
      </c>
      <c r="G73" s="497">
        <v>0</v>
      </c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</row>
    <row r="74" spans="1:22" s="484" customFormat="1" ht="12.75" x14ac:dyDescent="0.2">
      <c r="A74" s="494">
        <v>70</v>
      </c>
      <c r="B74" s="496">
        <v>-7173.4897781858281</v>
      </c>
      <c r="C74" s="496">
        <v>-6446.8170159519814</v>
      </c>
      <c r="D74" s="496">
        <v>-6745.9541133915964</v>
      </c>
      <c r="E74" s="503">
        <v>-414.39915930755313</v>
      </c>
      <c r="G74" s="497">
        <v>0</v>
      </c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</row>
    <row r="75" spans="1:22" s="484" customFormat="1" ht="12.75" x14ac:dyDescent="0.2">
      <c r="A75" s="494">
        <v>71</v>
      </c>
      <c r="B75" s="496">
        <v>-7270.3956169991579</v>
      </c>
      <c r="C75" s="496">
        <v>-6543.0332100239839</v>
      </c>
      <c r="D75" s="496">
        <v>-6835.9240426616534</v>
      </c>
      <c r="E75" s="503">
        <v>-414.39915930755313</v>
      </c>
      <c r="G75" s="497">
        <v>0</v>
      </c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</row>
    <row r="76" spans="1:22" s="484" customFormat="1" ht="12.75" x14ac:dyDescent="0.2">
      <c r="A76" s="494">
        <v>72</v>
      </c>
      <c r="B76" s="496">
        <v>-7394.7911174234605</v>
      </c>
      <c r="C76" s="496">
        <v>-6804.0389602904788</v>
      </c>
      <c r="D76" s="496">
        <v>-7039.0039592920812</v>
      </c>
      <c r="E76" s="503">
        <v>-414.39915930755313</v>
      </c>
      <c r="G76" s="497">
        <v>0</v>
      </c>
      <c r="I76" s="496"/>
      <c r="J76" s="496"/>
      <c r="K76" s="496"/>
      <c r="L76" s="496"/>
      <c r="M76" s="496"/>
      <c r="N76" s="496"/>
      <c r="O76" s="496"/>
      <c r="P76" s="496"/>
      <c r="Q76" s="496"/>
      <c r="R76" s="496"/>
      <c r="S76" s="496"/>
      <c r="T76" s="496"/>
      <c r="U76" s="496"/>
      <c r="V76" s="496"/>
    </row>
    <row r="77" spans="1:22" s="484" customFormat="1" ht="12.75" x14ac:dyDescent="0.2">
      <c r="A77" s="494">
        <v>73</v>
      </c>
      <c r="B77" s="496">
        <v>-7694.1982634101814</v>
      </c>
      <c r="C77" s="496">
        <v>-7018.5102386947683</v>
      </c>
      <c r="D77" s="496">
        <v>-7283.5485117856861</v>
      </c>
      <c r="E77" s="503">
        <v>-414.39915930755313</v>
      </c>
      <c r="G77" s="497">
        <v>0</v>
      </c>
      <c r="I77" s="496"/>
      <c r="J77" s="496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</row>
    <row r="78" spans="1:22" s="484" customFormat="1" ht="12.75" x14ac:dyDescent="0.2">
      <c r="A78" s="494">
        <v>74</v>
      </c>
      <c r="B78" s="496">
        <v>-7996.5753320186222</v>
      </c>
      <c r="C78" s="496">
        <v>-7302.6333768753902</v>
      </c>
      <c r="D78" s="496">
        <v>-7564.6920269678467</v>
      </c>
      <c r="E78" s="503">
        <v>-414.39915930755313</v>
      </c>
      <c r="G78" s="497">
        <v>0</v>
      </c>
      <c r="I78" s="496"/>
      <c r="J78" s="496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</row>
    <row r="79" spans="1:22" s="484" customFormat="1" ht="12.75" x14ac:dyDescent="0.2">
      <c r="A79" s="494">
        <v>75</v>
      </c>
      <c r="B79" s="496">
        <v>-8111.0362720523308</v>
      </c>
      <c r="C79" s="496">
        <v>-7448.643009991546</v>
      </c>
      <c r="D79" s="496">
        <v>-7693.97870342445</v>
      </c>
      <c r="E79" s="503">
        <v>-414.39915930755313</v>
      </c>
      <c r="G79" s="497">
        <v>0</v>
      </c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</row>
    <row r="80" spans="1:22" s="484" customFormat="1" ht="12.75" x14ac:dyDescent="0.2">
      <c r="A80" s="494">
        <v>76</v>
      </c>
      <c r="B80" s="496">
        <v>-8188.039155620173</v>
      </c>
      <c r="C80" s="496">
        <v>-7621.753281542221</v>
      </c>
      <c r="D80" s="496">
        <v>-7827.4211972271332</v>
      </c>
      <c r="E80" s="503">
        <v>-414.39915930755313</v>
      </c>
      <c r="G80" s="497">
        <v>0</v>
      </c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</row>
    <row r="81" spans="1:22" s="484" customFormat="1" ht="12.75" x14ac:dyDescent="0.2">
      <c r="A81" s="494">
        <v>77</v>
      </c>
      <c r="B81" s="496">
        <v>-8146.467676401674</v>
      </c>
      <c r="C81" s="496">
        <v>-7672.7851009927444</v>
      </c>
      <c r="D81" s="496">
        <v>-7841.3486225008237</v>
      </c>
      <c r="E81" s="503">
        <v>-414.39915930755313</v>
      </c>
      <c r="G81" s="497">
        <v>0</v>
      </c>
      <c r="I81" s="496"/>
      <c r="J81" s="496"/>
      <c r="K81" s="496"/>
      <c r="L81" s="496"/>
      <c r="M81" s="496"/>
      <c r="N81" s="496"/>
      <c r="O81" s="496"/>
      <c r="P81" s="496"/>
      <c r="Q81" s="496"/>
      <c r="R81" s="496"/>
      <c r="S81" s="496"/>
      <c r="T81" s="496"/>
      <c r="U81" s="496"/>
      <c r="V81" s="496"/>
    </row>
    <row r="82" spans="1:22" s="484" customFormat="1" ht="12.75" x14ac:dyDescent="0.2">
      <c r="A82" s="494">
        <v>78</v>
      </c>
      <c r="B82" s="496">
        <v>-8001.4573034668474</v>
      </c>
      <c r="C82" s="496">
        <v>-7635.5614877068247</v>
      </c>
      <c r="D82" s="496">
        <v>-7763.6975933659596</v>
      </c>
      <c r="E82" s="503">
        <v>-414.39915930755313</v>
      </c>
      <c r="G82" s="497">
        <v>0</v>
      </c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496"/>
      <c r="T82" s="496"/>
      <c r="U82" s="496"/>
      <c r="V82" s="496"/>
    </row>
    <row r="83" spans="1:22" s="484" customFormat="1" ht="12.75" x14ac:dyDescent="0.2">
      <c r="A83" s="494">
        <v>79</v>
      </c>
      <c r="B83" s="496">
        <v>-8212.7846830295184</v>
      </c>
      <c r="C83" s="496">
        <v>-7948.1375831051319</v>
      </c>
      <c r="D83" s="496">
        <v>-8039.8804383627266</v>
      </c>
      <c r="E83" s="503">
        <v>-414.39915930755313</v>
      </c>
      <c r="G83" s="497">
        <v>0</v>
      </c>
      <c r="I83" s="496"/>
      <c r="J83" s="496"/>
      <c r="K83" s="496"/>
      <c r="L83" s="496"/>
      <c r="M83" s="496"/>
      <c r="N83" s="496"/>
      <c r="O83" s="496"/>
      <c r="P83" s="496"/>
      <c r="Q83" s="496"/>
      <c r="R83" s="496"/>
      <c r="S83" s="496"/>
      <c r="T83" s="496"/>
      <c r="U83" s="496"/>
      <c r="V83" s="496"/>
    </row>
    <row r="84" spans="1:22" s="484" customFormat="1" ht="12.75" x14ac:dyDescent="0.2">
      <c r="A84" s="494">
        <v>80</v>
      </c>
      <c r="B84" s="496">
        <v>-8295.1436000795911</v>
      </c>
      <c r="C84" s="496">
        <v>-7870.9608361237924</v>
      </c>
      <c r="D84" s="496">
        <v>-8013.5882529931159</v>
      </c>
      <c r="E84" s="503">
        <v>-414.39915930755313</v>
      </c>
      <c r="G84" s="497">
        <v>0</v>
      </c>
      <c r="I84" s="496"/>
      <c r="J84" s="496"/>
      <c r="K84" s="496"/>
      <c r="L84" s="496"/>
      <c r="M84" s="496"/>
      <c r="N84" s="496"/>
      <c r="O84" s="496"/>
      <c r="P84" s="496"/>
      <c r="Q84" s="496"/>
      <c r="R84" s="496"/>
      <c r="S84" s="496"/>
      <c r="T84" s="496"/>
      <c r="U84" s="496"/>
      <c r="V84" s="496"/>
    </row>
    <row r="85" spans="1:22" s="484" customFormat="1" ht="12.75" x14ac:dyDescent="0.2">
      <c r="A85" s="494">
        <v>81</v>
      </c>
      <c r="B85" s="496">
        <v>-8181.7066764462043</v>
      </c>
      <c r="C85" s="496">
        <v>-7738.2954663119181</v>
      </c>
      <c r="D85" s="496">
        <v>-7883.4728381009181</v>
      </c>
      <c r="E85" s="503">
        <v>-414.39915930755313</v>
      </c>
      <c r="G85" s="497">
        <v>0</v>
      </c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</row>
    <row r="86" spans="1:22" s="484" customFormat="1" ht="12.75" x14ac:dyDescent="0.2">
      <c r="A86" s="494">
        <v>82</v>
      </c>
      <c r="B86" s="496">
        <v>-8658.2957359948923</v>
      </c>
      <c r="C86" s="496">
        <v>-8225.0845143588667</v>
      </c>
      <c r="D86" s="496">
        <v>-8363.0083182658036</v>
      </c>
      <c r="E86" s="503">
        <v>-414.39915930755313</v>
      </c>
      <c r="G86" s="497">
        <v>0</v>
      </c>
      <c r="I86" s="496"/>
      <c r="J86" s="496"/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</row>
    <row r="87" spans="1:22" s="484" customFormat="1" ht="12.75" x14ac:dyDescent="0.2">
      <c r="A87" s="494">
        <v>83</v>
      </c>
      <c r="B87" s="496">
        <v>-8782.9423055626758</v>
      </c>
      <c r="C87" s="496">
        <v>-8265.6740885477593</v>
      </c>
      <c r="D87" s="496">
        <v>-8425.4817148066377</v>
      </c>
      <c r="E87" s="503">
        <v>-414.39915930755313</v>
      </c>
      <c r="G87" s="497">
        <v>0</v>
      </c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</row>
    <row r="88" spans="1:22" s="484" customFormat="1" ht="12.75" x14ac:dyDescent="0.2">
      <c r="A88" s="494">
        <v>84</v>
      </c>
      <c r="B88" s="496">
        <v>-8827.8089522975024</v>
      </c>
      <c r="C88" s="496">
        <v>-8526.1707940061879</v>
      </c>
      <c r="D88" s="496">
        <v>-8618.9659031742631</v>
      </c>
      <c r="E88" s="503">
        <v>-414.39915930755313</v>
      </c>
      <c r="G88" s="497">
        <v>0</v>
      </c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</row>
    <row r="89" spans="1:22" s="484" customFormat="1" ht="12.75" x14ac:dyDescent="0.2">
      <c r="A89" s="494">
        <v>85</v>
      </c>
      <c r="B89" s="496">
        <v>-8986.5963127248306</v>
      </c>
      <c r="C89" s="496">
        <v>-8504.9776831914496</v>
      </c>
      <c r="D89" s="496">
        <v>-8645.5773693941628</v>
      </c>
      <c r="E89" s="503">
        <v>-414.39915930755313</v>
      </c>
      <c r="G89" s="497">
        <v>0</v>
      </c>
      <c r="I89" s="496"/>
      <c r="J89" s="496"/>
      <c r="K89" s="496"/>
      <c r="L89" s="496"/>
      <c r="M89" s="496"/>
      <c r="N89" s="496"/>
      <c r="O89" s="496"/>
      <c r="P89" s="496"/>
      <c r="Q89" s="496"/>
      <c r="R89" s="496"/>
      <c r="S89" s="496"/>
      <c r="T89" s="496"/>
      <c r="U89" s="496"/>
      <c r="V89" s="496"/>
    </row>
    <row r="90" spans="1:22" s="484" customFormat="1" ht="12.75" x14ac:dyDescent="0.2">
      <c r="A90" s="494">
        <v>86</v>
      </c>
      <c r="B90" s="496">
        <v>-8880.967880425138</v>
      </c>
      <c r="C90" s="496">
        <v>-8597.8362321659788</v>
      </c>
      <c r="D90" s="496">
        <v>-8679.0099855844619</v>
      </c>
      <c r="E90" s="503">
        <v>-414.39915930755313</v>
      </c>
      <c r="G90" s="497">
        <v>0</v>
      </c>
      <c r="I90" s="496"/>
      <c r="J90" s="496"/>
      <c r="K90" s="496"/>
      <c r="L90" s="496"/>
      <c r="M90" s="496"/>
      <c r="N90" s="496"/>
      <c r="O90" s="496"/>
      <c r="P90" s="496"/>
      <c r="Q90" s="496"/>
      <c r="R90" s="496"/>
      <c r="S90" s="496"/>
      <c r="T90" s="496"/>
      <c r="U90" s="496"/>
      <c r="V90" s="496"/>
    </row>
    <row r="91" spans="1:22" s="484" customFormat="1" ht="12.75" x14ac:dyDescent="0.2">
      <c r="A91" s="494">
        <v>87</v>
      </c>
      <c r="B91" s="496">
        <v>-8954.7969086202975</v>
      </c>
      <c r="C91" s="496">
        <v>-8664.9755449035438</v>
      </c>
      <c r="D91" s="496">
        <v>-8745.2689830900617</v>
      </c>
      <c r="E91" s="503">
        <v>-414.39915930755313</v>
      </c>
      <c r="G91" s="497">
        <v>0</v>
      </c>
      <c r="I91" s="496"/>
      <c r="J91" s="496"/>
      <c r="K91" s="496"/>
      <c r="L91" s="496"/>
      <c r="M91" s="496"/>
      <c r="N91" s="496"/>
      <c r="O91" s="496"/>
      <c r="P91" s="496"/>
      <c r="Q91" s="496"/>
      <c r="R91" s="496"/>
      <c r="S91" s="496"/>
      <c r="T91" s="496"/>
      <c r="U91" s="496"/>
      <c r="V91" s="496"/>
    </row>
    <row r="92" spans="1:22" s="484" customFormat="1" ht="12.75" x14ac:dyDescent="0.2">
      <c r="A92" s="494">
        <v>88</v>
      </c>
      <c r="B92" s="496">
        <v>-9257.9082112259184</v>
      </c>
      <c r="C92" s="496">
        <v>-8898.093704090099</v>
      </c>
      <c r="D92" s="496">
        <v>-8994.380140159461</v>
      </c>
      <c r="E92" s="503">
        <v>-414.39915930755313</v>
      </c>
      <c r="G92" s="497">
        <v>0</v>
      </c>
      <c r="I92" s="496"/>
      <c r="J92" s="496"/>
      <c r="K92" s="496"/>
      <c r="L92" s="496"/>
      <c r="M92" s="496"/>
      <c r="N92" s="496"/>
      <c r="O92" s="496"/>
      <c r="P92" s="496"/>
      <c r="Q92" s="496"/>
      <c r="R92" s="496"/>
      <c r="S92" s="496"/>
      <c r="T92" s="496"/>
      <c r="U92" s="496"/>
      <c r="V92" s="496"/>
    </row>
    <row r="93" spans="1:22" s="484" customFormat="1" ht="12.75" x14ac:dyDescent="0.2">
      <c r="A93" s="494">
        <v>89</v>
      </c>
      <c r="B93" s="496">
        <v>-8672.7405934894123</v>
      </c>
      <c r="C93" s="496">
        <v>-8678.4923141464405</v>
      </c>
      <c r="D93" s="496">
        <v>-8676.938191968311</v>
      </c>
      <c r="E93" s="503">
        <v>-414.39915930755313</v>
      </c>
      <c r="G93" s="497">
        <v>0</v>
      </c>
      <c r="I93" s="496"/>
      <c r="J93" s="496"/>
      <c r="K93" s="496"/>
      <c r="L93" s="496"/>
      <c r="M93" s="496"/>
      <c r="N93" s="496"/>
      <c r="O93" s="496"/>
      <c r="P93" s="496"/>
      <c r="Q93" s="496"/>
      <c r="R93" s="496"/>
      <c r="S93" s="496"/>
      <c r="T93" s="496"/>
      <c r="U93" s="496"/>
      <c r="V93" s="496"/>
    </row>
    <row r="94" spans="1:22" s="484" customFormat="1" ht="12.75" x14ac:dyDescent="0.2">
      <c r="A94" s="494">
        <v>90</v>
      </c>
      <c r="B94" s="496">
        <v>-8988.8119463324929</v>
      </c>
      <c r="C94" s="496">
        <v>-8604.2535236589392</v>
      </c>
      <c r="D94" s="496">
        <v>-8704.7844129947953</v>
      </c>
      <c r="E94" s="503">
        <v>-414.39915930755313</v>
      </c>
      <c r="G94" s="497">
        <v>0</v>
      </c>
      <c r="I94" s="496"/>
      <c r="J94" s="496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496"/>
    </row>
    <row r="95" spans="1:22" s="484" customFormat="1" ht="12.75" x14ac:dyDescent="0.2">
      <c r="A95" s="494">
        <v>91</v>
      </c>
      <c r="B95" s="496">
        <v>-8713.4579482361078</v>
      </c>
      <c r="C95" s="496">
        <v>-8824.8104030902614</v>
      </c>
      <c r="D95" s="496">
        <v>-8794.6599820195443</v>
      </c>
      <c r="E95" s="503">
        <v>-414.39915930755313</v>
      </c>
      <c r="G95" s="497">
        <v>0</v>
      </c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</row>
    <row r="96" spans="1:22" s="484" customFormat="1" ht="12.75" x14ac:dyDescent="0.2">
      <c r="A96" s="494">
        <v>92</v>
      </c>
      <c r="B96" s="496">
        <v>-9631.8149584985331</v>
      </c>
      <c r="C96" s="496">
        <v>-8603.7723933126344</v>
      </c>
      <c r="D96" s="496">
        <v>-8862.6159787175802</v>
      </c>
      <c r="E96" s="503">
        <v>-414.39915930755313</v>
      </c>
      <c r="G96" s="497">
        <v>0</v>
      </c>
      <c r="I96" s="496"/>
      <c r="J96" s="496"/>
      <c r="K96" s="496"/>
      <c r="L96" s="496"/>
      <c r="M96" s="496"/>
      <c r="N96" s="496"/>
      <c r="O96" s="496"/>
      <c r="P96" s="496"/>
      <c r="Q96" s="496"/>
      <c r="R96" s="496"/>
      <c r="S96" s="496"/>
      <c r="T96" s="496"/>
      <c r="U96" s="496"/>
      <c r="V96" s="496"/>
    </row>
    <row r="97" spans="1:140" s="484" customFormat="1" ht="12.75" x14ac:dyDescent="0.2">
      <c r="A97" s="494">
        <v>93</v>
      </c>
      <c r="B97" s="496">
        <v>-9534.4758224146753</v>
      </c>
      <c r="C97" s="496">
        <v>-9099.8331276348345</v>
      </c>
      <c r="D97" s="496">
        <v>-9211.0912676332591</v>
      </c>
      <c r="E97" s="503">
        <v>-414.39915930755313</v>
      </c>
      <c r="G97" s="497">
        <v>0</v>
      </c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</row>
    <row r="98" spans="1:140" s="484" customFormat="1" ht="12.75" x14ac:dyDescent="0.2">
      <c r="A98" s="494">
        <v>94</v>
      </c>
      <c r="B98" s="505">
        <v>-8076.4287164702564</v>
      </c>
      <c r="C98" s="505">
        <v>-7691.141592506704</v>
      </c>
      <c r="D98" s="505">
        <v>-7797.1791977658777</v>
      </c>
      <c r="E98" s="503">
        <v>-414.39915930755313</v>
      </c>
      <c r="G98" s="497">
        <v>0</v>
      </c>
      <c r="I98" s="496"/>
      <c r="J98" s="496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496"/>
      <c r="V98" s="496"/>
    </row>
    <row r="99" spans="1:140" s="484" customFormat="1" ht="12.75" x14ac:dyDescent="0.2">
      <c r="A99" s="494">
        <v>95</v>
      </c>
      <c r="B99" s="496">
        <v>-9806.7665340245203</v>
      </c>
      <c r="C99" s="496">
        <v>-9763.8912480374274</v>
      </c>
      <c r="D99" s="496">
        <v>-9775.7373609215629</v>
      </c>
      <c r="E99" s="503">
        <v>-414.39915930755313</v>
      </c>
      <c r="G99" s="497">
        <v>0</v>
      </c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</row>
    <row r="100" spans="1:140" s="484" customFormat="1" ht="12.75" x14ac:dyDescent="0.2">
      <c r="A100" s="494">
        <v>96</v>
      </c>
      <c r="B100" s="496">
        <v>-6049.3177845007122</v>
      </c>
      <c r="C100" s="496">
        <v>-6420.1602116317654</v>
      </c>
      <c r="D100" s="496">
        <v>-6311.2356422278017</v>
      </c>
      <c r="E100" s="503">
        <v>-414.39915930755313</v>
      </c>
      <c r="G100" s="497">
        <v>0</v>
      </c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</row>
    <row r="101" spans="1:140" s="484" customFormat="1" ht="12.75" x14ac:dyDescent="0.2">
      <c r="A101" s="494">
        <v>97</v>
      </c>
      <c r="B101" s="496">
        <v>-5843.7407043288886</v>
      </c>
      <c r="C101" s="496">
        <v>-6118.9241187631324</v>
      </c>
      <c r="D101" s="496">
        <v>-6038.3230595057648</v>
      </c>
      <c r="E101" s="503">
        <v>-414.39915930755313</v>
      </c>
      <c r="G101" s="497">
        <v>0</v>
      </c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</row>
    <row r="102" spans="1:140" s="484" customFormat="1" ht="12.75" x14ac:dyDescent="0.2">
      <c r="A102" s="494">
        <v>98</v>
      </c>
      <c r="B102" s="496">
        <v>-5074.2317214961713</v>
      </c>
      <c r="C102" s="496">
        <v>-5289.7003605041709</v>
      </c>
      <c r="D102" s="496">
        <v>-5224.3415400050771</v>
      </c>
      <c r="E102" s="503">
        <v>-414.39915930755313</v>
      </c>
      <c r="G102" s="497">
        <v>0</v>
      </c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</row>
    <row r="103" spans="1:140" s="484" customFormat="1" ht="12.75" x14ac:dyDescent="0.2">
      <c r="A103" s="494">
        <v>99</v>
      </c>
      <c r="B103" s="496">
        <v>-4760.8921820712476</v>
      </c>
      <c r="C103" s="496">
        <v>-4782.3252896023787</v>
      </c>
      <c r="D103" s="496">
        <v>-4777.2184326704582</v>
      </c>
      <c r="E103" s="503">
        <v>-414.39915930755313</v>
      </c>
      <c r="G103" s="497">
        <v>0</v>
      </c>
      <c r="I103" s="496"/>
      <c r="J103" s="496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</row>
    <row r="104" spans="1:140" s="484" customFormat="1" ht="12.75" x14ac:dyDescent="0.2">
      <c r="A104" s="494">
        <v>100</v>
      </c>
      <c r="B104" s="496">
        <v>-3286.8881670371547</v>
      </c>
      <c r="C104" s="496">
        <v>-4346.0911999828286</v>
      </c>
      <c r="D104" s="496">
        <v>-3974.2798342825354</v>
      </c>
      <c r="E104" s="503">
        <v>-414.39915930755313</v>
      </c>
      <c r="G104" s="497">
        <v>0</v>
      </c>
      <c r="I104" s="496"/>
      <c r="J104" s="496"/>
      <c r="K104" s="496"/>
      <c r="L104" s="496"/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</row>
    <row r="105" spans="1:140" x14ac:dyDescent="0.25">
      <c r="B105" s="506"/>
      <c r="C105" s="506"/>
      <c r="D105" s="506"/>
      <c r="E105" s="506"/>
      <c r="F105" s="506"/>
      <c r="G105" s="502" t="s">
        <v>669</v>
      </c>
      <c r="H105" s="506"/>
      <c r="I105" s="506"/>
      <c r="J105" s="506"/>
      <c r="K105" s="506"/>
      <c r="L105" s="506"/>
      <c r="M105" s="506"/>
      <c r="N105" s="506"/>
      <c r="O105" s="506"/>
      <c r="P105" s="506"/>
      <c r="Q105" s="506"/>
      <c r="R105" s="506"/>
      <c r="S105" s="506"/>
      <c r="T105" s="506"/>
      <c r="U105" s="506"/>
      <c r="V105" s="506"/>
      <c r="W105" s="506"/>
      <c r="X105" s="506"/>
      <c r="Y105" s="506"/>
      <c r="Z105" s="506"/>
      <c r="AA105" s="506"/>
      <c r="AB105" s="506"/>
      <c r="AC105" s="506"/>
      <c r="AD105" s="506"/>
      <c r="AE105" s="506"/>
      <c r="AF105" s="506"/>
      <c r="AG105" s="506"/>
      <c r="AH105" s="506"/>
      <c r="AI105" s="506"/>
      <c r="AJ105" s="506"/>
      <c r="AK105" s="506"/>
      <c r="AL105" s="506"/>
      <c r="AM105" s="506"/>
      <c r="AN105" s="506"/>
      <c r="AO105" s="506"/>
      <c r="AP105" s="506"/>
      <c r="AQ105" s="506"/>
      <c r="AR105" s="506"/>
      <c r="AS105" s="506"/>
      <c r="AT105" s="506"/>
      <c r="AU105" s="506"/>
      <c r="AV105" s="506"/>
      <c r="AW105" s="506"/>
      <c r="AX105" s="506"/>
      <c r="AY105" s="506"/>
      <c r="AZ105" s="506"/>
      <c r="BA105" s="506"/>
      <c r="BB105" s="506"/>
      <c r="BC105" s="506"/>
      <c r="BD105" s="506"/>
      <c r="BE105" s="506"/>
      <c r="BF105" s="506"/>
      <c r="BG105" s="506"/>
      <c r="BH105" s="506"/>
      <c r="BI105" s="506"/>
      <c r="BJ105" s="506"/>
      <c r="BK105" s="506"/>
      <c r="BL105" s="506"/>
      <c r="BM105" s="506"/>
      <c r="BN105" s="506"/>
      <c r="BO105" s="506"/>
      <c r="BP105" s="506"/>
      <c r="BQ105" s="506"/>
      <c r="BR105" s="506"/>
      <c r="BS105" s="506"/>
      <c r="BT105" s="506"/>
      <c r="BU105" s="506"/>
      <c r="BV105" s="506"/>
      <c r="BW105" s="506"/>
      <c r="BX105" s="506"/>
      <c r="BY105" s="506"/>
      <c r="BZ105" s="506"/>
      <c r="CA105" s="506"/>
      <c r="CB105" s="506"/>
      <c r="CC105" s="506"/>
      <c r="CD105" s="506"/>
      <c r="CE105" s="506"/>
      <c r="CF105" s="506"/>
      <c r="CG105" s="506"/>
      <c r="CH105" s="506"/>
      <c r="CI105" s="506"/>
      <c r="CJ105" s="506"/>
      <c r="CK105" s="506"/>
      <c r="CL105" s="506"/>
      <c r="CM105" s="506"/>
      <c r="CN105" s="506"/>
      <c r="CO105" s="506"/>
      <c r="CP105" s="506"/>
      <c r="CQ105" s="506"/>
      <c r="CR105" s="506"/>
      <c r="CS105" s="506"/>
      <c r="CT105" s="506"/>
      <c r="CU105" s="506"/>
      <c r="CV105" s="506"/>
      <c r="CW105" s="506"/>
      <c r="CX105" s="506"/>
      <c r="CY105" s="506"/>
      <c r="CZ105" s="506"/>
      <c r="DA105" s="506"/>
      <c r="DB105" s="506"/>
      <c r="DC105" s="506"/>
      <c r="DD105" s="506"/>
      <c r="DE105" s="506"/>
      <c r="DF105" s="506"/>
      <c r="DG105" s="506"/>
      <c r="DH105" s="506"/>
      <c r="DI105" s="506"/>
      <c r="DJ105" s="506"/>
      <c r="DK105" s="506"/>
      <c r="DL105" s="506"/>
      <c r="DM105" s="506"/>
      <c r="DN105" s="506"/>
      <c r="DO105" s="506"/>
      <c r="DP105" s="506"/>
      <c r="DQ105" s="506"/>
      <c r="DR105" s="506"/>
      <c r="DS105" s="506"/>
      <c r="DT105" s="506"/>
      <c r="DU105" s="506"/>
      <c r="DV105" s="506"/>
      <c r="DW105" s="506"/>
      <c r="DX105" s="506"/>
      <c r="DY105" s="506"/>
      <c r="DZ105" s="506"/>
      <c r="EA105" s="506"/>
      <c r="EB105" s="506"/>
      <c r="EC105" s="506"/>
      <c r="ED105" s="506"/>
      <c r="EE105" s="506"/>
      <c r="EF105" s="506"/>
      <c r="EG105" s="506"/>
      <c r="EH105" s="506"/>
      <c r="EI105" s="506"/>
      <c r="EJ105" s="506"/>
    </row>
    <row r="106" spans="1:140" x14ac:dyDescent="0.25">
      <c r="B106" s="506"/>
      <c r="C106" s="506"/>
      <c r="D106" s="506"/>
      <c r="E106" s="506"/>
      <c r="F106" s="506"/>
      <c r="G106" s="506"/>
      <c r="H106" s="506"/>
      <c r="I106" s="506"/>
      <c r="J106" s="506"/>
      <c r="K106" s="506"/>
      <c r="L106" s="506"/>
      <c r="M106" s="506"/>
      <c r="N106" s="506"/>
      <c r="O106" s="506"/>
      <c r="P106" s="506"/>
      <c r="Q106" s="506"/>
      <c r="R106" s="506"/>
      <c r="S106" s="506"/>
      <c r="T106" s="506"/>
      <c r="U106" s="506"/>
      <c r="V106" s="506"/>
      <c r="W106" s="506"/>
      <c r="X106" s="506"/>
      <c r="Y106" s="506"/>
      <c r="Z106" s="506"/>
      <c r="AA106" s="506"/>
      <c r="AB106" s="506"/>
      <c r="AC106" s="506"/>
      <c r="AD106" s="506"/>
      <c r="AE106" s="506"/>
      <c r="AF106" s="506"/>
      <c r="AG106" s="506"/>
      <c r="AH106" s="506"/>
      <c r="AI106" s="506"/>
      <c r="AJ106" s="506"/>
      <c r="AK106" s="506"/>
      <c r="AL106" s="506"/>
      <c r="AM106" s="506"/>
      <c r="AN106" s="506"/>
      <c r="AO106" s="506"/>
      <c r="AP106" s="506"/>
      <c r="AQ106" s="506"/>
      <c r="AR106" s="506"/>
      <c r="AS106" s="506"/>
      <c r="AT106" s="506"/>
      <c r="AU106" s="506"/>
      <c r="AV106" s="506"/>
      <c r="AW106" s="506"/>
      <c r="AX106" s="506"/>
      <c r="AY106" s="506"/>
      <c r="AZ106" s="506"/>
      <c r="BA106" s="506"/>
      <c r="BB106" s="506"/>
      <c r="BC106" s="506"/>
      <c r="BD106" s="506"/>
      <c r="BE106" s="506"/>
      <c r="BF106" s="506"/>
      <c r="BG106" s="506"/>
      <c r="BH106" s="506"/>
      <c r="BI106" s="506"/>
      <c r="BJ106" s="506"/>
      <c r="BK106" s="506"/>
      <c r="BL106" s="506"/>
      <c r="BM106" s="506"/>
      <c r="BN106" s="506"/>
      <c r="BO106" s="506"/>
      <c r="BP106" s="506"/>
      <c r="BQ106" s="506"/>
      <c r="BR106" s="506"/>
      <c r="BS106" s="506"/>
      <c r="BT106" s="506"/>
      <c r="BU106" s="506"/>
      <c r="BV106" s="506"/>
      <c r="BW106" s="506"/>
      <c r="BX106" s="506"/>
      <c r="BY106" s="506"/>
      <c r="BZ106" s="506"/>
      <c r="CA106" s="506"/>
      <c r="CB106" s="506"/>
      <c r="CC106" s="506"/>
      <c r="CD106" s="506"/>
      <c r="CE106" s="506"/>
      <c r="CF106" s="506"/>
      <c r="CG106" s="506"/>
      <c r="CH106" s="506"/>
      <c r="CI106" s="506"/>
      <c r="CJ106" s="506"/>
      <c r="CK106" s="506"/>
      <c r="CL106" s="506"/>
      <c r="CM106" s="506"/>
      <c r="CN106" s="506"/>
      <c r="CO106" s="506"/>
      <c r="CP106" s="506"/>
      <c r="CQ106" s="506"/>
      <c r="CR106" s="506"/>
      <c r="CS106" s="506"/>
      <c r="CT106" s="506"/>
      <c r="CU106" s="506"/>
      <c r="CV106" s="506"/>
      <c r="CW106" s="506"/>
      <c r="CX106" s="506"/>
      <c r="CY106" s="506"/>
      <c r="CZ106" s="506"/>
      <c r="DA106" s="506"/>
      <c r="DB106" s="506"/>
      <c r="DC106" s="506"/>
      <c r="DD106" s="506"/>
      <c r="DE106" s="506"/>
      <c r="DF106" s="506"/>
      <c r="DG106" s="506"/>
      <c r="DH106" s="506"/>
      <c r="DI106" s="506"/>
      <c r="DJ106" s="506"/>
      <c r="DK106" s="506"/>
      <c r="DL106" s="506"/>
      <c r="DM106" s="506"/>
      <c r="DN106" s="506"/>
      <c r="DO106" s="506"/>
      <c r="DP106" s="506"/>
      <c r="DQ106" s="506"/>
      <c r="DR106" s="506"/>
      <c r="DS106" s="506"/>
      <c r="DT106" s="506"/>
      <c r="DU106" s="506"/>
      <c r="DV106" s="506"/>
      <c r="DW106" s="506"/>
      <c r="DX106" s="506"/>
      <c r="DY106" s="506"/>
      <c r="DZ106" s="506"/>
      <c r="EA106" s="506"/>
      <c r="EB106" s="506"/>
      <c r="EC106" s="506"/>
      <c r="ED106" s="506"/>
      <c r="EE106" s="506"/>
      <c r="EF106" s="506"/>
      <c r="EG106" s="506"/>
      <c r="EH106" s="506"/>
      <c r="EI106" s="506"/>
      <c r="EJ106" s="506"/>
    </row>
    <row r="107" spans="1:140" x14ac:dyDescent="0.25">
      <c r="B107" s="506"/>
      <c r="C107" s="506"/>
      <c r="D107" s="506"/>
      <c r="E107" s="506"/>
      <c r="F107" s="506"/>
      <c r="G107" s="506"/>
      <c r="H107" s="506"/>
      <c r="I107" s="506"/>
      <c r="J107" s="506"/>
      <c r="K107" s="506"/>
      <c r="L107" s="506"/>
      <c r="M107" s="506"/>
      <c r="N107" s="506"/>
      <c r="O107" s="506"/>
      <c r="P107" s="506"/>
      <c r="Q107" s="506"/>
      <c r="R107" s="506"/>
      <c r="S107" s="506"/>
      <c r="T107" s="506"/>
      <c r="U107" s="506"/>
      <c r="V107" s="506"/>
      <c r="W107" s="506"/>
      <c r="X107" s="506"/>
      <c r="Y107" s="506"/>
      <c r="Z107" s="506"/>
      <c r="AA107" s="506"/>
      <c r="AB107" s="506"/>
      <c r="AC107" s="506"/>
      <c r="AD107" s="506"/>
      <c r="AE107" s="506"/>
      <c r="AF107" s="506"/>
      <c r="AG107" s="506"/>
      <c r="AH107" s="506"/>
      <c r="AI107" s="506"/>
      <c r="AJ107" s="506"/>
      <c r="AK107" s="506"/>
      <c r="AL107" s="506"/>
      <c r="AM107" s="506"/>
      <c r="AN107" s="506"/>
      <c r="AO107" s="506"/>
      <c r="AP107" s="506"/>
      <c r="AQ107" s="506"/>
      <c r="AR107" s="506"/>
      <c r="AS107" s="506"/>
      <c r="AT107" s="506"/>
      <c r="AU107" s="506"/>
      <c r="AV107" s="506"/>
      <c r="AW107" s="506"/>
      <c r="AX107" s="506"/>
      <c r="AY107" s="506"/>
      <c r="AZ107" s="506"/>
      <c r="BA107" s="506"/>
      <c r="BB107" s="506"/>
      <c r="BC107" s="506"/>
      <c r="BD107" s="506"/>
      <c r="BE107" s="506"/>
      <c r="BF107" s="506"/>
      <c r="BG107" s="506"/>
      <c r="BH107" s="506"/>
      <c r="BI107" s="506"/>
      <c r="BJ107" s="506"/>
      <c r="BK107" s="506"/>
      <c r="BL107" s="506"/>
      <c r="BM107" s="506"/>
      <c r="BN107" s="506"/>
      <c r="BO107" s="506"/>
      <c r="BP107" s="506"/>
      <c r="BQ107" s="506"/>
      <c r="BR107" s="506"/>
      <c r="BS107" s="506"/>
      <c r="BT107" s="506"/>
      <c r="BU107" s="506"/>
      <c r="BV107" s="506"/>
      <c r="BW107" s="506"/>
      <c r="BX107" s="506"/>
      <c r="BY107" s="506"/>
      <c r="BZ107" s="506"/>
      <c r="CA107" s="506"/>
      <c r="CB107" s="506"/>
      <c r="CC107" s="506"/>
      <c r="CD107" s="506"/>
      <c r="CE107" s="506"/>
      <c r="CF107" s="506"/>
      <c r="CG107" s="506"/>
      <c r="CH107" s="506"/>
      <c r="CI107" s="506"/>
      <c r="CJ107" s="506"/>
      <c r="CK107" s="506"/>
      <c r="CL107" s="506"/>
      <c r="CM107" s="506"/>
      <c r="CN107" s="506"/>
      <c r="CO107" s="506"/>
      <c r="CP107" s="506"/>
      <c r="CQ107" s="506"/>
      <c r="CR107" s="506"/>
      <c r="CS107" s="506"/>
      <c r="CT107" s="506"/>
      <c r="CU107" s="506"/>
      <c r="CV107" s="506"/>
      <c r="CW107" s="506"/>
      <c r="CX107" s="506"/>
      <c r="CY107" s="506"/>
      <c r="CZ107" s="506"/>
      <c r="DA107" s="506"/>
      <c r="DB107" s="506"/>
      <c r="DC107" s="506"/>
      <c r="DD107" s="506"/>
      <c r="DE107" s="506"/>
      <c r="DF107" s="506"/>
      <c r="DG107" s="506"/>
      <c r="DH107" s="506"/>
      <c r="DI107" s="506"/>
      <c r="DJ107" s="506"/>
      <c r="DK107" s="506"/>
      <c r="DL107" s="506"/>
      <c r="DM107" s="506"/>
      <c r="DN107" s="506"/>
      <c r="DO107" s="506"/>
      <c r="DP107" s="506"/>
      <c r="DQ107" s="506"/>
      <c r="DR107" s="506"/>
      <c r="DS107" s="506"/>
      <c r="DT107" s="506"/>
      <c r="DU107" s="506"/>
      <c r="DV107" s="506"/>
      <c r="DW107" s="506"/>
      <c r="DX107" s="506"/>
      <c r="DY107" s="506"/>
      <c r="DZ107" s="506"/>
      <c r="EA107" s="506"/>
      <c r="EB107" s="506"/>
      <c r="EC107" s="506"/>
      <c r="ED107" s="506"/>
      <c r="EE107" s="506"/>
      <c r="EF107" s="506"/>
      <c r="EG107" s="506"/>
      <c r="EH107" s="506"/>
      <c r="EI107" s="506"/>
      <c r="EJ107" s="506"/>
    </row>
    <row r="108" spans="1:140" x14ac:dyDescent="0.25">
      <c r="B108" s="506"/>
      <c r="C108" s="506"/>
      <c r="D108" s="506"/>
      <c r="E108" s="506"/>
      <c r="F108" s="506"/>
      <c r="G108" s="506"/>
      <c r="H108" s="506"/>
      <c r="I108" s="506"/>
      <c r="J108" s="506"/>
      <c r="K108" s="506"/>
      <c r="L108" s="506"/>
      <c r="M108" s="506"/>
      <c r="N108" s="506"/>
      <c r="O108" s="506"/>
      <c r="P108" s="506"/>
      <c r="Q108" s="506"/>
      <c r="R108" s="506"/>
      <c r="S108" s="506"/>
      <c r="T108" s="506"/>
      <c r="U108" s="506"/>
      <c r="V108" s="506"/>
      <c r="W108" s="506"/>
      <c r="X108" s="506"/>
      <c r="Y108" s="506"/>
      <c r="Z108" s="506"/>
      <c r="AA108" s="506"/>
      <c r="AB108" s="506"/>
      <c r="AC108" s="506"/>
      <c r="AD108" s="506"/>
      <c r="AE108" s="506"/>
      <c r="AF108" s="506"/>
      <c r="AG108" s="506"/>
      <c r="AH108" s="506"/>
      <c r="AI108" s="506"/>
      <c r="AJ108" s="506"/>
      <c r="AK108" s="506"/>
      <c r="AL108" s="506"/>
      <c r="AM108" s="506"/>
      <c r="AN108" s="506"/>
      <c r="AO108" s="506"/>
      <c r="AP108" s="506"/>
      <c r="AQ108" s="506"/>
      <c r="AR108" s="506"/>
      <c r="AS108" s="506"/>
      <c r="AT108" s="506"/>
      <c r="AU108" s="506"/>
      <c r="AV108" s="506"/>
      <c r="AW108" s="506"/>
      <c r="AX108" s="506"/>
      <c r="AY108" s="506"/>
      <c r="AZ108" s="506"/>
      <c r="BA108" s="506"/>
      <c r="BB108" s="506"/>
      <c r="BC108" s="506"/>
      <c r="BD108" s="506"/>
      <c r="BE108" s="506"/>
      <c r="BF108" s="506"/>
      <c r="BG108" s="506"/>
      <c r="BH108" s="506"/>
      <c r="BI108" s="506"/>
      <c r="BJ108" s="506"/>
      <c r="BK108" s="506"/>
      <c r="BL108" s="506"/>
      <c r="BM108" s="506"/>
      <c r="BN108" s="506"/>
      <c r="BO108" s="506"/>
      <c r="BP108" s="506"/>
      <c r="BQ108" s="506"/>
      <c r="BR108" s="506"/>
      <c r="BS108" s="506"/>
      <c r="BT108" s="506"/>
      <c r="BU108" s="506"/>
      <c r="BV108" s="506"/>
      <c r="BW108" s="506"/>
      <c r="BX108" s="506"/>
      <c r="BY108" s="506"/>
      <c r="BZ108" s="506"/>
      <c r="CA108" s="506"/>
      <c r="CB108" s="506"/>
      <c r="CC108" s="506"/>
      <c r="CD108" s="506"/>
      <c r="CE108" s="506"/>
      <c r="CF108" s="506"/>
      <c r="CG108" s="506"/>
      <c r="CH108" s="506"/>
      <c r="CI108" s="506"/>
      <c r="CJ108" s="506"/>
      <c r="CK108" s="506"/>
      <c r="CL108" s="506"/>
      <c r="CM108" s="506"/>
      <c r="CN108" s="506"/>
      <c r="CO108" s="506"/>
      <c r="CP108" s="506"/>
      <c r="CQ108" s="506"/>
      <c r="CR108" s="506"/>
      <c r="CS108" s="506"/>
      <c r="CT108" s="506"/>
      <c r="CU108" s="506"/>
      <c r="CV108" s="506"/>
      <c r="CW108" s="506"/>
      <c r="CX108" s="506"/>
      <c r="CY108" s="506"/>
      <c r="CZ108" s="506"/>
      <c r="DA108" s="506"/>
      <c r="DB108" s="506"/>
      <c r="DC108" s="506"/>
      <c r="DD108" s="506"/>
      <c r="DE108" s="506"/>
      <c r="DF108" s="506"/>
      <c r="DG108" s="506"/>
      <c r="DH108" s="506"/>
      <c r="DI108" s="506"/>
      <c r="DJ108" s="506"/>
      <c r="DK108" s="506"/>
      <c r="DL108" s="506"/>
      <c r="DM108" s="506"/>
      <c r="DN108" s="506"/>
      <c r="DO108" s="506"/>
      <c r="DP108" s="506"/>
      <c r="DQ108" s="506"/>
      <c r="DR108" s="506"/>
      <c r="DS108" s="506"/>
      <c r="DT108" s="506"/>
      <c r="DU108" s="506"/>
      <c r="DV108" s="506"/>
      <c r="DW108" s="506"/>
      <c r="DX108" s="506"/>
      <c r="DY108" s="506"/>
      <c r="DZ108" s="506"/>
      <c r="EA108" s="506"/>
      <c r="EB108" s="506"/>
      <c r="EC108" s="506"/>
      <c r="ED108" s="506"/>
      <c r="EE108" s="506"/>
      <c r="EF108" s="506"/>
      <c r="EG108" s="506"/>
      <c r="EH108" s="506"/>
      <c r="EI108" s="506"/>
      <c r="EJ108" s="506"/>
    </row>
    <row r="109" spans="1:140" x14ac:dyDescent="0.25">
      <c r="B109" s="506"/>
      <c r="C109" s="506"/>
      <c r="D109" s="506"/>
      <c r="E109" s="506"/>
      <c r="F109" s="506"/>
      <c r="G109" s="506"/>
      <c r="H109" s="506"/>
      <c r="I109" s="506"/>
      <c r="J109" s="506"/>
      <c r="K109" s="506"/>
      <c r="L109" s="506"/>
      <c r="M109" s="506"/>
      <c r="N109" s="506"/>
      <c r="O109" s="506"/>
      <c r="P109" s="506"/>
      <c r="Q109" s="506"/>
      <c r="R109" s="506"/>
      <c r="S109" s="506"/>
      <c r="T109" s="506"/>
      <c r="U109" s="506"/>
      <c r="V109" s="506"/>
      <c r="W109" s="506"/>
      <c r="X109" s="506"/>
      <c r="Y109" s="506"/>
      <c r="Z109" s="506"/>
      <c r="AA109" s="506"/>
      <c r="AB109" s="506"/>
      <c r="AC109" s="506"/>
      <c r="AD109" s="506"/>
      <c r="AE109" s="506"/>
      <c r="AF109" s="506"/>
      <c r="AG109" s="506"/>
      <c r="AH109" s="506"/>
      <c r="AI109" s="506"/>
      <c r="AJ109" s="506"/>
      <c r="AK109" s="506"/>
      <c r="AL109" s="506"/>
      <c r="AM109" s="506"/>
      <c r="AN109" s="506"/>
      <c r="AO109" s="506"/>
      <c r="AP109" s="506"/>
      <c r="AQ109" s="506"/>
      <c r="AR109" s="506"/>
      <c r="AS109" s="506"/>
      <c r="AT109" s="506"/>
      <c r="AU109" s="506"/>
      <c r="AV109" s="506"/>
      <c r="AW109" s="506"/>
      <c r="AX109" s="506"/>
      <c r="AY109" s="506"/>
      <c r="AZ109" s="506"/>
      <c r="BA109" s="506"/>
      <c r="BB109" s="506"/>
      <c r="BC109" s="506"/>
      <c r="BD109" s="506"/>
      <c r="BE109" s="506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06"/>
      <c r="BZ109" s="506"/>
      <c r="CA109" s="506"/>
      <c r="CB109" s="506"/>
      <c r="CC109" s="506"/>
      <c r="CD109" s="506"/>
      <c r="CE109" s="506"/>
      <c r="CF109" s="506"/>
      <c r="CG109" s="506"/>
      <c r="CH109" s="506"/>
      <c r="CI109" s="506"/>
      <c r="CJ109" s="506"/>
      <c r="CK109" s="506"/>
      <c r="CL109" s="506"/>
      <c r="CM109" s="506"/>
      <c r="CN109" s="506"/>
      <c r="CO109" s="506"/>
      <c r="CP109" s="506"/>
      <c r="CQ109" s="506"/>
      <c r="CR109" s="506"/>
      <c r="CS109" s="506"/>
      <c r="CT109" s="506"/>
      <c r="CU109" s="506"/>
      <c r="CV109" s="506"/>
      <c r="CW109" s="506"/>
      <c r="CX109" s="506"/>
      <c r="CY109" s="506"/>
      <c r="CZ109" s="506"/>
      <c r="DA109" s="506"/>
      <c r="DB109" s="506"/>
      <c r="DC109" s="506"/>
      <c r="DD109" s="506"/>
      <c r="DE109" s="506"/>
      <c r="DF109" s="506"/>
      <c r="DG109" s="506"/>
      <c r="DH109" s="506"/>
      <c r="DI109" s="506"/>
      <c r="DJ109" s="506"/>
      <c r="DK109" s="506"/>
      <c r="DL109" s="506"/>
      <c r="DM109" s="506"/>
      <c r="DN109" s="506"/>
      <c r="DO109" s="506"/>
      <c r="DP109" s="506"/>
      <c r="DQ109" s="506"/>
      <c r="DR109" s="506"/>
      <c r="DS109" s="506"/>
      <c r="DT109" s="506"/>
      <c r="DU109" s="506"/>
      <c r="DV109" s="506"/>
      <c r="DW109" s="506"/>
      <c r="DX109" s="506"/>
      <c r="DY109" s="506"/>
      <c r="DZ109" s="506"/>
      <c r="EA109" s="506"/>
      <c r="EB109" s="506"/>
      <c r="EC109" s="506"/>
      <c r="ED109" s="506"/>
      <c r="EE109" s="506"/>
      <c r="EF109" s="506"/>
      <c r="EG109" s="506"/>
      <c r="EH109" s="506"/>
      <c r="EI109" s="506"/>
      <c r="EJ109" s="506"/>
    </row>
    <row r="110" spans="1:140" x14ac:dyDescent="0.25">
      <c r="B110" s="506"/>
      <c r="C110" s="506"/>
      <c r="D110" s="506"/>
      <c r="E110" s="506"/>
      <c r="F110" s="506"/>
      <c r="G110" s="506"/>
      <c r="H110" s="506"/>
      <c r="I110" s="506"/>
      <c r="J110" s="506"/>
      <c r="K110" s="506"/>
      <c r="L110" s="506"/>
      <c r="M110" s="506"/>
      <c r="N110" s="506"/>
      <c r="O110" s="506"/>
      <c r="P110" s="506"/>
      <c r="Q110" s="506"/>
      <c r="R110" s="506"/>
      <c r="S110" s="506"/>
      <c r="T110" s="506"/>
      <c r="U110" s="506"/>
      <c r="V110" s="506"/>
      <c r="W110" s="506"/>
      <c r="X110" s="506"/>
      <c r="Y110" s="506"/>
      <c r="Z110" s="506"/>
      <c r="AA110" s="506"/>
      <c r="AB110" s="506"/>
      <c r="AC110" s="506"/>
      <c r="AD110" s="506"/>
      <c r="AE110" s="506"/>
      <c r="AF110" s="506"/>
      <c r="AG110" s="506"/>
      <c r="AH110" s="506"/>
      <c r="AI110" s="506"/>
      <c r="AJ110" s="506"/>
      <c r="AK110" s="506"/>
      <c r="AL110" s="506"/>
      <c r="AM110" s="506"/>
      <c r="AN110" s="506"/>
      <c r="AO110" s="506"/>
      <c r="AP110" s="506"/>
      <c r="AQ110" s="506"/>
      <c r="AR110" s="506"/>
      <c r="AS110" s="506"/>
      <c r="AT110" s="506"/>
      <c r="AU110" s="506"/>
      <c r="AV110" s="506"/>
      <c r="AW110" s="506"/>
      <c r="AX110" s="506"/>
      <c r="AY110" s="506"/>
      <c r="AZ110" s="506"/>
      <c r="BA110" s="506"/>
      <c r="BB110" s="506"/>
      <c r="BC110" s="506"/>
      <c r="BD110" s="506"/>
      <c r="BE110" s="506"/>
      <c r="BF110" s="506"/>
      <c r="BG110" s="506"/>
      <c r="BH110" s="506"/>
      <c r="BI110" s="506"/>
      <c r="BJ110" s="506"/>
      <c r="BK110" s="506"/>
      <c r="BL110" s="506"/>
      <c r="BM110" s="506"/>
      <c r="BN110" s="506"/>
      <c r="BO110" s="506"/>
      <c r="BP110" s="506"/>
      <c r="BQ110" s="506"/>
      <c r="BR110" s="506"/>
      <c r="BS110" s="506"/>
      <c r="BT110" s="506"/>
      <c r="BU110" s="506"/>
      <c r="BV110" s="506"/>
      <c r="BW110" s="506"/>
      <c r="BX110" s="506"/>
      <c r="BY110" s="506"/>
      <c r="BZ110" s="506"/>
      <c r="CA110" s="506"/>
      <c r="CB110" s="506"/>
      <c r="CC110" s="506"/>
      <c r="CD110" s="506"/>
      <c r="CE110" s="506"/>
      <c r="CF110" s="506"/>
      <c r="CG110" s="506"/>
      <c r="CH110" s="506"/>
      <c r="CI110" s="506"/>
      <c r="CJ110" s="506"/>
      <c r="CK110" s="506"/>
      <c r="CL110" s="506"/>
      <c r="CM110" s="506"/>
      <c r="CN110" s="506"/>
      <c r="CO110" s="506"/>
      <c r="CP110" s="506"/>
      <c r="CQ110" s="506"/>
      <c r="CR110" s="506"/>
      <c r="CS110" s="506"/>
      <c r="CT110" s="506"/>
      <c r="CU110" s="506"/>
      <c r="CV110" s="506"/>
      <c r="CW110" s="506"/>
      <c r="CX110" s="506"/>
      <c r="CY110" s="506"/>
      <c r="CZ110" s="506"/>
      <c r="DA110" s="506"/>
      <c r="DB110" s="506"/>
      <c r="DC110" s="506"/>
      <c r="DD110" s="506"/>
      <c r="DE110" s="506"/>
      <c r="DF110" s="506"/>
      <c r="DG110" s="506"/>
      <c r="DH110" s="506"/>
      <c r="DI110" s="506"/>
      <c r="DJ110" s="506"/>
      <c r="DK110" s="506"/>
      <c r="DL110" s="506"/>
      <c r="DM110" s="506"/>
      <c r="DN110" s="506"/>
      <c r="DO110" s="506"/>
      <c r="DP110" s="506"/>
      <c r="DQ110" s="506"/>
      <c r="DR110" s="506"/>
      <c r="DS110" s="506"/>
      <c r="DT110" s="506"/>
      <c r="DU110" s="506"/>
      <c r="DV110" s="506"/>
      <c r="DW110" s="506"/>
      <c r="DX110" s="506"/>
      <c r="DY110" s="506"/>
      <c r="DZ110" s="506"/>
      <c r="EA110" s="506"/>
      <c r="EB110" s="506"/>
      <c r="EC110" s="506"/>
      <c r="ED110" s="506"/>
      <c r="EE110" s="506"/>
      <c r="EF110" s="506"/>
      <c r="EG110" s="506"/>
      <c r="EH110" s="506"/>
      <c r="EI110" s="506"/>
      <c r="EJ110" s="506"/>
    </row>
    <row r="111" spans="1:140" x14ac:dyDescent="0.25">
      <c r="B111" s="506"/>
      <c r="C111" s="506"/>
      <c r="D111" s="506"/>
      <c r="E111" s="506"/>
      <c r="F111" s="506"/>
      <c r="G111" s="506"/>
      <c r="H111" s="506"/>
      <c r="I111" s="506"/>
      <c r="J111" s="506"/>
      <c r="K111" s="506"/>
      <c r="L111" s="506"/>
      <c r="M111" s="506"/>
      <c r="N111" s="506"/>
      <c r="O111" s="506"/>
      <c r="P111" s="506"/>
      <c r="Q111" s="506"/>
      <c r="R111" s="506"/>
      <c r="S111" s="506"/>
      <c r="T111" s="506"/>
      <c r="U111" s="506"/>
      <c r="V111" s="506"/>
      <c r="W111" s="506"/>
      <c r="X111" s="506"/>
      <c r="Y111" s="506"/>
      <c r="Z111" s="506"/>
      <c r="AA111" s="506"/>
      <c r="AB111" s="506"/>
      <c r="AC111" s="506"/>
      <c r="AD111" s="506"/>
      <c r="AE111" s="506"/>
      <c r="AF111" s="506"/>
      <c r="AG111" s="506"/>
      <c r="AH111" s="506"/>
      <c r="AI111" s="506"/>
      <c r="AJ111" s="506"/>
      <c r="AK111" s="506"/>
      <c r="AL111" s="506"/>
      <c r="AM111" s="506"/>
      <c r="AN111" s="506"/>
      <c r="AO111" s="506"/>
      <c r="AP111" s="506"/>
      <c r="AQ111" s="506"/>
      <c r="AR111" s="506"/>
      <c r="AS111" s="506"/>
      <c r="AT111" s="506"/>
      <c r="AU111" s="506"/>
      <c r="AV111" s="506"/>
      <c r="AW111" s="506"/>
      <c r="AX111" s="506"/>
      <c r="AY111" s="506"/>
      <c r="AZ111" s="506"/>
      <c r="BA111" s="506"/>
      <c r="BB111" s="506"/>
      <c r="BC111" s="506"/>
      <c r="BD111" s="506"/>
      <c r="BE111" s="506"/>
      <c r="BF111" s="506"/>
      <c r="BG111" s="506"/>
      <c r="BH111" s="506"/>
      <c r="BI111" s="506"/>
      <c r="BJ111" s="506"/>
      <c r="BK111" s="506"/>
      <c r="BL111" s="506"/>
      <c r="BM111" s="506"/>
      <c r="BN111" s="506"/>
      <c r="BO111" s="506"/>
      <c r="BP111" s="506"/>
      <c r="BQ111" s="506"/>
      <c r="BR111" s="506"/>
      <c r="BS111" s="506"/>
      <c r="BT111" s="506"/>
      <c r="BU111" s="506"/>
      <c r="BV111" s="506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6"/>
      <c r="CL111" s="506"/>
      <c r="CM111" s="506"/>
      <c r="CN111" s="506"/>
      <c r="CO111" s="506"/>
      <c r="CP111" s="506"/>
      <c r="CQ111" s="506"/>
      <c r="CR111" s="506"/>
      <c r="CS111" s="506"/>
      <c r="CT111" s="506"/>
      <c r="CU111" s="506"/>
      <c r="CV111" s="506"/>
      <c r="CW111" s="506"/>
      <c r="CX111" s="506"/>
      <c r="CY111" s="506"/>
      <c r="CZ111" s="506"/>
      <c r="DA111" s="506"/>
      <c r="DB111" s="506"/>
      <c r="DC111" s="506"/>
      <c r="DD111" s="506"/>
      <c r="DE111" s="506"/>
      <c r="DF111" s="506"/>
      <c r="DG111" s="506"/>
      <c r="DH111" s="506"/>
      <c r="DI111" s="506"/>
      <c r="DJ111" s="506"/>
      <c r="DK111" s="506"/>
      <c r="DL111" s="506"/>
      <c r="DM111" s="506"/>
      <c r="DN111" s="506"/>
      <c r="DO111" s="506"/>
      <c r="DP111" s="506"/>
      <c r="DQ111" s="506"/>
      <c r="DR111" s="506"/>
      <c r="DS111" s="506"/>
      <c r="DT111" s="506"/>
      <c r="DU111" s="506"/>
      <c r="DV111" s="506"/>
      <c r="DW111" s="506"/>
      <c r="DX111" s="506"/>
      <c r="DY111" s="506"/>
      <c r="DZ111" s="506"/>
      <c r="EA111" s="506"/>
      <c r="EB111" s="506"/>
      <c r="EC111" s="506"/>
      <c r="ED111" s="506"/>
      <c r="EE111" s="506"/>
      <c r="EF111" s="506"/>
      <c r="EG111" s="506"/>
      <c r="EH111" s="506"/>
      <c r="EI111" s="506"/>
      <c r="EJ111" s="506"/>
    </row>
    <row r="112" spans="1:140" x14ac:dyDescent="0.25">
      <c r="B112" s="506"/>
      <c r="C112" s="506"/>
      <c r="D112" s="506"/>
      <c r="E112" s="506"/>
      <c r="F112" s="506"/>
      <c r="G112" s="506"/>
      <c r="H112" s="506"/>
      <c r="I112" s="506"/>
      <c r="J112" s="506"/>
      <c r="K112" s="506"/>
      <c r="L112" s="506"/>
      <c r="M112" s="506"/>
      <c r="N112" s="506"/>
      <c r="O112" s="506"/>
      <c r="P112" s="506"/>
      <c r="Q112" s="506"/>
      <c r="R112" s="506"/>
      <c r="S112" s="506"/>
      <c r="T112" s="506"/>
      <c r="U112" s="506"/>
      <c r="V112" s="506"/>
      <c r="W112" s="506"/>
      <c r="X112" s="506"/>
      <c r="Y112" s="506"/>
      <c r="Z112" s="506"/>
      <c r="AA112" s="506"/>
      <c r="AB112" s="506"/>
      <c r="AC112" s="506"/>
      <c r="AD112" s="506"/>
      <c r="AE112" s="506"/>
      <c r="AF112" s="506"/>
      <c r="AG112" s="506"/>
      <c r="AH112" s="506"/>
      <c r="AI112" s="506"/>
      <c r="AJ112" s="506"/>
      <c r="AK112" s="506"/>
      <c r="AL112" s="506"/>
      <c r="AM112" s="506"/>
      <c r="AN112" s="506"/>
      <c r="AO112" s="506"/>
      <c r="AP112" s="506"/>
      <c r="AQ112" s="506"/>
      <c r="AR112" s="506"/>
      <c r="AS112" s="506"/>
      <c r="AT112" s="506"/>
      <c r="AU112" s="506"/>
      <c r="AV112" s="506"/>
      <c r="AW112" s="506"/>
      <c r="AX112" s="506"/>
      <c r="AY112" s="506"/>
      <c r="AZ112" s="506"/>
      <c r="BA112" s="506"/>
      <c r="BB112" s="506"/>
      <c r="BC112" s="506"/>
      <c r="BD112" s="506"/>
      <c r="BE112" s="506"/>
      <c r="BF112" s="506"/>
      <c r="BG112" s="506"/>
      <c r="BH112" s="506"/>
      <c r="BI112" s="506"/>
      <c r="BJ112" s="506"/>
      <c r="BK112" s="506"/>
      <c r="BL112" s="506"/>
      <c r="BM112" s="506"/>
      <c r="BN112" s="506"/>
      <c r="BO112" s="506"/>
      <c r="BP112" s="506"/>
      <c r="BQ112" s="506"/>
      <c r="BR112" s="506"/>
      <c r="BS112" s="506"/>
      <c r="BT112" s="506"/>
      <c r="BU112" s="506"/>
      <c r="BV112" s="506"/>
      <c r="BW112" s="506"/>
      <c r="BX112" s="506"/>
      <c r="BY112" s="506"/>
      <c r="BZ112" s="506"/>
      <c r="CA112" s="506"/>
      <c r="CB112" s="506"/>
      <c r="CC112" s="506"/>
      <c r="CD112" s="506"/>
      <c r="CE112" s="506"/>
      <c r="CF112" s="506"/>
      <c r="CG112" s="506"/>
      <c r="CH112" s="506"/>
      <c r="CI112" s="506"/>
      <c r="CJ112" s="506"/>
      <c r="CK112" s="506"/>
      <c r="CL112" s="506"/>
      <c r="CM112" s="506"/>
      <c r="CN112" s="506"/>
      <c r="CO112" s="506"/>
      <c r="CP112" s="506"/>
      <c r="CQ112" s="506"/>
      <c r="CR112" s="506"/>
      <c r="CS112" s="506"/>
      <c r="CT112" s="506"/>
      <c r="CU112" s="506"/>
      <c r="CV112" s="506"/>
      <c r="CW112" s="506"/>
      <c r="CX112" s="506"/>
      <c r="CY112" s="506"/>
      <c r="CZ112" s="506"/>
      <c r="DA112" s="506"/>
      <c r="DB112" s="506"/>
      <c r="DC112" s="506"/>
      <c r="DD112" s="506"/>
      <c r="DE112" s="506"/>
      <c r="DF112" s="506"/>
      <c r="DG112" s="506"/>
      <c r="DH112" s="506"/>
      <c r="DI112" s="506"/>
      <c r="DJ112" s="506"/>
      <c r="DK112" s="506"/>
      <c r="DL112" s="506"/>
      <c r="DM112" s="506"/>
      <c r="DN112" s="506"/>
      <c r="DO112" s="506"/>
      <c r="DP112" s="506"/>
      <c r="DQ112" s="506"/>
      <c r="DR112" s="506"/>
      <c r="DS112" s="506"/>
      <c r="DT112" s="506"/>
      <c r="DU112" s="506"/>
      <c r="DV112" s="506"/>
      <c r="DW112" s="506"/>
      <c r="DX112" s="506"/>
      <c r="DY112" s="506"/>
      <c r="DZ112" s="506"/>
      <c r="EA112" s="506"/>
      <c r="EB112" s="506"/>
      <c r="EC112" s="506"/>
      <c r="ED112" s="506"/>
      <c r="EE112" s="506"/>
      <c r="EF112" s="506"/>
      <c r="EG112" s="506"/>
      <c r="EH112" s="506"/>
      <c r="EI112" s="506"/>
      <c r="EJ112" s="506"/>
    </row>
    <row r="113" spans="2:140" x14ac:dyDescent="0.25">
      <c r="B113" s="506"/>
      <c r="C113" s="506"/>
      <c r="D113" s="506"/>
      <c r="E113" s="506"/>
      <c r="F113" s="506"/>
      <c r="G113" s="506"/>
      <c r="H113" s="506"/>
      <c r="I113" s="506"/>
      <c r="J113" s="506"/>
      <c r="K113" s="506"/>
      <c r="L113" s="506"/>
      <c r="M113" s="506"/>
      <c r="N113" s="506"/>
      <c r="O113" s="506"/>
      <c r="P113" s="506"/>
      <c r="Q113" s="506"/>
      <c r="R113" s="506"/>
      <c r="S113" s="506"/>
      <c r="T113" s="506"/>
      <c r="U113" s="506"/>
      <c r="V113" s="506"/>
      <c r="W113" s="506"/>
      <c r="X113" s="506"/>
      <c r="Y113" s="506"/>
      <c r="Z113" s="506"/>
      <c r="AA113" s="506"/>
      <c r="AB113" s="506"/>
      <c r="AC113" s="506"/>
      <c r="AD113" s="506"/>
      <c r="AE113" s="506"/>
      <c r="AF113" s="506"/>
      <c r="AG113" s="506"/>
      <c r="AH113" s="506"/>
      <c r="AI113" s="506"/>
      <c r="AJ113" s="506"/>
      <c r="AK113" s="506"/>
      <c r="AL113" s="506"/>
      <c r="AM113" s="506"/>
      <c r="AN113" s="506"/>
      <c r="AO113" s="506"/>
      <c r="AP113" s="506"/>
      <c r="AQ113" s="506"/>
      <c r="AR113" s="506"/>
      <c r="AS113" s="506"/>
      <c r="AT113" s="506"/>
      <c r="AU113" s="506"/>
      <c r="AV113" s="506"/>
      <c r="AW113" s="506"/>
      <c r="AX113" s="506"/>
      <c r="AY113" s="506"/>
      <c r="AZ113" s="506"/>
      <c r="BA113" s="506"/>
      <c r="BB113" s="506"/>
      <c r="BC113" s="506"/>
      <c r="BD113" s="506"/>
      <c r="BE113" s="506"/>
      <c r="BF113" s="506"/>
      <c r="BG113" s="506"/>
      <c r="BH113" s="506"/>
      <c r="BI113" s="506"/>
      <c r="BJ113" s="506"/>
      <c r="BK113" s="506"/>
      <c r="BL113" s="506"/>
      <c r="BM113" s="506"/>
      <c r="BN113" s="506"/>
      <c r="BO113" s="506"/>
      <c r="BP113" s="506"/>
      <c r="BQ113" s="506"/>
      <c r="BR113" s="506"/>
      <c r="BS113" s="506"/>
      <c r="BT113" s="506"/>
      <c r="BU113" s="506"/>
      <c r="BV113" s="506"/>
      <c r="BW113" s="506"/>
      <c r="BX113" s="506"/>
      <c r="BY113" s="506"/>
      <c r="BZ113" s="506"/>
      <c r="CA113" s="506"/>
      <c r="CB113" s="506"/>
      <c r="CC113" s="506"/>
      <c r="CD113" s="506"/>
      <c r="CE113" s="506"/>
      <c r="CF113" s="506"/>
      <c r="CG113" s="506"/>
      <c r="CH113" s="506"/>
      <c r="CI113" s="506"/>
      <c r="CJ113" s="506"/>
      <c r="CK113" s="506"/>
      <c r="CL113" s="506"/>
      <c r="CM113" s="506"/>
      <c r="CN113" s="506"/>
      <c r="CO113" s="506"/>
      <c r="CP113" s="506"/>
      <c r="CQ113" s="506"/>
      <c r="CR113" s="506"/>
      <c r="CS113" s="506"/>
      <c r="CT113" s="506"/>
      <c r="CU113" s="506"/>
      <c r="CV113" s="506"/>
      <c r="CW113" s="506"/>
      <c r="CX113" s="506"/>
      <c r="CY113" s="506"/>
      <c r="CZ113" s="506"/>
      <c r="DA113" s="506"/>
      <c r="DB113" s="506"/>
      <c r="DC113" s="506"/>
      <c r="DD113" s="506"/>
      <c r="DE113" s="506"/>
      <c r="DF113" s="506"/>
      <c r="DG113" s="506"/>
      <c r="DH113" s="506"/>
      <c r="DI113" s="506"/>
      <c r="DJ113" s="506"/>
      <c r="DK113" s="506"/>
      <c r="DL113" s="506"/>
      <c r="DM113" s="506"/>
      <c r="DN113" s="506"/>
      <c r="DO113" s="506"/>
      <c r="DP113" s="506"/>
      <c r="DQ113" s="506"/>
      <c r="DR113" s="506"/>
      <c r="DS113" s="506"/>
      <c r="DT113" s="506"/>
      <c r="DU113" s="506"/>
      <c r="DV113" s="506"/>
      <c r="DW113" s="506"/>
      <c r="DX113" s="506"/>
      <c r="DY113" s="506"/>
      <c r="DZ113" s="506"/>
      <c r="EA113" s="506"/>
      <c r="EB113" s="506"/>
      <c r="EC113" s="506"/>
      <c r="ED113" s="506"/>
      <c r="EE113" s="506"/>
      <c r="EF113" s="506"/>
      <c r="EG113" s="506"/>
      <c r="EH113" s="506"/>
      <c r="EI113" s="506"/>
      <c r="EJ113" s="506"/>
    </row>
    <row r="114" spans="2:140" x14ac:dyDescent="0.25">
      <c r="B114" s="506"/>
      <c r="C114" s="506"/>
      <c r="D114" s="506"/>
      <c r="E114" s="506"/>
      <c r="F114" s="506"/>
      <c r="G114" s="506"/>
      <c r="H114" s="506"/>
      <c r="I114" s="506"/>
      <c r="J114" s="506"/>
      <c r="K114" s="506"/>
      <c r="L114" s="506"/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6"/>
      <c r="X114" s="506"/>
      <c r="Y114" s="506"/>
      <c r="Z114" s="506"/>
      <c r="AA114" s="506"/>
      <c r="AB114" s="506"/>
      <c r="AC114" s="506"/>
      <c r="AD114" s="506"/>
      <c r="AE114" s="506"/>
      <c r="AF114" s="506"/>
      <c r="AG114" s="506"/>
      <c r="AH114" s="506"/>
      <c r="AI114" s="506"/>
      <c r="AJ114" s="506"/>
      <c r="AK114" s="506"/>
      <c r="AL114" s="506"/>
      <c r="AM114" s="506"/>
      <c r="AN114" s="506"/>
      <c r="AO114" s="506"/>
      <c r="AP114" s="506"/>
      <c r="AQ114" s="506"/>
      <c r="AR114" s="506"/>
      <c r="AS114" s="506"/>
      <c r="AT114" s="506"/>
      <c r="AU114" s="506"/>
      <c r="AV114" s="506"/>
      <c r="AW114" s="506"/>
      <c r="AX114" s="506"/>
      <c r="AY114" s="506"/>
      <c r="AZ114" s="506"/>
      <c r="BA114" s="506"/>
      <c r="BB114" s="506"/>
      <c r="BC114" s="506"/>
      <c r="BD114" s="506"/>
      <c r="BE114" s="506"/>
      <c r="BF114" s="506"/>
      <c r="BG114" s="506"/>
      <c r="BH114" s="506"/>
      <c r="BI114" s="506"/>
      <c r="BJ114" s="506"/>
      <c r="BK114" s="506"/>
      <c r="BL114" s="506"/>
      <c r="BM114" s="506"/>
      <c r="BN114" s="506"/>
      <c r="BO114" s="506"/>
      <c r="BP114" s="506"/>
      <c r="BQ114" s="506"/>
      <c r="BR114" s="506"/>
      <c r="BS114" s="506"/>
      <c r="BT114" s="506"/>
      <c r="BU114" s="506"/>
      <c r="BV114" s="506"/>
      <c r="BW114" s="506"/>
      <c r="BX114" s="506"/>
      <c r="BY114" s="506"/>
      <c r="BZ114" s="506"/>
      <c r="CA114" s="506"/>
      <c r="CB114" s="506"/>
      <c r="CC114" s="506"/>
      <c r="CD114" s="506"/>
      <c r="CE114" s="506"/>
      <c r="CF114" s="506"/>
      <c r="CG114" s="506"/>
      <c r="CH114" s="506"/>
      <c r="CI114" s="506"/>
      <c r="CJ114" s="506"/>
      <c r="CK114" s="506"/>
      <c r="CL114" s="506"/>
      <c r="CM114" s="506"/>
      <c r="CN114" s="506"/>
      <c r="CO114" s="506"/>
      <c r="CP114" s="506"/>
      <c r="CQ114" s="506"/>
      <c r="CR114" s="506"/>
      <c r="CS114" s="506"/>
      <c r="CT114" s="506"/>
      <c r="CU114" s="506"/>
      <c r="CV114" s="506"/>
      <c r="CW114" s="506"/>
      <c r="CX114" s="506"/>
      <c r="CY114" s="506"/>
      <c r="CZ114" s="506"/>
      <c r="DA114" s="506"/>
      <c r="DB114" s="506"/>
      <c r="DC114" s="506"/>
      <c r="DD114" s="506"/>
      <c r="DE114" s="506"/>
      <c r="DF114" s="506"/>
      <c r="DG114" s="506"/>
      <c r="DH114" s="506"/>
      <c r="DI114" s="506"/>
      <c r="DJ114" s="506"/>
      <c r="DK114" s="506"/>
      <c r="DL114" s="506"/>
      <c r="DM114" s="506"/>
      <c r="DN114" s="506"/>
      <c r="DO114" s="506"/>
      <c r="DP114" s="506"/>
      <c r="DQ114" s="506"/>
      <c r="DR114" s="506"/>
      <c r="DS114" s="506"/>
      <c r="DT114" s="506"/>
      <c r="DU114" s="506"/>
      <c r="DV114" s="506"/>
      <c r="DW114" s="506"/>
      <c r="DX114" s="506"/>
      <c r="DY114" s="506"/>
      <c r="DZ114" s="506"/>
      <c r="EA114" s="506"/>
      <c r="EB114" s="506"/>
      <c r="EC114" s="506"/>
      <c r="ED114" s="506"/>
      <c r="EE114" s="506"/>
      <c r="EF114" s="506"/>
      <c r="EG114" s="506"/>
      <c r="EH114" s="506"/>
      <c r="EI114" s="506"/>
      <c r="EJ114" s="506"/>
    </row>
    <row r="115" spans="2:140" x14ac:dyDescent="0.25">
      <c r="B115" s="506"/>
      <c r="C115" s="506"/>
      <c r="D115" s="506"/>
      <c r="E115" s="506"/>
      <c r="F115" s="506"/>
      <c r="G115" s="506"/>
      <c r="H115" s="506"/>
      <c r="I115" s="506"/>
      <c r="J115" s="506"/>
      <c r="K115" s="506"/>
      <c r="L115" s="506"/>
      <c r="M115" s="506"/>
      <c r="N115" s="506"/>
      <c r="O115" s="506"/>
      <c r="P115" s="506"/>
      <c r="Q115" s="506"/>
      <c r="R115" s="506"/>
      <c r="S115" s="506"/>
      <c r="T115" s="506"/>
      <c r="U115" s="506"/>
      <c r="V115" s="506"/>
      <c r="W115" s="506"/>
      <c r="X115" s="506"/>
      <c r="Y115" s="506"/>
      <c r="Z115" s="506"/>
      <c r="AA115" s="506"/>
      <c r="AB115" s="506"/>
      <c r="AC115" s="506"/>
      <c r="AD115" s="506"/>
      <c r="AE115" s="506"/>
      <c r="AF115" s="506"/>
      <c r="AG115" s="506"/>
      <c r="AH115" s="506"/>
      <c r="AI115" s="506"/>
      <c r="AJ115" s="506"/>
      <c r="AK115" s="506"/>
      <c r="AL115" s="506"/>
      <c r="AM115" s="506"/>
      <c r="AN115" s="506"/>
      <c r="AO115" s="506"/>
      <c r="AP115" s="506"/>
      <c r="AQ115" s="506"/>
      <c r="AR115" s="506"/>
      <c r="AS115" s="506"/>
      <c r="AT115" s="506"/>
      <c r="AU115" s="506"/>
      <c r="AV115" s="506"/>
      <c r="AW115" s="506"/>
      <c r="AX115" s="506"/>
      <c r="AY115" s="506"/>
      <c r="AZ115" s="506"/>
      <c r="BA115" s="506"/>
      <c r="BB115" s="506"/>
      <c r="BC115" s="506"/>
      <c r="BD115" s="506"/>
      <c r="BE115" s="506"/>
      <c r="BF115" s="506"/>
      <c r="BG115" s="506"/>
      <c r="BH115" s="506"/>
      <c r="BI115" s="506"/>
      <c r="BJ115" s="506"/>
      <c r="BK115" s="506"/>
      <c r="BL115" s="506"/>
      <c r="BM115" s="506"/>
      <c r="BN115" s="506"/>
      <c r="BO115" s="506"/>
      <c r="BP115" s="506"/>
      <c r="BQ115" s="506"/>
      <c r="BR115" s="506"/>
      <c r="BS115" s="506"/>
      <c r="BT115" s="506"/>
      <c r="BU115" s="506"/>
      <c r="BV115" s="506"/>
      <c r="BW115" s="506"/>
      <c r="BX115" s="506"/>
      <c r="BY115" s="506"/>
      <c r="BZ115" s="506"/>
      <c r="CA115" s="506"/>
      <c r="CB115" s="506"/>
      <c r="CC115" s="506"/>
      <c r="CD115" s="506"/>
      <c r="CE115" s="506"/>
      <c r="CF115" s="506"/>
      <c r="CG115" s="506"/>
      <c r="CH115" s="506"/>
      <c r="CI115" s="506"/>
      <c r="CJ115" s="506"/>
      <c r="CK115" s="506"/>
      <c r="CL115" s="506"/>
      <c r="CM115" s="506"/>
      <c r="CN115" s="506"/>
      <c r="CO115" s="506"/>
      <c r="CP115" s="506"/>
      <c r="CQ115" s="506"/>
      <c r="CR115" s="506"/>
      <c r="CS115" s="506"/>
      <c r="CT115" s="506"/>
      <c r="CU115" s="506"/>
      <c r="CV115" s="506"/>
      <c r="CW115" s="506"/>
      <c r="CX115" s="506"/>
      <c r="CY115" s="506"/>
      <c r="CZ115" s="506"/>
      <c r="DA115" s="506"/>
      <c r="DB115" s="506"/>
      <c r="DC115" s="506"/>
      <c r="DD115" s="506"/>
      <c r="DE115" s="506"/>
      <c r="DF115" s="506"/>
      <c r="DG115" s="506"/>
      <c r="DH115" s="506"/>
      <c r="DI115" s="506"/>
      <c r="DJ115" s="506"/>
      <c r="DK115" s="506"/>
      <c r="DL115" s="506"/>
      <c r="DM115" s="506"/>
      <c r="DN115" s="506"/>
      <c r="DO115" s="506"/>
      <c r="DP115" s="506"/>
      <c r="DQ115" s="506"/>
      <c r="DR115" s="506"/>
      <c r="DS115" s="506"/>
      <c r="DT115" s="506"/>
      <c r="DU115" s="506"/>
      <c r="DV115" s="506"/>
      <c r="DW115" s="506"/>
      <c r="DX115" s="506"/>
      <c r="DY115" s="506"/>
      <c r="DZ115" s="506"/>
      <c r="EA115" s="506"/>
      <c r="EB115" s="506"/>
      <c r="EC115" s="506"/>
      <c r="ED115" s="506"/>
      <c r="EE115" s="506"/>
      <c r="EF115" s="506"/>
      <c r="EG115" s="506"/>
      <c r="EH115" s="506"/>
      <c r="EI115" s="506"/>
      <c r="EJ115" s="506"/>
    </row>
    <row r="116" spans="2:140" x14ac:dyDescent="0.25">
      <c r="B116" s="506"/>
      <c r="C116" s="506"/>
      <c r="D116" s="506"/>
      <c r="E116" s="506"/>
      <c r="F116" s="506"/>
      <c r="G116" s="506"/>
      <c r="H116" s="506"/>
      <c r="I116" s="506"/>
      <c r="J116" s="506"/>
      <c r="K116" s="506"/>
      <c r="L116" s="506"/>
      <c r="M116" s="506"/>
      <c r="N116" s="506"/>
      <c r="O116" s="506"/>
      <c r="P116" s="506"/>
      <c r="Q116" s="506"/>
      <c r="R116" s="506"/>
      <c r="S116" s="506"/>
      <c r="T116" s="506"/>
      <c r="U116" s="506"/>
      <c r="V116" s="506"/>
      <c r="W116" s="506"/>
      <c r="X116" s="506"/>
      <c r="Y116" s="506"/>
      <c r="Z116" s="506"/>
      <c r="AA116" s="506"/>
      <c r="AB116" s="506"/>
      <c r="AC116" s="506"/>
      <c r="AD116" s="506"/>
      <c r="AE116" s="506"/>
      <c r="AF116" s="506"/>
      <c r="AG116" s="506"/>
      <c r="AH116" s="506"/>
      <c r="AI116" s="506"/>
      <c r="AJ116" s="506"/>
      <c r="AK116" s="506"/>
      <c r="AL116" s="506"/>
      <c r="AM116" s="506"/>
      <c r="AN116" s="506"/>
      <c r="AO116" s="506"/>
      <c r="AP116" s="506"/>
      <c r="AQ116" s="506"/>
      <c r="AR116" s="506"/>
      <c r="AS116" s="506"/>
      <c r="AT116" s="506"/>
      <c r="AU116" s="506"/>
      <c r="AV116" s="506"/>
      <c r="AW116" s="506"/>
      <c r="AX116" s="506"/>
      <c r="AY116" s="506"/>
      <c r="AZ116" s="506"/>
      <c r="BA116" s="506"/>
      <c r="BB116" s="506"/>
      <c r="BC116" s="506"/>
      <c r="BD116" s="506"/>
      <c r="BE116" s="506"/>
      <c r="BF116" s="506"/>
      <c r="BG116" s="506"/>
      <c r="BH116" s="506"/>
      <c r="BI116" s="506"/>
      <c r="BJ116" s="506"/>
      <c r="BK116" s="506"/>
      <c r="BL116" s="506"/>
      <c r="BM116" s="506"/>
      <c r="BN116" s="506"/>
      <c r="BO116" s="506"/>
      <c r="BP116" s="506"/>
      <c r="BQ116" s="506"/>
      <c r="BR116" s="506"/>
      <c r="BS116" s="506"/>
      <c r="BT116" s="506"/>
      <c r="BU116" s="506"/>
      <c r="BV116" s="506"/>
      <c r="BW116" s="506"/>
      <c r="BX116" s="506"/>
      <c r="BY116" s="506"/>
      <c r="BZ116" s="506"/>
      <c r="CA116" s="506"/>
      <c r="CB116" s="506"/>
      <c r="CC116" s="506"/>
      <c r="CD116" s="506"/>
      <c r="CE116" s="506"/>
      <c r="CF116" s="506"/>
      <c r="CG116" s="506"/>
      <c r="CH116" s="506"/>
      <c r="CI116" s="506"/>
      <c r="CJ116" s="506"/>
      <c r="CK116" s="506"/>
      <c r="CL116" s="506"/>
      <c r="CM116" s="506"/>
      <c r="CN116" s="506"/>
      <c r="CO116" s="506"/>
      <c r="CP116" s="506"/>
      <c r="CQ116" s="506"/>
      <c r="CR116" s="506"/>
      <c r="CS116" s="506"/>
      <c r="CT116" s="506"/>
      <c r="CU116" s="506"/>
      <c r="CV116" s="506"/>
      <c r="CW116" s="506"/>
      <c r="CX116" s="506"/>
      <c r="CY116" s="506"/>
      <c r="CZ116" s="506"/>
      <c r="DA116" s="506"/>
      <c r="DB116" s="506"/>
      <c r="DC116" s="506"/>
      <c r="DD116" s="506"/>
      <c r="DE116" s="506"/>
      <c r="DF116" s="506"/>
      <c r="DG116" s="506"/>
      <c r="DH116" s="506"/>
      <c r="DI116" s="506"/>
      <c r="DJ116" s="506"/>
      <c r="DK116" s="506"/>
      <c r="DL116" s="506"/>
      <c r="DM116" s="506"/>
      <c r="DN116" s="506"/>
      <c r="DO116" s="506"/>
      <c r="DP116" s="506"/>
      <c r="DQ116" s="506"/>
      <c r="DR116" s="506"/>
      <c r="DS116" s="506"/>
      <c r="DT116" s="506"/>
      <c r="DU116" s="506"/>
      <c r="DV116" s="506"/>
      <c r="DW116" s="506"/>
      <c r="DX116" s="506"/>
      <c r="DY116" s="506"/>
      <c r="DZ116" s="506"/>
      <c r="EA116" s="506"/>
      <c r="EB116" s="506"/>
      <c r="EC116" s="506"/>
      <c r="ED116" s="506"/>
      <c r="EE116" s="506"/>
      <c r="EF116" s="506"/>
      <c r="EG116" s="506"/>
      <c r="EH116" s="506"/>
      <c r="EI116" s="506"/>
      <c r="EJ116" s="506"/>
    </row>
    <row r="117" spans="2:140" x14ac:dyDescent="0.25">
      <c r="B117" s="506"/>
      <c r="C117" s="506"/>
      <c r="D117" s="506"/>
      <c r="E117" s="506"/>
      <c r="F117" s="506"/>
      <c r="G117" s="506"/>
      <c r="H117" s="506"/>
      <c r="I117" s="506"/>
      <c r="J117" s="506"/>
      <c r="K117" s="506"/>
      <c r="L117" s="506"/>
      <c r="M117" s="506"/>
      <c r="N117" s="506"/>
      <c r="O117" s="506"/>
      <c r="P117" s="506"/>
      <c r="Q117" s="506"/>
      <c r="R117" s="506"/>
      <c r="S117" s="506"/>
      <c r="T117" s="506"/>
      <c r="U117" s="506"/>
      <c r="V117" s="506"/>
      <c r="W117" s="506"/>
      <c r="X117" s="506"/>
      <c r="Y117" s="506"/>
      <c r="Z117" s="506"/>
      <c r="AA117" s="506"/>
      <c r="AB117" s="506"/>
      <c r="AC117" s="506"/>
      <c r="AD117" s="506"/>
      <c r="AE117" s="506"/>
      <c r="AF117" s="506"/>
      <c r="AG117" s="506"/>
      <c r="AH117" s="506"/>
      <c r="AI117" s="506"/>
      <c r="AJ117" s="506"/>
      <c r="AK117" s="506"/>
      <c r="AL117" s="506"/>
      <c r="AM117" s="506"/>
      <c r="AN117" s="506"/>
      <c r="AO117" s="506"/>
      <c r="AP117" s="506"/>
      <c r="AQ117" s="506"/>
      <c r="AR117" s="506"/>
      <c r="AS117" s="506"/>
      <c r="AT117" s="506"/>
      <c r="AU117" s="506"/>
      <c r="AV117" s="506"/>
      <c r="AW117" s="506"/>
      <c r="AX117" s="506"/>
      <c r="AY117" s="506"/>
      <c r="AZ117" s="506"/>
      <c r="BA117" s="506"/>
      <c r="BB117" s="506"/>
      <c r="BC117" s="506"/>
      <c r="BD117" s="506"/>
      <c r="BE117" s="506"/>
      <c r="BF117" s="506"/>
      <c r="BG117" s="506"/>
      <c r="BH117" s="506"/>
      <c r="BI117" s="506"/>
      <c r="BJ117" s="506"/>
      <c r="BK117" s="506"/>
      <c r="BL117" s="506"/>
      <c r="BM117" s="506"/>
      <c r="BN117" s="506"/>
      <c r="BO117" s="506"/>
      <c r="BP117" s="506"/>
      <c r="BQ117" s="506"/>
      <c r="BR117" s="506"/>
      <c r="BS117" s="506"/>
      <c r="BT117" s="506"/>
      <c r="BU117" s="506"/>
      <c r="BV117" s="506"/>
      <c r="BW117" s="506"/>
      <c r="BX117" s="506"/>
      <c r="BY117" s="506"/>
      <c r="BZ117" s="506"/>
      <c r="CA117" s="506"/>
      <c r="CB117" s="506"/>
      <c r="CC117" s="506"/>
      <c r="CD117" s="506"/>
      <c r="CE117" s="506"/>
      <c r="CF117" s="506"/>
      <c r="CG117" s="506"/>
      <c r="CH117" s="506"/>
      <c r="CI117" s="506"/>
      <c r="CJ117" s="506"/>
      <c r="CK117" s="506"/>
      <c r="CL117" s="506"/>
      <c r="CM117" s="506"/>
      <c r="CN117" s="506"/>
      <c r="CO117" s="506"/>
      <c r="CP117" s="506"/>
      <c r="CQ117" s="506"/>
      <c r="CR117" s="506"/>
      <c r="CS117" s="506"/>
      <c r="CT117" s="506"/>
      <c r="CU117" s="506"/>
      <c r="CV117" s="506"/>
      <c r="CW117" s="506"/>
      <c r="CX117" s="506"/>
      <c r="CY117" s="506"/>
      <c r="CZ117" s="506"/>
      <c r="DA117" s="506"/>
      <c r="DB117" s="506"/>
      <c r="DC117" s="506"/>
      <c r="DD117" s="506"/>
      <c r="DE117" s="506"/>
      <c r="DF117" s="506"/>
      <c r="DG117" s="506"/>
      <c r="DH117" s="506"/>
      <c r="DI117" s="506"/>
      <c r="DJ117" s="506"/>
      <c r="DK117" s="506"/>
      <c r="DL117" s="506"/>
      <c r="DM117" s="506"/>
      <c r="DN117" s="506"/>
      <c r="DO117" s="506"/>
      <c r="DP117" s="506"/>
      <c r="DQ117" s="506"/>
      <c r="DR117" s="506"/>
      <c r="DS117" s="506"/>
      <c r="DT117" s="506"/>
      <c r="DU117" s="506"/>
      <c r="DV117" s="506"/>
      <c r="DW117" s="506"/>
      <c r="DX117" s="506"/>
      <c r="DY117" s="506"/>
      <c r="DZ117" s="506"/>
      <c r="EA117" s="506"/>
      <c r="EB117" s="506"/>
      <c r="EC117" s="506"/>
      <c r="ED117" s="506"/>
      <c r="EE117" s="506"/>
      <c r="EF117" s="506"/>
      <c r="EG117" s="506"/>
      <c r="EH117" s="506"/>
      <c r="EI117" s="506"/>
      <c r="EJ117" s="506"/>
    </row>
    <row r="118" spans="2:140" x14ac:dyDescent="0.25">
      <c r="B118" s="506"/>
      <c r="C118" s="506"/>
      <c r="D118" s="506"/>
      <c r="E118" s="506"/>
      <c r="F118" s="506"/>
      <c r="G118" s="506"/>
      <c r="H118" s="506"/>
      <c r="I118" s="506"/>
      <c r="J118" s="506"/>
      <c r="K118" s="506"/>
      <c r="L118" s="506"/>
      <c r="M118" s="506"/>
      <c r="N118" s="506"/>
      <c r="O118" s="506"/>
      <c r="P118" s="506"/>
      <c r="Q118" s="506"/>
      <c r="R118" s="506"/>
      <c r="S118" s="506"/>
      <c r="T118" s="506"/>
      <c r="U118" s="506"/>
      <c r="V118" s="506"/>
      <c r="W118" s="506"/>
      <c r="X118" s="506"/>
      <c r="Y118" s="506"/>
      <c r="Z118" s="506"/>
      <c r="AA118" s="506"/>
      <c r="AB118" s="506"/>
      <c r="AC118" s="506"/>
      <c r="AD118" s="506"/>
      <c r="AE118" s="506"/>
      <c r="AF118" s="506"/>
      <c r="AG118" s="506"/>
      <c r="AH118" s="506"/>
      <c r="AI118" s="506"/>
      <c r="AJ118" s="506"/>
      <c r="AK118" s="506"/>
      <c r="AL118" s="506"/>
      <c r="AM118" s="506"/>
      <c r="AN118" s="506"/>
      <c r="AO118" s="506"/>
      <c r="AP118" s="506"/>
      <c r="AQ118" s="506"/>
      <c r="AR118" s="506"/>
      <c r="AS118" s="506"/>
      <c r="AT118" s="506"/>
      <c r="AU118" s="506"/>
      <c r="AV118" s="506"/>
      <c r="AW118" s="506"/>
      <c r="AX118" s="506"/>
      <c r="AY118" s="506"/>
      <c r="AZ118" s="506"/>
      <c r="BA118" s="506"/>
      <c r="BB118" s="506"/>
      <c r="BC118" s="506"/>
      <c r="BD118" s="506"/>
      <c r="BE118" s="506"/>
      <c r="BF118" s="506"/>
      <c r="BG118" s="506"/>
      <c r="BH118" s="506"/>
      <c r="BI118" s="506"/>
      <c r="BJ118" s="506"/>
      <c r="BK118" s="506"/>
      <c r="BL118" s="506"/>
      <c r="BM118" s="506"/>
      <c r="BN118" s="506"/>
      <c r="BO118" s="506"/>
      <c r="BP118" s="506"/>
      <c r="BQ118" s="506"/>
      <c r="BR118" s="506"/>
      <c r="BS118" s="506"/>
      <c r="BT118" s="506"/>
      <c r="BU118" s="506"/>
      <c r="BV118" s="506"/>
      <c r="BW118" s="506"/>
      <c r="BX118" s="506"/>
      <c r="BY118" s="506"/>
      <c r="BZ118" s="506"/>
      <c r="CA118" s="506"/>
      <c r="CB118" s="506"/>
      <c r="CC118" s="506"/>
      <c r="CD118" s="506"/>
      <c r="CE118" s="506"/>
      <c r="CF118" s="506"/>
      <c r="CG118" s="506"/>
      <c r="CH118" s="506"/>
      <c r="CI118" s="506"/>
      <c r="CJ118" s="506"/>
      <c r="CK118" s="506"/>
      <c r="CL118" s="506"/>
      <c r="CM118" s="506"/>
      <c r="CN118" s="506"/>
      <c r="CO118" s="506"/>
      <c r="CP118" s="506"/>
      <c r="CQ118" s="506"/>
      <c r="CR118" s="506"/>
      <c r="CS118" s="506"/>
      <c r="CT118" s="506"/>
      <c r="CU118" s="506"/>
      <c r="CV118" s="506"/>
      <c r="CW118" s="506"/>
      <c r="CX118" s="506"/>
      <c r="CY118" s="506"/>
      <c r="CZ118" s="506"/>
      <c r="DA118" s="506"/>
      <c r="DB118" s="506"/>
      <c r="DC118" s="506"/>
      <c r="DD118" s="506"/>
      <c r="DE118" s="506"/>
      <c r="DF118" s="506"/>
      <c r="DG118" s="506"/>
      <c r="DH118" s="506"/>
      <c r="DI118" s="506"/>
      <c r="DJ118" s="506"/>
      <c r="DK118" s="506"/>
      <c r="DL118" s="506"/>
      <c r="DM118" s="506"/>
      <c r="DN118" s="506"/>
      <c r="DO118" s="506"/>
      <c r="DP118" s="506"/>
      <c r="DQ118" s="506"/>
      <c r="DR118" s="506"/>
      <c r="DS118" s="506"/>
      <c r="DT118" s="506"/>
      <c r="DU118" s="506"/>
      <c r="DV118" s="506"/>
      <c r="DW118" s="506"/>
      <c r="DX118" s="506"/>
      <c r="DY118" s="506"/>
      <c r="DZ118" s="506"/>
      <c r="EA118" s="506"/>
      <c r="EB118" s="506"/>
      <c r="EC118" s="506"/>
      <c r="ED118" s="506"/>
      <c r="EE118" s="506"/>
      <c r="EF118" s="506"/>
      <c r="EG118" s="506"/>
      <c r="EH118" s="506"/>
      <c r="EI118" s="506"/>
      <c r="EJ118" s="506"/>
    </row>
    <row r="119" spans="2:140" x14ac:dyDescent="0.25">
      <c r="B119" s="506"/>
      <c r="C119" s="506"/>
      <c r="D119" s="506"/>
      <c r="E119" s="506"/>
      <c r="F119" s="506"/>
      <c r="G119" s="506"/>
      <c r="H119" s="506"/>
      <c r="I119" s="506"/>
      <c r="J119" s="506"/>
      <c r="K119" s="506"/>
      <c r="L119" s="506"/>
      <c r="M119" s="506"/>
      <c r="N119" s="506"/>
      <c r="O119" s="506"/>
      <c r="P119" s="506"/>
      <c r="Q119" s="506"/>
      <c r="R119" s="506"/>
      <c r="S119" s="506"/>
      <c r="T119" s="506"/>
      <c r="U119" s="506"/>
      <c r="V119" s="506"/>
      <c r="W119" s="506"/>
      <c r="X119" s="506"/>
      <c r="Y119" s="506"/>
      <c r="Z119" s="506"/>
      <c r="AA119" s="506"/>
      <c r="AB119" s="506"/>
      <c r="AC119" s="506"/>
      <c r="AD119" s="506"/>
      <c r="AE119" s="506"/>
      <c r="AF119" s="506"/>
      <c r="AG119" s="506"/>
      <c r="AH119" s="506"/>
      <c r="AI119" s="506"/>
      <c r="AJ119" s="506"/>
      <c r="AK119" s="506"/>
      <c r="AL119" s="506"/>
      <c r="AM119" s="506"/>
      <c r="AN119" s="506"/>
      <c r="AO119" s="506"/>
      <c r="AP119" s="506"/>
      <c r="AQ119" s="506"/>
      <c r="AR119" s="506"/>
      <c r="AS119" s="506"/>
      <c r="AT119" s="506"/>
      <c r="AU119" s="506"/>
      <c r="AV119" s="506"/>
      <c r="AW119" s="506"/>
      <c r="AX119" s="506"/>
      <c r="AY119" s="506"/>
      <c r="AZ119" s="506"/>
      <c r="BA119" s="506"/>
      <c r="BB119" s="506"/>
      <c r="BC119" s="506"/>
      <c r="BD119" s="506"/>
      <c r="BE119" s="506"/>
      <c r="BF119" s="506"/>
      <c r="BG119" s="506"/>
      <c r="BH119" s="506"/>
      <c r="BI119" s="506"/>
      <c r="BJ119" s="506"/>
      <c r="BK119" s="506"/>
      <c r="BL119" s="506"/>
      <c r="BM119" s="506"/>
      <c r="BN119" s="506"/>
      <c r="BO119" s="506"/>
      <c r="BP119" s="506"/>
      <c r="BQ119" s="506"/>
      <c r="BR119" s="506"/>
      <c r="BS119" s="506"/>
      <c r="BT119" s="506"/>
      <c r="BU119" s="506"/>
      <c r="BV119" s="506"/>
      <c r="BW119" s="506"/>
      <c r="BX119" s="506"/>
      <c r="BY119" s="506"/>
      <c r="BZ119" s="506"/>
      <c r="CA119" s="506"/>
      <c r="CB119" s="506"/>
      <c r="CC119" s="506"/>
      <c r="CD119" s="506"/>
      <c r="CE119" s="506"/>
      <c r="CF119" s="506"/>
      <c r="CG119" s="506"/>
      <c r="CH119" s="506"/>
      <c r="CI119" s="506"/>
      <c r="CJ119" s="506"/>
      <c r="CK119" s="506"/>
      <c r="CL119" s="506"/>
      <c r="CM119" s="506"/>
      <c r="CN119" s="506"/>
      <c r="CO119" s="506"/>
      <c r="CP119" s="506"/>
      <c r="CQ119" s="506"/>
      <c r="CR119" s="506"/>
      <c r="CS119" s="506"/>
      <c r="CT119" s="506"/>
      <c r="CU119" s="506"/>
      <c r="CV119" s="506"/>
      <c r="CW119" s="506"/>
      <c r="CX119" s="506"/>
      <c r="CY119" s="506"/>
      <c r="CZ119" s="506"/>
      <c r="DA119" s="506"/>
      <c r="DB119" s="506"/>
      <c r="DC119" s="506"/>
      <c r="DD119" s="506"/>
      <c r="DE119" s="506"/>
      <c r="DF119" s="506"/>
      <c r="DG119" s="506"/>
      <c r="DH119" s="506"/>
      <c r="DI119" s="506"/>
      <c r="DJ119" s="506"/>
      <c r="DK119" s="506"/>
      <c r="DL119" s="506"/>
      <c r="DM119" s="506"/>
      <c r="DN119" s="506"/>
      <c r="DO119" s="506"/>
      <c r="DP119" s="506"/>
      <c r="DQ119" s="506"/>
      <c r="DR119" s="506"/>
      <c r="DS119" s="506"/>
      <c r="DT119" s="506"/>
      <c r="DU119" s="506"/>
      <c r="DV119" s="506"/>
      <c r="DW119" s="506"/>
      <c r="DX119" s="506"/>
      <c r="DY119" s="506"/>
      <c r="DZ119" s="506"/>
      <c r="EA119" s="506"/>
      <c r="EB119" s="506"/>
      <c r="EC119" s="506"/>
      <c r="ED119" s="506"/>
      <c r="EE119" s="506"/>
      <c r="EF119" s="506"/>
      <c r="EG119" s="506"/>
      <c r="EH119" s="506"/>
      <c r="EI119" s="506"/>
      <c r="EJ119" s="506"/>
    </row>
    <row r="120" spans="2:140" x14ac:dyDescent="0.25">
      <c r="B120" s="506"/>
      <c r="C120" s="506"/>
      <c r="D120" s="506"/>
      <c r="E120" s="506"/>
      <c r="F120" s="506"/>
      <c r="G120" s="506"/>
      <c r="H120" s="506"/>
      <c r="I120" s="506"/>
      <c r="J120" s="506"/>
      <c r="K120" s="506"/>
      <c r="L120" s="506"/>
      <c r="M120" s="506"/>
      <c r="N120" s="506"/>
      <c r="O120" s="506"/>
      <c r="P120" s="506"/>
      <c r="Q120" s="506"/>
      <c r="R120" s="506"/>
      <c r="S120" s="506"/>
      <c r="T120" s="506"/>
      <c r="U120" s="506"/>
      <c r="V120" s="506"/>
      <c r="W120" s="506"/>
      <c r="X120" s="506"/>
      <c r="Y120" s="506"/>
      <c r="Z120" s="506"/>
      <c r="AA120" s="506"/>
      <c r="AB120" s="506"/>
      <c r="AC120" s="506"/>
      <c r="AD120" s="506"/>
      <c r="AE120" s="506"/>
      <c r="AF120" s="506"/>
      <c r="AG120" s="506"/>
      <c r="AH120" s="506"/>
      <c r="AI120" s="506"/>
      <c r="AJ120" s="506"/>
      <c r="AK120" s="506"/>
      <c r="AL120" s="506"/>
      <c r="AM120" s="506"/>
      <c r="AN120" s="506"/>
      <c r="AO120" s="506"/>
      <c r="AP120" s="506"/>
      <c r="AQ120" s="506"/>
      <c r="AR120" s="506"/>
      <c r="AS120" s="506"/>
      <c r="AT120" s="506"/>
      <c r="AU120" s="506"/>
      <c r="AV120" s="506"/>
      <c r="AW120" s="506"/>
      <c r="AX120" s="506"/>
      <c r="AY120" s="506"/>
      <c r="AZ120" s="506"/>
      <c r="BA120" s="506"/>
      <c r="BB120" s="506"/>
      <c r="BC120" s="506"/>
      <c r="BD120" s="506"/>
      <c r="BE120" s="506"/>
      <c r="BF120" s="506"/>
      <c r="BG120" s="506"/>
      <c r="BH120" s="506"/>
      <c r="BI120" s="506"/>
      <c r="BJ120" s="506"/>
      <c r="BK120" s="506"/>
      <c r="BL120" s="506"/>
      <c r="BM120" s="506"/>
      <c r="BN120" s="506"/>
      <c r="BO120" s="506"/>
      <c r="BP120" s="506"/>
      <c r="BQ120" s="506"/>
      <c r="BR120" s="506"/>
      <c r="BS120" s="506"/>
      <c r="BT120" s="506"/>
      <c r="BU120" s="506"/>
      <c r="BV120" s="506"/>
      <c r="BW120" s="506"/>
      <c r="BX120" s="506"/>
      <c r="BY120" s="506"/>
      <c r="BZ120" s="506"/>
      <c r="CA120" s="506"/>
      <c r="CB120" s="506"/>
      <c r="CC120" s="506"/>
      <c r="CD120" s="506"/>
      <c r="CE120" s="506"/>
      <c r="CF120" s="506"/>
      <c r="CG120" s="506"/>
      <c r="CH120" s="506"/>
      <c r="CI120" s="506"/>
      <c r="CJ120" s="506"/>
      <c r="CK120" s="506"/>
      <c r="CL120" s="506"/>
      <c r="CM120" s="506"/>
      <c r="CN120" s="506"/>
      <c r="CO120" s="506"/>
      <c r="CP120" s="506"/>
      <c r="CQ120" s="506"/>
      <c r="CR120" s="506"/>
      <c r="CS120" s="506"/>
      <c r="CT120" s="506"/>
      <c r="CU120" s="506"/>
      <c r="CV120" s="506"/>
      <c r="CW120" s="506"/>
      <c r="CX120" s="506"/>
      <c r="CY120" s="506"/>
      <c r="CZ120" s="506"/>
      <c r="DA120" s="506"/>
      <c r="DB120" s="506"/>
      <c r="DC120" s="506"/>
      <c r="DD120" s="506"/>
      <c r="DE120" s="506"/>
      <c r="DF120" s="506"/>
      <c r="DG120" s="506"/>
      <c r="DH120" s="506"/>
      <c r="DI120" s="506"/>
      <c r="DJ120" s="506"/>
      <c r="DK120" s="506"/>
      <c r="DL120" s="506"/>
      <c r="DM120" s="506"/>
      <c r="DN120" s="506"/>
      <c r="DO120" s="506"/>
      <c r="DP120" s="506"/>
      <c r="DQ120" s="506"/>
      <c r="DR120" s="506"/>
      <c r="DS120" s="506"/>
      <c r="DT120" s="506"/>
      <c r="DU120" s="506"/>
      <c r="DV120" s="506"/>
      <c r="DW120" s="506"/>
      <c r="DX120" s="506"/>
      <c r="DY120" s="506"/>
      <c r="DZ120" s="506"/>
      <c r="EA120" s="506"/>
      <c r="EB120" s="506"/>
      <c r="EC120" s="506"/>
      <c r="ED120" s="506"/>
      <c r="EE120" s="506"/>
      <c r="EF120" s="506"/>
      <c r="EG120" s="506"/>
      <c r="EH120" s="506"/>
      <c r="EI120" s="506"/>
      <c r="EJ120" s="506"/>
    </row>
    <row r="121" spans="2:140" x14ac:dyDescent="0.25">
      <c r="B121" s="506"/>
      <c r="C121" s="506"/>
      <c r="D121" s="506"/>
      <c r="E121" s="506"/>
      <c r="F121" s="506"/>
      <c r="G121" s="506"/>
      <c r="H121" s="506"/>
      <c r="I121" s="506"/>
      <c r="J121" s="506"/>
      <c r="K121" s="506"/>
      <c r="L121" s="506"/>
      <c r="M121" s="506"/>
      <c r="N121" s="506"/>
      <c r="O121" s="506"/>
      <c r="P121" s="506"/>
      <c r="Q121" s="506"/>
      <c r="R121" s="506"/>
      <c r="S121" s="506"/>
      <c r="T121" s="506"/>
      <c r="U121" s="506"/>
      <c r="V121" s="506"/>
      <c r="W121" s="506"/>
      <c r="X121" s="506"/>
      <c r="Y121" s="506"/>
      <c r="Z121" s="506"/>
      <c r="AA121" s="506"/>
      <c r="AB121" s="506"/>
      <c r="AC121" s="506"/>
      <c r="AD121" s="506"/>
      <c r="AE121" s="506"/>
      <c r="AF121" s="506"/>
      <c r="AG121" s="506"/>
      <c r="AH121" s="506"/>
      <c r="AI121" s="506"/>
      <c r="AJ121" s="506"/>
      <c r="AK121" s="506"/>
      <c r="AL121" s="506"/>
      <c r="AM121" s="506"/>
      <c r="AN121" s="506"/>
      <c r="AO121" s="506"/>
      <c r="AP121" s="506"/>
      <c r="AQ121" s="506"/>
      <c r="AR121" s="506"/>
      <c r="AS121" s="506"/>
      <c r="AT121" s="506"/>
      <c r="AU121" s="506"/>
      <c r="AV121" s="506"/>
      <c r="AW121" s="506"/>
      <c r="AX121" s="506"/>
      <c r="AY121" s="506"/>
      <c r="AZ121" s="506"/>
      <c r="BA121" s="506"/>
      <c r="BB121" s="506"/>
      <c r="BC121" s="506"/>
      <c r="BD121" s="506"/>
      <c r="BE121" s="506"/>
      <c r="BF121" s="506"/>
      <c r="BG121" s="506"/>
      <c r="BH121" s="506"/>
      <c r="BI121" s="506"/>
      <c r="BJ121" s="506"/>
      <c r="BK121" s="506"/>
      <c r="BL121" s="506"/>
      <c r="BM121" s="506"/>
      <c r="BN121" s="506"/>
      <c r="BO121" s="506"/>
      <c r="BP121" s="506"/>
      <c r="BQ121" s="506"/>
      <c r="BR121" s="506"/>
      <c r="BS121" s="506"/>
      <c r="BT121" s="506"/>
      <c r="BU121" s="506"/>
      <c r="BV121" s="506"/>
      <c r="BW121" s="506"/>
      <c r="BX121" s="506"/>
      <c r="BY121" s="506"/>
      <c r="BZ121" s="506"/>
      <c r="CA121" s="506"/>
      <c r="CB121" s="506"/>
      <c r="CC121" s="506"/>
      <c r="CD121" s="506"/>
      <c r="CE121" s="506"/>
      <c r="CF121" s="506"/>
      <c r="CG121" s="506"/>
      <c r="CH121" s="506"/>
      <c r="CI121" s="506"/>
      <c r="CJ121" s="506"/>
      <c r="CK121" s="506"/>
      <c r="CL121" s="506"/>
      <c r="CM121" s="506"/>
      <c r="CN121" s="506"/>
      <c r="CO121" s="506"/>
      <c r="CP121" s="506"/>
      <c r="CQ121" s="506"/>
      <c r="CR121" s="506"/>
      <c r="CS121" s="506"/>
      <c r="CT121" s="506"/>
      <c r="CU121" s="506"/>
      <c r="CV121" s="506"/>
      <c r="CW121" s="506"/>
      <c r="CX121" s="506"/>
      <c r="CY121" s="506"/>
      <c r="CZ121" s="506"/>
      <c r="DA121" s="506"/>
      <c r="DB121" s="506"/>
      <c r="DC121" s="506"/>
      <c r="DD121" s="506"/>
      <c r="DE121" s="506"/>
      <c r="DF121" s="506"/>
      <c r="DG121" s="506"/>
      <c r="DH121" s="506"/>
      <c r="DI121" s="506"/>
      <c r="DJ121" s="506"/>
      <c r="DK121" s="506"/>
      <c r="DL121" s="506"/>
      <c r="DM121" s="506"/>
      <c r="DN121" s="506"/>
      <c r="DO121" s="506"/>
      <c r="DP121" s="506"/>
      <c r="DQ121" s="506"/>
      <c r="DR121" s="506"/>
      <c r="DS121" s="506"/>
      <c r="DT121" s="506"/>
      <c r="DU121" s="506"/>
      <c r="DV121" s="506"/>
      <c r="DW121" s="506"/>
      <c r="DX121" s="506"/>
      <c r="DY121" s="506"/>
      <c r="DZ121" s="506"/>
      <c r="EA121" s="506"/>
      <c r="EB121" s="506"/>
      <c r="EC121" s="506"/>
      <c r="ED121" s="506"/>
      <c r="EE121" s="506"/>
      <c r="EF121" s="506"/>
      <c r="EG121" s="506"/>
      <c r="EH121" s="506"/>
      <c r="EI121" s="506"/>
      <c r="EJ121" s="506"/>
    </row>
    <row r="122" spans="2:140" x14ac:dyDescent="0.25">
      <c r="B122" s="506"/>
      <c r="C122" s="506"/>
      <c r="D122" s="506"/>
      <c r="E122" s="506"/>
      <c r="F122" s="506"/>
      <c r="G122" s="506"/>
      <c r="H122" s="506"/>
      <c r="I122" s="506"/>
      <c r="J122" s="506"/>
      <c r="K122" s="506"/>
      <c r="L122" s="506"/>
      <c r="M122" s="506"/>
      <c r="N122" s="506"/>
      <c r="O122" s="506"/>
      <c r="P122" s="506"/>
      <c r="Q122" s="506"/>
      <c r="R122" s="506"/>
      <c r="S122" s="506"/>
      <c r="T122" s="506"/>
      <c r="U122" s="506"/>
      <c r="V122" s="506"/>
      <c r="W122" s="506"/>
      <c r="X122" s="506"/>
      <c r="Y122" s="506"/>
      <c r="Z122" s="506"/>
      <c r="AA122" s="506"/>
      <c r="AB122" s="506"/>
      <c r="AC122" s="506"/>
      <c r="AD122" s="506"/>
      <c r="AE122" s="506"/>
      <c r="AF122" s="506"/>
      <c r="AG122" s="506"/>
      <c r="AH122" s="506"/>
      <c r="AI122" s="506"/>
      <c r="AJ122" s="506"/>
      <c r="AK122" s="506"/>
      <c r="AL122" s="506"/>
      <c r="AM122" s="506"/>
      <c r="AN122" s="506"/>
      <c r="AO122" s="506"/>
      <c r="AP122" s="506"/>
      <c r="AQ122" s="506"/>
      <c r="AR122" s="506"/>
      <c r="AS122" s="506"/>
      <c r="AT122" s="506"/>
      <c r="AU122" s="506"/>
      <c r="AV122" s="506"/>
      <c r="AW122" s="506"/>
      <c r="AX122" s="506"/>
      <c r="AY122" s="506"/>
      <c r="AZ122" s="506"/>
      <c r="BA122" s="506"/>
      <c r="BB122" s="506"/>
      <c r="BC122" s="506"/>
      <c r="BD122" s="506"/>
      <c r="BE122" s="506"/>
      <c r="BF122" s="506"/>
      <c r="BG122" s="506"/>
      <c r="BH122" s="506"/>
      <c r="BI122" s="506"/>
      <c r="BJ122" s="506"/>
      <c r="BK122" s="506"/>
      <c r="BL122" s="506"/>
      <c r="BM122" s="506"/>
      <c r="BN122" s="506"/>
      <c r="BO122" s="506"/>
      <c r="BP122" s="506"/>
      <c r="BQ122" s="506"/>
      <c r="BR122" s="506"/>
      <c r="BS122" s="506"/>
      <c r="BT122" s="506"/>
      <c r="BU122" s="506"/>
      <c r="BV122" s="506"/>
      <c r="BW122" s="506"/>
      <c r="BX122" s="506"/>
      <c r="BY122" s="506"/>
      <c r="BZ122" s="506"/>
      <c r="CA122" s="506"/>
      <c r="CB122" s="506"/>
      <c r="CC122" s="506"/>
      <c r="CD122" s="506"/>
      <c r="CE122" s="506"/>
      <c r="CF122" s="506"/>
      <c r="CG122" s="506"/>
      <c r="CH122" s="506"/>
      <c r="CI122" s="506"/>
      <c r="CJ122" s="506"/>
      <c r="CK122" s="506"/>
      <c r="CL122" s="506"/>
      <c r="CM122" s="506"/>
      <c r="CN122" s="506"/>
      <c r="CO122" s="506"/>
      <c r="CP122" s="506"/>
      <c r="CQ122" s="506"/>
      <c r="CR122" s="506"/>
      <c r="CS122" s="506"/>
      <c r="CT122" s="506"/>
      <c r="CU122" s="506"/>
      <c r="CV122" s="506"/>
      <c r="CW122" s="506"/>
      <c r="CX122" s="506"/>
      <c r="CY122" s="506"/>
      <c r="CZ122" s="506"/>
      <c r="DA122" s="506"/>
      <c r="DB122" s="506"/>
      <c r="DC122" s="506"/>
      <c r="DD122" s="506"/>
      <c r="DE122" s="506"/>
      <c r="DF122" s="506"/>
      <c r="DG122" s="506"/>
      <c r="DH122" s="506"/>
      <c r="DI122" s="506"/>
      <c r="DJ122" s="506"/>
      <c r="DK122" s="506"/>
      <c r="DL122" s="506"/>
      <c r="DM122" s="506"/>
      <c r="DN122" s="506"/>
      <c r="DO122" s="506"/>
      <c r="DP122" s="506"/>
      <c r="DQ122" s="506"/>
      <c r="DR122" s="506"/>
      <c r="DS122" s="506"/>
      <c r="DT122" s="506"/>
      <c r="DU122" s="506"/>
      <c r="DV122" s="506"/>
      <c r="DW122" s="506"/>
      <c r="DX122" s="506"/>
      <c r="DY122" s="506"/>
      <c r="DZ122" s="506"/>
      <c r="EA122" s="506"/>
      <c r="EB122" s="506"/>
      <c r="EC122" s="506"/>
      <c r="ED122" s="506"/>
      <c r="EE122" s="506"/>
      <c r="EF122" s="506"/>
      <c r="EG122" s="506"/>
      <c r="EH122" s="506"/>
      <c r="EI122" s="506"/>
      <c r="EJ122" s="506"/>
    </row>
    <row r="123" spans="2:140" x14ac:dyDescent="0.25">
      <c r="B123" s="506"/>
      <c r="C123" s="506"/>
      <c r="D123" s="506"/>
      <c r="E123" s="506"/>
      <c r="F123" s="506"/>
      <c r="G123" s="506"/>
      <c r="H123" s="506"/>
      <c r="I123" s="506"/>
      <c r="J123" s="506"/>
      <c r="K123" s="506"/>
      <c r="L123" s="506"/>
      <c r="M123" s="506"/>
      <c r="N123" s="506"/>
      <c r="O123" s="506"/>
      <c r="P123" s="506"/>
      <c r="Q123" s="506"/>
      <c r="R123" s="506"/>
      <c r="S123" s="506"/>
      <c r="T123" s="506"/>
      <c r="U123" s="506"/>
      <c r="V123" s="506"/>
      <c r="W123" s="506"/>
      <c r="X123" s="506"/>
      <c r="Y123" s="506"/>
      <c r="Z123" s="506"/>
      <c r="AA123" s="506"/>
      <c r="AB123" s="506"/>
      <c r="AC123" s="506"/>
      <c r="AD123" s="506"/>
      <c r="AE123" s="506"/>
      <c r="AF123" s="506"/>
      <c r="AG123" s="506"/>
      <c r="AH123" s="506"/>
      <c r="AI123" s="506"/>
      <c r="AJ123" s="506"/>
      <c r="AK123" s="506"/>
      <c r="AL123" s="506"/>
      <c r="AM123" s="506"/>
      <c r="AN123" s="506"/>
      <c r="AO123" s="506"/>
      <c r="AP123" s="506"/>
      <c r="AQ123" s="506"/>
      <c r="AR123" s="506"/>
      <c r="AS123" s="506"/>
      <c r="AT123" s="506"/>
      <c r="AU123" s="506"/>
      <c r="AV123" s="506"/>
      <c r="AW123" s="506"/>
      <c r="AX123" s="506"/>
      <c r="AY123" s="506"/>
      <c r="AZ123" s="506"/>
      <c r="BA123" s="506"/>
      <c r="BB123" s="506"/>
      <c r="BC123" s="506"/>
      <c r="BD123" s="506"/>
      <c r="BE123" s="506"/>
      <c r="BF123" s="506"/>
      <c r="BG123" s="506"/>
      <c r="BH123" s="506"/>
      <c r="BI123" s="506"/>
      <c r="BJ123" s="506"/>
      <c r="BK123" s="506"/>
      <c r="BL123" s="506"/>
      <c r="BM123" s="506"/>
      <c r="BN123" s="506"/>
      <c r="BO123" s="506"/>
      <c r="BP123" s="506"/>
      <c r="BQ123" s="506"/>
      <c r="BR123" s="506"/>
      <c r="BS123" s="506"/>
      <c r="BT123" s="506"/>
      <c r="BU123" s="506"/>
      <c r="BV123" s="506"/>
      <c r="BW123" s="506"/>
      <c r="BX123" s="506"/>
      <c r="BY123" s="506"/>
      <c r="BZ123" s="506"/>
      <c r="CA123" s="506"/>
      <c r="CB123" s="506"/>
      <c r="CC123" s="506"/>
      <c r="CD123" s="506"/>
      <c r="CE123" s="506"/>
      <c r="CF123" s="506"/>
      <c r="CG123" s="506"/>
      <c r="CH123" s="506"/>
      <c r="CI123" s="506"/>
      <c r="CJ123" s="506"/>
      <c r="CK123" s="506"/>
      <c r="CL123" s="506"/>
      <c r="CM123" s="506"/>
      <c r="CN123" s="506"/>
      <c r="CO123" s="506"/>
      <c r="CP123" s="506"/>
      <c r="CQ123" s="506"/>
      <c r="CR123" s="506"/>
      <c r="CS123" s="506"/>
      <c r="CT123" s="506"/>
      <c r="CU123" s="506"/>
      <c r="CV123" s="506"/>
      <c r="CW123" s="506"/>
      <c r="CX123" s="506"/>
      <c r="CY123" s="506"/>
      <c r="CZ123" s="506"/>
      <c r="DA123" s="506"/>
      <c r="DB123" s="506"/>
      <c r="DC123" s="506"/>
      <c r="DD123" s="506"/>
      <c r="DE123" s="506"/>
      <c r="DF123" s="506"/>
      <c r="DG123" s="506"/>
      <c r="DH123" s="506"/>
      <c r="DI123" s="506"/>
      <c r="DJ123" s="506"/>
      <c r="DK123" s="506"/>
      <c r="DL123" s="506"/>
      <c r="DM123" s="506"/>
      <c r="DN123" s="506"/>
      <c r="DO123" s="506"/>
      <c r="DP123" s="506"/>
      <c r="DQ123" s="506"/>
      <c r="DR123" s="506"/>
      <c r="DS123" s="506"/>
      <c r="DT123" s="506"/>
      <c r="DU123" s="506"/>
      <c r="DV123" s="506"/>
      <c r="DW123" s="506"/>
      <c r="DX123" s="506"/>
      <c r="DY123" s="506"/>
      <c r="DZ123" s="506"/>
      <c r="EA123" s="506"/>
      <c r="EB123" s="506"/>
      <c r="EC123" s="506"/>
      <c r="ED123" s="506"/>
      <c r="EE123" s="506"/>
      <c r="EF123" s="506"/>
      <c r="EG123" s="506"/>
      <c r="EH123" s="506"/>
      <c r="EI123" s="506"/>
      <c r="EJ123" s="506"/>
    </row>
    <row r="124" spans="2:140" x14ac:dyDescent="0.25">
      <c r="B124" s="506"/>
      <c r="C124" s="506"/>
      <c r="D124" s="506"/>
      <c r="E124" s="506"/>
      <c r="F124" s="506"/>
      <c r="G124" s="506"/>
      <c r="H124" s="506"/>
      <c r="I124" s="506"/>
      <c r="J124" s="506"/>
      <c r="K124" s="506"/>
      <c r="L124" s="506"/>
      <c r="M124" s="506"/>
      <c r="N124" s="506"/>
      <c r="O124" s="506"/>
      <c r="P124" s="506"/>
      <c r="Q124" s="506"/>
      <c r="R124" s="506"/>
      <c r="S124" s="506"/>
      <c r="T124" s="506"/>
      <c r="U124" s="506"/>
      <c r="V124" s="506"/>
      <c r="W124" s="506"/>
      <c r="X124" s="506"/>
      <c r="Y124" s="506"/>
      <c r="Z124" s="506"/>
      <c r="AA124" s="506"/>
      <c r="AB124" s="506"/>
      <c r="AC124" s="506"/>
      <c r="AD124" s="506"/>
      <c r="AE124" s="506"/>
      <c r="AF124" s="506"/>
      <c r="AG124" s="506"/>
      <c r="AH124" s="506"/>
      <c r="AI124" s="506"/>
      <c r="AJ124" s="506"/>
      <c r="AK124" s="506"/>
      <c r="AL124" s="506"/>
      <c r="AM124" s="506"/>
      <c r="AN124" s="506"/>
      <c r="AO124" s="506"/>
      <c r="AP124" s="506"/>
      <c r="AQ124" s="506"/>
      <c r="AR124" s="506"/>
      <c r="AS124" s="506"/>
      <c r="AT124" s="506"/>
      <c r="AU124" s="506"/>
      <c r="AV124" s="506"/>
      <c r="AW124" s="506"/>
      <c r="AX124" s="506"/>
      <c r="AY124" s="506"/>
      <c r="AZ124" s="506"/>
      <c r="BA124" s="506"/>
      <c r="BB124" s="506"/>
      <c r="BC124" s="506"/>
      <c r="BD124" s="506"/>
      <c r="BE124" s="506"/>
      <c r="BF124" s="506"/>
      <c r="BG124" s="506"/>
      <c r="BH124" s="506"/>
      <c r="BI124" s="506"/>
      <c r="BJ124" s="506"/>
      <c r="BK124" s="506"/>
      <c r="BL124" s="506"/>
      <c r="BM124" s="506"/>
      <c r="BN124" s="506"/>
      <c r="BO124" s="506"/>
      <c r="BP124" s="506"/>
      <c r="BQ124" s="506"/>
      <c r="BR124" s="506"/>
      <c r="BS124" s="506"/>
      <c r="BT124" s="506"/>
      <c r="BU124" s="506"/>
      <c r="BV124" s="506"/>
      <c r="BW124" s="506"/>
      <c r="BX124" s="506"/>
      <c r="BY124" s="506"/>
      <c r="BZ124" s="506"/>
      <c r="CA124" s="506"/>
      <c r="CB124" s="506"/>
      <c r="CC124" s="506"/>
      <c r="CD124" s="506"/>
      <c r="CE124" s="506"/>
      <c r="CF124" s="506"/>
      <c r="CG124" s="506"/>
      <c r="CH124" s="506"/>
      <c r="CI124" s="506"/>
      <c r="CJ124" s="506"/>
      <c r="CK124" s="506"/>
      <c r="CL124" s="506"/>
      <c r="CM124" s="506"/>
      <c r="CN124" s="506"/>
      <c r="CO124" s="506"/>
      <c r="CP124" s="506"/>
      <c r="CQ124" s="506"/>
      <c r="CR124" s="506"/>
      <c r="CS124" s="506"/>
      <c r="CT124" s="506"/>
      <c r="CU124" s="506"/>
      <c r="CV124" s="506"/>
      <c r="CW124" s="506"/>
      <c r="CX124" s="506"/>
      <c r="CY124" s="506"/>
      <c r="CZ124" s="506"/>
      <c r="DA124" s="506"/>
      <c r="DB124" s="506"/>
      <c r="DC124" s="506"/>
      <c r="DD124" s="506"/>
      <c r="DE124" s="506"/>
      <c r="DF124" s="506"/>
      <c r="DG124" s="506"/>
      <c r="DH124" s="506"/>
      <c r="DI124" s="506"/>
      <c r="DJ124" s="506"/>
      <c r="DK124" s="506"/>
      <c r="DL124" s="506"/>
      <c r="DM124" s="506"/>
      <c r="DN124" s="506"/>
      <c r="DO124" s="506"/>
      <c r="DP124" s="506"/>
      <c r="DQ124" s="506"/>
      <c r="DR124" s="506"/>
      <c r="DS124" s="506"/>
      <c r="DT124" s="506"/>
      <c r="DU124" s="506"/>
      <c r="DV124" s="506"/>
      <c r="DW124" s="506"/>
      <c r="DX124" s="506"/>
      <c r="DY124" s="506"/>
      <c r="DZ124" s="506"/>
      <c r="EA124" s="506"/>
      <c r="EB124" s="506"/>
      <c r="EC124" s="506"/>
      <c r="ED124" s="506"/>
      <c r="EE124" s="506"/>
      <c r="EF124" s="506"/>
      <c r="EG124" s="506"/>
      <c r="EH124" s="506"/>
      <c r="EI124" s="506"/>
      <c r="EJ124" s="506"/>
    </row>
    <row r="125" spans="2:140" x14ac:dyDescent="0.25">
      <c r="B125" s="506"/>
      <c r="C125" s="506"/>
      <c r="D125" s="506"/>
      <c r="E125" s="506"/>
      <c r="F125" s="506"/>
      <c r="G125" s="506"/>
      <c r="H125" s="506"/>
      <c r="I125" s="506"/>
      <c r="J125" s="506"/>
      <c r="K125" s="506"/>
      <c r="L125" s="506"/>
      <c r="M125" s="506"/>
      <c r="N125" s="506"/>
      <c r="O125" s="506"/>
      <c r="P125" s="506"/>
      <c r="Q125" s="506"/>
      <c r="R125" s="506"/>
      <c r="S125" s="506"/>
      <c r="T125" s="506"/>
      <c r="U125" s="506"/>
      <c r="V125" s="506"/>
      <c r="W125" s="506"/>
      <c r="X125" s="506"/>
      <c r="Y125" s="506"/>
      <c r="Z125" s="506"/>
      <c r="AA125" s="506"/>
      <c r="AB125" s="506"/>
      <c r="AC125" s="506"/>
      <c r="AD125" s="506"/>
      <c r="AE125" s="506"/>
      <c r="AF125" s="506"/>
      <c r="AG125" s="506"/>
      <c r="AH125" s="506"/>
      <c r="AI125" s="506"/>
      <c r="AJ125" s="506"/>
      <c r="AK125" s="506"/>
      <c r="AL125" s="506"/>
      <c r="AM125" s="506"/>
      <c r="AN125" s="506"/>
      <c r="AO125" s="506"/>
      <c r="AP125" s="506"/>
      <c r="AQ125" s="506"/>
      <c r="AR125" s="506"/>
      <c r="AS125" s="506"/>
      <c r="AT125" s="506"/>
      <c r="AU125" s="506"/>
      <c r="AV125" s="506"/>
      <c r="AW125" s="506"/>
      <c r="AX125" s="506"/>
      <c r="AY125" s="506"/>
      <c r="AZ125" s="506"/>
      <c r="BA125" s="506"/>
      <c r="BB125" s="506"/>
      <c r="BC125" s="506"/>
      <c r="BD125" s="506"/>
      <c r="BE125" s="506"/>
      <c r="BF125" s="506"/>
      <c r="BG125" s="506"/>
      <c r="BH125" s="506"/>
      <c r="BI125" s="506"/>
      <c r="BJ125" s="506"/>
      <c r="BK125" s="506"/>
      <c r="BL125" s="506"/>
      <c r="BM125" s="506"/>
      <c r="BN125" s="506"/>
      <c r="BO125" s="506"/>
      <c r="BP125" s="506"/>
      <c r="BQ125" s="506"/>
      <c r="BR125" s="506"/>
      <c r="BS125" s="506"/>
      <c r="BT125" s="506"/>
      <c r="BU125" s="506"/>
      <c r="BV125" s="506"/>
      <c r="BW125" s="506"/>
      <c r="BX125" s="506"/>
      <c r="BY125" s="506"/>
      <c r="BZ125" s="506"/>
      <c r="CA125" s="506"/>
      <c r="CB125" s="506"/>
      <c r="CC125" s="506"/>
      <c r="CD125" s="506"/>
      <c r="CE125" s="506"/>
      <c r="CF125" s="506"/>
      <c r="CG125" s="506"/>
      <c r="CH125" s="506"/>
      <c r="CI125" s="506"/>
      <c r="CJ125" s="506"/>
      <c r="CK125" s="506"/>
      <c r="CL125" s="506"/>
      <c r="CM125" s="506"/>
      <c r="CN125" s="506"/>
      <c r="CO125" s="506"/>
      <c r="CP125" s="506"/>
      <c r="CQ125" s="506"/>
      <c r="CR125" s="506"/>
      <c r="CS125" s="506"/>
      <c r="CT125" s="506"/>
      <c r="CU125" s="506"/>
      <c r="CV125" s="506"/>
      <c r="CW125" s="506"/>
      <c r="CX125" s="506"/>
      <c r="CY125" s="506"/>
      <c r="CZ125" s="506"/>
      <c r="DA125" s="506"/>
      <c r="DB125" s="506"/>
      <c r="DC125" s="506"/>
      <c r="DD125" s="506"/>
      <c r="DE125" s="506"/>
      <c r="DF125" s="506"/>
      <c r="DG125" s="506"/>
      <c r="DH125" s="506"/>
      <c r="DI125" s="506"/>
      <c r="DJ125" s="506"/>
      <c r="DK125" s="506"/>
      <c r="DL125" s="506"/>
      <c r="DM125" s="506"/>
      <c r="DN125" s="506"/>
      <c r="DO125" s="506"/>
      <c r="DP125" s="506"/>
      <c r="DQ125" s="506"/>
      <c r="DR125" s="506"/>
      <c r="DS125" s="506"/>
      <c r="DT125" s="506"/>
      <c r="DU125" s="506"/>
      <c r="DV125" s="506"/>
      <c r="DW125" s="506"/>
      <c r="DX125" s="506"/>
      <c r="DY125" s="506"/>
      <c r="DZ125" s="506"/>
      <c r="EA125" s="506"/>
      <c r="EB125" s="506"/>
      <c r="EC125" s="506"/>
      <c r="ED125" s="506"/>
      <c r="EE125" s="506"/>
      <c r="EF125" s="506"/>
      <c r="EG125" s="506"/>
      <c r="EH125" s="506"/>
      <c r="EI125" s="506"/>
      <c r="EJ125" s="506"/>
    </row>
    <row r="126" spans="2:140" x14ac:dyDescent="0.25">
      <c r="B126" s="506"/>
      <c r="C126" s="506"/>
      <c r="D126" s="506"/>
      <c r="E126" s="506"/>
      <c r="F126" s="506"/>
      <c r="G126" s="506"/>
      <c r="H126" s="506"/>
      <c r="I126" s="506"/>
      <c r="J126" s="506"/>
      <c r="K126" s="506"/>
      <c r="L126" s="506"/>
      <c r="M126" s="506"/>
      <c r="N126" s="506"/>
      <c r="O126" s="506"/>
      <c r="P126" s="506"/>
      <c r="Q126" s="506"/>
      <c r="R126" s="506"/>
      <c r="S126" s="506"/>
      <c r="T126" s="506"/>
      <c r="U126" s="506"/>
      <c r="V126" s="506"/>
      <c r="W126" s="506"/>
      <c r="X126" s="506"/>
      <c r="Y126" s="506"/>
      <c r="Z126" s="506"/>
      <c r="AA126" s="506"/>
      <c r="AB126" s="506"/>
      <c r="AC126" s="506"/>
      <c r="AD126" s="506"/>
      <c r="AE126" s="506"/>
      <c r="AF126" s="506"/>
      <c r="AG126" s="506"/>
      <c r="AH126" s="506"/>
      <c r="AI126" s="506"/>
      <c r="AJ126" s="506"/>
      <c r="AK126" s="506"/>
      <c r="AL126" s="506"/>
      <c r="AM126" s="506"/>
      <c r="AN126" s="506"/>
      <c r="AO126" s="506"/>
      <c r="AP126" s="506"/>
      <c r="AQ126" s="506"/>
      <c r="AR126" s="506"/>
      <c r="AS126" s="506"/>
      <c r="AT126" s="506"/>
      <c r="AU126" s="506"/>
      <c r="AV126" s="506"/>
      <c r="AW126" s="506"/>
      <c r="AX126" s="506"/>
      <c r="AY126" s="506"/>
      <c r="AZ126" s="506"/>
      <c r="BA126" s="506"/>
      <c r="BB126" s="506"/>
      <c r="BC126" s="506"/>
      <c r="BD126" s="506"/>
      <c r="BE126" s="506"/>
      <c r="BF126" s="506"/>
      <c r="BG126" s="506"/>
      <c r="BH126" s="506"/>
      <c r="BI126" s="506"/>
      <c r="BJ126" s="506"/>
      <c r="BK126" s="506"/>
      <c r="BL126" s="506"/>
      <c r="BM126" s="506"/>
      <c r="BN126" s="506"/>
      <c r="BO126" s="506"/>
      <c r="BP126" s="506"/>
      <c r="BQ126" s="506"/>
      <c r="BR126" s="506"/>
      <c r="BS126" s="506"/>
      <c r="BT126" s="506"/>
      <c r="BU126" s="506"/>
      <c r="BV126" s="506"/>
      <c r="BW126" s="506"/>
      <c r="BX126" s="506"/>
      <c r="BY126" s="506"/>
      <c r="BZ126" s="506"/>
      <c r="CA126" s="506"/>
      <c r="CB126" s="506"/>
      <c r="CC126" s="506"/>
      <c r="CD126" s="506"/>
      <c r="CE126" s="506"/>
      <c r="CF126" s="506"/>
      <c r="CG126" s="506"/>
      <c r="CH126" s="506"/>
      <c r="CI126" s="506"/>
      <c r="CJ126" s="506"/>
      <c r="CK126" s="506"/>
      <c r="CL126" s="506"/>
      <c r="CM126" s="506"/>
      <c r="CN126" s="506"/>
      <c r="CO126" s="506"/>
      <c r="CP126" s="506"/>
      <c r="CQ126" s="506"/>
      <c r="CR126" s="506"/>
      <c r="CS126" s="506"/>
      <c r="CT126" s="506"/>
      <c r="CU126" s="506"/>
      <c r="CV126" s="506"/>
      <c r="CW126" s="506"/>
      <c r="CX126" s="506"/>
      <c r="CY126" s="506"/>
      <c r="CZ126" s="506"/>
      <c r="DA126" s="506"/>
      <c r="DB126" s="506"/>
      <c r="DC126" s="506"/>
      <c r="DD126" s="506"/>
      <c r="DE126" s="506"/>
      <c r="DF126" s="506"/>
      <c r="DG126" s="506"/>
      <c r="DH126" s="506"/>
      <c r="DI126" s="506"/>
      <c r="DJ126" s="506"/>
      <c r="DK126" s="506"/>
      <c r="DL126" s="506"/>
      <c r="DM126" s="506"/>
      <c r="DN126" s="506"/>
      <c r="DO126" s="506"/>
      <c r="DP126" s="506"/>
      <c r="DQ126" s="506"/>
      <c r="DR126" s="506"/>
      <c r="DS126" s="506"/>
      <c r="DT126" s="506"/>
      <c r="DU126" s="506"/>
      <c r="DV126" s="506"/>
      <c r="DW126" s="506"/>
      <c r="DX126" s="506"/>
      <c r="DY126" s="506"/>
      <c r="DZ126" s="506"/>
      <c r="EA126" s="506"/>
      <c r="EB126" s="506"/>
      <c r="EC126" s="506"/>
      <c r="ED126" s="506"/>
      <c r="EE126" s="506"/>
      <c r="EF126" s="506"/>
      <c r="EG126" s="506"/>
      <c r="EH126" s="506"/>
      <c r="EI126" s="506"/>
      <c r="EJ126" s="506"/>
    </row>
    <row r="127" spans="2:140" x14ac:dyDescent="0.25">
      <c r="B127" s="506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6"/>
      <c r="X127" s="506"/>
      <c r="Y127" s="506"/>
      <c r="Z127" s="506"/>
      <c r="AA127" s="506"/>
      <c r="AB127" s="506"/>
      <c r="AC127" s="506"/>
      <c r="AD127" s="506"/>
      <c r="AE127" s="506"/>
      <c r="AF127" s="506"/>
      <c r="AG127" s="506"/>
      <c r="AH127" s="506"/>
      <c r="AI127" s="506"/>
      <c r="AJ127" s="506"/>
      <c r="AK127" s="506"/>
      <c r="AL127" s="506"/>
      <c r="AM127" s="506"/>
      <c r="AN127" s="506"/>
      <c r="AO127" s="506"/>
      <c r="AP127" s="506"/>
      <c r="AQ127" s="506"/>
      <c r="AR127" s="506"/>
      <c r="AS127" s="506"/>
      <c r="AT127" s="506"/>
      <c r="AU127" s="506"/>
      <c r="AV127" s="506"/>
      <c r="AW127" s="506"/>
      <c r="AX127" s="506"/>
      <c r="AY127" s="506"/>
      <c r="AZ127" s="506"/>
      <c r="BA127" s="506"/>
      <c r="BB127" s="506"/>
      <c r="BC127" s="506"/>
      <c r="BD127" s="506"/>
      <c r="BE127" s="506"/>
      <c r="BF127" s="506"/>
      <c r="BG127" s="506"/>
      <c r="BH127" s="506"/>
      <c r="BI127" s="506"/>
      <c r="BJ127" s="506"/>
      <c r="BK127" s="506"/>
      <c r="BL127" s="506"/>
      <c r="BM127" s="506"/>
      <c r="BN127" s="506"/>
      <c r="BO127" s="506"/>
      <c r="BP127" s="506"/>
      <c r="BQ127" s="506"/>
      <c r="BR127" s="506"/>
      <c r="BS127" s="506"/>
      <c r="BT127" s="506"/>
      <c r="BU127" s="506"/>
      <c r="BV127" s="506"/>
      <c r="BW127" s="506"/>
      <c r="BX127" s="506"/>
      <c r="BY127" s="506"/>
      <c r="BZ127" s="506"/>
      <c r="CA127" s="506"/>
      <c r="CB127" s="506"/>
      <c r="CC127" s="506"/>
      <c r="CD127" s="506"/>
      <c r="CE127" s="506"/>
      <c r="CF127" s="506"/>
      <c r="CG127" s="506"/>
      <c r="CH127" s="506"/>
      <c r="CI127" s="506"/>
      <c r="CJ127" s="506"/>
      <c r="CK127" s="506"/>
      <c r="CL127" s="506"/>
      <c r="CM127" s="506"/>
      <c r="CN127" s="506"/>
      <c r="CO127" s="506"/>
      <c r="CP127" s="506"/>
      <c r="CQ127" s="506"/>
      <c r="CR127" s="506"/>
      <c r="CS127" s="506"/>
      <c r="CT127" s="506"/>
      <c r="CU127" s="506"/>
      <c r="CV127" s="506"/>
      <c r="CW127" s="506"/>
      <c r="CX127" s="506"/>
      <c r="CY127" s="506"/>
      <c r="CZ127" s="506"/>
      <c r="DA127" s="506"/>
      <c r="DB127" s="506"/>
      <c r="DC127" s="506"/>
      <c r="DD127" s="506"/>
      <c r="DE127" s="506"/>
      <c r="DF127" s="506"/>
      <c r="DG127" s="506"/>
      <c r="DH127" s="506"/>
      <c r="DI127" s="506"/>
      <c r="DJ127" s="506"/>
      <c r="DK127" s="506"/>
      <c r="DL127" s="506"/>
      <c r="DM127" s="506"/>
      <c r="DN127" s="506"/>
      <c r="DO127" s="506"/>
      <c r="DP127" s="506"/>
      <c r="DQ127" s="506"/>
      <c r="DR127" s="506"/>
      <c r="DS127" s="506"/>
      <c r="DT127" s="506"/>
      <c r="DU127" s="506"/>
      <c r="DV127" s="506"/>
      <c r="DW127" s="506"/>
      <c r="DX127" s="506"/>
      <c r="DY127" s="506"/>
      <c r="DZ127" s="506"/>
      <c r="EA127" s="506"/>
      <c r="EB127" s="506"/>
      <c r="EC127" s="506"/>
      <c r="ED127" s="506"/>
      <c r="EE127" s="506"/>
      <c r="EF127" s="506"/>
      <c r="EG127" s="506"/>
      <c r="EH127" s="506"/>
      <c r="EI127" s="506"/>
      <c r="EJ127" s="506"/>
    </row>
    <row r="128" spans="2:140" x14ac:dyDescent="0.25">
      <c r="B128" s="506"/>
      <c r="C128" s="506"/>
      <c r="D128" s="506"/>
      <c r="E128" s="506"/>
      <c r="F128" s="506"/>
      <c r="G128" s="506"/>
      <c r="H128" s="506"/>
      <c r="I128" s="506"/>
      <c r="J128" s="506"/>
      <c r="K128" s="506"/>
      <c r="L128" s="506"/>
      <c r="M128" s="506"/>
      <c r="N128" s="506"/>
      <c r="O128" s="507"/>
      <c r="P128" s="506"/>
      <c r="Q128" s="506"/>
      <c r="R128" s="506"/>
      <c r="S128" s="506"/>
      <c r="T128" s="506"/>
      <c r="U128" s="506"/>
      <c r="V128" s="506"/>
      <c r="W128" s="506"/>
      <c r="X128" s="506"/>
      <c r="Y128" s="506"/>
      <c r="Z128" s="506"/>
      <c r="AA128" s="506"/>
      <c r="AB128" s="506"/>
      <c r="AC128" s="506"/>
      <c r="AD128" s="506"/>
      <c r="AE128" s="506"/>
      <c r="AF128" s="506"/>
      <c r="AG128" s="506"/>
      <c r="AH128" s="506"/>
      <c r="AI128" s="506"/>
      <c r="AJ128" s="506"/>
      <c r="AK128" s="506"/>
      <c r="AL128" s="506"/>
      <c r="AM128" s="506"/>
      <c r="AN128" s="506"/>
      <c r="AO128" s="506"/>
      <c r="AP128" s="506"/>
      <c r="AQ128" s="506"/>
      <c r="AR128" s="506"/>
      <c r="AS128" s="506"/>
      <c r="AT128" s="506"/>
      <c r="AU128" s="506"/>
      <c r="AV128" s="506"/>
      <c r="AW128" s="506"/>
      <c r="AX128" s="506"/>
      <c r="AY128" s="506"/>
      <c r="AZ128" s="506"/>
      <c r="BA128" s="506"/>
      <c r="BB128" s="506"/>
      <c r="BC128" s="506"/>
      <c r="BD128" s="506"/>
      <c r="BE128" s="506"/>
      <c r="BF128" s="506"/>
      <c r="BG128" s="506"/>
      <c r="BH128" s="506"/>
      <c r="BI128" s="506"/>
      <c r="BJ128" s="506"/>
      <c r="BK128" s="506"/>
      <c r="BL128" s="506"/>
      <c r="BM128" s="506"/>
      <c r="BN128" s="506"/>
      <c r="BO128" s="506"/>
      <c r="BP128" s="506"/>
      <c r="BQ128" s="506"/>
      <c r="BR128" s="506"/>
      <c r="BS128" s="506"/>
      <c r="BT128" s="506"/>
      <c r="BU128" s="506"/>
      <c r="BV128" s="506"/>
      <c r="BW128" s="506"/>
      <c r="BX128" s="506"/>
      <c r="BY128" s="506"/>
      <c r="BZ128" s="506"/>
      <c r="CA128" s="506"/>
      <c r="CB128" s="506"/>
      <c r="CC128" s="506"/>
      <c r="CD128" s="506"/>
      <c r="CE128" s="506"/>
      <c r="CF128" s="506"/>
      <c r="CG128" s="506"/>
      <c r="CH128" s="506"/>
      <c r="CI128" s="506"/>
      <c r="CJ128" s="506"/>
      <c r="CK128" s="506"/>
      <c r="CL128" s="506"/>
      <c r="CM128" s="506"/>
      <c r="CN128" s="506"/>
      <c r="CO128" s="506"/>
      <c r="CP128" s="506"/>
      <c r="CQ128" s="506"/>
      <c r="CR128" s="506"/>
      <c r="CS128" s="506"/>
      <c r="CT128" s="506"/>
      <c r="CU128" s="506"/>
      <c r="CV128" s="506"/>
      <c r="CW128" s="506"/>
      <c r="CX128" s="506"/>
      <c r="CY128" s="506"/>
      <c r="CZ128" s="506"/>
      <c r="DA128" s="506"/>
      <c r="DB128" s="506"/>
      <c r="DC128" s="506"/>
      <c r="DD128" s="506"/>
      <c r="DE128" s="506"/>
      <c r="DF128" s="506"/>
      <c r="DG128" s="506"/>
      <c r="DH128" s="506"/>
      <c r="DI128" s="506"/>
      <c r="DJ128" s="506"/>
      <c r="DK128" s="506"/>
      <c r="DL128" s="506"/>
      <c r="DM128" s="506"/>
      <c r="DN128" s="506"/>
      <c r="DO128" s="506"/>
      <c r="DP128" s="506"/>
      <c r="DQ128" s="506"/>
      <c r="DR128" s="506"/>
      <c r="DS128" s="506"/>
      <c r="DT128" s="506"/>
      <c r="DU128" s="506"/>
      <c r="DV128" s="506"/>
      <c r="DW128" s="506"/>
      <c r="DX128" s="506"/>
      <c r="DY128" s="506"/>
      <c r="DZ128" s="506"/>
      <c r="EA128" s="506"/>
      <c r="EB128" s="506"/>
      <c r="EC128" s="506"/>
      <c r="ED128" s="506"/>
      <c r="EE128" s="506"/>
      <c r="EF128" s="506"/>
      <c r="EG128" s="506"/>
      <c r="EH128" s="506"/>
      <c r="EI128" s="506"/>
      <c r="EJ128" s="506"/>
    </row>
    <row r="129" spans="2:140" x14ac:dyDescent="0.25">
      <c r="B129" s="506"/>
      <c r="C129" s="506"/>
      <c r="D129" s="506"/>
      <c r="E129" s="506"/>
      <c r="F129" s="506"/>
      <c r="G129" s="506"/>
      <c r="H129" s="506"/>
      <c r="I129" s="506"/>
      <c r="J129" s="506"/>
      <c r="K129" s="506"/>
      <c r="L129" s="506"/>
      <c r="M129" s="506"/>
      <c r="N129" s="507"/>
      <c r="O129" s="507"/>
      <c r="P129" s="506"/>
      <c r="Q129" s="506"/>
      <c r="R129" s="506"/>
      <c r="S129" s="506"/>
      <c r="T129" s="506"/>
      <c r="U129" s="506"/>
      <c r="V129" s="506"/>
      <c r="W129" s="506"/>
      <c r="X129" s="506"/>
      <c r="Y129" s="506"/>
      <c r="Z129" s="506"/>
      <c r="AA129" s="506"/>
      <c r="AB129" s="506"/>
      <c r="AC129" s="506"/>
      <c r="AD129" s="506"/>
      <c r="AE129" s="506"/>
      <c r="AF129" s="506"/>
      <c r="AG129" s="506"/>
      <c r="AH129" s="506"/>
      <c r="AI129" s="506"/>
      <c r="AJ129" s="506"/>
      <c r="AK129" s="506"/>
      <c r="AL129" s="506"/>
      <c r="AM129" s="506"/>
      <c r="AN129" s="506"/>
      <c r="AO129" s="506"/>
      <c r="AP129" s="506"/>
      <c r="AQ129" s="506"/>
      <c r="AR129" s="506"/>
      <c r="AS129" s="506"/>
      <c r="AT129" s="506"/>
      <c r="AU129" s="506"/>
      <c r="AV129" s="506"/>
      <c r="AW129" s="506"/>
      <c r="AX129" s="506"/>
      <c r="AY129" s="506"/>
      <c r="AZ129" s="506"/>
      <c r="BA129" s="506"/>
      <c r="BB129" s="506"/>
      <c r="BC129" s="506"/>
      <c r="BD129" s="506"/>
      <c r="BE129" s="506"/>
      <c r="BF129" s="506"/>
      <c r="BG129" s="506"/>
      <c r="BH129" s="506"/>
      <c r="BI129" s="506"/>
      <c r="BJ129" s="506"/>
      <c r="BK129" s="506"/>
      <c r="BL129" s="506"/>
      <c r="BM129" s="506"/>
      <c r="BN129" s="506"/>
      <c r="BO129" s="506"/>
      <c r="BP129" s="506"/>
      <c r="BQ129" s="506"/>
      <c r="BR129" s="506"/>
      <c r="BS129" s="506"/>
      <c r="BT129" s="506"/>
      <c r="BU129" s="506"/>
      <c r="BV129" s="506"/>
      <c r="BW129" s="506"/>
      <c r="BX129" s="506"/>
      <c r="BY129" s="506"/>
      <c r="BZ129" s="506"/>
      <c r="CA129" s="506"/>
      <c r="CB129" s="506"/>
      <c r="CC129" s="506"/>
      <c r="CD129" s="506"/>
      <c r="CE129" s="506"/>
      <c r="CF129" s="506"/>
      <c r="CG129" s="506"/>
      <c r="CH129" s="506"/>
      <c r="CI129" s="506"/>
      <c r="CJ129" s="506"/>
      <c r="CK129" s="506"/>
      <c r="CL129" s="506"/>
      <c r="CM129" s="506"/>
      <c r="CN129" s="506"/>
      <c r="CO129" s="506"/>
      <c r="CP129" s="506"/>
      <c r="CQ129" s="506"/>
      <c r="CR129" s="506"/>
      <c r="CS129" s="506"/>
      <c r="CT129" s="506"/>
      <c r="CU129" s="506"/>
      <c r="CV129" s="506"/>
      <c r="CW129" s="506"/>
      <c r="CX129" s="506"/>
      <c r="CY129" s="506"/>
      <c r="CZ129" s="506"/>
      <c r="DA129" s="506"/>
      <c r="DB129" s="506"/>
      <c r="DC129" s="506"/>
      <c r="DD129" s="506"/>
      <c r="DE129" s="506"/>
      <c r="DF129" s="506"/>
      <c r="DG129" s="506"/>
      <c r="DH129" s="506"/>
      <c r="DI129" s="506"/>
      <c r="DJ129" s="506"/>
      <c r="DK129" s="506"/>
      <c r="DL129" s="506"/>
      <c r="DM129" s="506"/>
      <c r="DN129" s="506"/>
      <c r="DO129" s="506"/>
      <c r="DP129" s="506"/>
      <c r="DQ129" s="506"/>
      <c r="DR129" s="506"/>
      <c r="DS129" s="506"/>
      <c r="DT129" s="506"/>
      <c r="DU129" s="506"/>
      <c r="DV129" s="506"/>
      <c r="DW129" s="506"/>
      <c r="DX129" s="506"/>
      <c r="DY129" s="506"/>
      <c r="DZ129" s="506"/>
      <c r="EA129" s="506"/>
      <c r="EB129" s="506"/>
      <c r="EC129" s="506"/>
      <c r="ED129" s="506"/>
      <c r="EE129" s="506"/>
      <c r="EF129" s="506"/>
      <c r="EG129" s="506"/>
      <c r="EH129" s="506"/>
      <c r="EI129" s="506"/>
      <c r="EJ129" s="506"/>
    </row>
    <row r="130" spans="2:140" x14ac:dyDescent="0.25">
      <c r="B130" s="506"/>
      <c r="C130" s="506"/>
      <c r="D130" s="506"/>
      <c r="E130" s="506"/>
      <c r="F130" s="506"/>
      <c r="G130" s="506"/>
      <c r="H130" s="506"/>
      <c r="I130" s="506"/>
      <c r="J130" s="506"/>
      <c r="K130" s="506"/>
      <c r="L130" s="506"/>
      <c r="M130" s="506"/>
      <c r="N130" s="507"/>
      <c r="O130" s="507"/>
      <c r="P130" s="506"/>
      <c r="Q130" s="506"/>
      <c r="R130" s="506"/>
      <c r="S130" s="506"/>
      <c r="T130" s="506"/>
      <c r="U130" s="506"/>
      <c r="V130" s="506"/>
      <c r="W130" s="506"/>
      <c r="X130" s="506"/>
      <c r="Y130" s="506"/>
      <c r="Z130" s="506"/>
      <c r="AA130" s="506"/>
      <c r="AB130" s="506"/>
      <c r="AC130" s="506"/>
      <c r="AD130" s="506"/>
      <c r="AE130" s="506"/>
      <c r="AF130" s="506"/>
      <c r="AG130" s="506"/>
      <c r="AH130" s="506"/>
      <c r="AI130" s="506"/>
      <c r="AJ130" s="506"/>
      <c r="AK130" s="506"/>
      <c r="AL130" s="506"/>
      <c r="AM130" s="506"/>
      <c r="AN130" s="506"/>
      <c r="AO130" s="506"/>
      <c r="AP130" s="506"/>
      <c r="AQ130" s="506"/>
      <c r="AR130" s="506"/>
      <c r="AS130" s="506"/>
      <c r="AT130" s="506"/>
      <c r="AU130" s="506"/>
      <c r="AV130" s="506"/>
      <c r="AW130" s="506"/>
      <c r="AX130" s="506"/>
      <c r="AY130" s="506"/>
      <c r="AZ130" s="506"/>
      <c r="BA130" s="506"/>
      <c r="BB130" s="506"/>
      <c r="BC130" s="506"/>
      <c r="BD130" s="506"/>
      <c r="BE130" s="506"/>
      <c r="BF130" s="506"/>
      <c r="BG130" s="506"/>
      <c r="BH130" s="506"/>
      <c r="BI130" s="506"/>
      <c r="BJ130" s="506"/>
      <c r="BK130" s="506"/>
      <c r="BL130" s="506"/>
      <c r="BM130" s="506"/>
      <c r="BN130" s="506"/>
      <c r="BO130" s="506"/>
      <c r="BP130" s="506"/>
      <c r="BQ130" s="506"/>
      <c r="BR130" s="506"/>
      <c r="BS130" s="506"/>
      <c r="BT130" s="506"/>
      <c r="BU130" s="506"/>
      <c r="BV130" s="506"/>
      <c r="BW130" s="506"/>
      <c r="BX130" s="506"/>
      <c r="BY130" s="506"/>
      <c r="BZ130" s="506"/>
      <c r="CA130" s="506"/>
      <c r="CB130" s="506"/>
      <c r="CC130" s="506"/>
      <c r="CD130" s="506"/>
      <c r="CE130" s="506"/>
      <c r="CF130" s="506"/>
      <c r="CG130" s="506"/>
      <c r="CH130" s="506"/>
      <c r="CI130" s="506"/>
      <c r="CJ130" s="506"/>
      <c r="CK130" s="506"/>
      <c r="CL130" s="506"/>
      <c r="CM130" s="506"/>
      <c r="CN130" s="506"/>
      <c r="CO130" s="506"/>
      <c r="CP130" s="506"/>
      <c r="CQ130" s="506"/>
      <c r="CR130" s="506"/>
      <c r="CS130" s="506"/>
      <c r="CT130" s="506"/>
      <c r="CU130" s="506"/>
      <c r="CV130" s="506"/>
      <c r="CW130" s="506"/>
      <c r="CX130" s="506"/>
      <c r="CY130" s="506"/>
      <c r="CZ130" s="506"/>
      <c r="DA130" s="506"/>
      <c r="DB130" s="506"/>
      <c r="DC130" s="506"/>
      <c r="DD130" s="506"/>
      <c r="DE130" s="506"/>
      <c r="DF130" s="506"/>
      <c r="DG130" s="506"/>
      <c r="DH130" s="506"/>
      <c r="DI130" s="506"/>
      <c r="DJ130" s="506"/>
      <c r="DK130" s="506"/>
      <c r="DL130" s="506"/>
      <c r="DM130" s="506"/>
      <c r="DN130" s="506"/>
      <c r="DO130" s="506"/>
      <c r="DP130" s="506"/>
      <c r="DQ130" s="506"/>
      <c r="DR130" s="506"/>
      <c r="DS130" s="506"/>
      <c r="DT130" s="506"/>
      <c r="DU130" s="506"/>
      <c r="DV130" s="506"/>
      <c r="DW130" s="506"/>
      <c r="DX130" s="506"/>
      <c r="DY130" s="506"/>
      <c r="DZ130" s="506"/>
      <c r="EA130" s="506"/>
      <c r="EB130" s="506"/>
      <c r="EC130" s="506"/>
      <c r="ED130" s="506"/>
      <c r="EE130" s="506"/>
      <c r="EF130" s="506"/>
      <c r="EG130" s="506"/>
      <c r="EH130" s="506"/>
      <c r="EI130" s="506"/>
      <c r="EJ130" s="506"/>
    </row>
    <row r="131" spans="2:140" x14ac:dyDescent="0.25">
      <c r="B131" s="506"/>
      <c r="C131" s="506"/>
      <c r="D131" s="506"/>
      <c r="E131" s="506"/>
      <c r="F131" s="506"/>
      <c r="G131" s="506"/>
      <c r="H131" s="506"/>
      <c r="I131" s="506"/>
      <c r="J131" s="506"/>
      <c r="K131" s="506"/>
      <c r="L131" s="506"/>
      <c r="M131" s="506"/>
      <c r="N131" s="506"/>
      <c r="O131" s="506"/>
      <c r="P131" s="506"/>
      <c r="Q131" s="506"/>
      <c r="R131" s="506"/>
      <c r="S131" s="506"/>
      <c r="T131" s="506"/>
      <c r="U131" s="506"/>
      <c r="V131" s="506"/>
      <c r="W131" s="506"/>
      <c r="X131" s="506"/>
      <c r="Y131" s="506"/>
      <c r="Z131" s="506"/>
      <c r="AA131" s="506"/>
      <c r="AB131" s="506"/>
      <c r="AC131" s="506"/>
      <c r="AD131" s="506"/>
      <c r="AE131" s="506"/>
      <c r="AF131" s="506"/>
      <c r="AG131" s="506"/>
      <c r="AH131" s="506"/>
      <c r="AI131" s="506"/>
      <c r="AJ131" s="506"/>
      <c r="AK131" s="506"/>
      <c r="AL131" s="506"/>
      <c r="AM131" s="506"/>
      <c r="AN131" s="506"/>
      <c r="AO131" s="506"/>
      <c r="AP131" s="506"/>
      <c r="AQ131" s="506"/>
      <c r="AR131" s="506"/>
      <c r="AS131" s="506"/>
      <c r="AT131" s="506"/>
      <c r="AU131" s="506"/>
      <c r="AV131" s="506"/>
      <c r="AW131" s="506"/>
      <c r="AX131" s="506"/>
      <c r="AY131" s="506"/>
      <c r="AZ131" s="506"/>
      <c r="BA131" s="506"/>
      <c r="BB131" s="506"/>
      <c r="BC131" s="506"/>
      <c r="BD131" s="506"/>
      <c r="BE131" s="506"/>
      <c r="BF131" s="506"/>
      <c r="BG131" s="506"/>
      <c r="BH131" s="506"/>
      <c r="BI131" s="506"/>
      <c r="BJ131" s="506"/>
      <c r="BK131" s="506"/>
      <c r="BL131" s="506"/>
      <c r="BM131" s="506"/>
      <c r="BN131" s="506"/>
      <c r="BO131" s="506"/>
      <c r="BP131" s="506"/>
      <c r="BQ131" s="506"/>
      <c r="BR131" s="506"/>
      <c r="BS131" s="506"/>
      <c r="BT131" s="506"/>
      <c r="BU131" s="506"/>
      <c r="BV131" s="506"/>
      <c r="BW131" s="506"/>
      <c r="BX131" s="506"/>
      <c r="BY131" s="506"/>
      <c r="BZ131" s="506"/>
      <c r="CA131" s="506"/>
      <c r="CB131" s="506"/>
      <c r="CC131" s="506"/>
      <c r="CD131" s="506"/>
      <c r="CE131" s="506"/>
      <c r="CF131" s="506"/>
      <c r="CG131" s="506"/>
      <c r="CH131" s="506"/>
      <c r="CI131" s="506"/>
      <c r="CJ131" s="506"/>
      <c r="CK131" s="506"/>
      <c r="CL131" s="506"/>
      <c r="CM131" s="506"/>
      <c r="CN131" s="506"/>
      <c r="CO131" s="506"/>
      <c r="CP131" s="506"/>
      <c r="CQ131" s="506"/>
      <c r="CR131" s="506"/>
      <c r="CS131" s="506"/>
      <c r="CT131" s="506"/>
      <c r="CU131" s="506"/>
      <c r="CV131" s="506"/>
      <c r="CW131" s="506"/>
      <c r="CX131" s="506"/>
      <c r="CY131" s="506"/>
      <c r="CZ131" s="506"/>
      <c r="DA131" s="506"/>
      <c r="DB131" s="506"/>
      <c r="DC131" s="506"/>
      <c r="DD131" s="506"/>
      <c r="DE131" s="506"/>
      <c r="DF131" s="506"/>
      <c r="DG131" s="506"/>
      <c r="DH131" s="506"/>
      <c r="DI131" s="506"/>
      <c r="DJ131" s="506"/>
      <c r="DK131" s="506"/>
      <c r="DL131" s="506"/>
      <c r="DM131" s="506"/>
      <c r="DN131" s="506"/>
      <c r="DO131" s="506"/>
      <c r="DP131" s="506"/>
      <c r="DQ131" s="506"/>
      <c r="DR131" s="506"/>
      <c r="DS131" s="506"/>
      <c r="DT131" s="506"/>
      <c r="DU131" s="506"/>
      <c r="DV131" s="506"/>
      <c r="DW131" s="506"/>
      <c r="DX131" s="506"/>
      <c r="DY131" s="506"/>
      <c r="DZ131" s="506"/>
      <c r="EA131" s="506"/>
      <c r="EB131" s="506"/>
      <c r="EC131" s="506"/>
      <c r="ED131" s="506"/>
      <c r="EE131" s="506"/>
      <c r="EF131" s="506"/>
      <c r="EG131" s="506"/>
      <c r="EH131" s="506"/>
      <c r="EI131" s="506"/>
      <c r="EJ131" s="506"/>
    </row>
    <row r="132" spans="2:140" x14ac:dyDescent="0.25">
      <c r="B132" s="506"/>
      <c r="C132" s="506"/>
      <c r="D132" s="506"/>
      <c r="E132" s="506"/>
      <c r="F132" s="506"/>
      <c r="G132" s="506"/>
      <c r="H132" s="506"/>
      <c r="I132" s="506"/>
      <c r="J132" s="506"/>
      <c r="K132" s="506"/>
      <c r="L132" s="506"/>
      <c r="M132" s="506"/>
      <c r="N132" s="506"/>
      <c r="O132" s="506"/>
      <c r="P132" s="506"/>
      <c r="Q132" s="506"/>
      <c r="R132" s="506"/>
      <c r="S132" s="506"/>
      <c r="T132" s="506"/>
      <c r="U132" s="506"/>
      <c r="V132" s="506"/>
      <c r="W132" s="506"/>
      <c r="X132" s="506"/>
      <c r="Y132" s="506"/>
      <c r="Z132" s="506"/>
      <c r="AA132" s="506"/>
      <c r="AB132" s="506"/>
      <c r="AC132" s="506"/>
      <c r="AD132" s="506"/>
      <c r="AE132" s="506"/>
      <c r="AF132" s="506"/>
      <c r="AG132" s="506"/>
      <c r="AH132" s="506"/>
      <c r="AI132" s="506"/>
      <c r="AJ132" s="506"/>
      <c r="AK132" s="506"/>
      <c r="AL132" s="506"/>
      <c r="AM132" s="506"/>
      <c r="AN132" s="506"/>
      <c r="AO132" s="506"/>
      <c r="AP132" s="506"/>
      <c r="AQ132" s="506"/>
      <c r="AR132" s="506"/>
      <c r="AS132" s="506"/>
      <c r="AT132" s="506"/>
      <c r="AU132" s="506"/>
      <c r="AV132" s="506"/>
      <c r="AW132" s="506"/>
      <c r="AX132" s="506"/>
      <c r="AY132" s="506"/>
      <c r="AZ132" s="506"/>
      <c r="BA132" s="506"/>
      <c r="BB132" s="506"/>
      <c r="BC132" s="506"/>
      <c r="BD132" s="506"/>
      <c r="BE132" s="506"/>
      <c r="BF132" s="506"/>
      <c r="BG132" s="506"/>
      <c r="BH132" s="506"/>
      <c r="BI132" s="506"/>
      <c r="BJ132" s="506"/>
      <c r="BK132" s="506"/>
      <c r="BL132" s="506"/>
      <c r="BM132" s="506"/>
      <c r="BN132" s="506"/>
      <c r="BO132" s="506"/>
      <c r="BP132" s="506"/>
      <c r="BQ132" s="506"/>
      <c r="BR132" s="506"/>
      <c r="BS132" s="506"/>
      <c r="BT132" s="506"/>
      <c r="BU132" s="506"/>
      <c r="BV132" s="506"/>
      <c r="BW132" s="506"/>
      <c r="BX132" s="506"/>
      <c r="BY132" s="506"/>
      <c r="BZ132" s="506"/>
      <c r="CA132" s="506"/>
      <c r="CB132" s="506"/>
      <c r="CC132" s="506"/>
      <c r="CD132" s="506"/>
      <c r="CE132" s="506"/>
      <c r="CF132" s="506"/>
      <c r="CG132" s="506"/>
      <c r="CH132" s="506"/>
      <c r="CI132" s="506"/>
      <c r="CJ132" s="506"/>
      <c r="CK132" s="506"/>
      <c r="CL132" s="506"/>
      <c r="CM132" s="506"/>
      <c r="CN132" s="506"/>
      <c r="CO132" s="506"/>
      <c r="CP132" s="506"/>
      <c r="CQ132" s="506"/>
      <c r="CR132" s="506"/>
      <c r="CS132" s="506"/>
      <c r="CT132" s="506"/>
      <c r="CU132" s="506"/>
      <c r="CV132" s="506"/>
      <c r="CW132" s="506"/>
      <c r="CX132" s="506"/>
      <c r="CY132" s="506"/>
      <c r="CZ132" s="506"/>
      <c r="DA132" s="506"/>
      <c r="DB132" s="506"/>
      <c r="DC132" s="506"/>
      <c r="DD132" s="506"/>
      <c r="DE132" s="506"/>
      <c r="DF132" s="506"/>
      <c r="DG132" s="506"/>
      <c r="DH132" s="506"/>
      <c r="DI132" s="506"/>
      <c r="DJ132" s="506"/>
      <c r="DK132" s="506"/>
      <c r="DL132" s="506"/>
      <c r="DM132" s="506"/>
      <c r="DN132" s="506"/>
      <c r="DO132" s="506"/>
      <c r="DP132" s="506"/>
      <c r="DQ132" s="506"/>
      <c r="DR132" s="506"/>
      <c r="DS132" s="506"/>
      <c r="DT132" s="506"/>
      <c r="DU132" s="506"/>
      <c r="DV132" s="506"/>
      <c r="DW132" s="506"/>
      <c r="DX132" s="506"/>
      <c r="DY132" s="506"/>
      <c r="DZ132" s="506"/>
      <c r="EA132" s="506"/>
      <c r="EB132" s="506"/>
      <c r="EC132" s="506"/>
      <c r="ED132" s="506"/>
      <c r="EE132" s="506"/>
      <c r="EF132" s="506"/>
      <c r="EG132" s="506"/>
      <c r="EH132" s="506"/>
      <c r="EI132" s="506"/>
      <c r="EJ132" s="506"/>
    </row>
    <row r="133" spans="2:140" x14ac:dyDescent="0.25">
      <c r="B133" s="506"/>
      <c r="C133" s="506"/>
      <c r="D133" s="506"/>
      <c r="E133" s="506"/>
      <c r="F133" s="506"/>
      <c r="G133" s="506"/>
      <c r="H133" s="506"/>
      <c r="I133" s="506"/>
      <c r="J133" s="506"/>
      <c r="K133" s="506"/>
      <c r="L133" s="506"/>
      <c r="M133" s="506"/>
      <c r="N133" s="506"/>
      <c r="O133" s="506"/>
      <c r="P133" s="506"/>
      <c r="Q133" s="506"/>
      <c r="R133" s="506"/>
      <c r="S133" s="506"/>
      <c r="T133" s="506"/>
      <c r="U133" s="506"/>
      <c r="V133" s="506"/>
      <c r="W133" s="506"/>
      <c r="X133" s="506"/>
      <c r="Y133" s="506"/>
      <c r="Z133" s="506"/>
      <c r="AA133" s="506"/>
      <c r="AB133" s="506"/>
      <c r="AC133" s="506"/>
      <c r="AD133" s="506"/>
      <c r="AE133" s="506"/>
      <c r="AF133" s="506"/>
      <c r="AG133" s="506"/>
      <c r="AH133" s="506"/>
      <c r="AI133" s="506"/>
      <c r="AJ133" s="506"/>
      <c r="AK133" s="506"/>
      <c r="AL133" s="506"/>
      <c r="AM133" s="506"/>
      <c r="AN133" s="506"/>
      <c r="AO133" s="506"/>
      <c r="AP133" s="506"/>
      <c r="AQ133" s="506"/>
      <c r="AR133" s="506"/>
      <c r="AS133" s="506"/>
      <c r="AT133" s="506"/>
      <c r="AU133" s="506"/>
      <c r="AV133" s="506"/>
      <c r="AW133" s="506"/>
      <c r="AX133" s="506"/>
      <c r="AY133" s="506"/>
      <c r="AZ133" s="506"/>
      <c r="BA133" s="506"/>
      <c r="BB133" s="506"/>
      <c r="BC133" s="506"/>
      <c r="BD133" s="506"/>
      <c r="BE133" s="506"/>
      <c r="BF133" s="506"/>
      <c r="BG133" s="506"/>
      <c r="BH133" s="506"/>
      <c r="BI133" s="506"/>
      <c r="BJ133" s="506"/>
      <c r="BK133" s="506"/>
      <c r="BL133" s="506"/>
      <c r="BM133" s="506"/>
      <c r="BN133" s="506"/>
      <c r="BO133" s="506"/>
      <c r="BP133" s="506"/>
      <c r="BQ133" s="506"/>
      <c r="BR133" s="506"/>
      <c r="BS133" s="506"/>
      <c r="BT133" s="506"/>
      <c r="BU133" s="506"/>
      <c r="BV133" s="506"/>
      <c r="BW133" s="506"/>
      <c r="BX133" s="506"/>
      <c r="BY133" s="506"/>
      <c r="BZ133" s="506"/>
      <c r="CA133" s="506"/>
      <c r="CB133" s="506"/>
      <c r="CC133" s="506"/>
      <c r="CD133" s="506"/>
      <c r="CE133" s="506"/>
      <c r="CF133" s="506"/>
      <c r="CG133" s="506"/>
      <c r="CH133" s="506"/>
      <c r="CI133" s="506"/>
      <c r="CJ133" s="506"/>
      <c r="CK133" s="506"/>
      <c r="CL133" s="506"/>
      <c r="CM133" s="506"/>
      <c r="CN133" s="506"/>
      <c r="CO133" s="506"/>
      <c r="CP133" s="506"/>
      <c r="CQ133" s="506"/>
      <c r="CR133" s="506"/>
      <c r="CS133" s="506"/>
      <c r="CT133" s="506"/>
      <c r="CU133" s="506"/>
      <c r="CV133" s="506"/>
      <c r="CW133" s="506"/>
      <c r="CX133" s="506"/>
      <c r="CY133" s="506"/>
      <c r="CZ133" s="506"/>
      <c r="DA133" s="506"/>
      <c r="DB133" s="506"/>
      <c r="DC133" s="506"/>
      <c r="DD133" s="506"/>
      <c r="DE133" s="506"/>
      <c r="DF133" s="506"/>
      <c r="DG133" s="506"/>
      <c r="DH133" s="506"/>
      <c r="DI133" s="506"/>
      <c r="DJ133" s="506"/>
      <c r="DK133" s="506"/>
      <c r="DL133" s="506"/>
      <c r="DM133" s="506"/>
      <c r="DN133" s="506"/>
      <c r="DO133" s="506"/>
      <c r="DP133" s="506"/>
      <c r="DQ133" s="506"/>
      <c r="DR133" s="506"/>
      <c r="DS133" s="506"/>
      <c r="DT133" s="506"/>
      <c r="DU133" s="506"/>
      <c r="DV133" s="506"/>
      <c r="DW133" s="506"/>
      <c r="DX133" s="506"/>
      <c r="DY133" s="506"/>
      <c r="DZ133" s="506"/>
      <c r="EA133" s="506"/>
      <c r="EB133" s="506"/>
      <c r="EC133" s="506"/>
      <c r="ED133" s="506"/>
      <c r="EE133" s="506"/>
      <c r="EF133" s="506"/>
      <c r="EG133" s="506"/>
      <c r="EH133" s="506"/>
      <c r="EI133" s="506"/>
      <c r="EJ133" s="506"/>
    </row>
    <row r="134" spans="2:140" x14ac:dyDescent="0.25">
      <c r="B134" s="506"/>
      <c r="C134" s="506"/>
      <c r="D134" s="506"/>
      <c r="E134" s="506"/>
      <c r="F134" s="506"/>
      <c r="G134" s="506"/>
      <c r="H134" s="506"/>
      <c r="I134" s="506"/>
      <c r="J134" s="506"/>
      <c r="K134" s="506"/>
      <c r="L134" s="506"/>
      <c r="M134" s="506"/>
      <c r="N134" s="506"/>
      <c r="O134" s="506"/>
      <c r="P134" s="506"/>
      <c r="Q134" s="506"/>
      <c r="R134" s="506"/>
      <c r="S134" s="506"/>
      <c r="T134" s="506"/>
      <c r="U134" s="506"/>
      <c r="V134" s="506"/>
      <c r="W134" s="506"/>
      <c r="X134" s="506"/>
      <c r="Y134" s="506"/>
      <c r="Z134" s="506"/>
      <c r="AA134" s="506"/>
      <c r="AB134" s="506"/>
      <c r="AC134" s="506"/>
      <c r="AD134" s="506"/>
      <c r="AE134" s="506"/>
      <c r="AF134" s="506"/>
      <c r="AG134" s="506"/>
      <c r="AH134" s="506"/>
      <c r="AI134" s="506"/>
      <c r="AJ134" s="506"/>
      <c r="AK134" s="506"/>
      <c r="AL134" s="506"/>
      <c r="AM134" s="506"/>
      <c r="AN134" s="506"/>
      <c r="AO134" s="506"/>
      <c r="AP134" s="506"/>
      <c r="AQ134" s="506"/>
      <c r="AR134" s="506"/>
      <c r="AS134" s="506"/>
      <c r="AT134" s="506"/>
      <c r="AU134" s="506"/>
      <c r="AV134" s="506"/>
      <c r="AW134" s="506"/>
      <c r="AX134" s="506"/>
      <c r="AY134" s="506"/>
      <c r="AZ134" s="506"/>
      <c r="BA134" s="506"/>
      <c r="BB134" s="506"/>
      <c r="BC134" s="506"/>
      <c r="BD134" s="506"/>
      <c r="BE134" s="506"/>
      <c r="BF134" s="506"/>
      <c r="BG134" s="506"/>
      <c r="BH134" s="506"/>
      <c r="BI134" s="506"/>
      <c r="BJ134" s="506"/>
      <c r="BK134" s="506"/>
      <c r="BL134" s="506"/>
      <c r="BM134" s="506"/>
      <c r="BN134" s="506"/>
      <c r="BO134" s="506"/>
      <c r="BP134" s="506"/>
      <c r="BQ134" s="506"/>
      <c r="BR134" s="506"/>
      <c r="BS134" s="506"/>
      <c r="BT134" s="506"/>
      <c r="BU134" s="506"/>
      <c r="BV134" s="506"/>
      <c r="BW134" s="506"/>
      <c r="BX134" s="506"/>
      <c r="BY134" s="506"/>
      <c r="BZ134" s="506"/>
      <c r="CA134" s="506"/>
      <c r="CB134" s="506"/>
      <c r="CC134" s="506"/>
      <c r="CD134" s="506"/>
      <c r="CE134" s="506"/>
      <c r="CF134" s="506"/>
      <c r="CG134" s="506"/>
      <c r="CH134" s="506"/>
      <c r="CI134" s="506"/>
      <c r="CJ134" s="506"/>
      <c r="CK134" s="506"/>
      <c r="CL134" s="506"/>
      <c r="CM134" s="506"/>
      <c r="CN134" s="506"/>
      <c r="CO134" s="506"/>
      <c r="CP134" s="506"/>
      <c r="CQ134" s="506"/>
      <c r="CR134" s="506"/>
      <c r="CS134" s="506"/>
      <c r="CT134" s="506"/>
      <c r="CU134" s="506"/>
      <c r="CV134" s="506"/>
      <c r="CW134" s="506"/>
      <c r="CX134" s="506"/>
      <c r="CY134" s="506"/>
      <c r="CZ134" s="506"/>
      <c r="DA134" s="506"/>
      <c r="DB134" s="506"/>
      <c r="DC134" s="506"/>
      <c r="DD134" s="506"/>
      <c r="DE134" s="506"/>
      <c r="DF134" s="506"/>
      <c r="DG134" s="506"/>
      <c r="DH134" s="506"/>
      <c r="DI134" s="506"/>
      <c r="DJ134" s="506"/>
      <c r="DK134" s="506"/>
      <c r="DL134" s="506"/>
      <c r="DM134" s="506"/>
      <c r="DN134" s="506"/>
      <c r="DO134" s="506"/>
      <c r="DP134" s="506"/>
      <c r="DQ134" s="506"/>
      <c r="DR134" s="506"/>
      <c r="DS134" s="506"/>
      <c r="DT134" s="506"/>
      <c r="DU134" s="506"/>
      <c r="DV134" s="506"/>
      <c r="DW134" s="506"/>
      <c r="DX134" s="506"/>
      <c r="DY134" s="506"/>
      <c r="DZ134" s="506"/>
      <c r="EA134" s="506"/>
      <c r="EB134" s="506"/>
      <c r="EC134" s="506"/>
      <c r="ED134" s="506"/>
      <c r="EE134" s="506"/>
      <c r="EF134" s="506"/>
      <c r="EG134" s="506"/>
      <c r="EH134" s="506"/>
      <c r="EI134" s="506"/>
      <c r="EJ134" s="506"/>
    </row>
    <row r="135" spans="2:140" x14ac:dyDescent="0.25">
      <c r="B135" s="506"/>
      <c r="C135" s="506"/>
      <c r="D135" s="506"/>
      <c r="E135" s="506"/>
      <c r="F135" s="506"/>
      <c r="G135" s="506"/>
      <c r="H135" s="506"/>
      <c r="I135" s="506"/>
      <c r="J135" s="506"/>
      <c r="K135" s="506"/>
      <c r="L135" s="506"/>
      <c r="M135" s="506"/>
      <c r="N135" s="506"/>
      <c r="O135" s="506"/>
      <c r="P135" s="506"/>
      <c r="Q135" s="506"/>
      <c r="R135" s="506"/>
      <c r="S135" s="506"/>
      <c r="T135" s="506"/>
      <c r="U135" s="506"/>
      <c r="V135" s="506"/>
      <c r="W135" s="506"/>
      <c r="X135" s="506"/>
      <c r="Y135" s="506"/>
      <c r="Z135" s="506"/>
      <c r="AA135" s="506"/>
      <c r="AB135" s="506"/>
      <c r="AC135" s="506"/>
      <c r="AD135" s="506"/>
      <c r="AE135" s="506"/>
      <c r="AF135" s="506"/>
      <c r="AG135" s="506"/>
      <c r="AH135" s="506"/>
      <c r="AI135" s="506"/>
      <c r="AJ135" s="506"/>
      <c r="AK135" s="506"/>
      <c r="AL135" s="506"/>
      <c r="AM135" s="506"/>
      <c r="AN135" s="506"/>
      <c r="AO135" s="506"/>
      <c r="AP135" s="506"/>
      <c r="AQ135" s="506"/>
      <c r="AR135" s="506"/>
      <c r="AS135" s="506"/>
      <c r="AT135" s="506"/>
      <c r="AU135" s="506"/>
      <c r="AV135" s="506"/>
      <c r="AW135" s="506"/>
      <c r="AX135" s="506"/>
      <c r="AY135" s="506"/>
      <c r="AZ135" s="506"/>
      <c r="BA135" s="506"/>
      <c r="BB135" s="506"/>
      <c r="BC135" s="506"/>
      <c r="BD135" s="506"/>
      <c r="BE135" s="506"/>
      <c r="BF135" s="506"/>
      <c r="BG135" s="506"/>
      <c r="BH135" s="506"/>
      <c r="BI135" s="506"/>
      <c r="BJ135" s="506"/>
      <c r="BK135" s="506"/>
      <c r="BL135" s="506"/>
      <c r="BM135" s="506"/>
      <c r="BN135" s="506"/>
      <c r="BO135" s="506"/>
      <c r="BP135" s="506"/>
      <c r="BQ135" s="506"/>
      <c r="BR135" s="506"/>
      <c r="BS135" s="506"/>
      <c r="BT135" s="506"/>
      <c r="BU135" s="506"/>
      <c r="BV135" s="506"/>
      <c r="BW135" s="506"/>
      <c r="BX135" s="506"/>
      <c r="BY135" s="506"/>
      <c r="BZ135" s="506"/>
      <c r="CA135" s="506"/>
      <c r="CB135" s="506"/>
      <c r="CC135" s="506"/>
      <c r="CD135" s="506"/>
      <c r="CE135" s="506"/>
      <c r="CF135" s="506"/>
      <c r="CG135" s="506"/>
      <c r="CH135" s="506"/>
      <c r="CI135" s="506"/>
      <c r="CJ135" s="506"/>
      <c r="CK135" s="506"/>
      <c r="CL135" s="506"/>
      <c r="CM135" s="506"/>
      <c r="CN135" s="506"/>
      <c r="CO135" s="506"/>
      <c r="CP135" s="506"/>
      <c r="CQ135" s="506"/>
      <c r="CR135" s="506"/>
      <c r="CS135" s="506"/>
      <c r="CT135" s="506"/>
      <c r="CU135" s="506"/>
      <c r="CV135" s="506"/>
      <c r="CW135" s="506"/>
      <c r="CX135" s="506"/>
      <c r="CY135" s="506"/>
      <c r="CZ135" s="506"/>
      <c r="DA135" s="506"/>
      <c r="DB135" s="506"/>
      <c r="DC135" s="506"/>
      <c r="DD135" s="506"/>
      <c r="DE135" s="506"/>
      <c r="DF135" s="506"/>
      <c r="DG135" s="506"/>
      <c r="DH135" s="506"/>
      <c r="DI135" s="506"/>
      <c r="DJ135" s="506"/>
      <c r="DK135" s="506"/>
      <c r="DL135" s="506"/>
      <c r="DM135" s="506"/>
      <c r="DN135" s="506"/>
      <c r="DO135" s="506"/>
      <c r="DP135" s="506"/>
      <c r="DQ135" s="506"/>
      <c r="DR135" s="506"/>
      <c r="DS135" s="506"/>
      <c r="DT135" s="506"/>
      <c r="DU135" s="506"/>
      <c r="DV135" s="506"/>
      <c r="DW135" s="506"/>
      <c r="DX135" s="506"/>
      <c r="DY135" s="506"/>
      <c r="DZ135" s="506"/>
      <c r="EA135" s="506"/>
      <c r="EB135" s="506"/>
      <c r="EC135" s="506"/>
      <c r="ED135" s="506"/>
      <c r="EE135" s="506"/>
      <c r="EF135" s="506"/>
      <c r="EG135" s="506"/>
      <c r="EH135" s="506"/>
      <c r="EI135" s="506"/>
      <c r="EJ135" s="506"/>
    </row>
    <row r="136" spans="2:140" x14ac:dyDescent="0.25">
      <c r="B136" s="506"/>
      <c r="C136" s="506"/>
      <c r="D136" s="506"/>
      <c r="E136" s="506"/>
      <c r="F136" s="506"/>
      <c r="G136" s="506"/>
      <c r="H136" s="506"/>
      <c r="I136" s="506"/>
      <c r="J136" s="506"/>
      <c r="K136" s="506"/>
      <c r="L136" s="506"/>
      <c r="M136" s="506"/>
      <c r="N136" s="506"/>
      <c r="O136" s="506"/>
      <c r="P136" s="506"/>
      <c r="Q136" s="506"/>
      <c r="R136" s="506"/>
      <c r="S136" s="506"/>
      <c r="T136" s="506"/>
      <c r="U136" s="506"/>
      <c r="V136" s="506"/>
      <c r="W136" s="506"/>
      <c r="X136" s="506"/>
      <c r="Y136" s="506"/>
      <c r="Z136" s="506"/>
      <c r="AA136" s="506"/>
      <c r="AB136" s="506"/>
      <c r="AC136" s="506"/>
      <c r="AD136" s="506"/>
      <c r="AE136" s="506"/>
      <c r="AF136" s="506"/>
      <c r="AG136" s="506"/>
      <c r="AH136" s="506"/>
      <c r="AI136" s="506"/>
      <c r="AJ136" s="506"/>
      <c r="AK136" s="506"/>
      <c r="AL136" s="506"/>
      <c r="AM136" s="506"/>
      <c r="AN136" s="506"/>
      <c r="AO136" s="506"/>
      <c r="AP136" s="506"/>
      <c r="AQ136" s="506"/>
      <c r="AR136" s="506"/>
      <c r="AS136" s="506"/>
      <c r="AT136" s="506"/>
      <c r="AU136" s="506"/>
      <c r="AV136" s="506"/>
      <c r="AW136" s="506"/>
      <c r="AX136" s="506"/>
      <c r="AY136" s="506"/>
      <c r="AZ136" s="506"/>
      <c r="BA136" s="506"/>
      <c r="BB136" s="506"/>
      <c r="BC136" s="506"/>
      <c r="BD136" s="506"/>
      <c r="BE136" s="506"/>
      <c r="BF136" s="506"/>
      <c r="BG136" s="506"/>
      <c r="BH136" s="506"/>
      <c r="BI136" s="506"/>
      <c r="BJ136" s="506"/>
      <c r="BK136" s="506"/>
      <c r="BL136" s="506"/>
      <c r="BM136" s="506"/>
      <c r="BN136" s="506"/>
      <c r="BO136" s="506"/>
      <c r="BP136" s="506"/>
      <c r="BQ136" s="506"/>
      <c r="BR136" s="506"/>
      <c r="BS136" s="506"/>
      <c r="BT136" s="506"/>
      <c r="BU136" s="506"/>
      <c r="BV136" s="506"/>
      <c r="BW136" s="506"/>
      <c r="BX136" s="506"/>
      <c r="BY136" s="506"/>
      <c r="BZ136" s="506"/>
      <c r="CA136" s="506"/>
      <c r="CB136" s="506"/>
      <c r="CC136" s="506"/>
      <c r="CD136" s="506"/>
      <c r="CE136" s="506"/>
      <c r="CF136" s="506"/>
      <c r="CG136" s="506"/>
      <c r="CH136" s="506"/>
      <c r="CI136" s="506"/>
      <c r="CJ136" s="506"/>
      <c r="CK136" s="506"/>
      <c r="CL136" s="506"/>
      <c r="CM136" s="506"/>
      <c r="CN136" s="506"/>
      <c r="CO136" s="506"/>
      <c r="CP136" s="506"/>
      <c r="CQ136" s="506"/>
      <c r="CR136" s="506"/>
      <c r="CS136" s="506"/>
      <c r="CT136" s="506"/>
      <c r="CU136" s="506"/>
      <c r="CV136" s="506"/>
      <c r="CW136" s="506"/>
      <c r="CX136" s="506"/>
      <c r="CY136" s="506"/>
      <c r="CZ136" s="506"/>
      <c r="DA136" s="506"/>
      <c r="DB136" s="506"/>
      <c r="DC136" s="506"/>
      <c r="DD136" s="506"/>
      <c r="DE136" s="506"/>
      <c r="DF136" s="506"/>
      <c r="DG136" s="506"/>
      <c r="DH136" s="506"/>
      <c r="DI136" s="506"/>
      <c r="DJ136" s="506"/>
      <c r="DK136" s="506"/>
      <c r="DL136" s="506"/>
      <c r="DM136" s="506"/>
      <c r="DN136" s="506"/>
      <c r="DO136" s="506"/>
      <c r="DP136" s="506"/>
      <c r="DQ136" s="506"/>
      <c r="DR136" s="506"/>
      <c r="DS136" s="506"/>
      <c r="DT136" s="506"/>
      <c r="DU136" s="506"/>
      <c r="DV136" s="506"/>
      <c r="DW136" s="506"/>
      <c r="DX136" s="506"/>
      <c r="DY136" s="506"/>
      <c r="DZ136" s="506"/>
      <c r="EA136" s="506"/>
      <c r="EB136" s="506"/>
      <c r="EC136" s="506"/>
      <c r="ED136" s="506"/>
      <c r="EE136" s="506"/>
      <c r="EF136" s="506"/>
      <c r="EG136" s="506"/>
      <c r="EH136" s="506"/>
      <c r="EI136" s="506"/>
      <c r="EJ136" s="506"/>
    </row>
    <row r="137" spans="2:140" x14ac:dyDescent="0.25">
      <c r="B137" s="506"/>
      <c r="C137" s="506"/>
      <c r="D137" s="506"/>
      <c r="E137" s="506"/>
      <c r="F137" s="506"/>
      <c r="G137" s="506"/>
      <c r="H137" s="506"/>
      <c r="I137" s="506"/>
      <c r="J137" s="506"/>
      <c r="K137" s="506"/>
      <c r="L137" s="506"/>
      <c r="M137" s="506"/>
      <c r="N137" s="506"/>
      <c r="O137" s="506"/>
      <c r="P137" s="506"/>
      <c r="Q137" s="506"/>
      <c r="R137" s="506"/>
      <c r="S137" s="506"/>
      <c r="T137" s="506"/>
      <c r="U137" s="506"/>
      <c r="V137" s="506"/>
      <c r="W137" s="506"/>
      <c r="X137" s="506"/>
      <c r="Y137" s="506"/>
      <c r="Z137" s="506"/>
      <c r="AA137" s="506"/>
      <c r="AB137" s="506"/>
      <c r="AC137" s="506"/>
      <c r="AD137" s="506"/>
      <c r="AE137" s="506"/>
      <c r="AF137" s="506"/>
      <c r="AG137" s="506"/>
      <c r="AH137" s="506"/>
      <c r="AI137" s="506"/>
      <c r="AJ137" s="506"/>
      <c r="AK137" s="506"/>
      <c r="AL137" s="506"/>
      <c r="AM137" s="506"/>
      <c r="AN137" s="506"/>
      <c r="AO137" s="506"/>
      <c r="AP137" s="506"/>
      <c r="AQ137" s="506"/>
      <c r="AR137" s="506"/>
      <c r="AS137" s="506"/>
      <c r="AT137" s="506"/>
      <c r="AU137" s="506"/>
      <c r="AV137" s="506"/>
      <c r="AW137" s="506"/>
      <c r="AX137" s="506"/>
      <c r="AY137" s="506"/>
      <c r="AZ137" s="506"/>
      <c r="BA137" s="506"/>
      <c r="BB137" s="506"/>
      <c r="BC137" s="506"/>
      <c r="BD137" s="506"/>
      <c r="BE137" s="506"/>
      <c r="BF137" s="506"/>
      <c r="BG137" s="506"/>
      <c r="BH137" s="506"/>
      <c r="BI137" s="506"/>
      <c r="BJ137" s="506"/>
      <c r="BK137" s="506"/>
      <c r="BL137" s="506"/>
      <c r="BM137" s="506"/>
      <c r="BN137" s="506"/>
      <c r="BO137" s="506"/>
      <c r="BP137" s="506"/>
      <c r="BQ137" s="506"/>
      <c r="BR137" s="506"/>
      <c r="BS137" s="506"/>
      <c r="BT137" s="506"/>
      <c r="BU137" s="506"/>
      <c r="BV137" s="506"/>
      <c r="BW137" s="506"/>
      <c r="BX137" s="506"/>
      <c r="BY137" s="506"/>
      <c r="BZ137" s="506"/>
      <c r="CA137" s="506"/>
      <c r="CB137" s="506"/>
      <c r="CC137" s="506"/>
      <c r="CD137" s="506"/>
      <c r="CE137" s="506"/>
      <c r="CF137" s="506"/>
      <c r="CG137" s="506"/>
      <c r="CH137" s="506"/>
      <c r="CI137" s="506"/>
      <c r="CJ137" s="506"/>
      <c r="CK137" s="506"/>
      <c r="CL137" s="506"/>
      <c r="CM137" s="506"/>
      <c r="CN137" s="506"/>
      <c r="CO137" s="506"/>
      <c r="CP137" s="506"/>
      <c r="CQ137" s="506"/>
      <c r="CR137" s="506"/>
      <c r="CS137" s="506"/>
      <c r="CT137" s="506"/>
      <c r="CU137" s="506"/>
      <c r="CV137" s="506"/>
      <c r="CW137" s="506"/>
      <c r="CX137" s="506"/>
      <c r="CY137" s="506"/>
      <c r="CZ137" s="506"/>
      <c r="DA137" s="506"/>
      <c r="DB137" s="506"/>
      <c r="DC137" s="506"/>
      <c r="DD137" s="506"/>
      <c r="DE137" s="506"/>
      <c r="DF137" s="506"/>
      <c r="DG137" s="506"/>
      <c r="DH137" s="506"/>
      <c r="DI137" s="506"/>
      <c r="DJ137" s="506"/>
      <c r="DK137" s="506"/>
      <c r="DL137" s="506"/>
      <c r="DM137" s="506"/>
      <c r="DN137" s="506"/>
      <c r="DO137" s="506"/>
      <c r="DP137" s="506"/>
      <c r="DQ137" s="506"/>
      <c r="DR137" s="506"/>
      <c r="DS137" s="506"/>
      <c r="DT137" s="506"/>
      <c r="DU137" s="506"/>
      <c r="DV137" s="506"/>
      <c r="DW137" s="506"/>
      <c r="DX137" s="506"/>
      <c r="DY137" s="506"/>
      <c r="DZ137" s="506"/>
      <c r="EA137" s="506"/>
      <c r="EB137" s="506"/>
      <c r="EC137" s="506"/>
      <c r="ED137" s="506"/>
      <c r="EE137" s="506"/>
      <c r="EF137" s="506"/>
      <c r="EG137" s="506"/>
      <c r="EH137" s="506"/>
      <c r="EI137" s="506"/>
      <c r="EJ137" s="506"/>
    </row>
    <row r="138" spans="2:140" x14ac:dyDescent="0.25">
      <c r="B138" s="506"/>
      <c r="C138" s="506"/>
      <c r="D138" s="506"/>
      <c r="E138" s="506"/>
      <c r="F138" s="506"/>
      <c r="G138" s="506"/>
      <c r="H138" s="506"/>
      <c r="I138" s="506"/>
      <c r="J138" s="506"/>
      <c r="K138" s="506"/>
      <c r="L138" s="506"/>
      <c r="M138" s="506"/>
      <c r="N138" s="506"/>
      <c r="O138" s="506"/>
      <c r="P138" s="506"/>
      <c r="Q138" s="506"/>
      <c r="R138" s="506"/>
      <c r="S138" s="506"/>
      <c r="T138" s="506"/>
      <c r="U138" s="506"/>
      <c r="V138" s="506"/>
      <c r="W138" s="506"/>
      <c r="X138" s="506"/>
      <c r="Y138" s="506"/>
      <c r="Z138" s="506"/>
      <c r="AA138" s="506"/>
      <c r="AB138" s="506"/>
      <c r="AC138" s="506"/>
      <c r="AD138" s="506"/>
      <c r="AE138" s="506"/>
      <c r="AF138" s="506"/>
      <c r="AG138" s="506"/>
      <c r="AH138" s="506"/>
      <c r="AI138" s="506"/>
      <c r="AJ138" s="506"/>
      <c r="AK138" s="506"/>
      <c r="AL138" s="506"/>
      <c r="AM138" s="506"/>
      <c r="AN138" s="506"/>
      <c r="AO138" s="506"/>
      <c r="AP138" s="506"/>
      <c r="AQ138" s="506"/>
      <c r="AR138" s="506"/>
      <c r="AS138" s="506"/>
      <c r="AT138" s="506"/>
      <c r="AU138" s="506"/>
      <c r="AV138" s="506"/>
      <c r="AW138" s="506"/>
      <c r="AX138" s="506"/>
      <c r="AY138" s="506"/>
      <c r="AZ138" s="506"/>
      <c r="BA138" s="506"/>
      <c r="BB138" s="506"/>
      <c r="BC138" s="506"/>
      <c r="BD138" s="506"/>
      <c r="BE138" s="506"/>
      <c r="BF138" s="506"/>
      <c r="BG138" s="506"/>
      <c r="BH138" s="506"/>
      <c r="BI138" s="506"/>
      <c r="BJ138" s="506"/>
      <c r="BK138" s="506"/>
      <c r="BL138" s="506"/>
      <c r="BM138" s="506"/>
      <c r="BN138" s="506"/>
      <c r="BO138" s="506"/>
      <c r="BP138" s="506"/>
      <c r="BQ138" s="506"/>
      <c r="BR138" s="506"/>
      <c r="BS138" s="506"/>
      <c r="BT138" s="506"/>
      <c r="BU138" s="506"/>
      <c r="BV138" s="506"/>
      <c r="BW138" s="506"/>
      <c r="BX138" s="506"/>
      <c r="BY138" s="506"/>
      <c r="BZ138" s="506"/>
      <c r="CA138" s="506"/>
      <c r="CB138" s="506"/>
      <c r="CC138" s="506"/>
      <c r="CD138" s="506"/>
      <c r="CE138" s="506"/>
      <c r="CF138" s="506"/>
      <c r="CG138" s="506"/>
      <c r="CH138" s="506"/>
      <c r="CI138" s="506"/>
      <c r="CJ138" s="506"/>
      <c r="CK138" s="506"/>
      <c r="CL138" s="506"/>
      <c r="CM138" s="506"/>
      <c r="CN138" s="506"/>
      <c r="CO138" s="506"/>
      <c r="CP138" s="506"/>
      <c r="CQ138" s="506"/>
      <c r="CR138" s="506"/>
      <c r="CS138" s="506"/>
      <c r="CT138" s="506"/>
      <c r="CU138" s="506"/>
      <c r="CV138" s="506"/>
      <c r="CW138" s="506"/>
      <c r="CX138" s="506"/>
      <c r="CY138" s="506"/>
      <c r="CZ138" s="506"/>
      <c r="DA138" s="506"/>
      <c r="DB138" s="506"/>
      <c r="DC138" s="506"/>
      <c r="DD138" s="506"/>
      <c r="DE138" s="506"/>
      <c r="DF138" s="506"/>
      <c r="DG138" s="506"/>
      <c r="DH138" s="506"/>
      <c r="DI138" s="506"/>
      <c r="DJ138" s="506"/>
      <c r="DK138" s="506"/>
      <c r="DL138" s="506"/>
      <c r="DM138" s="506"/>
      <c r="DN138" s="506"/>
      <c r="DO138" s="506"/>
      <c r="DP138" s="506"/>
      <c r="DQ138" s="506"/>
      <c r="DR138" s="506"/>
      <c r="DS138" s="506"/>
      <c r="DT138" s="506"/>
      <c r="DU138" s="506"/>
      <c r="DV138" s="506"/>
      <c r="DW138" s="506"/>
      <c r="DX138" s="506"/>
      <c r="DY138" s="506"/>
      <c r="DZ138" s="506"/>
      <c r="EA138" s="506"/>
      <c r="EB138" s="506"/>
      <c r="EC138" s="506"/>
      <c r="ED138" s="506"/>
      <c r="EE138" s="506"/>
      <c r="EF138" s="506"/>
      <c r="EG138" s="506"/>
      <c r="EH138" s="506"/>
      <c r="EI138" s="506"/>
      <c r="EJ138" s="506"/>
    </row>
    <row r="139" spans="2:140" x14ac:dyDescent="0.25">
      <c r="B139" s="506"/>
      <c r="C139" s="506"/>
      <c r="D139" s="506"/>
      <c r="E139" s="506"/>
      <c r="F139" s="506"/>
      <c r="G139" s="506"/>
      <c r="H139" s="506"/>
      <c r="I139" s="506"/>
      <c r="J139" s="506"/>
      <c r="K139" s="506"/>
      <c r="L139" s="506"/>
      <c r="M139" s="506"/>
      <c r="N139" s="506"/>
      <c r="O139" s="506"/>
      <c r="P139" s="506"/>
      <c r="Q139" s="506"/>
      <c r="R139" s="506"/>
      <c r="S139" s="506"/>
      <c r="T139" s="506"/>
      <c r="U139" s="506"/>
      <c r="V139" s="506"/>
      <c r="W139" s="506"/>
      <c r="X139" s="506"/>
      <c r="Y139" s="506"/>
      <c r="Z139" s="506"/>
      <c r="AA139" s="506"/>
      <c r="AB139" s="506"/>
      <c r="AC139" s="506"/>
      <c r="AD139" s="506"/>
      <c r="AE139" s="506"/>
      <c r="AF139" s="506"/>
      <c r="AG139" s="506"/>
      <c r="AH139" s="506"/>
      <c r="AI139" s="506"/>
      <c r="AJ139" s="506"/>
      <c r="AK139" s="506"/>
      <c r="AL139" s="506"/>
      <c r="AM139" s="506"/>
      <c r="AN139" s="506"/>
      <c r="AO139" s="506"/>
      <c r="AP139" s="506"/>
      <c r="AQ139" s="506"/>
      <c r="AR139" s="506"/>
      <c r="AS139" s="506"/>
      <c r="AT139" s="506"/>
      <c r="AU139" s="506"/>
      <c r="AV139" s="506"/>
      <c r="AW139" s="506"/>
      <c r="AX139" s="506"/>
      <c r="AY139" s="506"/>
      <c r="AZ139" s="506"/>
      <c r="BA139" s="506"/>
      <c r="BB139" s="506"/>
      <c r="BC139" s="506"/>
      <c r="BD139" s="506"/>
      <c r="BE139" s="506"/>
      <c r="BF139" s="506"/>
      <c r="BG139" s="506"/>
      <c r="BH139" s="506"/>
      <c r="BI139" s="506"/>
      <c r="BJ139" s="506"/>
      <c r="BK139" s="506"/>
      <c r="BL139" s="506"/>
      <c r="BM139" s="506"/>
      <c r="BN139" s="506"/>
      <c r="BO139" s="506"/>
      <c r="BP139" s="506"/>
      <c r="BQ139" s="506"/>
      <c r="BR139" s="506"/>
      <c r="BS139" s="506"/>
      <c r="BT139" s="506"/>
      <c r="BU139" s="506"/>
      <c r="BV139" s="506"/>
      <c r="BW139" s="506"/>
      <c r="BX139" s="506"/>
      <c r="BY139" s="506"/>
      <c r="BZ139" s="506"/>
      <c r="CA139" s="506"/>
      <c r="CB139" s="506"/>
      <c r="CC139" s="506"/>
      <c r="CD139" s="506"/>
      <c r="CE139" s="506"/>
      <c r="CF139" s="506"/>
      <c r="CG139" s="506"/>
      <c r="CH139" s="506"/>
      <c r="CI139" s="506"/>
      <c r="CJ139" s="506"/>
      <c r="CK139" s="506"/>
      <c r="CL139" s="506"/>
      <c r="CM139" s="506"/>
      <c r="CN139" s="506"/>
      <c r="CO139" s="506"/>
      <c r="CP139" s="506"/>
      <c r="CQ139" s="506"/>
      <c r="CR139" s="506"/>
      <c r="CS139" s="506"/>
      <c r="CT139" s="506"/>
      <c r="CU139" s="506"/>
      <c r="CV139" s="506"/>
      <c r="CW139" s="506"/>
      <c r="CX139" s="506"/>
      <c r="CY139" s="506"/>
      <c r="CZ139" s="506"/>
      <c r="DA139" s="506"/>
      <c r="DB139" s="506"/>
      <c r="DC139" s="506"/>
      <c r="DD139" s="506"/>
      <c r="DE139" s="506"/>
      <c r="DF139" s="506"/>
      <c r="DG139" s="506"/>
      <c r="DH139" s="506"/>
      <c r="DI139" s="506"/>
      <c r="DJ139" s="506"/>
      <c r="DK139" s="506"/>
      <c r="DL139" s="506"/>
      <c r="DM139" s="506"/>
      <c r="DN139" s="506"/>
      <c r="DO139" s="506"/>
      <c r="DP139" s="506"/>
      <c r="DQ139" s="506"/>
      <c r="DR139" s="506"/>
      <c r="DS139" s="506"/>
      <c r="DT139" s="506"/>
      <c r="DU139" s="506"/>
      <c r="DV139" s="506"/>
      <c r="DW139" s="506"/>
      <c r="DX139" s="506"/>
      <c r="DY139" s="506"/>
      <c r="DZ139" s="506"/>
      <c r="EA139" s="506"/>
      <c r="EB139" s="506"/>
      <c r="EC139" s="506"/>
      <c r="ED139" s="506"/>
      <c r="EE139" s="506"/>
      <c r="EF139" s="506"/>
      <c r="EG139" s="506"/>
      <c r="EH139" s="506"/>
      <c r="EI139" s="506"/>
      <c r="EJ139" s="506"/>
    </row>
    <row r="140" spans="2:140" x14ac:dyDescent="0.25">
      <c r="B140" s="506"/>
      <c r="C140" s="506"/>
      <c r="D140" s="506"/>
      <c r="E140" s="506"/>
      <c r="F140" s="506"/>
      <c r="G140" s="506"/>
      <c r="H140" s="506"/>
      <c r="I140" s="506"/>
      <c r="J140" s="506"/>
      <c r="K140" s="506"/>
      <c r="L140" s="506"/>
      <c r="M140" s="506"/>
      <c r="N140" s="506"/>
      <c r="O140" s="506"/>
      <c r="P140" s="506"/>
      <c r="Q140" s="506"/>
      <c r="R140" s="506"/>
      <c r="S140" s="506"/>
      <c r="T140" s="506"/>
      <c r="U140" s="506"/>
      <c r="V140" s="506"/>
      <c r="W140" s="506"/>
      <c r="X140" s="506"/>
      <c r="Y140" s="506"/>
      <c r="Z140" s="506"/>
      <c r="AA140" s="506"/>
      <c r="AB140" s="506"/>
      <c r="AC140" s="506"/>
      <c r="AD140" s="506"/>
      <c r="AE140" s="506"/>
      <c r="AF140" s="506"/>
      <c r="AG140" s="506"/>
      <c r="AH140" s="506"/>
      <c r="AI140" s="506"/>
      <c r="AJ140" s="506"/>
      <c r="AK140" s="506"/>
      <c r="AL140" s="506"/>
      <c r="AM140" s="506"/>
      <c r="AN140" s="506"/>
      <c r="AO140" s="506"/>
      <c r="AP140" s="506"/>
      <c r="AQ140" s="506"/>
      <c r="AR140" s="506"/>
      <c r="AS140" s="506"/>
      <c r="AT140" s="506"/>
      <c r="AU140" s="506"/>
      <c r="AV140" s="506"/>
      <c r="AW140" s="506"/>
      <c r="AX140" s="506"/>
      <c r="AY140" s="506"/>
      <c r="AZ140" s="506"/>
      <c r="BA140" s="506"/>
      <c r="BB140" s="506"/>
      <c r="BC140" s="506"/>
      <c r="BD140" s="506"/>
      <c r="BE140" s="506"/>
      <c r="BF140" s="506"/>
      <c r="BG140" s="506"/>
      <c r="BH140" s="506"/>
      <c r="BI140" s="506"/>
      <c r="BJ140" s="506"/>
      <c r="BK140" s="506"/>
      <c r="BL140" s="506"/>
      <c r="BM140" s="506"/>
      <c r="BN140" s="506"/>
      <c r="BO140" s="506"/>
      <c r="BP140" s="506"/>
      <c r="BQ140" s="506"/>
      <c r="BR140" s="506"/>
      <c r="BS140" s="506"/>
      <c r="BT140" s="506"/>
      <c r="BU140" s="506"/>
      <c r="BV140" s="506"/>
      <c r="BW140" s="506"/>
      <c r="BX140" s="506"/>
      <c r="BY140" s="506"/>
      <c r="BZ140" s="506"/>
      <c r="CA140" s="506"/>
      <c r="CB140" s="506"/>
      <c r="CC140" s="506"/>
      <c r="CD140" s="506"/>
      <c r="CE140" s="506"/>
      <c r="CF140" s="506"/>
      <c r="CG140" s="506"/>
      <c r="CH140" s="506"/>
      <c r="CI140" s="506"/>
      <c r="CJ140" s="506"/>
      <c r="CK140" s="506"/>
      <c r="CL140" s="506"/>
      <c r="CM140" s="506"/>
      <c r="CN140" s="506"/>
      <c r="CO140" s="506"/>
      <c r="CP140" s="506"/>
      <c r="CQ140" s="506"/>
      <c r="CR140" s="506"/>
      <c r="CS140" s="506"/>
      <c r="CT140" s="506"/>
      <c r="CU140" s="506"/>
      <c r="CV140" s="506"/>
      <c r="CW140" s="506"/>
      <c r="CX140" s="506"/>
      <c r="CY140" s="506"/>
      <c r="CZ140" s="506"/>
      <c r="DA140" s="506"/>
      <c r="DB140" s="506"/>
      <c r="DC140" s="506"/>
      <c r="DD140" s="506"/>
      <c r="DE140" s="506"/>
      <c r="DF140" s="506"/>
      <c r="DG140" s="506"/>
      <c r="DH140" s="506"/>
      <c r="DI140" s="506"/>
      <c r="DJ140" s="506"/>
      <c r="DK140" s="506"/>
      <c r="DL140" s="506"/>
      <c r="DM140" s="506"/>
      <c r="DN140" s="506"/>
      <c r="DO140" s="506"/>
      <c r="DP140" s="506"/>
      <c r="DQ140" s="506"/>
      <c r="DR140" s="506"/>
      <c r="DS140" s="506"/>
      <c r="DT140" s="506"/>
      <c r="DU140" s="506"/>
      <c r="DV140" s="506"/>
      <c r="DW140" s="506"/>
      <c r="DX140" s="506"/>
      <c r="DY140" s="506"/>
      <c r="DZ140" s="506"/>
      <c r="EA140" s="506"/>
      <c r="EB140" s="506"/>
      <c r="EC140" s="506"/>
      <c r="ED140" s="506"/>
      <c r="EE140" s="506"/>
      <c r="EF140" s="506"/>
      <c r="EG140" s="506"/>
      <c r="EH140" s="506"/>
      <c r="EI140" s="506"/>
      <c r="EJ140" s="506"/>
    </row>
    <row r="141" spans="2:140" x14ac:dyDescent="0.25">
      <c r="B141" s="506"/>
      <c r="C141" s="506"/>
      <c r="D141" s="506"/>
      <c r="E141" s="506"/>
      <c r="F141" s="506"/>
      <c r="G141" s="506"/>
      <c r="H141" s="506"/>
      <c r="I141" s="506"/>
      <c r="J141" s="506"/>
      <c r="K141" s="506"/>
      <c r="L141" s="506"/>
      <c r="M141" s="506"/>
      <c r="N141" s="506"/>
      <c r="O141" s="506"/>
      <c r="P141" s="506"/>
      <c r="Q141" s="506"/>
      <c r="R141" s="506"/>
      <c r="S141" s="506"/>
      <c r="T141" s="506"/>
      <c r="U141" s="506"/>
      <c r="V141" s="506"/>
      <c r="W141" s="506"/>
      <c r="X141" s="506"/>
      <c r="Y141" s="506"/>
      <c r="Z141" s="506"/>
      <c r="AA141" s="506"/>
      <c r="AB141" s="506"/>
      <c r="AC141" s="506"/>
      <c r="AD141" s="506"/>
      <c r="AE141" s="506"/>
      <c r="AF141" s="506"/>
      <c r="AG141" s="506"/>
      <c r="AH141" s="506"/>
      <c r="AI141" s="506"/>
      <c r="AJ141" s="506"/>
      <c r="AK141" s="506"/>
      <c r="AL141" s="506"/>
      <c r="AM141" s="506"/>
      <c r="AN141" s="506"/>
      <c r="AO141" s="506"/>
      <c r="AP141" s="506"/>
      <c r="AQ141" s="506"/>
      <c r="AR141" s="506"/>
      <c r="AS141" s="506"/>
      <c r="AT141" s="506"/>
      <c r="AU141" s="506"/>
      <c r="AV141" s="506"/>
      <c r="AW141" s="506"/>
      <c r="AX141" s="506"/>
      <c r="AY141" s="506"/>
      <c r="AZ141" s="506"/>
      <c r="BA141" s="506"/>
      <c r="BB141" s="506"/>
      <c r="BC141" s="506"/>
      <c r="BD141" s="506"/>
      <c r="BE141" s="506"/>
      <c r="BF141" s="506"/>
      <c r="BG141" s="506"/>
      <c r="BH141" s="506"/>
      <c r="BI141" s="506"/>
      <c r="BJ141" s="506"/>
      <c r="BK141" s="506"/>
      <c r="BL141" s="506"/>
      <c r="BM141" s="506"/>
      <c r="BN141" s="506"/>
      <c r="BO141" s="506"/>
      <c r="BP141" s="506"/>
      <c r="BQ141" s="506"/>
      <c r="BR141" s="506"/>
      <c r="BS141" s="506"/>
      <c r="BT141" s="506"/>
      <c r="BU141" s="506"/>
      <c r="BV141" s="506"/>
      <c r="BW141" s="506"/>
      <c r="BX141" s="506"/>
      <c r="BY141" s="506"/>
      <c r="BZ141" s="506"/>
      <c r="CA141" s="506"/>
      <c r="CB141" s="506"/>
      <c r="CC141" s="506"/>
      <c r="CD141" s="506"/>
      <c r="CE141" s="506"/>
      <c r="CF141" s="506"/>
      <c r="CG141" s="506"/>
      <c r="CH141" s="506"/>
      <c r="CI141" s="506"/>
      <c r="CJ141" s="506"/>
      <c r="CK141" s="506"/>
      <c r="CL141" s="506"/>
      <c r="CM141" s="506"/>
      <c r="CN141" s="506"/>
      <c r="CO141" s="506"/>
      <c r="CP141" s="506"/>
      <c r="CQ141" s="506"/>
      <c r="CR141" s="506"/>
      <c r="CS141" s="506"/>
      <c r="CT141" s="506"/>
      <c r="CU141" s="506"/>
      <c r="CV141" s="506"/>
      <c r="CW141" s="506"/>
      <c r="CX141" s="506"/>
      <c r="CY141" s="506"/>
      <c r="CZ141" s="506"/>
      <c r="DA141" s="506"/>
      <c r="DB141" s="506"/>
      <c r="DC141" s="506"/>
      <c r="DD141" s="506"/>
      <c r="DE141" s="506"/>
      <c r="DF141" s="506"/>
      <c r="DG141" s="506"/>
      <c r="DH141" s="506"/>
      <c r="DI141" s="506"/>
      <c r="DJ141" s="506"/>
      <c r="DK141" s="506"/>
      <c r="DL141" s="506"/>
      <c r="DM141" s="506"/>
      <c r="DN141" s="506"/>
      <c r="DO141" s="506"/>
      <c r="DP141" s="506"/>
      <c r="DQ141" s="506"/>
      <c r="DR141" s="506"/>
      <c r="DS141" s="506"/>
      <c r="DT141" s="506"/>
      <c r="DU141" s="506"/>
      <c r="DV141" s="506"/>
      <c r="DW141" s="506"/>
      <c r="DX141" s="506"/>
      <c r="DY141" s="506"/>
      <c r="DZ141" s="506"/>
      <c r="EA141" s="506"/>
      <c r="EB141" s="506"/>
      <c r="EC141" s="506"/>
      <c r="ED141" s="506"/>
      <c r="EE141" s="506"/>
      <c r="EF141" s="506"/>
      <c r="EG141" s="506"/>
      <c r="EH141" s="506"/>
      <c r="EI141" s="506"/>
      <c r="EJ141" s="506"/>
    </row>
    <row r="142" spans="2:140" x14ac:dyDescent="0.25">
      <c r="B142" s="506"/>
      <c r="C142" s="506"/>
      <c r="D142" s="506"/>
      <c r="E142" s="506"/>
      <c r="F142" s="506"/>
      <c r="G142" s="506"/>
      <c r="H142" s="506"/>
      <c r="I142" s="506"/>
      <c r="J142" s="506"/>
      <c r="K142" s="506"/>
      <c r="L142" s="506"/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6"/>
      <c r="X142" s="506"/>
      <c r="Y142" s="506"/>
      <c r="Z142" s="506"/>
      <c r="AA142" s="506"/>
      <c r="AB142" s="506"/>
      <c r="AC142" s="506"/>
      <c r="AD142" s="506"/>
      <c r="AE142" s="506"/>
      <c r="AF142" s="506"/>
      <c r="AG142" s="506"/>
      <c r="AH142" s="506"/>
      <c r="AI142" s="506"/>
      <c r="AJ142" s="506"/>
      <c r="AK142" s="506"/>
      <c r="AL142" s="506"/>
      <c r="AM142" s="506"/>
      <c r="AN142" s="506"/>
      <c r="AO142" s="506"/>
      <c r="AP142" s="506"/>
      <c r="AQ142" s="506"/>
      <c r="AR142" s="506"/>
      <c r="AS142" s="506"/>
      <c r="AT142" s="506"/>
      <c r="AU142" s="506"/>
      <c r="AV142" s="506"/>
      <c r="AW142" s="506"/>
      <c r="AX142" s="506"/>
      <c r="AY142" s="506"/>
      <c r="AZ142" s="506"/>
      <c r="BA142" s="506"/>
      <c r="BB142" s="506"/>
      <c r="BC142" s="506"/>
      <c r="BD142" s="506"/>
      <c r="BE142" s="506"/>
      <c r="BF142" s="506"/>
      <c r="BG142" s="506"/>
      <c r="BH142" s="506"/>
      <c r="BI142" s="506"/>
      <c r="BJ142" s="506"/>
      <c r="BK142" s="506"/>
      <c r="BL142" s="506"/>
      <c r="BM142" s="506"/>
      <c r="BN142" s="506"/>
      <c r="BO142" s="506"/>
      <c r="BP142" s="506"/>
      <c r="BQ142" s="506"/>
      <c r="BR142" s="506"/>
      <c r="BS142" s="506"/>
      <c r="BT142" s="506"/>
      <c r="BU142" s="506"/>
      <c r="BV142" s="506"/>
      <c r="BW142" s="506"/>
      <c r="BX142" s="506"/>
      <c r="BY142" s="506"/>
      <c r="BZ142" s="506"/>
      <c r="CA142" s="506"/>
      <c r="CB142" s="506"/>
      <c r="CC142" s="506"/>
      <c r="CD142" s="506"/>
      <c r="CE142" s="506"/>
      <c r="CF142" s="506"/>
      <c r="CG142" s="506"/>
      <c r="CH142" s="506"/>
      <c r="CI142" s="506"/>
      <c r="CJ142" s="506"/>
      <c r="CK142" s="506"/>
      <c r="CL142" s="506"/>
      <c r="CM142" s="506"/>
      <c r="CN142" s="506"/>
      <c r="CO142" s="506"/>
      <c r="CP142" s="506"/>
      <c r="CQ142" s="506"/>
      <c r="CR142" s="506"/>
      <c r="CS142" s="506"/>
      <c r="CT142" s="506"/>
      <c r="CU142" s="506"/>
      <c r="CV142" s="506"/>
      <c r="CW142" s="506"/>
      <c r="CX142" s="506"/>
      <c r="CY142" s="506"/>
      <c r="CZ142" s="506"/>
      <c r="DA142" s="506"/>
      <c r="DB142" s="506"/>
      <c r="DC142" s="506"/>
      <c r="DD142" s="506"/>
      <c r="DE142" s="506"/>
      <c r="DF142" s="506"/>
      <c r="DG142" s="506"/>
      <c r="DH142" s="506"/>
      <c r="DI142" s="506"/>
      <c r="DJ142" s="506"/>
      <c r="DK142" s="506"/>
      <c r="DL142" s="506"/>
      <c r="DM142" s="506"/>
      <c r="DN142" s="506"/>
      <c r="DO142" s="506"/>
      <c r="DP142" s="506"/>
      <c r="DQ142" s="506"/>
      <c r="DR142" s="506"/>
      <c r="DS142" s="506"/>
      <c r="DT142" s="506"/>
      <c r="DU142" s="506"/>
      <c r="DV142" s="506"/>
      <c r="DW142" s="506"/>
      <c r="DX142" s="506"/>
      <c r="DY142" s="506"/>
      <c r="DZ142" s="506"/>
      <c r="EA142" s="506"/>
      <c r="EB142" s="506"/>
      <c r="EC142" s="506"/>
      <c r="ED142" s="506"/>
      <c r="EE142" s="506"/>
      <c r="EF142" s="506"/>
      <c r="EG142" s="506"/>
      <c r="EH142" s="506"/>
      <c r="EI142" s="506"/>
      <c r="EJ142" s="506"/>
    </row>
    <row r="143" spans="2:140" x14ac:dyDescent="0.25">
      <c r="B143" s="506"/>
      <c r="C143" s="506"/>
      <c r="D143" s="506"/>
      <c r="E143" s="506"/>
      <c r="F143" s="506"/>
      <c r="G143" s="506"/>
      <c r="H143" s="506"/>
      <c r="I143" s="506"/>
      <c r="J143" s="506"/>
      <c r="K143" s="506"/>
      <c r="L143" s="506"/>
      <c r="M143" s="506"/>
      <c r="N143" s="506"/>
      <c r="O143" s="506"/>
      <c r="P143" s="506"/>
      <c r="Q143" s="506"/>
      <c r="R143" s="506"/>
      <c r="S143" s="506"/>
      <c r="T143" s="506"/>
      <c r="U143" s="506"/>
      <c r="V143" s="506"/>
      <c r="W143" s="506"/>
      <c r="X143" s="506"/>
      <c r="Y143" s="506"/>
      <c r="Z143" s="506"/>
      <c r="AA143" s="506"/>
      <c r="AB143" s="506"/>
      <c r="AC143" s="506"/>
      <c r="AD143" s="506"/>
      <c r="AE143" s="506"/>
      <c r="AF143" s="506"/>
      <c r="AG143" s="506"/>
      <c r="AH143" s="506"/>
      <c r="AI143" s="506"/>
      <c r="AJ143" s="506"/>
      <c r="AK143" s="506"/>
      <c r="AL143" s="506"/>
      <c r="AM143" s="506"/>
      <c r="AN143" s="506"/>
      <c r="AO143" s="506"/>
      <c r="AP143" s="506"/>
      <c r="AQ143" s="506"/>
      <c r="AR143" s="506"/>
      <c r="AS143" s="506"/>
      <c r="AT143" s="506"/>
      <c r="AU143" s="506"/>
      <c r="AV143" s="506"/>
      <c r="AW143" s="506"/>
      <c r="AX143" s="506"/>
      <c r="AY143" s="506"/>
      <c r="AZ143" s="506"/>
      <c r="BA143" s="506"/>
      <c r="BB143" s="506"/>
      <c r="BC143" s="506"/>
      <c r="BD143" s="506"/>
      <c r="BE143" s="506"/>
      <c r="BF143" s="506"/>
      <c r="BG143" s="506"/>
      <c r="BH143" s="506"/>
      <c r="BI143" s="506"/>
      <c r="BJ143" s="506"/>
      <c r="BK143" s="506"/>
      <c r="BL143" s="506"/>
      <c r="BM143" s="506"/>
      <c r="BN143" s="506"/>
      <c r="BO143" s="506"/>
      <c r="BP143" s="506"/>
      <c r="BQ143" s="506"/>
      <c r="BR143" s="506"/>
      <c r="BS143" s="506"/>
      <c r="BT143" s="506"/>
      <c r="BU143" s="506"/>
      <c r="BV143" s="506"/>
      <c r="BW143" s="506"/>
      <c r="BX143" s="506"/>
      <c r="BY143" s="506"/>
      <c r="BZ143" s="506"/>
      <c r="CA143" s="506"/>
      <c r="CB143" s="506"/>
      <c r="CC143" s="506"/>
      <c r="CD143" s="506"/>
      <c r="CE143" s="506"/>
      <c r="CF143" s="506"/>
      <c r="CG143" s="506"/>
      <c r="CH143" s="506"/>
      <c r="CI143" s="506"/>
      <c r="CJ143" s="506"/>
      <c r="CK143" s="506"/>
      <c r="CL143" s="506"/>
      <c r="CM143" s="506"/>
      <c r="CN143" s="506"/>
      <c r="CO143" s="506"/>
      <c r="CP143" s="506"/>
      <c r="CQ143" s="506"/>
      <c r="CR143" s="506"/>
      <c r="CS143" s="506"/>
      <c r="CT143" s="506"/>
      <c r="CU143" s="506"/>
      <c r="CV143" s="506"/>
      <c r="CW143" s="506"/>
      <c r="CX143" s="506"/>
      <c r="CY143" s="506"/>
      <c r="CZ143" s="506"/>
      <c r="DA143" s="506"/>
      <c r="DB143" s="506"/>
      <c r="DC143" s="506"/>
      <c r="DD143" s="506"/>
      <c r="DE143" s="506"/>
      <c r="DF143" s="506"/>
      <c r="DG143" s="506"/>
      <c r="DH143" s="506"/>
      <c r="DI143" s="506"/>
      <c r="DJ143" s="506"/>
      <c r="DK143" s="506"/>
      <c r="DL143" s="506"/>
      <c r="DM143" s="506"/>
      <c r="DN143" s="506"/>
      <c r="DO143" s="506"/>
      <c r="DP143" s="506"/>
      <c r="DQ143" s="506"/>
      <c r="DR143" s="506"/>
      <c r="DS143" s="506"/>
      <c r="DT143" s="506"/>
      <c r="DU143" s="506"/>
      <c r="DV143" s="506"/>
      <c r="DW143" s="506"/>
      <c r="DX143" s="506"/>
      <c r="DY143" s="506"/>
      <c r="DZ143" s="506"/>
      <c r="EA143" s="506"/>
      <c r="EB143" s="506"/>
      <c r="EC143" s="506"/>
      <c r="ED143" s="506"/>
      <c r="EE143" s="506"/>
      <c r="EF143" s="506"/>
      <c r="EG143" s="506"/>
      <c r="EH143" s="506"/>
      <c r="EI143" s="506"/>
      <c r="EJ143" s="506"/>
    </row>
    <row r="144" spans="2:140" x14ac:dyDescent="0.25">
      <c r="B144" s="506"/>
      <c r="C144" s="506"/>
      <c r="D144" s="506"/>
      <c r="E144" s="506"/>
      <c r="F144" s="506"/>
      <c r="G144" s="506"/>
      <c r="H144" s="506"/>
      <c r="I144" s="506"/>
      <c r="J144" s="506"/>
      <c r="K144" s="506"/>
      <c r="L144" s="506"/>
      <c r="M144" s="506"/>
      <c r="N144" s="506"/>
      <c r="O144" s="506"/>
      <c r="P144" s="506"/>
      <c r="Q144" s="506"/>
      <c r="R144" s="506"/>
      <c r="S144" s="506"/>
      <c r="T144" s="506"/>
      <c r="U144" s="506"/>
      <c r="V144" s="506"/>
      <c r="W144" s="506"/>
      <c r="X144" s="506"/>
      <c r="Y144" s="506"/>
      <c r="Z144" s="506"/>
      <c r="AA144" s="506"/>
      <c r="AB144" s="506"/>
      <c r="AC144" s="506"/>
      <c r="AD144" s="506"/>
      <c r="AE144" s="506"/>
      <c r="AF144" s="506"/>
      <c r="AG144" s="506"/>
      <c r="AH144" s="506"/>
      <c r="AI144" s="506"/>
      <c r="AJ144" s="506"/>
      <c r="AK144" s="506"/>
      <c r="AL144" s="506"/>
      <c r="AM144" s="506"/>
      <c r="AN144" s="506"/>
      <c r="AO144" s="506"/>
      <c r="AP144" s="506"/>
      <c r="AQ144" s="506"/>
      <c r="AR144" s="506"/>
      <c r="AS144" s="506"/>
      <c r="AT144" s="506"/>
      <c r="AU144" s="506"/>
      <c r="AV144" s="506"/>
      <c r="AW144" s="506"/>
      <c r="AX144" s="506"/>
      <c r="AY144" s="506"/>
      <c r="AZ144" s="506"/>
      <c r="BA144" s="506"/>
      <c r="BB144" s="506"/>
      <c r="BC144" s="506"/>
      <c r="BD144" s="506"/>
      <c r="BE144" s="506"/>
      <c r="BF144" s="506"/>
      <c r="BG144" s="506"/>
      <c r="BH144" s="506"/>
      <c r="BI144" s="506"/>
      <c r="BJ144" s="506"/>
      <c r="BK144" s="506"/>
      <c r="BL144" s="506"/>
      <c r="BM144" s="506"/>
      <c r="BN144" s="506"/>
      <c r="BO144" s="506"/>
      <c r="BP144" s="506"/>
      <c r="BQ144" s="506"/>
      <c r="BR144" s="506"/>
      <c r="BS144" s="506"/>
      <c r="BT144" s="506"/>
      <c r="BU144" s="506"/>
      <c r="BV144" s="506"/>
      <c r="BW144" s="506"/>
      <c r="BX144" s="506"/>
      <c r="BY144" s="506"/>
      <c r="BZ144" s="506"/>
      <c r="CA144" s="506"/>
      <c r="CB144" s="506"/>
      <c r="CC144" s="506"/>
      <c r="CD144" s="506"/>
      <c r="CE144" s="506"/>
      <c r="CF144" s="506"/>
      <c r="CG144" s="506"/>
      <c r="CH144" s="506"/>
      <c r="CI144" s="506"/>
      <c r="CJ144" s="506"/>
      <c r="CK144" s="506"/>
      <c r="CL144" s="506"/>
      <c r="CM144" s="506"/>
      <c r="CN144" s="506"/>
      <c r="CO144" s="506"/>
      <c r="CP144" s="506"/>
      <c r="CQ144" s="506"/>
      <c r="CR144" s="506"/>
      <c r="CS144" s="506"/>
      <c r="CT144" s="506"/>
      <c r="CU144" s="506"/>
      <c r="CV144" s="506"/>
      <c r="CW144" s="506"/>
      <c r="CX144" s="506"/>
      <c r="CY144" s="506"/>
      <c r="CZ144" s="506"/>
      <c r="DA144" s="506"/>
      <c r="DB144" s="506"/>
      <c r="DC144" s="506"/>
      <c r="DD144" s="506"/>
      <c r="DE144" s="506"/>
      <c r="DF144" s="506"/>
      <c r="DG144" s="506"/>
      <c r="DH144" s="506"/>
      <c r="DI144" s="506"/>
      <c r="DJ144" s="506"/>
      <c r="DK144" s="506"/>
      <c r="DL144" s="506"/>
      <c r="DM144" s="506"/>
      <c r="DN144" s="506"/>
      <c r="DO144" s="506"/>
      <c r="DP144" s="506"/>
      <c r="DQ144" s="506"/>
      <c r="DR144" s="506"/>
      <c r="DS144" s="506"/>
      <c r="DT144" s="506"/>
      <c r="DU144" s="506"/>
      <c r="DV144" s="506"/>
      <c r="DW144" s="506"/>
      <c r="DX144" s="506"/>
      <c r="DY144" s="506"/>
      <c r="DZ144" s="506"/>
      <c r="EA144" s="506"/>
      <c r="EB144" s="506"/>
      <c r="EC144" s="506"/>
      <c r="ED144" s="506"/>
      <c r="EE144" s="506"/>
      <c r="EF144" s="506"/>
      <c r="EG144" s="506"/>
      <c r="EH144" s="506"/>
      <c r="EI144" s="506"/>
      <c r="EJ144" s="506"/>
    </row>
    <row r="145" spans="2:140" x14ac:dyDescent="0.25">
      <c r="B145" s="506"/>
      <c r="C145" s="506"/>
      <c r="D145" s="506"/>
      <c r="E145" s="506"/>
      <c r="F145" s="506"/>
      <c r="G145" s="506"/>
      <c r="H145" s="506"/>
      <c r="I145" s="506"/>
      <c r="J145" s="506"/>
      <c r="K145" s="506"/>
      <c r="L145" s="506"/>
      <c r="M145" s="506"/>
      <c r="N145" s="506"/>
      <c r="O145" s="506"/>
      <c r="P145" s="506"/>
      <c r="Q145" s="506"/>
      <c r="R145" s="506"/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506"/>
      <c r="AD145" s="506"/>
      <c r="AE145" s="506"/>
      <c r="AF145" s="506"/>
      <c r="AG145" s="506"/>
      <c r="AH145" s="506"/>
      <c r="AI145" s="506"/>
      <c r="AJ145" s="506"/>
      <c r="AK145" s="506"/>
      <c r="AL145" s="506"/>
      <c r="AM145" s="506"/>
      <c r="AN145" s="506"/>
      <c r="AO145" s="506"/>
      <c r="AP145" s="506"/>
      <c r="AQ145" s="506"/>
      <c r="AR145" s="506"/>
      <c r="AS145" s="506"/>
      <c r="AT145" s="506"/>
      <c r="AU145" s="506"/>
      <c r="AV145" s="506"/>
      <c r="AW145" s="506"/>
      <c r="AX145" s="506"/>
      <c r="AY145" s="506"/>
      <c r="AZ145" s="506"/>
      <c r="BA145" s="506"/>
      <c r="BB145" s="506"/>
      <c r="BC145" s="506"/>
      <c r="BD145" s="506"/>
      <c r="BE145" s="506"/>
      <c r="BF145" s="506"/>
      <c r="BG145" s="506"/>
      <c r="BH145" s="506"/>
      <c r="BI145" s="506"/>
      <c r="BJ145" s="506"/>
      <c r="BK145" s="506"/>
      <c r="BL145" s="506"/>
      <c r="BM145" s="506"/>
      <c r="BN145" s="506"/>
      <c r="BO145" s="506"/>
      <c r="BP145" s="506"/>
      <c r="BQ145" s="506"/>
      <c r="BR145" s="506"/>
      <c r="BS145" s="506"/>
      <c r="BT145" s="506"/>
      <c r="BU145" s="506"/>
      <c r="BV145" s="506"/>
      <c r="BW145" s="506"/>
      <c r="BX145" s="506"/>
      <c r="BY145" s="506"/>
      <c r="BZ145" s="506"/>
      <c r="CA145" s="506"/>
      <c r="CB145" s="506"/>
      <c r="CC145" s="506"/>
      <c r="CD145" s="506"/>
      <c r="CE145" s="506"/>
      <c r="CF145" s="506"/>
      <c r="CG145" s="506"/>
      <c r="CH145" s="506"/>
      <c r="CI145" s="506"/>
      <c r="CJ145" s="506"/>
      <c r="CK145" s="506"/>
      <c r="CL145" s="506"/>
      <c r="CM145" s="506"/>
      <c r="CN145" s="506"/>
      <c r="CO145" s="506"/>
      <c r="CP145" s="506"/>
      <c r="CQ145" s="506"/>
      <c r="CR145" s="506"/>
      <c r="CS145" s="506"/>
      <c r="CT145" s="506"/>
      <c r="CU145" s="506"/>
      <c r="CV145" s="506"/>
      <c r="CW145" s="506"/>
      <c r="CX145" s="506"/>
      <c r="CY145" s="506"/>
      <c r="CZ145" s="506"/>
      <c r="DA145" s="506"/>
      <c r="DB145" s="506"/>
      <c r="DC145" s="506"/>
      <c r="DD145" s="506"/>
      <c r="DE145" s="506"/>
      <c r="DF145" s="506"/>
      <c r="DG145" s="506"/>
      <c r="DH145" s="506"/>
      <c r="DI145" s="506"/>
      <c r="DJ145" s="506"/>
      <c r="DK145" s="506"/>
      <c r="DL145" s="506"/>
      <c r="DM145" s="506"/>
      <c r="DN145" s="506"/>
      <c r="DO145" s="506"/>
      <c r="DP145" s="506"/>
      <c r="DQ145" s="506"/>
      <c r="DR145" s="506"/>
      <c r="DS145" s="506"/>
      <c r="DT145" s="506"/>
      <c r="DU145" s="506"/>
      <c r="DV145" s="506"/>
      <c r="DW145" s="506"/>
      <c r="DX145" s="506"/>
      <c r="DY145" s="506"/>
      <c r="DZ145" s="506"/>
      <c r="EA145" s="506"/>
      <c r="EB145" s="506"/>
      <c r="EC145" s="506"/>
      <c r="ED145" s="506"/>
      <c r="EE145" s="506"/>
      <c r="EF145" s="506"/>
      <c r="EG145" s="506"/>
      <c r="EH145" s="506"/>
      <c r="EI145" s="506"/>
      <c r="EJ145" s="506"/>
    </row>
    <row r="146" spans="2:140" x14ac:dyDescent="0.25">
      <c r="B146" s="506"/>
      <c r="C146" s="506"/>
      <c r="D146" s="506"/>
      <c r="E146" s="506"/>
      <c r="F146" s="506"/>
      <c r="G146" s="506"/>
      <c r="H146" s="506"/>
      <c r="I146" s="506"/>
      <c r="J146" s="506"/>
      <c r="K146" s="506"/>
      <c r="L146" s="506"/>
      <c r="M146" s="506"/>
      <c r="N146" s="506"/>
      <c r="O146" s="506"/>
      <c r="P146" s="506"/>
      <c r="Q146" s="506"/>
      <c r="R146" s="506"/>
      <c r="S146" s="506"/>
      <c r="T146" s="506"/>
      <c r="U146" s="506"/>
      <c r="V146" s="506"/>
      <c r="W146" s="506"/>
      <c r="X146" s="506"/>
      <c r="Y146" s="506"/>
      <c r="Z146" s="506"/>
      <c r="AA146" s="506"/>
      <c r="AB146" s="506"/>
      <c r="AC146" s="506"/>
      <c r="AD146" s="506"/>
      <c r="AE146" s="506"/>
      <c r="AF146" s="506"/>
      <c r="AG146" s="506"/>
      <c r="AH146" s="506"/>
      <c r="AI146" s="506"/>
      <c r="AJ146" s="506"/>
      <c r="AK146" s="506"/>
      <c r="AL146" s="506"/>
      <c r="AM146" s="506"/>
      <c r="AN146" s="506"/>
      <c r="AO146" s="506"/>
      <c r="AP146" s="506"/>
      <c r="AQ146" s="506"/>
      <c r="AR146" s="506"/>
      <c r="AS146" s="506"/>
      <c r="AT146" s="506"/>
      <c r="AU146" s="506"/>
      <c r="AV146" s="506"/>
      <c r="AW146" s="506"/>
      <c r="AX146" s="506"/>
      <c r="AY146" s="506"/>
      <c r="AZ146" s="506"/>
      <c r="BA146" s="506"/>
      <c r="BB146" s="506"/>
      <c r="BC146" s="506"/>
      <c r="BD146" s="506"/>
      <c r="BE146" s="506"/>
      <c r="BF146" s="506"/>
      <c r="BG146" s="506"/>
      <c r="BH146" s="506"/>
      <c r="BI146" s="506"/>
      <c r="BJ146" s="506"/>
      <c r="BK146" s="506"/>
      <c r="BL146" s="506"/>
      <c r="BM146" s="506"/>
      <c r="BN146" s="506"/>
      <c r="BO146" s="506"/>
      <c r="BP146" s="506"/>
      <c r="BQ146" s="506"/>
      <c r="BR146" s="506"/>
      <c r="BS146" s="506"/>
      <c r="BT146" s="506"/>
      <c r="BU146" s="506"/>
      <c r="BV146" s="506"/>
      <c r="BW146" s="506"/>
      <c r="BX146" s="506"/>
      <c r="BY146" s="506"/>
      <c r="BZ146" s="506"/>
      <c r="CA146" s="506"/>
      <c r="CB146" s="506"/>
      <c r="CC146" s="506"/>
      <c r="CD146" s="506"/>
      <c r="CE146" s="506"/>
      <c r="CF146" s="506"/>
      <c r="CG146" s="506"/>
      <c r="CH146" s="506"/>
      <c r="CI146" s="506"/>
      <c r="CJ146" s="506"/>
      <c r="CK146" s="506"/>
      <c r="CL146" s="506"/>
      <c r="CM146" s="506"/>
      <c r="CN146" s="506"/>
      <c r="CO146" s="506"/>
      <c r="CP146" s="506"/>
      <c r="CQ146" s="506"/>
      <c r="CR146" s="506"/>
      <c r="CS146" s="506"/>
      <c r="CT146" s="506"/>
      <c r="CU146" s="506"/>
      <c r="CV146" s="506"/>
      <c r="CW146" s="506"/>
      <c r="CX146" s="506"/>
      <c r="CY146" s="506"/>
      <c r="CZ146" s="506"/>
      <c r="DA146" s="506"/>
      <c r="DB146" s="506"/>
      <c r="DC146" s="506"/>
      <c r="DD146" s="506"/>
      <c r="DE146" s="506"/>
      <c r="DF146" s="506"/>
      <c r="DG146" s="506"/>
      <c r="DH146" s="506"/>
      <c r="DI146" s="506"/>
      <c r="DJ146" s="506"/>
      <c r="DK146" s="506"/>
      <c r="DL146" s="506"/>
      <c r="DM146" s="506"/>
      <c r="DN146" s="506"/>
      <c r="DO146" s="506"/>
      <c r="DP146" s="506"/>
      <c r="DQ146" s="506"/>
      <c r="DR146" s="506"/>
      <c r="DS146" s="506"/>
      <c r="DT146" s="506"/>
      <c r="DU146" s="506"/>
      <c r="DV146" s="506"/>
      <c r="DW146" s="506"/>
      <c r="DX146" s="506"/>
      <c r="DY146" s="506"/>
      <c r="DZ146" s="506"/>
      <c r="EA146" s="506"/>
      <c r="EB146" s="506"/>
      <c r="EC146" s="506"/>
      <c r="ED146" s="506"/>
      <c r="EE146" s="506"/>
      <c r="EF146" s="506"/>
      <c r="EG146" s="506"/>
      <c r="EH146" s="506"/>
      <c r="EI146" s="506"/>
      <c r="EJ146" s="506"/>
    </row>
    <row r="147" spans="2:140" x14ac:dyDescent="0.25">
      <c r="B147" s="506"/>
      <c r="C147" s="506"/>
      <c r="D147" s="506"/>
      <c r="E147" s="506"/>
      <c r="F147" s="506"/>
      <c r="G147" s="506"/>
      <c r="H147" s="506"/>
      <c r="I147" s="506"/>
      <c r="J147" s="506"/>
      <c r="K147" s="506"/>
      <c r="L147" s="506"/>
      <c r="M147" s="506"/>
      <c r="N147" s="506"/>
      <c r="O147" s="506"/>
      <c r="P147" s="506"/>
      <c r="Q147" s="506"/>
      <c r="R147" s="506"/>
      <c r="S147" s="506"/>
      <c r="T147" s="506"/>
      <c r="U147" s="506"/>
      <c r="V147" s="506"/>
      <c r="W147" s="506"/>
      <c r="X147" s="506"/>
      <c r="Y147" s="506"/>
      <c r="Z147" s="506"/>
      <c r="AA147" s="506"/>
      <c r="AB147" s="506"/>
      <c r="AC147" s="506"/>
      <c r="AD147" s="506"/>
      <c r="AE147" s="506"/>
      <c r="AF147" s="506"/>
      <c r="AG147" s="506"/>
      <c r="AH147" s="506"/>
      <c r="AI147" s="506"/>
      <c r="AJ147" s="506"/>
      <c r="AK147" s="506"/>
      <c r="AL147" s="506"/>
      <c r="AM147" s="506"/>
      <c r="AN147" s="506"/>
      <c r="AO147" s="506"/>
      <c r="AP147" s="506"/>
      <c r="AQ147" s="506"/>
      <c r="AR147" s="506"/>
      <c r="AS147" s="506"/>
      <c r="AT147" s="506"/>
      <c r="AU147" s="506"/>
      <c r="AV147" s="506"/>
      <c r="AW147" s="506"/>
      <c r="AX147" s="506"/>
      <c r="AY147" s="506"/>
      <c r="AZ147" s="506"/>
      <c r="BA147" s="506"/>
      <c r="BB147" s="506"/>
      <c r="BC147" s="506"/>
      <c r="BD147" s="506"/>
      <c r="BE147" s="506"/>
      <c r="BF147" s="506"/>
      <c r="BG147" s="506"/>
      <c r="BH147" s="506"/>
      <c r="BI147" s="506"/>
      <c r="BJ147" s="506"/>
      <c r="BK147" s="506"/>
      <c r="BL147" s="506"/>
      <c r="BM147" s="506"/>
      <c r="BN147" s="506"/>
      <c r="BO147" s="506"/>
      <c r="BP147" s="506"/>
      <c r="BQ147" s="506"/>
      <c r="BR147" s="506"/>
      <c r="BS147" s="506"/>
      <c r="BT147" s="506"/>
      <c r="BU147" s="506"/>
      <c r="BV147" s="506"/>
      <c r="BW147" s="506"/>
      <c r="BX147" s="506"/>
      <c r="BY147" s="506"/>
      <c r="BZ147" s="506"/>
      <c r="CA147" s="506"/>
      <c r="CB147" s="506"/>
      <c r="CC147" s="506"/>
      <c r="CD147" s="506"/>
      <c r="CE147" s="506"/>
      <c r="CF147" s="506"/>
      <c r="CG147" s="506"/>
      <c r="CH147" s="506"/>
      <c r="CI147" s="506"/>
      <c r="CJ147" s="506"/>
      <c r="CK147" s="506"/>
      <c r="CL147" s="506"/>
      <c r="CM147" s="506"/>
      <c r="CN147" s="506"/>
      <c r="CO147" s="506"/>
      <c r="CP147" s="506"/>
      <c r="CQ147" s="506"/>
      <c r="CR147" s="506"/>
      <c r="CS147" s="506"/>
      <c r="CT147" s="506"/>
      <c r="CU147" s="506"/>
      <c r="CV147" s="506"/>
      <c r="CW147" s="506"/>
      <c r="CX147" s="506"/>
      <c r="CY147" s="506"/>
      <c r="CZ147" s="506"/>
      <c r="DA147" s="506"/>
      <c r="DB147" s="506"/>
      <c r="DC147" s="506"/>
      <c r="DD147" s="506"/>
      <c r="DE147" s="506"/>
      <c r="DF147" s="506"/>
      <c r="DG147" s="506"/>
      <c r="DH147" s="506"/>
      <c r="DI147" s="506"/>
      <c r="DJ147" s="506"/>
      <c r="DK147" s="506"/>
      <c r="DL147" s="506"/>
      <c r="DM147" s="506"/>
      <c r="DN147" s="506"/>
      <c r="DO147" s="506"/>
      <c r="DP147" s="506"/>
      <c r="DQ147" s="506"/>
      <c r="DR147" s="506"/>
      <c r="DS147" s="506"/>
      <c r="DT147" s="506"/>
      <c r="DU147" s="506"/>
      <c r="DV147" s="506"/>
      <c r="DW147" s="506"/>
      <c r="DX147" s="506"/>
      <c r="DY147" s="506"/>
      <c r="DZ147" s="506"/>
      <c r="EA147" s="506"/>
      <c r="EB147" s="506"/>
      <c r="EC147" s="506"/>
      <c r="ED147" s="506"/>
      <c r="EE147" s="506"/>
      <c r="EF147" s="506"/>
      <c r="EG147" s="506"/>
      <c r="EH147" s="506"/>
      <c r="EI147" s="506"/>
      <c r="EJ147" s="506"/>
    </row>
    <row r="148" spans="2:140" x14ac:dyDescent="0.25">
      <c r="B148" s="506"/>
      <c r="C148" s="506"/>
      <c r="D148" s="506"/>
      <c r="E148" s="506"/>
      <c r="F148" s="506"/>
      <c r="G148" s="506"/>
      <c r="H148" s="506"/>
      <c r="I148" s="506"/>
      <c r="J148" s="506"/>
      <c r="K148" s="506"/>
      <c r="L148" s="506"/>
      <c r="M148" s="506"/>
      <c r="N148" s="506"/>
      <c r="O148" s="506"/>
      <c r="P148" s="506"/>
      <c r="Q148" s="506"/>
      <c r="R148" s="506"/>
      <c r="S148" s="506"/>
      <c r="T148" s="506"/>
      <c r="U148" s="506"/>
      <c r="V148" s="506"/>
      <c r="W148" s="506"/>
      <c r="X148" s="506"/>
      <c r="Y148" s="506"/>
      <c r="Z148" s="506"/>
      <c r="AA148" s="506"/>
      <c r="AB148" s="506"/>
      <c r="AC148" s="506"/>
      <c r="AD148" s="506"/>
      <c r="AE148" s="506"/>
      <c r="AF148" s="506"/>
      <c r="AG148" s="506"/>
      <c r="AH148" s="506"/>
      <c r="AI148" s="506"/>
      <c r="AJ148" s="506"/>
      <c r="AK148" s="506"/>
      <c r="AL148" s="506"/>
      <c r="AM148" s="506"/>
      <c r="AN148" s="506"/>
      <c r="AO148" s="506"/>
      <c r="AP148" s="506"/>
      <c r="AQ148" s="506"/>
      <c r="AR148" s="506"/>
      <c r="AS148" s="506"/>
      <c r="AT148" s="506"/>
      <c r="AU148" s="506"/>
      <c r="AV148" s="506"/>
      <c r="AW148" s="506"/>
      <c r="AX148" s="506"/>
      <c r="AY148" s="506"/>
      <c r="AZ148" s="506"/>
      <c r="BA148" s="506"/>
      <c r="BB148" s="506"/>
      <c r="BC148" s="506"/>
      <c r="BD148" s="506"/>
      <c r="BE148" s="506"/>
      <c r="BF148" s="506"/>
      <c r="BG148" s="506"/>
      <c r="BH148" s="506"/>
      <c r="BI148" s="506"/>
      <c r="BJ148" s="506"/>
      <c r="BK148" s="506"/>
      <c r="BL148" s="506"/>
      <c r="BM148" s="506"/>
      <c r="BN148" s="506"/>
      <c r="BO148" s="506"/>
      <c r="BP148" s="506"/>
      <c r="BQ148" s="506"/>
      <c r="BR148" s="506"/>
      <c r="BS148" s="506"/>
      <c r="BT148" s="506"/>
      <c r="BU148" s="506"/>
      <c r="BV148" s="506"/>
      <c r="BW148" s="506"/>
      <c r="BX148" s="506"/>
      <c r="BY148" s="506"/>
      <c r="BZ148" s="506"/>
      <c r="CA148" s="506"/>
      <c r="CB148" s="506"/>
      <c r="CC148" s="506"/>
      <c r="CD148" s="506"/>
      <c r="CE148" s="506"/>
      <c r="CF148" s="506"/>
      <c r="CG148" s="506"/>
      <c r="CH148" s="506"/>
      <c r="CI148" s="506"/>
      <c r="CJ148" s="506"/>
      <c r="CK148" s="506"/>
      <c r="CL148" s="506"/>
      <c r="CM148" s="506"/>
      <c r="CN148" s="506"/>
      <c r="CO148" s="506"/>
      <c r="CP148" s="506"/>
      <c r="CQ148" s="506"/>
      <c r="CR148" s="506"/>
      <c r="CS148" s="506"/>
      <c r="CT148" s="506"/>
      <c r="CU148" s="506"/>
      <c r="CV148" s="506"/>
      <c r="CW148" s="506"/>
      <c r="CX148" s="506"/>
      <c r="CY148" s="506"/>
      <c r="CZ148" s="506"/>
      <c r="DA148" s="506"/>
      <c r="DB148" s="506"/>
      <c r="DC148" s="506"/>
      <c r="DD148" s="506"/>
      <c r="DE148" s="506"/>
      <c r="DF148" s="506"/>
      <c r="DG148" s="506"/>
      <c r="DH148" s="506"/>
      <c r="DI148" s="506"/>
      <c r="DJ148" s="506"/>
      <c r="DK148" s="506"/>
      <c r="DL148" s="506"/>
      <c r="DM148" s="506"/>
      <c r="DN148" s="506"/>
      <c r="DO148" s="506"/>
      <c r="DP148" s="506"/>
      <c r="DQ148" s="506"/>
      <c r="DR148" s="506"/>
      <c r="DS148" s="506"/>
      <c r="DT148" s="506"/>
      <c r="DU148" s="506"/>
      <c r="DV148" s="506"/>
      <c r="DW148" s="506"/>
      <c r="DX148" s="506"/>
      <c r="DY148" s="506"/>
      <c r="DZ148" s="506"/>
      <c r="EA148" s="506"/>
      <c r="EB148" s="506"/>
      <c r="EC148" s="506"/>
      <c r="ED148" s="506"/>
      <c r="EE148" s="506"/>
      <c r="EF148" s="506"/>
      <c r="EG148" s="506"/>
      <c r="EH148" s="506"/>
      <c r="EI148" s="506"/>
      <c r="EJ148" s="506"/>
    </row>
    <row r="149" spans="2:140" x14ac:dyDescent="0.25">
      <c r="B149" s="506"/>
      <c r="C149" s="506"/>
      <c r="D149" s="506"/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506"/>
      <c r="AE149" s="506"/>
      <c r="AF149" s="506"/>
      <c r="AG149" s="506"/>
      <c r="AH149" s="506"/>
      <c r="AI149" s="506"/>
      <c r="AJ149" s="506"/>
      <c r="AK149" s="506"/>
      <c r="AL149" s="506"/>
      <c r="AM149" s="506"/>
      <c r="AN149" s="506"/>
      <c r="AO149" s="506"/>
      <c r="AP149" s="506"/>
      <c r="AQ149" s="506"/>
      <c r="AR149" s="506"/>
      <c r="AS149" s="506"/>
      <c r="AT149" s="506"/>
      <c r="AU149" s="506"/>
      <c r="AV149" s="506"/>
      <c r="AW149" s="506"/>
      <c r="AX149" s="506"/>
      <c r="AY149" s="506"/>
      <c r="AZ149" s="506"/>
      <c r="BA149" s="506"/>
      <c r="BB149" s="506"/>
      <c r="BC149" s="506"/>
      <c r="BD149" s="506"/>
      <c r="BE149" s="506"/>
      <c r="BF149" s="506"/>
      <c r="BG149" s="506"/>
      <c r="BH149" s="506"/>
      <c r="BI149" s="506"/>
      <c r="BJ149" s="506"/>
      <c r="BK149" s="506"/>
      <c r="BL149" s="506"/>
      <c r="BM149" s="506"/>
      <c r="BN149" s="506"/>
      <c r="BO149" s="506"/>
      <c r="BP149" s="506"/>
      <c r="BQ149" s="506"/>
      <c r="BR149" s="506"/>
      <c r="BS149" s="506"/>
      <c r="BT149" s="506"/>
      <c r="BU149" s="506"/>
      <c r="BV149" s="506"/>
      <c r="BW149" s="506"/>
      <c r="BX149" s="506"/>
      <c r="BY149" s="506"/>
      <c r="BZ149" s="506"/>
      <c r="CA149" s="506"/>
      <c r="CB149" s="506"/>
      <c r="CC149" s="506"/>
      <c r="CD149" s="506"/>
      <c r="CE149" s="506"/>
      <c r="CF149" s="506"/>
      <c r="CG149" s="506"/>
      <c r="CH149" s="506"/>
      <c r="CI149" s="506"/>
      <c r="CJ149" s="506"/>
      <c r="CK149" s="506"/>
      <c r="CL149" s="506"/>
      <c r="CM149" s="506"/>
      <c r="CN149" s="506"/>
      <c r="CO149" s="506"/>
      <c r="CP149" s="506"/>
      <c r="CQ149" s="506"/>
      <c r="CR149" s="506"/>
      <c r="CS149" s="506"/>
      <c r="CT149" s="506"/>
      <c r="CU149" s="506"/>
      <c r="CV149" s="506"/>
      <c r="CW149" s="506"/>
      <c r="CX149" s="506"/>
      <c r="CY149" s="506"/>
      <c r="CZ149" s="506"/>
      <c r="DA149" s="506"/>
      <c r="DB149" s="506"/>
      <c r="DC149" s="506"/>
      <c r="DD149" s="506"/>
      <c r="DE149" s="506"/>
      <c r="DF149" s="506"/>
      <c r="DG149" s="506"/>
      <c r="DH149" s="506"/>
      <c r="DI149" s="506"/>
      <c r="DJ149" s="506"/>
      <c r="DK149" s="506"/>
      <c r="DL149" s="506"/>
      <c r="DM149" s="506"/>
      <c r="DN149" s="506"/>
      <c r="DO149" s="506"/>
      <c r="DP149" s="506"/>
      <c r="DQ149" s="506"/>
      <c r="DR149" s="506"/>
      <c r="DS149" s="506"/>
      <c r="DT149" s="506"/>
      <c r="DU149" s="506"/>
      <c r="DV149" s="506"/>
      <c r="DW149" s="506"/>
      <c r="DX149" s="506"/>
      <c r="DY149" s="506"/>
      <c r="DZ149" s="506"/>
      <c r="EA149" s="506"/>
      <c r="EB149" s="506"/>
      <c r="EC149" s="506"/>
      <c r="ED149" s="506"/>
      <c r="EE149" s="506"/>
      <c r="EF149" s="506"/>
      <c r="EG149" s="506"/>
      <c r="EH149" s="506"/>
      <c r="EI149" s="506"/>
      <c r="EJ149" s="506"/>
    </row>
    <row r="150" spans="2:140" x14ac:dyDescent="0.25">
      <c r="B150" s="506"/>
      <c r="C150" s="506"/>
      <c r="D150" s="506"/>
      <c r="E150" s="506"/>
      <c r="F150" s="506"/>
      <c r="G150" s="506"/>
      <c r="H150" s="506"/>
      <c r="I150" s="506"/>
      <c r="J150" s="506"/>
      <c r="K150" s="506"/>
      <c r="L150" s="506"/>
      <c r="M150" s="506"/>
      <c r="N150" s="506"/>
      <c r="O150" s="506"/>
      <c r="P150" s="506"/>
      <c r="Q150" s="506"/>
      <c r="R150" s="506"/>
      <c r="S150" s="506"/>
      <c r="T150" s="506"/>
      <c r="U150" s="506"/>
      <c r="V150" s="506"/>
      <c r="W150" s="506"/>
      <c r="X150" s="506"/>
      <c r="Y150" s="506"/>
      <c r="Z150" s="506"/>
      <c r="AA150" s="506"/>
      <c r="AB150" s="506"/>
      <c r="AC150" s="506"/>
      <c r="AD150" s="506"/>
      <c r="AE150" s="506"/>
      <c r="AF150" s="506"/>
      <c r="AG150" s="506"/>
      <c r="AH150" s="506"/>
      <c r="AI150" s="506"/>
      <c r="AJ150" s="506"/>
      <c r="AK150" s="506"/>
      <c r="AL150" s="506"/>
      <c r="AM150" s="506"/>
      <c r="AN150" s="506"/>
      <c r="AO150" s="506"/>
      <c r="AP150" s="506"/>
      <c r="AQ150" s="506"/>
      <c r="AR150" s="506"/>
      <c r="AS150" s="506"/>
      <c r="AT150" s="506"/>
      <c r="AU150" s="506"/>
      <c r="AV150" s="506"/>
      <c r="AW150" s="506"/>
      <c r="AX150" s="506"/>
      <c r="AY150" s="506"/>
      <c r="AZ150" s="506"/>
      <c r="BA150" s="506"/>
      <c r="BB150" s="506"/>
      <c r="BC150" s="506"/>
      <c r="BD150" s="506"/>
      <c r="BE150" s="506"/>
      <c r="BF150" s="506"/>
      <c r="BG150" s="506"/>
      <c r="BH150" s="506"/>
      <c r="BI150" s="506"/>
      <c r="BJ150" s="506"/>
      <c r="BK150" s="506"/>
      <c r="BL150" s="506"/>
      <c r="BM150" s="506"/>
      <c r="BN150" s="506"/>
      <c r="BO150" s="506"/>
      <c r="BP150" s="506"/>
      <c r="BQ150" s="506"/>
      <c r="BR150" s="506"/>
      <c r="BS150" s="506"/>
      <c r="BT150" s="506"/>
      <c r="BU150" s="506"/>
      <c r="BV150" s="506"/>
      <c r="BW150" s="506"/>
      <c r="BX150" s="506"/>
      <c r="BY150" s="506"/>
      <c r="BZ150" s="506"/>
      <c r="CA150" s="506"/>
      <c r="CB150" s="506"/>
      <c r="CC150" s="506"/>
      <c r="CD150" s="506"/>
      <c r="CE150" s="506"/>
      <c r="CF150" s="506"/>
      <c r="CG150" s="506"/>
      <c r="CH150" s="506"/>
      <c r="CI150" s="506"/>
      <c r="CJ150" s="506"/>
      <c r="CK150" s="506"/>
      <c r="CL150" s="506"/>
      <c r="CM150" s="506"/>
      <c r="CN150" s="506"/>
      <c r="CO150" s="506"/>
      <c r="CP150" s="506"/>
      <c r="CQ150" s="506"/>
      <c r="CR150" s="506"/>
      <c r="CS150" s="506"/>
      <c r="CT150" s="506"/>
      <c r="CU150" s="506"/>
      <c r="CV150" s="506"/>
      <c r="CW150" s="506"/>
      <c r="CX150" s="506"/>
      <c r="CY150" s="506"/>
      <c r="CZ150" s="506"/>
      <c r="DA150" s="506"/>
      <c r="DB150" s="506"/>
      <c r="DC150" s="506"/>
      <c r="DD150" s="506"/>
      <c r="DE150" s="506"/>
      <c r="DF150" s="506"/>
      <c r="DG150" s="506"/>
      <c r="DH150" s="506"/>
      <c r="DI150" s="506"/>
      <c r="DJ150" s="506"/>
      <c r="DK150" s="506"/>
      <c r="DL150" s="506"/>
      <c r="DM150" s="506"/>
      <c r="DN150" s="506"/>
      <c r="DO150" s="506"/>
      <c r="DP150" s="506"/>
      <c r="DQ150" s="506"/>
      <c r="DR150" s="506"/>
      <c r="DS150" s="506"/>
      <c r="DT150" s="506"/>
      <c r="DU150" s="506"/>
      <c r="DV150" s="506"/>
      <c r="DW150" s="506"/>
      <c r="DX150" s="506"/>
      <c r="DY150" s="506"/>
      <c r="DZ150" s="506"/>
      <c r="EA150" s="506"/>
      <c r="EB150" s="506"/>
      <c r="EC150" s="506"/>
      <c r="ED150" s="506"/>
      <c r="EE150" s="506"/>
      <c r="EF150" s="506"/>
      <c r="EG150" s="506"/>
      <c r="EH150" s="506"/>
      <c r="EI150" s="506"/>
      <c r="EJ150" s="506"/>
    </row>
    <row r="151" spans="2:140" x14ac:dyDescent="0.25">
      <c r="B151" s="506"/>
      <c r="C151" s="506"/>
      <c r="D151" s="506"/>
      <c r="E151" s="506"/>
      <c r="F151" s="506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  <c r="Q151" s="506"/>
      <c r="R151" s="506"/>
      <c r="S151" s="506"/>
      <c r="T151" s="506"/>
      <c r="U151" s="506"/>
      <c r="V151" s="506"/>
      <c r="W151" s="506"/>
      <c r="X151" s="506"/>
      <c r="Y151" s="506"/>
      <c r="Z151" s="506"/>
      <c r="AA151" s="506"/>
      <c r="AB151" s="506"/>
      <c r="AC151" s="506"/>
      <c r="AD151" s="506"/>
      <c r="AE151" s="506"/>
      <c r="AF151" s="506"/>
      <c r="AG151" s="506"/>
      <c r="AH151" s="506"/>
      <c r="AI151" s="506"/>
      <c r="AJ151" s="506"/>
      <c r="AK151" s="506"/>
      <c r="AL151" s="506"/>
      <c r="AM151" s="506"/>
      <c r="AN151" s="506"/>
      <c r="AO151" s="506"/>
      <c r="AP151" s="506"/>
      <c r="AQ151" s="506"/>
      <c r="AR151" s="506"/>
      <c r="AS151" s="506"/>
      <c r="AT151" s="506"/>
      <c r="AU151" s="506"/>
      <c r="AV151" s="506"/>
      <c r="AW151" s="506"/>
      <c r="AX151" s="506"/>
      <c r="AY151" s="506"/>
      <c r="AZ151" s="506"/>
      <c r="BA151" s="506"/>
      <c r="BB151" s="506"/>
      <c r="BC151" s="506"/>
      <c r="BD151" s="506"/>
      <c r="BE151" s="506"/>
      <c r="BF151" s="506"/>
      <c r="BG151" s="506"/>
      <c r="BH151" s="506"/>
      <c r="BI151" s="506"/>
      <c r="BJ151" s="506"/>
      <c r="BK151" s="506"/>
      <c r="BL151" s="506"/>
      <c r="BM151" s="506"/>
      <c r="BN151" s="506"/>
      <c r="BO151" s="506"/>
      <c r="BP151" s="506"/>
      <c r="BQ151" s="506"/>
      <c r="BR151" s="506"/>
      <c r="BS151" s="506"/>
      <c r="BT151" s="506"/>
      <c r="BU151" s="506"/>
      <c r="BV151" s="506"/>
      <c r="BW151" s="506"/>
      <c r="BX151" s="506"/>
      <c r="BY151" s="506"/>
      <c r="BZ151" s="506"/>
      <c r="CA151" s="506"/>
      <c r="CB151" s="506"/>
      <c r="CC151" s="506"/>
      <c r="CD151" s="506"/>
      <c r="CE151" s="506"/>
      <c r="CF151" s="506"/>
      <c r="CG151" s="506"/>
      <c r="CH151" s="506"/>
      <c r="CI151" s="506"/>
      <c r="CJ151" s="506"/>
      <c r="CK151" s="506"/>
      <c r="CL151" s="506"/>
      <c r="CM151" s="506"/>
      <c r="CN151" s="506"/>
      <c r="CO151" s="506"/>
      <c r="CP151" s="506"/>
      <c r="CQ151" s="506"/>
      <c r="CR151" s="506"/>
      <c r="CS151" s="506"/>
      <c r="CT151" s="506"/>
      <c r="CU151" s="506"/>
      <c r="CV151" s="506"/>
      <c r="CW151" s="506"/>
      <c r="CX151" s="506"/>
      <c r="CY151" s="506"/>
      <c r="CZ151" s="506"/>
      <c r="DA151" s="506"/>
      <c r="DB151" s="506"/>
      <c r="DC151" s="506"/>
      <c r="DD151" s="506"/>
      <c r="DE151" s="506"/>
      <c r="DF151" s="506"/>
      <c r="DG151" s="506"/>
      <c r="DH151" s="506"/>
      <c r="DI151" s="506"/>
      <c r="DJ151" s="506"/>
      <c r="DK151" s="506"/>
      <c r="DL151" s="506"/>
      <c r="DM151" s="506"/>
      <c r="DN151" s="506"/>
      <c r="DO151" s="506"/>
      <c r="DP151" s="506"/>
      <c r="DQ151" s="506"/>
      <c r="DR151" s="506"/>
      <c r="DS151" s="506"/>
      <c r="DT151" s="506"/>
      <c r="DU151" s="506"/>
      <c r="DV151" s="506"/>
      <c r="DW151" s="506"/>
      <c r="DX151" s="506"/>
      <c r="DY151" s="506"/>
      <c r="DZ151" s="506"/>
      <c r="EA151" s="506"/>
      <c r="EB151" s="506"/>
      <c r="EC151" s="506"/>
      <c r="ED151" s="506"/>
      <c r="EE151" s="506"/>
      <c r="EF151" s="506"/>
      <c r="EG151" s="506"/>
      <c r="EH151" s="506"/>
      <c r="EI151" s="506"/>
      <c r="EJ151" s="506"/>
    </row>
    <row r="152" spans="2:140" x14ac:dyDescent="0.25">
      <c r="B152" s="506"/>
      <c r="C152" s="506"/>
      <c r="D152" s="506"/>
      <c r="E152" s="506"/>
      <c r="F152" s="506"/>
      <c r="G152" s="506"/>
      <c r="H152" s="506"/>
      <c r="I152" s="506"/>
      <c r="J152" s="506"/>
      <c r="K152" s="506"/>
      <c r="L152" s="506"/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6"/>
      <c r="X152" s="506"/>
      <c r="Y152" s="506"/>
      <c r="Z152" s="506"/>
      <c r="AA152" s="506"/>
      <c r="AB152" s="506"/>
      <c r="AC152" s="506"/>
      <c r="AD152" s="506"/>
      <c r="AE152" s="506"/>
      <c r="AF152" s="506"/>
      <c r="AG152" s="506"/>
      <c r="AH152" s="506"/>
      <c r="AI152" s="506"/>
      <c r="AJ152" s="506"/>
      <c r="AK152" s="506"/>
      <c r="AL152" s="506"/>
      <c r="AM152" s="506"/>
      <c r="AN152" s="506"/>
      <c r="AO152" s="506"/>
      <c r="AP152" s="506"/>
      <c r="AQ152" s="506"/>
      <c r="AR152" s="506"/>
      <c r="AS152" s="506"/>
      <c r="AT152" s="506"/>
      <c r="AU152" s="506"/>
      <c r="AV152" s="506"/>
      <c r="AW152" s="506"/>
      <c r="AX152" s="506"/>
      <c r="AY152" s="506"/>
      <c r="AZ152" s="506"/>
      <c r="BA152" s="506"/>
      <c r="BB152" s="506"/>
      <c r="BC152" s="506"/>
      <c r="BD152" s="506"/>
      <c r="BE152" s="506"/>
      <c r="BF152" s="506"/>
      <c r="BG152" s="506"/>
      <c r="BH152" s="506"/>
      <c r="BI152" s="506"/>
      <c r="BJ152" s="506"/>
      <c r="BK152" s="506"/>
      <c r="BL152" s="506"/>
      <c r="BM152" s="506"/>
      <c r="BN152" s="506"/>
      <c r="BO152" s="506"/>
      <c r="BP152" s="506"/>
      <c r="BQ152" s="506"/>
      <c r="BR152" s="506"/>
      <c r="BS152" s="506"/>
      <c r="BT152" s="506"/>
      <c r="BU152" s="506"/>
      <c r="BV152" s="506"/>
      <c r="BW152" s="506"/>
      <c r="BX152" s="506"/>
      <c r="BY152" s="506"/>
      <c r="BZ152" s="506"/>
      <c r="CA152" s="506"/>
      <c r="CB152" s="506"/>
      <c r="CC152" s="506"/>
      <c r="CD152" s="506"/>
      <c r="CE152" s="506"/>
      <c r="CF152" s="506"/>
      <c r="CG152" s="506"/>
      <c r="CH152" s="506"/>
      <c r="CI152" s="506"/>
      <c r="CJ152" s="506"/>
      <c r="CK152" s="506"/>
      <c r="CL152" s="506"/>
      <c r="CM152" s="506"/>
      <c r="CN152" s="506"/>
      <c r="CO152" s="506"/>
      <c r="CP152" s="506"/>
      <c r="CQ152" s="506"/>
      <c r="CR152" s="506"/>
      <c r="CS152" s="506"/>
      <c r="CT152" s="506"/>
      <c r="CU152" s="506"/>
      <c r="CV152" s="506"/>
      <c r="CW152" s="506"/>
      <c r="CX152" s="506"/>
      <c r="CY152" s="506"/>
      <c r="CZ152" s="506"/>
      <c r="DA152" s="506"/>
      <c r="DB152" s="506"/>
      <c r="DC152" s="506"/>
      <c r="DD152" s="506"/>
      <c r="DE152" s="506"/>
      <c r="DF152" s="506"/>
      <c r="DG152" s="506"/>
      <c r="DH152" s="506"/>
      <c r="DI152" s="506"/>
      <c r="DJ152" s="506"/>
      <c r="DK152" s="506"/>
      <c r="DL152" s="506"/>
      <c r="DM152" s="506"/>
      <c r="DN152" s="506"/>
      <c r="DO152" s="506"/>
      <c r="DP152" s="506"/>
      <c r="DQ152" s="506"/>
      <c r="DR152" s="506"/>
      <c r="DS152" s="506"/>
      <c r="DT152" s="506"/>
      <c r="DU152" s="506"/>
      <c r="DV152" s="506"/>
      <c r="DW152" s="506"/>
      <c r="DX152" s="506"/>
      <c r="DY152" s="506"/>
      <c r="DZ152" s="506"/>
      <c r="EA152" s="506"/>
      <c r="EB152" s="506"/>
      <c r="EC152" s="506"/>
      <c r="ED152" s="506"/>
      <c r="EE152" s="506"/>
      <c r="EF152" s="506"/>
      <c r="EG152" s="506"/>
      <c r="EH152" s="506"/>
      <c r="EI152" s="506"/>
      <c r="EJ152" s="506"/>
    </row>
    <row r="153" spans="2:140" x14ac:dyDescent="0.25">
      <c r="B153" s="506"/>
      <c r="C153" s="506"/>
      <c r="D153" s="506"/>
      <c r="E153" s="506"/>
      <c r="F153" s="506"/>
      <c r="G153" s="506"/>
      <c r="H153" s="506"/>
      <c r="I153" s="506"/>
      <c r="J153" s="506"/>
      <c r="K153" s="506"/>
      <c r="L153" s="506"/>
      <c r="M153" s="506"/>
      <c r="N153" s="506"/>
      <c r="O153" s="506"/>
      <c r="P153" s="506"/>
      <c r="Q153" s="506"/>
      <c r="R153" s="506"/>
      <c r="S153" s="506"/>
      <c r="T153" s="506"/>
      <c r="U153" s="506"/>
      <c r="V153" s="506"/>
      <c r="W153" s="506"/>
      <c r="X153" s="506"/>
      <c r="Y153" s="506"/>
      <c r="Z153" s="506"/>
      <c r="AA153" s="506"/>
      <c r="AB153" s="506"/>
      <c r="AC153" s="506"/>
      <c r="AD153" s="506"/>
      <c r="AE153" s="506"/>
      <c r="AF153" s="506"/>
      <c r="AG153" s="506"/>
      <c r="AH153" s="506"/>
      <c r="AI153" s="506"/>
      <c r="AJ153" s="506"/>
      <c r="AK153" s="506"/>
      <c r="AL153" s="506"/>
      <c r="AM153" s="506"/>
      <c r="AN153" s="506"/>
      <c r="AO153" s="506"/>
      <c r="AP153" s="506"/>
      <c r="AQ153" s="506"/>
      <c r="AR153" s="506"/>
      <c r="AS153" s="506"/>
      <c r="AT153" s="506"/>
      <c r="AU153" s="506"/>
      <c r="AV153" s="506"/>
      <c r="AW153" s="506"/>
      <c r="AX153" s="506"/>
      <c r="AY153" s="506"/>
      <c r="AZ153" s="506"/>
      <c r="BA153" s="506"/>
      <c r="BB153" s="506"/>
      <c r="BC153" s="506"/>
      <c r="BD153" s="506"/>
      <c r="BE153" s="506"/>
      <c r="BF153" s="506"/>
      <c r="BG153" s="506"/>
      <c r="BH153" s="506"/>
      <c r="BI153" s="506"/>
      <c r="BJ153" s="506"/>
      <c r="BK153" s="506"/>
      <c r="BL153" s="506"/>
      <c r="BM153" s="506"/>
      <c r="BN153" s="506"/>
      <c r="BO153" s="506"/>
      <c r="BP153" s="506"/>
      <c r="BQ153" s="506"/>
      <c r="BR153" s="506"/>
      <c r="BS153" s="506"/>
      <c r="BT153" s="506"/>
      <c r="BU153" s="506"/>
      <c r="BV153" s="506"/>
      <c r="BW153" s="506"/>
      <c r="BX153" s="506"/>
      <c r="BY153" s="506"/>
      <c r="BZ153" s="506"/>
      <c r="CA153" s="506"/>
      <c r="CB153" s="506"/>
      <c r="CC153" s="506"/>
      <c r="CD153" s="506"/>
      <c r="CE153" s="506"/>
      <c r="CF153" s="506"/>
      <c r="CG153" s="506"/>
      <c r="CH153" s="506"/>
      <c r="CI153" s="506"/>
      <c r="CJ153" s="506"/>
      <c r="CK153" s="506"/>
      <c r="CL153" s="506"/>
      <c r="CM153" s="506"/>
      <c r="CN153" s="506"/>
      <c r="CO153" s="506"/>
      <c r="CP153" s="506"/>
      <c r="CQ153" s="506"/>
      <c r="CR153" s="506"/>
      <c r="CS153" s="506"/>
      <c r="CT153" s="506"/>
      <c r="CU153" s="506"/>
      <c r="CV153" s="506"/>
      <c r="CW153" s="506"/>
      <c r="CX153" s="506"/>
      <c r="CY153" s="506"/>
      <c r="CZ153" s="506"/>
      <c r="DA153" s="506"/>
      <c r="DB153" s="506"/>
      <c r="DC153" s="506"/>
      <c r="DD153" s="506"/>
      <c r="DE153" s="506"/>
      <c r="DF153" s="506"/>
      <c r="DG153" s="506"/>
      <c r="DH153" s="506"/>
      <c r="DI153" s="506"/>
      <c r="DJ153" s="506"/>
      <c r="DK153" s="506"/>
      <c r="DL153" s="506"/>
      <c r="DM153" s="506"/>
      <c r="DN153" s="506"/>
      <c r="DO153" s="506"/>
      <c r="DP153" s="506"/>
      <c r="DQ153" s="506"/>
      <c r="DR153" s="506"/>
      <c r="DS153" s="506"/>
      <c r="DT153" s="506"/>
      <c r="DU153" s="506"/>
      <c r="DV153" s="506"/>
      <c r="DW153" s="506"/>
      <c r="DX153" s="506"/>
      <c r="DY153" s="506"/>
      <c r="DZ153" s="506"/>
      <c r="EA153" s="506"/>
      <c r="EB153" s="506"/>
      <c r="EC153" s="506"/>
      <c r="ED153" s="506"/>
      <c r="EE153" s="506"/>
      <c r="EF153" s="506"/>
      <c r="EG153" s="506"/>
      <c r="EH153" s="506"/>
      <c r="EI153" s="506"/>
      <c r="EJ153" s="506"/>
    </row>
    <row r="154" spans="2:140" x14ac:dyDescent="0.25">
      <c r="B154" s="506"/>
      <c r="C154" s="506"/>
      <c r="D154" s="506"/>
      <c r="E154" s="506"/>
      <c r="F154" s="506"/>
      <c r="G154" s="506"/>
      <c r="H154" s="506"/>
      <c r="I154" s="506"/>
      <c r="J154" s="506"/>
      <c r="K154" s="506"/>
      <c r="L154" s="506"/>
      <c r="M154" s="506"/>
      <c r="N154" s="506"/>
      <c r="O154" s="506"/>
      <c r="P154" s="506"/>
      <c r="Q154" s="506"/>
      <c r="R154" s="506"/>
      <c r="S154" s="506"/>
      <c r="T154" s="506"/>
      <c r="U154" s="506"/>
      <c r="V154" s="506"/>
      <c r="W154" s="506"/>
      <c r="X154" s="506"/>
      <c r="Y154" s="506"/>
      <c r="Z154" s="506"/>
      <c r="AA154" s="506"/>
      <c r="AB154" s="506"/>
      <c r="AC154" s="506"/>
      <c r="AD154" s="506"/>
      <c r="AE154" s="506"/>
      <c r="AF154" s="506"/>
      <c r="AG154" s="506"/>
      <c r="AH154" s="506"/>
      <c r="AI154" s="506"/>
      <c r="AJ154" s="506"/>
      <c r="AK154" s="506"/>
      <c r="AL154" s="506"/>
      <c r="AM154" s="506"/>
      <c r="AN154" s="506"/>
      <c r="AO154" s="506"/>
      <c r="AP154" s="506"/>
      <c r="AQ154" s="506"/>
      <c r="AR154" s="506"/>
      <c r="AS154" s="506"/>
      <c r="AT154" s="506"/>
      <c r="AU154" s="506"/>
      <c r="AV154" s="506"/>
      <c r="AW154" s="506"/>
      <c r="AX154" s="506"/>
      <c r="AY154" s="506"/>
      <c r="AZ154" s="506"/>
      <c r="BA154" s="506"/>
      <c r="BB154" s="506"/>
      <c r="BC154" s="506"/>
      <c r="BD154" s="506"/>
      <c r="BE154" s="506"/>
      <c r="BF154" s="506"/>
      <c r="BG154" s="506"/>
      <c r="BH154" s="506"/>
      <c r="BI154" s="506"/>
      <c r="BJ154" s="506"/>
      <c r="BK154" s="506"/>
      <c r="BL154" s="506"/>
      <c r="BM154" s="506"/>
      <c r="BN154" s="506"/>
      <c r="BO154" s="506"/>
      <c r="BP154" s="506"/>
      <c r="BQ154" s="506"/>
      <c r="BR154" s="506"/>
      <c r="BS154" s="506"/>
      <c r="BT154" s="506"/>
      <c r="BU154" s="506"/>
      <c r="BV154" s="506"/>
      <c r="BW154" s="506"/>
      <c r="BX154" s="506"/>
      <c r="BY154" s="506"/>
      <c r="BZ154" s="506"/>
      <c r="CA154" s="506"/>
      <c r="CB154" s="506"/>
      <c r="CC154" s="506"/>
      <c r="CD154" s="506"/>
      <c r="CE154" s="506"/>
      <c r="CF154" s="506"/>
      <c r="CG154" s="506"/>
      <c r="CH154" s="506"/>
      <c r="CI154" s="506"/>
      <c r="CJ154" s="506"/>
      <c r="CK154" s="506"/>
      <c r="CL154" s="506"/>
      <c r="CM154" s="506"/>
      <c r="CN154" s="506"/>
      <c r="CO154" s="506"/>
      <c r="CP154" s="506"/>
      <c r="CQ154" s="506"/>
      <c r="CR154" s="506"/>
      <c r="CS154" s="506"/>
      <c r="CT154" s="506"/>
      <c r="CU154" s="506"/>
      <c r="CV154" s="506"/>
      <c r="CW154" s="506"/>
      <c r="CX154" s="506"/>
      <c r="CY154" s="506"/>
      <c r="CZ154" s="506"/>
      <c r="DA154" s="506"/>
      <c r="DB154" s="506"/>
      <c r="DC154" s="506"/>
      <c r="DD154" s="506"/>
      <c r="DE154" s="506"/>
      <c r="DF154" s="506"/>
      <c r="DG154" s="506"/>
      <c r="DH154" s="506"/>
      <c r="DI154" s="506"/>
      <c r="DJ154" s="506"/>
      <c r="DK154" s="506"/>
      <c r="DL154" s="506"/>
      <c r="DM154" s="506"/>
      <c r="DN154" s="506"/>
      <c r="DO154" s="506"/>
      <c r="DP154" s="506"/>
      <c r="DQ154" s="506"/>
      <c r="DR154" s="506"/>
      <c r="DS154" s="506"/>
      <c r="DT154" s="506"/>
      <c r="DU154" s="506"/>
      <c r="DV154" s="506"/>
      <c r="DW154" s="506"/>
      <c r="DX154" s="506"/>
      <c r="DY154" s="506"/>
      <c r="DZ154" s="506"/>
      <c r="EA154" s="506"/>
      <c r="EB154" s="506"/>
      <c r="EC154" s="506"/>
      <c r="ED154" s="506"/>
      <c r="EE154" s="506"/>
      <c r="EF154" s="506"/>
      <c r="EG154" s="506"/>
      <c r="EH154" s="506"/>
      <c r="EI154" s="506"/>
      <c r="EJ154" s="506"/>
    </row>
    <row r="155" spans="2:140" x14ac:dyDescent="0.25">
      <c r="B155" s="506"/>
      <c r="C155" s="506"/>
      <c r="D155" s="506"/>
      <c r="E155" s="506"/>
      <c r="F155" s="506"/>
      <c r="G155" s="506"/>
      <c r="H155" s="506"/>
      <c r="I155" s="506"/>
      <c r="J155" s="506"/>
      <c r="K155" s="506"/>
      <c r="L155" s="506"/>
      <c r="M155" s="506"/>
      <c r="N155" s="506"/>
      <c r="O155" s="506"/>
      <c r="P155" s="506"/>
      <c r="Q155" s="506"/>
      <c r="R155" s="506"/>
      <c r="S155" s="506"/>
      <c r="T155" s="506"/>
      <c r="U155" s="506"/>
      <c r="V155" s="506"/>
      <c r="W155" s="506"/>
      <c r="X155" s="506"/>
      <c r="Y155" s="506"/>
      <c r="Z155" s="506"/>
      <c r="AA155" s="506"/>
      <c r="AB155" s="506"/>
      <c r="AC155" s="506"/>
      <c r="AD155" s="506"/>
      <c r="AE155" s="506"/>
      <c r="AF155" s="506"/>
      <c r="AG155" s="506"/>
      <c r="AH155" s="506"/>
      <c r="AI155" s="506"/>
      <c r="AJ155" s="506"/>
      <c r="AK155" s="506"/>
      <c r="AL155" s="506"/>
      <c r="AM155" s="506"/>
      <c r="AN155" s="506"/>
      <c r="AO155" s="506"/>
      <c r="AP155" s="506"/>
      <c r="AQ155" s="506"/>
      <c r="AR155" s="506"/>
      <c r="AS155" s="506"/>
      <c r="AT155" s="506"/>
      <c r="AU155" s="506"/>
      <c r="AV155" s="506"/>
      <c r="AW155" s="506"/>
      <c r="AX155" s="506"/>
      <c r="AY155" s="506"/>
      <c r="AZ155" s="506"/>
      <c r="BA155" s="506"/>
      <c r="BB155" s="506"/>
      <c r="BC155" s="506"/>
      <c r="BD155" s="506"/>
      <c r="BE155" s="506"/>
      <c r="BF155" s="506"/>
      <c r="BG155" s="506"/>
      <c r="BH155" s="506"/>
      <c r="BI155" s="506"/>
      <c r="BJ155" s="506"/>
      <c r="BK155" s="506"/>
      <c r="BL155" s="506"/>
      <c r="BM155" s="506"/>
      <c r="BN155" s="506"/>
      <c r="BO155" s="506"/>
      <c r="BP155" s="506"/>
      <c r="BQ155" s="506"/>
      <c r="BR155" s="506"/>
      <c r="BS155" s="506"/>
      <c r="BT155" s="506"/>
      <c r="BU155" s="506"/>
      <c r="BV155" s="506"/>
      <c r="BW155" s="506"/>
      <c r="BX155" s="506"/>
      <c r="BY155" s="506"/>
      <c r="BZ155" s="506"/>
      <c r="CA155" s="506"/>
      <c r="CB155" s="506"/>
      <c r="CC155" s="506"/>
      <c r="CD155" s="506"/>
      <c r="CE155" s="506"/>
      <c r="CF155" s="506"/>
      <c r="CG155" s="506"/>
      <c r="CH155" s="506"/>
      <c r="CI155" s="506"/>
      <c r="CJ155" s="506"/>
      <c r="CK155" s="506"/>
      <c r="CL155" s="506"/>
      <c r="CM155" s="506"/>
      <c r="CN155" s="506"/>
      <c r="CO155" s="506"/>
      <c r="CP155" s="506"/>
      <c r="CQ155" s="506"/>
      <c r="CR155" s="506"/>
      <c r="CS155" s="506"/>
      <c r="CT155" s="506"/>
      <c r="CU155" s="506"/>
      <c r="CV155" s="506"/>
      <c r="CW155" s="506"/>
      <c r="CX155" s="506"/>
      <c r="CY155" s="506"/>
      <c r="CZ155" s="506"/>
      <c r="DA155" s="506"/>
      <c r="DB155" s="506"/>
      <c r="DC155" s="506"/>
      <c r="DD155" s="506"/>
      <c r="DE155" s="506"/>
      <c r="DF155" s="506"/>
      <c r="DG155" s="506"/>
      <c r="DH155" s="506"/>
      <c r="DI155" s="506"/>
      <c r="DJ155" s="506"/>
      <c r="DK155" s="506"/>
      <c r="DL155" s="506"/>
      <c r="DM155" s="506"/>
      <c r="DN155" s="506"/>
      <c r="DO155" s="506"/>
      <c r="DP155" s="506"/>
      <c r="DQ155" s="506"/>
      <c r="DR155" s="506"/>
      <c r="DS155" s="506"/>
      <c r="DT155" s="506"/>
      <c r="DU155" s="506"/>
      <c r="DV155" s="506"/>
      <c r="DW155" s="506"/>
      <c r="DX155" s="506"/>
      <c r="DY155" s="506"/>
      <c r="DZ155" s="506"/>
      <c r="EA155" s="506"/>
      <c r="EB155" s="506"/>
      <c r="EC155" s="506"/>
      <c r="ED155" s="506"/>
      <c r="EE155" s="506"/>
      <c r="EF155" s="506"/>
      <c r="EG155" s="506"/>
      <c r="EH155" s="506"/>
      <c r="EI155" s="506"/>
      <c r="EJ155" s="506"/>
    </row>
    <row r="156" spans="2:140" x14ac:dyDescent="0.25">
      <c r="B156" s="506"/>
      <c r="C156" s="506"/>
      <c r="D156" s="506"/>
      <c r="E156" s="506"/>
      <c r="F156" s="506"/>
      <c r="G156" s="506"/>
      <c r="H156" s="506"/>
      <c r="I156" s="506"/>
      <c r="J156" s="506"/>
      <c r="K156" s="506"/>
      <c r="L156" s="506"/>
      <c r="M156" s="506"/>
      <c r="N156" s="506"/>
      <c r="O156" s="506"/>
      <c r="P156" s="506"/>
      <c r="Q156" s="506"/>
      <c r="R156" s="506"/>
      <c r="S156" s="506"/>
      <c r="T156" s="506"/>
      <c r="U156" s="506"/>
      <c r="V156" s="506"/>
      <c r="W156" s="506"/>
      <c r="X156" s="506"/>
      <c r="Y156" s="506"/>
      <c r="Z156" s="506"/>
      <c r="AA156" s="506"/>
      <c r="AB156" s="506"/>
      <c r="AC156" s="506"/>
      <c r="AD156" s="506"/>
      <c r="AE156" s="506"/>
      <c r="AF156" s="506"/>
      <c r="AG156" s="506"/>
      <c r="AH156" s="506"/>
      <c r="AI156" s="506"/>
      <c r="AJ156" s="506"/>
      <c r="AK156" s="506"/>
      <c r="AL156" s="506"/>
      <c r="AM156" s="506"/>
      <c r="AN156" s="506"/>
      <c r="AO156" s="506"/>
      <c r="AP156" s="506"/>
      <c r="AQ156" s="506"/>
      <c r="AR156" s="506"/>
      <c r="AS156" s="506"/>
      <c r="AT156" s="506"/>
      <c r="AU156" s="506"/>
      <c r="AV156" s="506"/>
      <c r="AW156" s="506"/>
      <c r="AX156" s="506"/>
      <c r="AY156" s="506"/>
      <c r="AZ156" s="506"/>
      <c r="BA156" s="506"/>
      <c r="BB156" s="506"/>
      <c r="BC156" s="506"/>
      <c r="BD156" s="506"/>
      <c r="BE156" s="506"/>
      <c r="BF156" s="506"/>
      <c r="BG156" s="506"/>
      <c r="BH156" s="506"/>
      <c r="BI156" s="506"/>
      <c r="BJ156" s="506"/>
      <c r="BK156" s="506"/>
      <c r="BL156" s="506"/>
      <c r="BM156" s="506"/>
      <c r="BN156" s="506"/>
      <c r="BO156" s="506"/>
      <c r="BP156" s="506"/>
      <c r="BQ156" s="506"/>
      <c r="BR156" s="506"/>
      <c r="BS156" s="506"/>
      <c r="BT156" s="506"/>
      <c r="BU156" s="506"/>
      <c r="BV156" s="506"/>
      <c r="BW156" s="506"/>
      <c r="BX156" s="506"/>
      <c r="BY156" s="506"/>
      <c r="BZ156" s="506"/>
      <c r="CA156" s="506"/>
      <c r="CB156" s="506"/>
      <c r="CC156" s="506"/>
      <c r="CD156" s="506"/>
      <c r="CE156" s="506"/>
      <c r="CF156" s="506"/>
      <c r="CG156" s="506"/>
      <c r="CH156" s="506"/>
      <c r="CI156" s="506"/>
      <c r="CJ156" s="506"/>
      <c r="CK156" s="506"/>
      <c r="CL156" s="506"/>
      <c r="CM156" s="506"/>
      <c r="CN156" s="506"/>
      <c r="CO156" s="506"/>
      <c r="CP156" s="506"/>
      <c r="CQ156" s="506"/>
      <c r="CR156" s="506"/>
      <c r="CS156" s="506"/>
      <c r="CT156" s="506"/>
      <c r="CU156" s="506"/>
      <c r="CV156" s="506"/>
      <c r="CW156" s="506"/>
      <c r="CX156" s="506"/>
      <c r="CY156" s="506"/>
      <c r="CZ156" s="506"/>
      <c r="DA156" s="506"/>
      <c r="DB156" s="506"/>
      <c r="DC156" s="506"/>
      <c r="DD156" s="506"/>
      <c r="DE156" s="506"/>
      <c r="DF156" s="506"/>
      <c r="DG156" s="506"/>
      <c r="DH156" s="506"/>
      <c r="DI156" s="506"/>
      <c r="DJ156" s="506"/>
      <c r="DK156" s="506"/>
      <c r="DL156" s="506"/>
      <c r="DM156" s="506"/>
      <c r="DN156" s="506"/>
      <c r="DO156" s="506"/>
      <c r="DP156" s="506"/>
      <c r="DQ156" s="506"/>
      <c r="DR156" s="506"/>
      <c r="DS156" s="506"/>
      <c r="DT156" s="506"/>
      <c r="DU156" s="506"/>
      <c r="DV156" s="506"/>
      <c r="DW156" s="506"/>
      <c r="DX156" s="506"/>
      <c r="DY156" s="506"/>
      <c r="DZ156" s="506"/>
      <c r="EA156" s="506"/>
      <c r="EB156" s="506"/>
      <c r="EC156" s="506"/>
      <c r="ED156" s="506"/>
      <c r="EE156" s="506"/>
      <c r="EF156" s="506"/>
      <c r="EG156" s="506"/>
      <c r="EH156" s="506"/>
      <c r="EI156" s="506"/>
      <c r="EJ156" s="506"/>
    </row>
    <row r="157" spans="2:140" x14ac:dyDescent="0.25">
      <c r="B157" s="506"/>
      <c r="C157" s="506"/>
      <c r="D157" s="506"/>
      <c r="E157" s="506"/>
      <c r="F157" s="506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06"/>
      <c r="R157" s="506"/>
      <c r="S157" s="506"/>
      <c r="T157" s="506"/>
      <c r="U157" s="506"/>
      <c r="V157" s="506"/>
      <c r="W157" s="506"/>
      <c r="X157" s="506"/>
      <c r="Y157" s="506"/>
      <c r="Z157" s="506"/>
      <c r="AA157" s="506"/>
      <c r="AB157" s="506"/>
      <c r="AC157" s="506"/>
      <c r="AD157" s="506"/>
      <c r="AE157" s="506"/>
      <c r="AF157" s="506"/>
      <c r="AG157" s="506"/>
      <c r="AH157" s="506"/>
      <c r="AI157" s="506"/>
      <c r="AJ157" s="506"/>
      <c r="AK157" s="506"/>
      <c r="AL157" s="506"/>
      <c r="AM157" s="506"/>
      <c r="AN157" s="506"/>
      <c r="AO157" s="506"/>
      <c r="AP157" s="506"/>
      <c r="AQ157" s="506"/>
      <c r="AR157" s="506"/>
      <c r="AS157" s="506"/>
      <c r="AT157" s="506"/>
      <c r="AU157" s="506"/>
      <c r="AV157" s="506"/>
      <c r="AW157" s="506"/>
      <c r="AX157" s="506"/>
      <c r="AY157" s="506"/>
      <c r="AZ157" s="506"/>
      <c r="BA157" s="506"/>
      <c r="BB157" s="506"/>
      <c r="BC157" s="506"/>
      <c r="BD157" s="506"/>
      <c r="BE157" s="506"/>
      <c r="BF157" s="506"/>
      <c r="BG157" s="506"/>
      <c r="BH157" s="506"/>
      <c r="BI157" s="506"/>
      <c r="BJ157" s="506"/>
      <c r="BK157" s="506"/>
      <c r="BL157" s="506"/>
      <c r="BM157" s="506"/>
      <c r="BN157" s="506"/>
      <c r="BO157" s="506"/>
      <c r="BP157" s="506"/>
      <c r="BQ157" s="506"/>
      <c r="BR157" s="506"/>
      <c r="BS157" s="506"/>
      <c r="BT157" s="506"/>
      <c r="BU157" s="506"/>
      <c r="BV157" s="506"/>
      <c r="BW157" s="506"/>
      <c r="BX157" s="506"/>
      <c r="BY157" s="506"/>
      <c r="BZ157" s="506"/>
      <c r="CA157" s="506"/>
      <c r="CB157" s="506"/>
      <c r="CC157" s="506"/>
      <c r="CD157" s="506"/>
      <c r="CE157" s="506"/>
      <c r="CF157" s="506"/>
      <c r="CG157" s="506"/>
      <c r="CH157" s="506"/>
      <c r="CI157" s="506"/>
      <c r="CJ157" s="506"/>
      <c r="CK157" s="506"/>
      <c r="CL157" s="506"/>
      <c r="CM157" s="506"/>
      <c r="CN157" s="506"/>
      <c r="CO157" s="506"/>
      <c r="CP157" s="506"/>
      <c r="CQ157" s="506"/>
      <c r="CR157" s="506"/>
      <c r="CS157" s="506"/>
      <c r="CT157" s="506"/>
      <c r="CU157" s="506"/>
      <c r="CV157" s="506"/>
      <c r="CW157" s="506"/>
      <c r="CX157" s="506"/>
      <c r="CY157" s="506"/>
      <c r="CZ157" s="506"/>
      <c r="DA157" s="506"/>
      <c r="DB157" s="506"/>
      <c r="DC157" s="506"/>
      <c r="DD157" s="506"/>
      <c r="DE157" s="506"/>
      <c r="DF157" s="506"/>
      <c r="DG157" s="506"/>
      <c r="DH157" s="506"/>
      <c r="DI157" s="506"/>
      <c r="DJ157" s="506"/>
      <c r="DK157" s="506"/>
      <c r="DL157" s="506"/>
      <c r="DM157" s="506"/>
      <c r="DN157" s="506"/>
      <c r="DO157" s="506"/>
      <c r="DP157" s="506"/>
      <c r="DQ157" s="506"/>
      <c r="DR157" s="506"/>
      <c r="DS157" s="506"/>
      <c r="DT157" s="506"/>
      <c r="DU157" s="506"/>
      <c r="DV157" s="506"/>
      <c r="DW157" s="506"/>
      <c r="DX157" s="506"/>
      <c r="DY157" s="506"/>
      <c r="DZ157" s="506"/>
      <c r="EA157" s="506"/>
      <c r="EB157" s="506"/>
      <c r="EC157" s="506"/>
      <c r="ED157" s="506"/>
      <c r="EE157" s="506"/>
      <c r="EF157" s="506"/>
      <c r="EG157" s="506"/>
      <c r="EH157" s="506"/>
      <c r="EI157" s="506"/>
      <c r="EJ157" s="506"/>
    </row>
    <row r="158" spans="2:140" x14ac:dyDescent="0.25">
      <c r="B158" s="506"/>
      <c r="C158" s="506"/>
      <c r="D158" s="506"/>
      <c r="E158" s="506"/>
      <c r="F158" s="506"/>
      <c r="G158" s="506"/>
      <c r="H158" s="506"/>
      <c r="I158" s="506"/>
      <c r="J158" s="506"/>
      <c r="K158" s="506"/>
      <c r="L158" s="506"/>
      <c r="M158" s="506"/>
      <c r="N158" s="506"/>
      <c r="O158" s="506"/>
      <c r="P158" s="506"/>
      <c r="Q158" s="506"/>
      <c r="R158" s="506"/>
      <c r="S158" s="506"/>
      <c r="T158" s="506"/>
      <c r="U158" s="506"/>
      <c r="V158" s="506"/>
      <c r="W158" s="506"/>
      <c r="X158" s="506"/>
      <c r="Y158" s="506"/>
      <c r="Z158" s="506"/>
      <c r="AA158" s="506"/>
      <c r="AB158" s="506"/>
      <c r="AC158" s="506"/>
      <c r="AD158" s="506"/>
      <c r="AE158" s="506"/>
      <c r="AF158" s="506"/>
      <c r="AG158" s="506"/>
      <c r="AH158" s="506"/>
      <c r="AI158" s="506"/>
      <c r="AJ158" s="506"/>
      <c r="AK158" s="506"/>
      <c r="AL158" s="506"/>
      <c r="AM158" s="506"/>
      <c r="AN158" s="506"/>
      <c r="AO158" s="506"/>
      <c r="AP158" s="506"/>
      <c r="AQ158" s="506"/>
      <c r="AR158" s="506"/>
      <c r="AS158" s="506"/>
      <c r="AT158" s="506"/>
      <c r="AU158" s="506"/>
      <c r="AV158" s="506"/>
      <c r="AW158" s="506"/>
      <c r="AX158" s="506"/>
      <c r="AY158" s="506"/>
      <c r="AZ158" s="506"/>
      <c r="BA158" s="506"/>
      <c r="BB158" s="506"/>
      <c r="BC158" s="506"/>
      <c r="BD158" s="506"/>
      <c r="BE158" s="506"/>
      <c r="BF158" s="506"/>
      <c r="BG158" s="506"/>
      <c r="BH158" s="506"/>
      <c r="BI158" s="506"/>
      <c r="BJ158" s="506"/>
      <c r="BK158" s="506"/>
      <c r="BL158" s="506"/>
      <c r="BM158" s="506"/>
      <c r="BN158" s="506"/>
      <c r="BO158" s="506"/>
      <c r="BP158" s="506"/>
      <c r="BQ158" s="506"/>
      <c r="BR158" s="506"/>
      <c r="BS158" s="506"/>
      <c r="BT158" s="506"/>
      <c r="BU158" s="506"/>
      <c r="BV158" s="506"/>
      <c r="BW158" s="506"/>
      <c r="BX158" s="506"/>
      <c r="BY158" s="506"/>
      <c r="BZ158" s="506"/>
      <c r="CA158" s="506"/>
      <c r="CB158" s="506"/>
      <c r="CC158" s="506"/>
      <c r="CD158" s="506"/>
      <c r="CE158" s="506"/>
      <c r="CF158" s="506"/>
      <c r="CG158" s="506"/>
      <c r="CH158" s="506"/>
      <c r="CI158" s="506"/>
      <c r="CJ158" s="506"/>
      <c r="CK158" s="506"/>
      <c r="CL158" s="506"/>
      <c r="CM158" s="506"/>
      <c r="CN158" s="506"/>
      <c r="CO158" s="506"/>
      <c r="CP158" s="506"/>
      <c r="CQ158" s="506"/>
      <c r="CR158" s="506"/>
      <c r="CS158" s="506"/>
      <c r="CT158" s="506"/>
      <c r="CU158" s="506"/>
      <c r="CV158" s="506"/>
      <c r="CW158" s="506"/>
      <c r="CX158" s="506"/>
      <c r="CY158" s="506"/>
      <c r="CZ158" s="506"/>
      <c r="DA158" s="506"/>
      <c r="DB158" s="506"/>
      <c r="DC158" s="506"/>
      <c r="DD158" s="506"/>
      <c r="DE158" s="506"/>
      <c r="DF158" s="506"/>
      <c r="DG158" s="506"/>
      <c r="DH158" s="506"/>
      <c r="DI158" s="506"/>
      <c r="DJ158" s="506"/>
      <c r="DK158" s="506"/>
      <c r="DL158" s="506"/>
      <c r="DM158" s="506"/>
      <c r="DN158" s="506"/>
      <c r="DO158" s="506"/>
      <c r="DP158" s="506"/>
      <c r="DQ158" s="506"/>
      <c r="DR158" s="506"/>
      <c r="DS158" s="506"/>
      <c r="DT158" s="506"/>
      <c r="DU158" s="506"/>
      <c r="DV158" s="506"/>
      <c r="DW158" s="506"/>
      <c r="DX158" s="506"/>
      <c r="DY158" s="506"/>
      <c r="DZ158" s="506"/>
      <c r="EA158" s="506"/>
      <c r="EB158" s="506"/>
      <c r="EC158" s="506"/>
      <c r="ED158" s="506"/>
      <c r="EE158" s="506"/>
      <c r="EF158" s="506"/>
      <c r="EG158" s="506"/>
      <c r="EH158" s="506"/>
      <c r="EI158" s="506"/>
      <c r="EJ158" s="506"/>
    </row>
    <row r="159" spans="2:140" x14ac:dyDescent="0.25">
      <c r="B159" s="506"/>
      <c r="C159" s="506"/>
      <c r="D159" s="506"/>
      <c r="E159" s="506"/>
      <c r="F159" s="506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506"/>
      <c r="U159" s="506"/>
      <c r="V159" s="506"/>
      <c r="W159" s="506"/>
      <c r="X159" s="506"/>
      <c r="Y159" s="506"/>
      <c r="Z159" s="506"/>
      <c r="AA159" s="506"/>
      <c r="AB159" s="506"/>
      <c r="AC159" s="506"/>
      <c r="AD159" s="506"/>
      <c r="AE159" s="506"/>
      <c r="AF159" s="506"/>
      <c r="AG159" s="506"/>
      <c r="AH159" s="506"/>
      <c r="AI159" s="506"/>
      <c r="AJ159" s="506"/>
      <c r="AK159" s="506"/>
      <c r="AL159" s="506"/>
      <c r="AM159" s="506"/>
      <c r="AN159" s="506"/>
      <c r="AO159" s="506"/>
      <c r="AP159" s="506"/>
      <c r="AQ159" s="506"/>
      <c r="AR159" s="506"/>
      <c r="AS159" s="506"/>
      <c r="AT159" s="506"/>
      <c r="AU159" s="506"/>
      <c r="AV159" s="506"/>
      <c r="AW159" s="506"/>
      <c r="AX159" s="506"/>
      <c r="AY159" s="506"/>
      <c r="AZ159" s="506"/>
      <c r="BA159" s="506"/>
      <c r="BB159" s="506"/>
      <c r="BC159" s="506"/>
      <c r="BD159" s="506"/>
      <c r="BE159" s="506"/>
      <c r="BF159" s="506"/>
      <c r="BG159" s="506"/>
      <c r="BH159" s="506"/>
      <c r="BI159" s="506"/>
      <c r="BJ159" s="506"/>
      <c r="BK159" s="506"/>
      <c r="BL159" s="506"/>
      <c r="BM159" s="506"/>
      <c r="BN159" s="506"/>
      <c r="BO159" s="506"/>
      <c r="BP159" s="506"/>
      <c r="BQ159" s="506"/>
      <c r="BR159" s="506"/>
      <c r="BS159" s="506"/>
      <c r="BT159" s="506"/>
      <c r="BU159" s="506"/>
      <c r="BV159" s="506"/>
      <c r="BW159" s="506"/>
      <c r="BX159" s="506"/>
      <c r="BY159" s="506"/>
      <c r="BZ159" s="506"/>
      <c r="CA159" s="506"/>
      <c r="CB159" s="506"/>
      <c r="CC159" s="506"/>
      <c r="CD159" s="506"/>
      <c r="CE159" s="506"/>
      <c r="CF159" s="506"/>
      <c r="CG159" s="506"/>
      <c r="CH159" s="506"/>
      <c r="CI159" s="506"/>
      <c r="CJ159" s="506"/>
      <c r="CK159" s="506"/>
      <c r="CL159" s="506"/>
      <c r="CM159" s="506"/>
      <c r="CN159" s="506"/>
      <c r="CO159" s="506"/>
      <c r="CP159" s="506"/>
      <c r="CQ159" s="506"/>
      <c r="CR159" s="506"/>
      <c r="CS159" s="506"/>
      <c r="CT159" s="506"/>
      <c r="CU159" s="506"/>
      <c r="CV159" s="506"/>
      <c r="CW159" s="506"/>
      <c r="CX159" s="506"/>
      <c r="CY159" s="506"/>
      <c r="CZ159" s="506"/>
      <c r="DA159" s="506"/>
      <c r="DB159" s="506"/>
      <c r="DC159" s="506"/>
      <c r="DD159" s="506"/>
      <c r="DE159" s="506"/>
      <c r="DF159" s="506"/>
      <c r="DG159" s="506"/>
      <c r="DH159" s="506"/>
      <c r="DI159" s="506"/>
      <c r="DJ159" s="506"/>
      <c r="DK159" s="506"/>
      <c r="DL159" s="506"/>
      <c r="DM159" s="506"/>
      <c r="DN159" s="506"/>
      <c r="DO159" s="506"/>
      <c r="DP159" s="506"/>
      <c r="DQ159" s="506"/>
      <c r="DR159" s="506"/>
      <c r="DS159" s="506"/>
      <c r="DT159" s="506"/>
      <c r="DU159" s="506"/>
      <c r="DV159" s="506"/>
      <c r="DW159" s="506"/>
      <c r="DX159" s="506"/>
      <c r="DY159" s="506"/>
      <c r="DZ159" s="506"/>
      <c r="EA159" s="506"/>
      <c r="EB159" s="506"/>
      <c r="EC159" s="506"/>
      <c r="ED159" s="506"/>
      <c r="EE159" s="506"/>
      <c r="EF159" s="506"/>
      <c r="EG159" s="506"/>
      <c r="EH159" s="506"/>
      <c r="EI159" s="506"/>
      <c r="EJ159" s="506"/>
    </row>
    <row r="160" spans="2:140" x14ac:dyDescent="0.25">
      <c r="B160" s="506"/>
      <c r="C160" s="506"/>
      <c r="D160" s="506"/>
      <c r="E160" s="506"/>
      <c r="F160" s="506"/>
      <c r="G160" s="506"/>
      <c r="H160" s="506"/>
      <c r="I160" s="506"/>
      <c r="J160" s="506"/>
      <c r="K160" s="506"/>
      <c r="L160" s="506"/>
      <c r="M160" s="506"/>
      <c r="N160" s="506"/>
      <c r="O160" s="506"/>
      <c r="P160" s="506"/>
      <c r="Q160" s="506"/>
      <c r="R160" s="506"/>
      <c r="S160" s="506"/>
      <c r="T160" s="506"/>
      <c r="U160" s="506"/>
      <c r="V160" s="506"/>
      <c r="W160" s="506"/>
      <c r="X160" s="506"/>
      <c r="Y160" s="506"/>
      <c r="Z160" s="506"/>
      <c r="AA160" s="506"/>
      <c r="AB160" s="506"/>
      <c r="AC160" s="506"/>
      <c r="AD160" s="506"/>
      <c r="AE160" s="506"/>
      <c r="AF160" s="506"/>
      <c r="AG160" s="506"/>
      <c r="AH160" s="506"/>
      <c r="AI160" s="506"/>
      <c r="AJ160" s="506"/>
      <c r="AK160" s="506"/>
      <c r="AL160" s="506"/>
      <c r="AM160" s="506"/>
      <c r="AN160" s="506"/>
      <c r="AO160" s="506"/>
      <c r="AP160" s="506"/>
      <c r="AQ160" s="506"/>
      <c r="AR160" s="506"/>
      <c r="AS160" s="506"/>
      <c r="AT160" s="506"/>
      <c r="AU160" s="506"/>
      <c r="AV160" s="506"/>
      <c r="AW160" s="506"/>
      <c r="AX160" s="506"/>
      <c r="AY160" s="506"/>
      <c r="AZ160" s="506"/>
      <c r="BA160" s="506"/>
      <c r="BB160" s="506"/>
      <c r="BC160" s="506"/>
      <c r="BD160" s="506"/>
      <c r="BE160" s="506"/>
      <c r="BF160" s="506"/>
      <c r="BG160" s="506"/>
      <c r="BH160" s="506"/>
      <c r="BI160" s="506"/>
      <c r="BJ160" s="506"/>
      <c r="BK160" s="506"/>
      <c r="BL160" s="506"/>
      <c r="BM160" s="506"/>
      <c r="BN160" s="506"/>
      <c r="BO160" s="506"/>
      <c r="BP160" s="506"/>
      <c r="BQ160" s="506"/>
      <c r="BR160" s="506"/>
      <c r="BS160" s="506"/>
      <c r="BT160" s="506"/>
      <c r="BU160" s="506"/>
      <c r="BV160" s="506"/>
      <c r="BW160" s="506"/>
      <c r="BX160" s="506"/>
      <c r="BY160" s="506"/>
      <c r="BZ160" s="506"/>
      <c r="CA160" s="506"/>
      <c r="CB160" s="506"/>
      <c r="CC160" s="506"/>
      <c r="CD160" s="506"/>
      <c r="CE160" s="506"/>
      <c r="CF160" s="506"/>
      <c r="CG160" s="506"/>
      <c r="CH160" s="506"/>
      <c r="CI160" s="506"/>
      <c r="CJ160" s="506"/>
      <c r="CK160" s="506"/>
      <c r="CL160" s="506"/>
      <c r="CM160" s="506"/>
      <c r="CN160" s="506"/>
      <c r="CO160" s="506"/>
      <c r="CP160" s="506"/>
      <c r="CQ160" s="506"/>
      <c r="CR160" s="506"/>
      <c r="CS160" s="506"/>
      <c r="CT160" s="506"/>
      <c r="CU160" s="506"/>
      <c r="CV160" s="506"/>
      <c r="CW160" s="506"/>
      <c r="CX160" s="506"/>
      <c r="CY160" s="506"/>
      <c r="CZ160" s="506"/>
      <c r="DA160" s="506"/>
      <c r="DB160" s="506"/>
      <c r="DC160" s="506"/>
      <c r="DD160" s="506"/>
      <c r="DE160" s="506"/>
      <c r="DF160" s="506"/>
      <c r="DG160" s="506"/>
      <c r="DH160" s="506"/>
      <c r="DI160" s="506"/>
      <c r="DJ160" s="506"/>
      <c r="DK160" s="506"/>
      <c r="DL160" s="506"/>
      <c r="DM160" s="506"/>
      <c r="DN160" s="506"/>
      <c r="DO160" s="506"/>
      <c r="DP160" s="506"/>
      <c r="DQ160" s="506"/>
      <c r="DR160" s="506"/>
      <c r="DS160" s="506"/>
      <c r="DT160" s="506"/>
      <c r="DU160" s="506"/>
      <c r="DV160" s="506"/>
      <c r="DW160" s="506"/>
      <c r="DX160" s="506"/>
      <c r="DY160" s="506"/>
      <c r="DZ160" s="506"/>
      <c r="EA160" s="506"/>
      <c r="EB160" s="506"/>
      <c r="EC160" s="506"/>
      <c r="ED160" s="506"/>
      <c r="EE160" s="506"/>
      <c r="EF160" s="506"/>
      <c r="EG160" s="506"/>
      <c r="EH160" s="506"/>
      <c r="EI160" s="506"/>
      <c r="EJ160" s="506"/>
    </row>
    <row r="161" spans="2:140" x14ac:dyDescent="0.25">
      <c r="B161" s="506"/>
      <c r="C161" s="506"/>
      <c r="D161" s="506"/>
      <c r="E161" s="506"/>
      <c r="F161" s="506"/>
      <c r="G161" s="506"/>
      <c r="H161" s="506"/>
      <c r="I161" s="506"/>
      <c r="J161" s="506"/>
      <c r="K161" s="506"/>
      <c r="L161" s="506"/>
      <c r="M161" s="506"/>
      <c r="N161" s="506"/>
      <c r="O161" s="506"/>
      <c r="P161" s="506"/>
      <c r="Q161" s="506"/>
      <c r="R161" s="506"/>
      <c r="S161" s="506"/>
      <c r="T161" s="506"/>
      <c r="U161" s="506"/>
      <c r="V161" s="506"/>
      <c r="W161" s="506"/>
      <c r="X161" s="506"/>
      <c r="Y161" s="506"/>
      <c r="Z161" s="506"/>
      <c r="AA161" s="506"/>
      <c r="AB161" s="506"/>
      <c r="AC161" s="506"/>
      <c r="AD161" s="506"/>
      <c r="AE161" s="506"/>
      <c r="AF161" s="506"/>
      <c r="AG161" s="506"/>
      <c r="AH161" s="506"/>
      <c r="AI161" s="506"/>
      <c r="AJ161" s="506"/>
      <c r="AK161" s="506"/>
      <c r="AL161" s="506"/>
      <c r="AM161" s="506"/>
      <c r="AN161" s="506"/>
      <c r="AO161" s="506"/>
      <c r="AP161" s="506"/>
      <c r="AQ161" s="506"/>
      <c r="AR161" s="506"/>
      <c r="AS161" s="506"/>
      <c r="AT161" s="506"/>
      <c r="AU161" s="506"/>
      <c r="AV161" s="506"/>
      <c r="AW161" s="506"/>
      <c r="AX161" s="506"/>
      <c r="AY161" s="506"/>
      <c r="AZ161" s="506"/>
      <c r="BA161" s="506"/>
      <c r="BB161" s="506"/>
      <c r="BC161" s="506"/>
      <c r="BD161" s="506"/>
      <c r="BE161" s="506"/>
      <c r="BF161" s="506"/>
      <c r="BG161" s="506"/>
      <c r="BH161" s="506"/>
      <c r="BI161" s="506"/>
      <c r="BJ161" s="506"/>
      <c r="BK161" s="506"/>
      <c r="BL161" s="506"/>
      <c r="BM161" s="506"/>
      <c r="BN161" s="506"/>
      <c r="BO161" s="506"/>
      <c r="BP161" s="506"/>
      <c r="BQ161" s="506"/>
      <c r="BR161" s="506"/>
      <c r="BS161" s="506"/>
      <c r="BT161" s="506"/>
      <c r="BU161" s="506"/>
      <c r="BV161" s="506"/>
      <c r="BW161" s="506"/>
      <c r="BX161" s="506"/>
      <c r="BY161" s="506"/>
      <c r="BZ161" s="506"/>
      <c r="CA161" s="506"/>
      <c r="CB161" s="506"/>
      <c r="CC161" s="506"/>
      <c r="CD161" s="506"/>
      <c r="CE161" s="506"/>
      <c r="CF161" s="506"/>
      <c r="CG161" s="506"/>
      <c r="CH161" s="506"/>
      <c r="CI161" s="506"/>
      <c r="CJ161" s="506"/>
      <c r="CK161" s="506"/>
      <c r="CL161" s="506"/>
      <c r="CM161" s="506"/>
      <c r="CN161" s="506"/>
      <c r="CO161" s="506"/>
      <c r="CP161" s="506"/>
      <c r="CQ161" s="506"/>
      <c r="CR161" s="506"/>
      <c r="CS161" s="506"/>
      <c r="CT161" s="506"/>
      <c r="CU161" s="506"/>
      <c r="CV161" s="506"/>
      <c r="CW161" s="506"/>
      <c r="CX161" s="506"/>
      <c r="CY161" s="506"/>
      <c r="CZ161" s="506"/>
      <c r="DA161" s="506"/>
      <c r="DB161" s="506"/>
      <c r="DC161" s="506"/>
      <c r="DD161" s="506"/>
      <c r="DE161" s="506"/>
      <c r="DF161" s="506"/>
      <c r="DG161" s="506"/>
      <c r="DH161" s="506"/>
      <c r="DI161" s="506"/>
      <c r="DJ161" s="506"/>
      <c r="DK161" s="506"/>
      <c r="DL161" s="506"/>
      <c r="DM161" s="506"/>
      <c r="DN161" s="506"/>
      <c r="DO161" s="506"/>
      <c r="DP161" s="506"/>
      <c r="DQ161" s="506"/>
      <c r="DR161" s="506"/>
      <c r="DS161" s="506"/>
      <c r="DT161" s="506"/>
      <c r="DU161" s="506"/>
      <c r="DV161" s="506"/>
      <c r="DW161" s="506"/>
      <c r="DX161" s="506"/>
      <c r="DY161" s="506"/>
      <c r="DZ161" s="506"/>
      <c r="EA161" s="506"/>
      <c r="EB161" s="506"/>
      <c r="EC161" s="506"/>
      <c r="ED161" s="506"/>
      <c r="EE161" s="506"/>
      <c r="EF161" s="506"/>
      <c r="EG161" s="506"/>
      <c r="EH161" s="506"/>
      <c r="EI161" s="506"/>
      <c r="EJ161" s="506"/>
    </row>
    <row r="162" spans="2:140" x14ac:dyDescent="0.25">
      <c r="B162" s="506"/>
      <c r="C162" s="506"/>
      <c r="D162" s="506"/>
      <c r="E162" s="506"/>
      <c r="F162" s="506"/>
      <c r="G162" s="506"/>
      <c r="H162" s="506"/>
      <c r="I162" s="506"/>
      <c r="J162" s="506"/>
      <c r="K162" s="506"/>
      <c r="L162" s="506"/>
      <c r="M162" s="506"/>
      <c r="N162" s="506"/>
      <c r="O162" s="506"/>
      <c r="P162" s="506"/>
      <c r="Q162" s="506"/>
      <c r="R162" s="506"/>
      <c r="S162" s="506"/>
      <c r="T162" s="506"/>
      <c r="U162" s="506"/>
      <c r="V162" s="506"/>
      <c r="W162" s="506"/>
      <c r="X162" s="506"/>
      <c r="Y162" s="506"/>
      <c r="Z162" s="506"/>
      <c r="AA162" s="506"/>
      <c r="AB162" s="506"/>
      <c r="AC162" s="506"/>
      <c r="AD162" s="506"/>
      <c r="AE162" s="506"/>
      <c r="AF162" s="506"/>
      <c r="AG162" s="506"/>
      <c r="AH162" s="506"/>
      <c r="AI162" s="506"/>
      <c r="AJ162" s="506"/>
      <c r="AK162" s="506"/>
      <c r="AL162" s="506"/>
      <c r="AM162" s="506"/>
      <c r="AN162" s="506"/>
      <c r="AO162" s="506"/>
      <c r="AP162" s="506"/>
      <c r="AQ162" s="506"/>
      <c r="AR162" s="506"/>
      <c r="AS162" s="506"/>
      <c r="AT162" s="506"/>
      <c r="AU162" s="506"/>
      <c r="AV162" s="506"/>
      <c r="AW162" s="506"/>
      <c r="AX162" s="506"/>
      <c r="AY162" s="506"/>
      <c r="AZ162" s="506"/>
      <c r="BA162" s="506"/>
      <c r="BB162" s="506"/>
      <c r="BC162" s="506"/>
      <c r="BD162" s="506"/>
      <c r="BE162" s="506"/>
      <c r="BF162" s="506"/>
      <c r="BG162" s="506"/>
      <c r="BH162" s="506"/>
      <c r="BI162" s="506"/>
      <c r="BJ162" s="506"/>
      <c r="BK162" s="506"/>
      <c r="BL162" s="506"/>
      <c r="BM162" s="506"/>
      <c r="BN162" s="506"/>
      <c r="BO162" s="506"/>
      <c r="BP162" s="506"/>
      <c r="BQ162" s="506"/>
      <c r="BR162" s="506"/>
      <c r="BS162" s="506"/>
      <c r="BT162" s="506"/>
      <c r="BU162" s="506"/>
      <c r="BV162" s="506"/>
      <c r="BW162" s="506"/>
      <c r="BX162" s="506"/>
      <c r="BY162" s="506"/>
      <c r="BZ162" s="506"/>
      <c r="CA162" s="506"/>
      <c r="CB162" s="506"/>
      <c r="CC162" s="506"/>
      <c r="CD162" s="506"/>
      <c r="CE162" s="506"/>
      <c r="CF162" s="506"/>
      <c r="CG162" s="506"/>
      <c r="CH162" s="506"/>
      <c r="CI162" s="506"/>
      <c r="CJ162" s="506"/>
      <c r="CK162" s="506"/>
      <c r="CL162" s="506"/>
      <c r="CM162" s="506"/>
      <c r="CN162" s="506"/>
      <c r="CO162" s="506"/>
      <c r="CP162" s="506"/>
      <c r="CQ162" s="506"/>
      <c r="CR162" s="506"/>
      <c r="CS162" s="506"/>
      <c r="CT162" s="506"/>
      <c r="CU162" s="506"/>
      <c r="CV162" s="506"/>
      <c r="CW162" s="506"/>
      <c r="CX162" s="506"/>
      <c r="CY162" s="506"/>
      <c r="CZ162" s="506"/>
      <c r="DA162" s="506"/>
      <c r="DB162" s="506"/>
      <c r="DC162" s="506"/>
      <c r="DD162" s="506"/>
      <c r="DE162" s="506"/>
      <c r="DF162" s="506"/>
      <c r="DG162" s="506"/>
      <c r="DH162" s="506"/>
      <c r="DI162" s="506"/>
      <c r="DJ162" s="506"/>
      <c r="DK162" s="506"/>
      <c r="DL162" s="506"/>
      <c r="DM162" s="506"/>
      <c r="DN162" s="506"/>
      <c r="DO162" s="506"/>
      <c r="DP162" s="506"/>
      <c r="DQ162" s="506"/>
      <c r="DR162" s="506"/>
      <c r="DS162" s="506"/>
      <c r="DT162" s="506"/>
      <c r="DU162" s="506"/>
      <c r="DV162" s="506"/>
      <c r="DW162" s="506"/>
      <c r="DX162" s="506"/>
      <c r="DY162" s="506"/>
      <c r="DZ162" s="506"/>
      <c r="EA162" s="506"/>
      <c r="EB162" s="506"/>
      <c r="EC162" s="506"/>
      <c r="ED162" s="506"/>
      <c r="EE162" s="506"/>
      <c r="EF162" s="506"/>
      <c r="EG162" s="506"/>
      <c r="EH162" s="506"/>
      <c r="EI162" s="506"/>
      <c r="EJ162" s="506"/>
    </row>
    <row r="163" spans="2:140" x14ac:dyDescent="0.25">
      <c r="B163" s="506"/>
      <c r="C163" s="506"/>
      <c r="D163" s="506"/>
      <c r="E163" s="506"/>
      <c r="F163" s="506"/>
      <c r="G163" s="506"/>
      <c r="H163" s="506"/>
      <c r="I163" s="506"/>
      <c r="J163" s="506"/>
      <c r="K163" s="506"/>
      <c r="L163" s="506"/>
      <c r="M163" s="506"/>
      <c r="N163" s="506"/>
      <c r="O163" s="506"/>
      <c r="P163" s="506"/>
      <c r="Q163" s="506"/>
      <c r="R163" s="506"/>
      <c r="S163" s="506"/>
      <c r="T163" s="506"/>
      <c r="U163" s="506"/>
      <c r="V163" s="506"/>
      <c r="W163" s="506"/>
      <c r="X163" s="506"/>
      <c r="Y163" s="506"/>
      <c r="Z163" s="506"/>
      <c r="AA163" s="506"/>
      <c r="AB163" s="506"/>
      <c r="AC163" s="506"/>
      <c r="AD163" s="506"/>
      <c r="AE163" s="506"/>
      <c r="AF163" s="506"/>
      <c r="AG163" s="506"/>
      <c r="AH163" s="506"/>
      <c r="AI163" s="506"/>
      <c r="AJ163" s="506"/>
      <c r="AK163" s="506"/>
      <c r="AL163" s="506"/>
      <c r="AM163" s="506"/>
      <c r="AN163" s="506"/>
      <c r="AO163" s="506"/>
      <c r="AP163" s="506"/>
      <c r="AQ163" s="506"/>
      <c r="AR163" s="506"/>
      <c r="AS163" s="506"/>
      <c r="AT163" s="506"/>
      <c r="AU163" s="506"/>
      <c r="AV163" s="506"/>
      <c r="AW163" s="506"/>
      <c r="AX163" s="506"/>
      <c r="AY163" s="506"/>
      <c r="AZ163" s="506"/>
      <c r="BA163" s="506"/>
      <c r="BB163" s="506"/>
      <c r="BC163" s="506"/>
      <c r="BD163" s="506"/>
      <c r="BE163" s="506"/>
      <c r="BF163" s="506"/>
      <c r="BG163" s="506"/>
      <c r="BH163" s="506"/>
      <c r="BI163" s="506"/>
      <c r="BJ163" s="506"/>
      <c r="BK163" s="506"/>
      <c r="BL163" s="506"/>
      <c r="BM163" s="506"/>
      <c r="BN163" s="506"/>
      <c r="BO163" s="506"/>
      <c r="BP163" s="506"/>
      <c r="BQ163" s="506"/>
      <c r="BR163" s="506"/>
      <c r="BS163" s="506"/>
      <c r="BT163" s="506"/>
      <c r="BU163" s="506"/>
      <c r="BV163" s="506"/>
      <c r="BW163" s="506"/>
      <c r="BX163" s="506"/>
      <c r="BY163" s="506"/>
      <c r="BZ163" s="506"/>
      <c r="CA163" s="506"/>
      <c r="CB163" s="506"/>
      <c r="CC163" s="506"/>
      <c r="CD163" s="506"/>
      <c r="CE163" s="506"/>
      <c r="CF163" s="506"/>
      <c r="CG163" s="506"/>
      <c r="CH163" s="506"/>
      <c r="CI163" s="506"/>
      <c r="CJ163" s="506"/>
      <c r="CK163" s="506"/>
      <c r="CL163" s="506"/>
      <c r="CM163" s="506"/>
      <c r="CN163" s="506"/>
      <c r="CO163" s="506"/>
      <c r="CP163" s="506"/>
      <c r="CQ163" s="506"/>
      <c r="CR163" s="506"/>
      <c r="CS163" s="506"/>
      <c r="CT163" s="506"/>
      <c r="CU163" s="506"/>
      <c r="CV163" s="506"/>
      <c r="CW163" s="506"/>
      <c r="CX163" s="506"/>
      <c r="CY163" s="506"/>
      <c r="CZ163" s="506"/>
      <c r="DA163" s="506"/>
      <c r="DB163" s="506"/>
      <c r="DC163" s="506"/>
      <c r="DD163" s="506"/>
      <c r="DE163" s="506"/>
      <c r="DF163" s="506"/>
      <c r="DG163" s="506"/>
      <c r="DH163" s="506"/>
      <c r="DI163" s="506"/>
      <c r="DJ163" s="506"/>
      <c r="DK163" s="506"/>
      <c r="DL163" s="506"/>
      <c r="DM163" s="506"/>
      <c r="DN163" s="506"/>
      <c r="DO163" s="506"/>
      <c r="DP163" s="506"/>
      <c r="DQ163" s="506"/>
      <c r="DR163" s="506"/>
      <c r="DS163" s="506"/>
      <c r="DT163" s="506"/>
      <c r="DU163" s="506"/>
      <c r="DV163" s="506"/>
      <c r="DW163" s="506"/>
      <c r="DX163" s="506"/>
      <c r="DY163" s="506"/>
      <c r="DZ163" s="506"/>
      <c r="EA163" s="506"/>
      <c r="EB163" s="506"/>
      <c r="EC163" s="506"/>
      <c r="ED163" s="506"/>
      <c r="EE163" s="506"/>
      <c r="EF163" s="506"/>
      <c r="EG163" s="506"/>
      <c r="EH163" s="506"/>
      <c r="EI163" s="506"/>
      <c r="EJ163" s="506"/>
    </row>
    <row r="164" spans="2:140" x14ac:dyDescent="0.25">
      <c r="B164" s="506"/>
      <c r="C164" s="506"/>
      <c r="D164" s="506"/>
      <c r="E164" s="506"/>
      <c r="F164" s="506"/>
      <c r="G164" s="506"/>
      <c r="H164" s="506"/>
      <c r="I164" s="506"/>
      <c r="J164" s="506"/>
      <c r="K164" s="506"/>
      <c r="L164" s="506"/>
      <c r="M164" s="506"/>
      <c r="N164" s="506"/>
      <c r="O164" s="506"/>
      <c r="P164" s="506"/>
      <c r="Q164" s="506"/>
      <c r="R164" s="506"/>
      <c r="S164" s="506"/>
      <c r="T164" s="506"/>
      <c r="U164" s="506"/>
      <c r="V164" s="506"/>
      <c r="W164" s="506"/>
      <c r="X164" s="506"/>
      <c r="Y164" s="506"/>
      <c r="Z164" s="506"/>
      <c r="AA164" s="506"/>
      <c r="AB164" s="506"/>
      <c r="AC164" s="506"/>
      <c r="AD164" s="506"/>
      <c r="AE164" s="506"/>
      <c r="AF164" s="506"/>
      <c r="AG164" s="506"/>
      <c r="AH164" s="506"/>
      <c r="AI164" s="506"/>
      <c r="AJ164" s="506"/>
      <c r="AK164" s="506"/>
      <c r="AL164" s="506"/>
      <c r="AM164" s="506"/>
      <c r="AN164" s="506"/>
      <c r="AO164" s="506"/>
      <c r="AP164" s="506"/>
      <c r="AQ164" s="506"/>
      <c r="AR164" s="506"/>
      <c r="AS164" s="506"/>
      <c r="AT164" s="506"/>
      <c r="AU164" s="506"/>
      <c r="AV164" s="506"/>
      <c r="AW164" s="506"/>
      <c r="AX164" s="506"/>
      <c r="AY164" s="506"/>
      <c r="AZ164" s="506"/>
      <c r="BA164" s="506"/>
      <c r="BB164" s="506"/>
      <c r="BC164" s="506"/>
      <c r="BD164" s="506"/>
      <c r="BE164" s="506"/>
      <c r="BF164" s="506"/>
      <c r="BG164" s="506"/>
      <c r="BH164" s="506"/>
      <c r="BI164" s="506"/>
      <c r="BJ164" s="506"/>
      <c r="BK164" s="506"/>
      <c r="BL164" s="506"/>
      <c r="BM164" s="506"/>
      <c r="BN164" s="506"/>
      <c r="BO164" s="506"/>
      <c r="BP164" s="506"/>
      <c r="BQ164" s="506"/>
      <c r="BR164" s="506"/>
      <c r="BS164" s="506"/>
      <c r="BT164" s="506"/>
      <c r="BU164" s="506"/>
      <c r="BV164" s="506"/>
      <c r="BW164" s="506"/>
      <c r="BX164" s="506"/>
      <c r="BY164" s="506"/>
      <c r="BZ164" s="506"/>
      <c r="CA164" s="506"/>
      <c r="CB164" s="506"/>
      <c r="CC164" s="506"/>
      <c r="CD164" s="506"/>
      <c r="CE164" s="506"/>
      <c r="CF164" s="506"/>
      <c r="CG164" s="506"/>
      <c r="CH164" s="506"/>
      <c r="CI164" s="506"/>
      <c r="CJ164" s="506"/>
      <c r="CK164" s="506"/>
      <c r="CL164" s="506"/>
      <c r="CM164" s="506"/>
      <c r="CN164" s="506"/>
      <c r="CO164" s="506"/>
      <c r="CP164" s="506"/>
      <c r="CQ164" s="506"/>
      <c r="CR164" s="506"/>
      <c r="CS164" s="506"/>
      <c r="CT164" s="506"/>
      <c r="CU164" s="506"/>
      <c r="CV164" s="506"/>
      <c r="CW164" s="506"/>
      <c r="CX164" s="506"/>
      <c r="CY164" s="506"/>
      <c r="CZ164" s="506"/>
      <c r="DA164" s="506"/>
      <c r="DB164" s="506"/>
      <c r="DC164" s="506"/>
      <c r="DD164" s="506"/>
      <c r="DE164" s="506"/>
      <c r="DF164" s="506"/>
      <c r="DG164" s="506"/>
      <c r="DH164" s="506"/>
      <c r="DI164" s="506"/>
      <c r="DJ164" s="506"/>
      <c r="DK164" s="506"/>
      <c r="DL164" s="506"/>
      <c r="DM164" s="506"/>
      <c r="DN164" s="506"/>
      <c r="DO164" s="506"/>
      <c r="DP164" s="506"/>
      <c r="DQ164" s="506"/>
      <c r="DR164" s="506"/>
      <c r="DS164" s="506"/>
      <c r="DT164" s="506"/>
      <c r="DU164" s="506"/>
      <c r="DV164" s="506"/>
      <c r="DW164" s="506"/>
      <c r="DX164" s="506"/>
      <c r="DY164" s="506"/>
      <c r="DZ164" s="506"/>
      <c r="EA164" s="506"/>
      <c r="EB164" s="506"/>
      <c r="EC164" s="506"/>
      <c r="ED164" s="506"/>
      <c r="EE164" s="506"/>
      <c r="EF164" s="506"/>
      <c r="EG164" s="506"/>
      <c r="EH164" s="506"/>
      <c r="EI164" s="506"/>
      <c r="EJ164" s="506"/>
    </row>
    <row r="165" spans="2:140" x14ac:dyDescent="0.25">
      <c r="B165" s="506"/>
      <c r="C165" s="506"/>
      <c r="D165" s="506"/>
      <c r="E165" s="506"/>
      <c r="F165" s="506"/>
      <c r="G165" s="506"/>
      <c r="H165" s="506"/>
      <c r="I165" s="506"/>
      <c r="J165" s="506"/>
      <c r="K165" s="506"/>
      <c r="L165" s="506"/>
      <c r="M165" s="506"/>
      <c r="N165" s="506"/>
      <c r="O165" s="506"/>
      <c r="P165" s="506"/>
      <c r="Q165" s="506"/>
      <c r="R165" s="506"/>
      <c r="S165" s="506"/>
      <c r="T165" s="506"/>
      <c r="U165" s="506"/>
      <c r="V165" s="506"/>
      <c r="W165" s="506"/>
      <c r="X165" s="506"/>
      <c r="Y165" s="506"/>
      <c r="Z165" s="506"/>
      <c r="AA165" s="506"/>
      <c r="AB165" s="506"/>
      <c r="AC165" s="506"/>
      <c r="AD165" s="506"/>
      <c r="AE165" s="506"/>
      <c r="AF165" s="506"/>
      <c r="AG165" s="506"/>
      <c r="AH165" s="506"/>
      <c r="AI165" s="506"/>
      <c r="AJ165" s="506"/>
      <c r="AK165" s="506"/>
      <c r="AL165" s="506"/>
      <c r="AM165" s="506"/>
      <c r="AN165" s="506"/>
      <c r="AO165" s="506"/>
      <c r="AP165" s="506"/>
      <c r="AQ165" s="506"/>
      <c r="AR165" s="506"/>
      <c r="AS165" s="506"/>
      <c r="AT165" s="506"/>
      <c r="AU165" s="506"/>
      <c r="AV165" s="506"/>
      <c r="AW165" s="506"/>
      <c r="AX165" s="506"/>
      <c r="AY165" s="506"/>
      <c r="AZ165" s="506"/>
      <c r="BA165" s="506"/>
      <c r="BB165" s="506"/>
      <c r="BC165" s="506"/>
      <c r="BD165" s="506"/>
      <c r="BE165" s="506"/>
      <c r="BF165" s="506"/>
      <c r="BG165" s="506"/>
      <c r="BH165" s="506"/>
      <c r="BI165" s="506"/>
      <c r="BJ165" s="506"/>
      <c r="BK165" s="506"/>
      <c r="BL165" s="506"/>
      <c r="BM165" s="506"/>
      <c r="BN165" s="506"/>
      <c r="BO165" s="506"/>
      <c r="BP165" s="506"/>
      <c r="BQ165" s="506"/>
      <c r="BR165" s="506"/>
      <c r="BS165" s="506"/>
      <c r="BT165" s="506"/>
      <c r="BU165" s="506"/>
      <c r="BV165" s="506"/>
      <c r="BW165" s="506"/>
      <c r="BX165" s="506"/>
      <c r="BY165" s="506"/>
      <c r="BZ165" s="506"/>
      <c r="CA165" s="506"/>
      <c r="CB165" s="506"/>
      <c r="CC165" s="506"/>
      <c r="CD165" s="506"/>
      <c r="CE165" s="506"/>
      <c r="CF165" s="506"/>
      <c r="CG165" s="506"/>
      <c r="CH165" s="506"/>
      <c r="CI165" s="506"/>
      <c r="CJ165" s="506"/>
      <c r="CK165" s="506"/>
      <c r="CL165" s="506"/>
      <c r="CM165" s="506"/>
      <c r="CN165" s="506"/>
      <c r="CO165" s="506"/>
      <c r="CP165" s="506"/>
      <c r="CQ165" s="506"/>
      <c r="CR165" s="506"/>
      <c r="CS165" s="506"/>
      <c r="CT165" s="506"/>
      <c r="CU165" s="506"/>
      <c r="CV165" s="506"/>
      <c r="CW165" s="506"/>
      <c r="CX165" s="506"/>
      <c r="CY165" s="506"/>
      <c r="CZ165" s="506"/>
      <c r="DA165" s="506"/>
      <c r="DB165" s="506"/>
      <c r="DC165" s="506"/>
      <c r="DD165" s="506"/>
      <c r="DE165" s="506"/>
      <c r="DF165" s="506"/>
      <c r="DG165" s="506"/>
      <c r="DH165" s="506"/>
      <c r="DI165" s="506"/>
      <c r="DJ165" s="506"/>
      <c r="DK165" s="506"/>
      <c r="DL165" s="506"/>
      <c r="DM165" s="506"/>
      <c r="DN165" s="506"/>
      <c r="DO165" s="506"/>
      <c r="DP165" s="506"/>
      <c r="DQ165" s="506"/>
      <c r="DR165" s="506"/>
      <c r="DS165" s="506"/>
      <c r="DT165" s="506"/>
      <c r="DU165" s="506"/>
      <c r="DV165" s="506"/>
      <c r="DW165" s="506"/>
      <c r="DX165" s="506"/>
      <c r="DY165" s="506"/>
      <c r="DZ165" s="506"/>
      <c r="EA165" s="506"/>
      <c r="EB165" s="506"/>
      <c r="EC165" s="506"/>
      <c r="ED165" s="506"/>
      <c r="EE165" s="506"/>
      <c r="EF165" s="506"/>
      <c r="EG165" s="506"/>
      <c r="EH165" s="506"/>
      <c r="EI165" s="506"/>
      <c r="EJ165" s="506"/>
    </row>
    <row r="166" spans="2:140" x14ac:dyDescent="0.25">
      <c r="B166" s="506"/>
      <c r="C166" s="506"/>
      <c r="D166" s="506"/>
      <c r="E166" s="506"/>
      <c r="F166" s="506"/>
      <c r="G166" s="506"/>
      <c r="H166" s="506"/>
      <c r="I166" s="506"/>
      <c r="J166" s="506"/>
      <c r="K166" s="506"/>
      <c r="L166" s="506"/>
      <c r="M166" s="506"/>
      <c r="N166" s="506"/>
      <c r="O166" s="506"/>
      <c r="P166" s="506"/>
      <c r="Q166" s="506"/>
      <c r="R166" s="506"/>
      <c r="S166" s="506"/>
      <c r="T166" s="506"/>
      <c r="U166" s="506"/>
      <c r="V166" s="506"/>
      <c r="W166" s="506"/>
      <c r="X166" s="506"/>
      <c r="Y166" s="506"/>
      <c r="Z166" s="506"/>
      <c r="AA166" s="506"/>
      <c r="AB166" s="506"/>
      <c r="AC166" s="506"/>
      <c r="AD166" s="506"/>
      <c r="AE166" s="506"/>
      <c r="AF166" s="506"/>
      <c r="AG166" s="506"/>
      <c r="AH166" s="506"/>
      <c r="AI166" s="506"/>
      <c r="AJ166" s="506"/>
      <c r="AK166" s="506"/>
      <c r="AL166" s="506"/>
      <c r="AM166" s="506"/>
      <c r="AN166" s="506"/>
      <c r="AO166" s="506"/>
      <c r="AP166" s="506"/>
      <c r="AQ166" s="506"/>
      <c r="AR166" s="506"/>
      <c r="AS166" s="506"/>
      <c r="AT166" s="506"/>
      <c r="AU166" s="506"/>
      <c r="AV166" s="506"/>
      <c r="AW166" s="506"/>
      <c r="AX166" s="506"/>
      <c r="AY166" s="506"/>
      <c r="AZ166" s="506"/>
      <c r="BA166" s="506"/>
      <c r="BB166" s="506"/>
      <c r="BC166" s="506"/>
      <c r="BD166" s="506"/>
      <c r="BE166" s="506"/>
      <c r="BF166" s="506"/>
      <c r="BG166" s="506"/>
      <c r="BH166" s="506"/>
      <c r="BI166" s="506"/>
      <c r="BJ166" s="506"/>
      <c r="BK166" s="506"/>
      <c r="BL166" s="506"/>
      <c r="BM166" s="506"/>
      <c r="BN166" s="506"/>
      <c r="BO166" s="506"/>
      <c r="BP166" s="506"/>
      <c r="BQ166" s="506"/>
      <c r="BR166" s="506"/>
      <c r="BS166" s="506"/>
      <c r="BT166" s="506"/>
      <c r="BU166" s="506"/>
      <c r="BV166" s="506"/>
      <c r="BW166" s="506"/>
      <c r="BX166" s="506"/>
      <c r="BY166" s="506"/>
      <c r="BZ166" s="506"/>
      <c r="CA166" s="506"/>
      <c r="CB166" s="506"/>
      <c r="CC166" s="506"/>
      <c r="CD166" s="506"/>
      <c r="CE166" s="506"/>
      <c r="CF166" s="506"/>
      <c r="CG166" s="506"/>
      <c r="CH166" s="506"/>
      <c r="CI166" s="506"/>
      <c r="CJ166" s="506"/>
      <c r="CK166" s="506"/>
      <c r="CL166" s="506"/>
      <c r="CM166" s="506"/>
      <c r="CN166" s="506"/>
      <c r="CO166" s="506"/>
      <c r="CP166" s="506"/>
      <c r="CQ166" s="506"/>
      <c r="CR166" s="506"/>
      <c r="CS166" s="506"/>
      <c r="CT166" s="506"/>
      <c r="CU166" s="506"/>
      <c r="CV166" s="506"/>
      <c r="CW166" s="506"/>
      <c r="CX166" s="506"/>
      <c r="CY166" s="506"/>
      <c r="CZ166" s="506"/>
      <c r="DA166" s="506"/>
      <c r="DB166" s="506"/>
      <c r="DC166" s="506"/>
      <c r="DD166" s="506"/>
      <c r="DE166" s="506"/>
      <c r="DF166" s="506"/>
      <c r="DG166" s="506"/>
      <c r="DH166" s="506"/>
      <c r="DI166" s="506"/>
      <c r="DJ166" s="506"/>
      <c r="DK166" s="506"/>
      <c r="DL166" s="506"/>
      <c r="DM166" s="506"/>
      <c r="DN166" s="506"/>
      <c r="DO166" s="506"/>
      <c r="DP166" s="506"/>
      <c r="DQ166" s="506"/>
      <c r="DR166" s="506"/>
      <c r="DS166" s="506"/>
      <c r="DT166" s="506"/>
      <c r="DU166" s="506"/>
      <c r="DV166" s="506"/>
      <c r="DW166" s="506"/>
      <c r="DX166" s="506"/>
      <c r="DY166" s="506"/>
      <c r="DZ166" s="506"/>
      <c r="EA166" s="506"/>
      <c r="EB166" s="506"/>
      <c r="EC166" s="506"/>
      <c r="ED166" s="506"/>
      <c r="EE166" s="506"/>
      <c r="EF166" s="506"/>
      <c r="EG166" s="506"/>
      <c r="EH166" s="506"/>
      <c r="EI166" s="506"/>
      <c r="EJ166" s="506"/>
    </row>
    <row r="167" spans="2:140" x14ac:dyDescent="0.25">
      <c r="B167" s="506"/>
      <c r="C167" s="506"/>
      <c r="D167" s="506"/>
      <c r="E167" s="506"/>
      <c r="F167" s="506"/>
      <c r="G167" s="506"/>
      <c r="H167" s="506"/>
      <c r="I167" s="506"/>
      <c r="J167" s="506"/>
      <c r="K167" s="506"/>
      <c r="L167" s="506"/>
      <c r="M167" s="506"/>
      <c r="N167" s="506"/>
      <c r="O167" s="506"/>
      <c r="P167" s="506"/>
      <c r="Q167" s="506"/>
      <c r="R167" s="506"/>
      <c r="S167" s="506"/>
      <c r="T167" s="506"/>
      <c r="U167" s="506"/>
      <c r="V167" s="506"/>
      <c r="W167" s="506"/>
      <c r="X167" s="506"/>
      <c r="Y167" s="506"/>
      <c r="Z167" s="506"/>
      <c r="AA167" s="506"/>
      <c r="AB167" s="506"/>
      <c r="AC167" s="506"/>
      <c r="AD167" s="506"/>
      <c r="AE167" s="506"/>
      <c r="AF167" s="506"/>
      <c r="AG167" s="506"/>
      <c r="AH167" s="506"/>
      <c r="AI167" s="506"/>
      <c r="AJ167" s="506"/>
      <c r="AK167" s="506"/>
      <c r="AL167" s="506"/>
      <c r="AM167" s="506"/>
      <c r="AN167" s="506"/>
      <c r="AO167" s="506"/>
      <c r="AP167" s="506"/>
      <c r="AQ167" s="506"/>
      <c r="AR167" s="506"/>
      <c r="AS167" s="506"/>
      <c r="AT167" s="506"/>
      <c r="AU167" s="506"/>
      <c r="AV167" s="506"/>
      <c r="AW167" s="506"/>
      <c r="AX167" s="506"/>
      <c r="AY167" s="506"/>
      <c r="AZ167" s="506"/>
      <c r="BA167" s="506"/>
      <c r="BB167" s="506"/>
      <c r="BC167" s="506"/>
      <c r="BD167" s="506"/>
      <c r="BE167" s="506"/>
      <c r="BF167" s="506"/>
      <c r="BG167" s="506"/>
      <c r="BH167" s="506"/>
      <c r="BI167" s="506"/>
      <c r="BJ167" s="506"/>
      <c r="BK167" s="506"/>
      <c r="BL167" s="506"/>
      <c r="BM167" s="506"/>
      <c r="BN167" s="506"/>
      <c r="BO167" s="506"/>
      <c r="BP167" s="506"/>
      <c r="BQ167" s="506"/>
      <c r="BR167" s="506"/>
      <c r="BS167" s="506"/>
      <c r="BT167" s="506"/>
      <c r="BU167" s="506"/>
      <c r="BV167" s="506"/>
      <c r="BW167" s="506"/>
      <c r="BX167" s="506"/>
      <c r="BY167" s="506"/>
      <c r="BZ167" s="506"/>
      <c r="CA167" s="506"/>
      <c r="CB167" s="506"/>
      <c r="CC167" s="506"/>
      <c r="CD167" s="506"/>
      <c r="CE167" s="506"/>
      <c r="CF167" s="506"/>
      <c r="CG167" s="506"/>
      <c r="CH167" s="506"/>
      <c r="CI167" s="506"/>
      <c r="CJ167" s="506"/>
      <c r="CK167" s="506"/>
      <c r="CL167" s="506"/>
      <c r="CM167" s="506"/>
      <c r="CN167" s="506"/>
      <c r="CO167" s="506"/>
      <c r="CP167" s="506"/>
      <c r="CQ167" s="506"/>
      <c r="CR167" s="506"/>
      <c r="CS167" s="506"/>
      <c r="CT167" s="506"/>
      <c r="CU167" s="506"/>
      <c r="CV167" s="506"/>
      <c r="CW167" s="506"/>
      <c r="CX167" s="506"/>
      <c r="CY167" s="506"/>
      <c r="CZ167" s="506"/>
      <c r="DA167" s="506"/>
      <c r="DB167" s="506"/>
      <c r="DC167" s="506"/>
      <c r="DD167" s="506"/>
      <c r="DE167" s="506"/>
      <c r="DF167" s="506"/>
      <c r="DG167" s="506"/>
      <c r="DH167" s="506"/>
      <c r="DI167" s="506"/>
      <c r="DJ167" s="506"/>
      <c r="DK167" s="506"/>
      <c r="DL167" s="506"/>
      <c r="DM167" s="506"/>
      <c r="DN167" s="506"/>
      <c r="DO167" s="506"/>
      <c r="DP167" s="506"/>
      <c r="DQ167" s="506"/>
      <c r="DR167" s="506"/>
      <c r="DS167" s="506"/>
      <c r="DT167" s="506"/>
      <c r="DU167" s="506"/>
      <c r="DV167" s="506"/>
      <c r="DW167" s="506"/>
      <c r="DX167" s="506"/>
      <c r="DY167" s="506"/>
      <c r="DZ167" s="506"/>
      <c r="EA167" s="506"/>
      <c r="EB167" s="506"/>
      <c r="EC167" s="506"/>
      <c r="ED167" s="506"/>
      <c r="EE167" s="506"/>
      <c r="EF167" s="506"/>
      <c r="EG167" s="506"/>
      <c r="EH167" s="506"/>
      <c r="EI167" s="506"/>
      <c r="EJ167" s="506"/>
    </row>
    <row r="168" spans="2:140" x14ac:dyDescent="0.25">
      <c r="B168" s="506"/>
      <c r="C168" s="506"/>
      <c r="D168" s="506"/>
      <c r="E168" s="506"/>
      <c r="F168" s="506"/>
      <c r="G168" s="506"/>
      <c r="H168" s="506"/>
      <c r="I168" s="506"/>
      <c r="J168" s="506"/>
      <c r="K168" s="506"/>
      <c r="L168" s="506"/>
      <c r="M168" s="506"/>
      <c r="N168" s="506"/>
      <c r="O168" s="506"/>
      <c r="P168" s="506"/>
      <c r="Q168" s="506"/>
      <c r="R168" s="506"/>
      <c r="S168" s="506"/>
      <c r="T168" s="506"/>
      <c r="U168" s="506"/>
      <c r="V168" s="506"/>
      <c r="W168" s="506"/>
      <c r="X168" s="506"/>
      <c r="Y168" s="506"/>
      <c r="Z168" s="506"/>
      <c r="AA168" s="506"/>
      <c r="AB168" s="506"/>
      <c r="AC168" s="506"/>
      <c r="AD168" s="506"/>
      <c r="AE168" s="506"/>
      <c r="AF168" s="506"/>
      <c r="AG168" s="506"/>
      <c r="AH168" s="506"/>
      <c r="AI168" s="506"/>
      <c r="AJ168" s="506"/>
      <c r="AK168" s="506"/>
      <c r="AL168" s="506"/>
      <c r="AM168" s="506"/>
      <c r="AN168" s="506"/>
      <c r="AO168" s="506"/>
      <c r="AP168" s="506"/>
      <c r="AQ168" s="506"/>
      <c r="AR168" s="506"/>
      <c r="AS168" s="506"/>
      <c r="AT168" s="506"/>
      <c r="AU168" s="506"/>
      <c r="AV168" s="506"/>
      <c r="AW168" s="506"/>
      <c r="AX168" s="506"/>
      <c r="AY168" s="506"/>
      <c r="AZ168" s="506"/>
      <c r="BA168" s="506"/>
      <c r="BB168" s="506"/>
      <c r="BC168" s="506"/>
      <c r="BD168" s="506"/>
      <c r="BE168" s="506"/>
      <c r="BF168" s="506"/>
      <c r="BG168" s="506"/>
      <c r="BH168" s="506"/>
      <c r="BI168" s="506"/>
      <c r="BJ168" s="506"/>
      <c r="BK168" s="506"/>
      <c r="BL168" s="506"/>
      <c r="BM168" s="506"/>
      <c r="BN168" s="506"/>
      <c r="BO168" s="506"/>
      <c r="BP168" s="506"/>
      <c r="BQ168" s="506"/>
      <c r="BR168" s="506"/>
      <c r="BS168" s="506"/>
      <c r="BT168" s="506"/>
      <c r="BU168" s="506"/>
      <c r="BV168" s="506"/>
      <c r="BW168" s="506"/>
      <c r="BX168" s="506"/>
      <c r="BY168" s="506"/>
      <c r="BZ168" s="506"/>
      <c r="CA168" s="506"/>
      <c r="CB168" s="506"/>
      <c r="CC168" s="506"/>
      <c r="CD168" s="506"/>
      <c r="CE168" s="506"/>
      <c r="CF168" s="506"/>
      <c r="CG168" s="506"/>
      <c r="CH168" s="506"/>
      <c r="CI168" s="506"/>
      <c r="CJ168" s="506"/>
      <c r="CK168" s="506"/>
      <c r="CL168" s="506"/>
      <c r="CM168" s="506"/>
      <c r="CN168" s="506"/>
      <c r="CO168" s="506"/>
      <c r="CP168" s="506"/>
      <c r="CQ168" s="506"/>
      <c r="CR168" s="506"/>
      <c r="CS168" s="506"/>
      <c r="CT168" s="506"/>
      <c r="CU168" s="506"/>
      <c r="CV168" s="506"/>
      <c r="CW168" s="506"/>
      <c r="CX168" s="506"/>
      <c r="CY168" s="506"/>
      <c r="CZ168" s="506"/>
      <c r="DA168" s="506"/>
      <c r="DB168" s="506"/>
      <c r="DC168" s="506"/>
      <c r="DD168" s="506"/>
      <c r="DE168" s="506"/>
      <c r="DF168" s="506"/>
      <c r="DG168" s="506"/>
      <c r="DH168" s="506"/>
      <c r="DI168" s="506"/>
      <c r="DJ168" s="506"/>
      <c r="DK168" s="506"/>
      <c r="DL168" s="506"/>
      <c r="DM168" s="506"/>
      <c r="DN168" s="506"/>
      <c r="DO168" s="506"/>
      <c r="DP168" s="506"/>
      <c r="DQ168" s="506"/>
      <c r="DR168" s="506"/>
      <c r="DS168" s="506"/>
      <c r="DT168" s="506"/>
      <c r="DU168" s="506"/>
      <c r="DV168" s="506"/>
      <c r="DW168" s="506"/>
      <c r="DX168" s="506"/>
      <c r="DY168" s="506"/>
      <c r="DZ168" s="506"/>
      <c r="EA168" s="506"/>
      <c r="EB168" s="506"/>
      <c r="EC168" s="506"/>
      <c r="ED168" s="506"/>
      <c r="EE168" s="506"/>
      <c r="EF168" s="506"/>
      <c r="EG168" s="506"/>
      <c r="EH168" s="506"/>
      <c r="EI168" s="506"/>
      <c r="EJ168" s="506"/>
    </row>
    <row r="169" spans="2:140" x14ac:dyDescent="0.25">
      <c r="B169" s="506"/>
      <c r="C169" s="506"/>
      <c r="D169" s="506"/>
      <c r="E169" s="506"/>
      <c r="F169" s="506"/>
      <c r="G169" s="506"/>
      <c r="H169" s="506"/>
      <c r="I169" s="506"/>
      <c r="J169" s="506"/>
      <c r="K169" s="506"/>
      <c r="L169" s="506"/>
      <c r="M169" s="506"/>
      <c r="N169" s="506"/>
      <c r="O169" s="506"/>
      <c r="P169" s="506"/>
      <c r="Q169" s="506"/>
      <c r="R169" s="506"/>
      <c r="S169" s="506"/>
      <c r="T169" s="506"/>
      <c r="U169" s="506"/>
      <c r="V169" s="506"/>
      <c r="W169" s="506"/>
      <c r="X169" s="506"/>
      <c r="Y169" s="506"/>
      <c r="Z169" s="506"/>
      <c r="AA169" s="506"/>
      <c r="AB169" s="506"/>
      <c r="AC169" s="506"/>
      <c r="AD169" s="506"/>
      <c r="AE169" s="506"/>
      <c r="AF169" s="506"/>
      <c r="AG169" s="506"/>
      <c r="AH169" s="506"/>
      <c r="AI169" s="506"/>
      <c r="AJ169" s="506"/>
      <c r="AK169" s="506"/>
      <c r="AL169" s="506"/>
      <c r="AM169" s="506"/>
      <c r="AN169" s="506"/>
      <c r="AO169" s="506"/>
      <c r="AP169" s="506"/>
      <c r="AQ169" s="506"/>
      <c r="AR169" s="506"/>
      <c r="AS169" s="506"/>
      <c r="AT169" s="506"/>
      <c r="AU169" s="506"/>
      <c r="AV169" s="506"/>
      <c r="AW169" s="506"/>
      <c r="AX169" s="506"/>
      <c r="AY169" s="506"/>
      <c r="AZ169" s="506"/>
      <c r="BA169" s="506"/>
      <c r="BB169" s="506"/>
      <c r="BC169" s="506"/>
      <c r="BD169" s="506"/>
      <c r="BE169" s="506"/>
      <c r="BF169" s="506"/>
      <c r="BG169" s="506"/>
      <c r="BH169" s="506"/>
      <c r="BI169" s="506"/>
      <c r="BJ169" s="506"/>
      <c r="BK169" s="506"/>
      <c r="BL169" s="506"/>
      <c r="BM169" s="506"/>
      <c r="BN169" s="506"/>
      <c r="BO169" s="506"/>
      <c r="BP169" s="506"/>
      <c r="BQ169" s="506"/>
      <c r="BR169" s="506"/>
      <c r="BS169" s="506"/>
      <c r="BT169" s="506"/>
      <c r="BU169" s="506"/>
      <c r="BV169" s="506"/>
      <c r="BW169" s="506"/>
      <c r="BX169" s="506"/>
      <c r="BY169" s="506"/>
      <c r="BZ169" s="506"/>
      <c r="CA169" s="506"/>
      <c r="CB169" s="506"/>
      <c r="CC169" s="506"/>
      <c r="CD169" s="506"/>
      <c r="CE169" s="506"/>
      <c r="CF169" s="506"/>
      <c r="CG169" s="506"/>
      <c r="CH169" s="506"/>
      <c r="CI169" s="506"/>
      <c r="CJ169" s="506"/>
      <c r="CK169" s="506"/>
      <c r="CL169" s="506"/>
      <c r="CM169" s="506"/>
      <c r="CN169" s="506"/>
      <c r="CO169" s="506"/>
      <c r="CP169" s="506"/>
      <c r="CQ169" s="506"/>
      <c r="CR169" s="506"/>
      <c r="CS169" s="506"/>
      <c r="CT169" s="506"/>
      <c r="CU169" s="506"/>
      <c r="CV169" s="506"/>
      <c r="CW169" s="506"/>
      <c r="CX169" s="506"/>
      <c r="CY169" s="506"/>
      <c r="CZ169" s="506"/>
      <c r="DA169" s="506"/>
      <c r="DB169" s="506"/>
      <c r="DC169" s="506"/>
      <c r="DD169" s="506"/>
      <c r="DE169" s="506"/>
      <c r="DF169" s="506"/>
      <c r="DG169" s="506"/>
      <c r="DH169" s="506"/>
      <c r="DI169" s="506"/>
      <c r="DJ169" s="506"/>
      <c r="DK169" s="506"/>
      <c r="DL169" s="506"/>
      <c r="DM169" s="506"/>
      <c r="DN169" s="506"/>
      <c r="DO169" s="506"/>
      <c r="DP169" s="506"/>
      <c r="DQ169" s="506"/>
      <c r="DR169" s="506"/>
      <c r="DS169" s="506"/>
      <c r="DT169" s="506"/>
      <c r="DU169" s="506"/>
      <c r="DV169" s="506"/>
      <c r="DW169" s="506"/>
      <c r="DX169" s="506"/>
      <c r="DY169" s="506"/>
      <c r="DZ169" s="506"/>
      <c r="EA169" s="506"/>
      <c r="EB169" s="506"/>
      <c r="EC169" s="506"/>
      <c r="ED169" s="506"/>
      <c r="EE169" s="506"/>
      <c r="EF169" s="506"/>
      <c r="EG169" s="506"/>
      <c r="EH169" s="506"/>
      <c r="EI169" s="506"/>
      <c r="EJ169" s="506"/>
    </row>
    <row r="170" spans="2:140" x14ac:dyDescent="0.25">
      <c r="B170" s="506"/>
      <c r="C170" s="506"/>
      <c r="D170" s="506"/>
      <c r="E170" s="506"/>
      <c r="F170" s="506"/>
      <c r="G170" s="506"/>
      <c r="H170" s="506"/>
      <c r="I170" s="506"/>
      <c r="J170" s="506"/>
      <c r="K170" s="506"/>
      <c r="L170" s="506"/>
      <c r="M170" s="506"/>
      <c r="N170" s="506"/>
      <c r="O170" s="506"/>
      <c r="P170" s="506"/>
      <c r="Q170" s="506"/>
      <c r="R170" s="506"/>
      <c r="S170" s="506"/>
      <c r="T170" s="506"/>
      <c r="U170" s="506"/>
      <c r="V170" s="506"/>
      <c r="W170" s="506"/>
      <c r="X170" s="506"/>
      <c r="Y170" s="506"/>
      <c r="Z170" s="506"/>
      <c r="AA170" s="506"/>
      <c r="AB170" s="506"/>
      <c r="AC170" s="506"/>
      <c r="AD170" s="506"/>
      <c r="AE170" s="506"/>
      <c r="AF170" s="506"/>
      <c r="AG170" s="506"/>
      <c r="AH170" s="506"/>
      <c r="AI170" s="506"/>
      <c r="AJ170" s="506"/>
      <c r="AK170" s="506"/>
      <c r="AL170" s="506"/>
      <c r="AM170" s="506"/>
      <c r="AN170" s="506"/>
      <c r="AO170" s="506"/>
      <c r="AP170" s="506"/>
      <c r="AQ170" s="506"/>
      <c r="AR170" s="506"/>
      <c r="AS170" s="506"/>
      <c r="AT170" s="506"/>
      <c r="AU170" s="506"/>
      <c r="AV170" s="506"/>
      <c r="AW170" s="506"/>
      <c r="AX170" s="506"/>
      <c r="AY170" s="506"/>
      <c r="AZ170" s="506"/>
      <c r="BA170" s="506"/>
      <c r="BB170" s="506"/>
      <c r="BC170" s="506"/>
      <c r="BD170" s="506"/>
      <c r="BE170" s="506"/>
      <c r="BF170" s="506"/>
      <c r="BG170" s="506"/>
      <c r="BH170" s="506"/>
      <c r="BI170" s="506"/>
      <c r="BJ170" s="506"/>
      <c r="BK170" s="506"/>
      <c r="BL170" s="506"/>
      <c r="BM170" s="506"/>
      <c r="BN170" s="506"/>
      <c r="BO170" s="506"/>
      <c r="BP170" s="506"/>
      <c r="BQ170" s="506"/>
      <c r="BR170" s="506"/>
      <c r="BS170" s="506"/>
      <c r="BT170" s="506"/>
      <c r="BU170" s="506"/>
      <c r="BV170" s="506"/>
      <c r="BW170" s="506"/>
      <c r="BX170" s="506"/>
      <c r="BY170" s="506"/>
      <c r="BZ170" s="506"/>
      <c r="CA170" s="506"/>
      <c r="CB170" s="506"/>
      <c r="CC170" s="506"/>
      <c r="CD170" s="506"/>
      <c r="CE170" s="506"/>
      <c r="CF170" s="506"/>
      <c r="CG170" s="506"/>
      <c r="CH170" s="506"/>
      <c r="CI170" s="506"/>
      <c r="CJ170" s="506"/>
      <c r="CK170" s="506"/>
      <c r="CL170" s="506"/>
      <c r="CM170" s="506"/>
      <c r="CN170" s="506"/>
      <c r="CO170" s="506"/>
      <c r="CP170" s="506"/>
      <c r="CQ170" s="506"/>
      <c r="CR170" s="506"/>
      <c r="CS170" s="506"/>
      <c r="CT170" s="506"/>
      <c r="CU170" s="506"/>
      <c r="CV170" s="506"/>
      <c r="CW170" s="506"/>
      <c r="CX170" s="506"/>
      <c r="CY170" s="506"/>
      <c r="CZ170" s="506"/>
      <c r="DA170" s="506"/>
      <c r="DB170" s="506"/>
      <c r="DC170" s="506"/>
      <c r="DD170" s="506"/>
      <c r="DE170" s="506"/>
      <c r="DF170" s="506"/>
      <c r="DG170" s="506"/>
      <c r="DH170" s="506"/>
      <c r="DI170" s="506"/>
      <c r="DJ170" s="506"/>
      <c r="DK170" s="506"/>
      <c r="DL170" s="506"/>
      <c r="DM170" s="506"/>
      <c r="DN170" s="506"/>
      <c r="DO170" s="506"/>
      <c r="DP170" s="506"/>
      <c r="DQ170" s="506"/>
      <c r="DR170" s="506"/>
      <c r="DS170" s="506"/>
      <c r="DT170" s="506"/>
      <c r="DU170" s="506"/>
      <c r="DV170" s="506"/>
      <c r="DW170" s="506"/>
      <c r="DX170" s="506"/>
      <c r="DY170" s="506"/>
      <c r="DZ170" s="506"/>
      <c r="EA170" s="506"/>
      <c r="EB170" s="506"/>
      <c r="EC170" s="506"/>
      <c r="ED170" s="506"/>
      <c r="EE170" s="506"/>
      <c r="EF170" s="506"/>
      <c r="EG170" s="506"/>
      <c r="EH170" s="506"/>
      <c r="EI170" s="506"/>
      <c r="EJ170" s="506"/>
    </row>
    <row r="171" spans="2:140" x14ac:dyDescent="0.25">
      <c r="B171" s="506"/>
      <c r="C171" s="506"/>
      <c r="D171" s="506"/>
      <c r="E171" s="506"/>
      <c r="F171" s="506"/>
      <c r="G171" s="506"/>
      <c r="H171" s="506"/>
      <c r="I171" s="506"/>
      <c r="J171" s="506"/>
      <c r="K171" s="506"/>
      <c r="L171" s="506"/>
      <c r="M171" s="506"/>
      <c r="N171" s="506"/>
      <c r="O171" s="506"/>
      <c r="P171" s="506"/>
      <c r="Q171" s="506"/>
      <c r="R171" s="506"/>
      <c r="S171" s="506"/>
      <c r="T171" s="506"/>
      <c r="U171" s="506"/>
      <c r="V171" s="506"/>
      <c r="W171" s="506"/>
      <c r="X171" s="506"/>
      <c r="Y171" s="506"/>
      <c r="Z171" s="506"/>
      <c r="AA171" s="506"/>
      <c r="AB171" s="506"/>
      <c r="AC171" s="506"/>
      <c r="AD171" s="506"/>
      <c r="AE171" s="506"/>
      <c r="AF171" s="506"/>
      <c r="AG171" s="506"/>
      <c r="AH171" s="506"/>
      <c r="AI171" s="506"/>
      <c r="AJ171" s="506"/>
      <c r="AK171" s="506"/>
      <c r="AL171" s="506"/>
      <c r="AM171" s="506"/>
      <c r="AN171" s="506"/>
      <c r="AO171" s="506"/>
      <c r="AP171" s="506"/>
      <c r="AQ171" s="506"/>
      <c r="AR171" s="506"/>
      <c r="AS171" s="506"/>
      <c r="AT171" s="506"/>
      <c r="AU171" s="506"/>
      <c r="AV171" s="506"/>
      <c r="AW171" s="506"/>
      <c r="AX171" s="506"/>
      <c r="AY171" s="506"/>
      <c r="AZ171" s="506"/>
      <c r="BA171" s="506"/>
      <c r="BB171" s="506"/>
      <c r="BC171" s="506"/>
      <c r="BD171" s="506"/>
      <c r="BE171" s="506"/>
      <c r="BF171" s="506"/>
      <c r="BG171" s="506"/>
      <c r="BH171" s="506"/>
      <c r="BI171" s="506"/>
      <c r="BJ171" s="506"/>
      <c r="BK171" s="506"/>
      <c r="BL171" s="506"/>
      <c r="BM171" s="506"/>
      <c r="BN171" s="506"/>
      <c r="BO171" s="506"/>
      <c r="BP171" s="506"/>
      <c r="BQ171" s="506"/>
      <c r="BR171" s="506"/>
      <c r="BS171" s="506"/>
      <c r="BT171" s="506"/>
      <c r="BU171" s="506"/>
      <c r="BV171" s="506"/>
      <c r="BW171" s="506"/>
      <c r="BX171" s="506"/>
      <c r="BY171" s="506"/>
      <c r="BZ171" s="506"/>
      <c r="CA171" s="506"/>
      <c r="CB171" s="506"/>
      <c r="CC171" s="506"/>
      <c r="CD171" s="506"/>
      <c r="CE171" s="506"/>
      <c r="CF171" s="506"/>
      <c r="CG171" s="506"/>
      <c r="CH171" s="506"/>
      <c r="CI171" s="506"/>
      <c r="CJ171" s="506"/>
      <c r="CK171" s="506"/>
      <c r="CL171" s="506"/>
      <c r="CM171" s="506"/>
      <c r="CN171" s="506"/>
      <c r="CO171" s="506"/>
      <c r="CP171" s="506"/>
      <c r="CQ171" s="506"/>
      <c r="CR171" s="506"/>
      <c r="CS171" s="506"/>
      <c r="CT171" s="506"/>
      <c r="CU171" s="506"/>
      <c r="CV171" s="506"/>
      <c r="CW171" s="506"/>
      <c r="CX171" s="506"/>
      <c r="CY171" s="506"/>
      <c r="CZ171" s="506"/>
      <c r="DA171" s="506"/>
      <c r="DB171" s="506"/>
      <c r="DC171" s="506"/>
      <c r="DD171" s="506"/>
      <c r="DE171" s="506"/>
      <c r="DF171" s="506"/>
      <c r="DG171" s="506"/>
      <c r="DH171" s="506"/>
      <c r="DI171" s="506"/>
      <c r="DJ171" s="506"/>
      <c r="DK171" s="506"/>
      <c r="DL171" s="506"/>
      <c r="DM171" s="506"/>
      <c r="DN171" s="506"/>
      <c r="DO171" s="506"/>
      <c r="DP171" s="506"/>
      <c r="DQ171" s="506"/>
      <c r="DR171" s="506"/>
      <c r="DS171" s="506"/>
      <c r="DT171" s="506"/>
      <c r="DU171" s="506"/>
      <c r="DV171" s="506"/>
      <c r="DW171" s="506"/>
      <c r="DX171" s="506"/>
      <c r="DY171" s="506"/>
      <c r="DZ171" s="506"/>
      <c r="EA171" s="506"/>
      <c r="EB171" s="506"/>
      <c r="EC171" s="506"/>
      <c r="ED171" s="506"/>
      <c r="EE171" s="506"/>
      <c r="EF171" s="506"/>
      <c r="EG171" s="506"/>
      <c r="EH171" s="506"/>
      <c r="EI171" s="506"/>
      <c r="EJ171" s="506"/>
    </row>
    <row r="172" spans="2:140" x14ac:dyDescent="0.25">
      <c r="B172" s="506"/>
      <c r="C172" s="506"/>
      <c r="D172" s="506"/>
      <c r="E172" s="506"/>
      <c r="F172" s="506"/>
      <c r="G172" s="506"/>
      <c r="H172" s="506"/>
      <c r="I172" s="506"/>
      <c r="J172" s="506"/>
      <c r="K172" s="506"/>
      <c r="L172" s="506"/>
      <c r="M172" s="506"/>
      <c r="N172" s="506"/>
      <c r="O172" s="506"/>
      <c r="P172" s="506"/>
      <c r="Q172" s="506"/>
      <c r="R172" s="506"/>
      <c r="S172" s="506"/>
      <c r="T172" s="506"/>
      <c r="U172" s="506"/>
      <c r="V172" s="506"/>
      <c r="W172" s="506"/>
      <c r="X172" s="506"/>
      <c r="Y172" s="506"/>
      <c r="Z172" s="506"/>
      <c r="AA172" s="506"/>
      <c r="AB172" s="506"/>
      <c r="AC172" s="506"/>
      <c r="AD172" s="506"/>
      <c r="AE172" s="506"/>
      <c r="AF172" s="506"/>
      <c r="AG172" s="506"/>
      <c r="AH172" s="506"/>
      <c r="AI172" s="506"/>
      <c r="AJ172" s="506"/>
      <c r="AK172" s="506"/>
      <c r="AL172" s="506"/>
      <c r="AM172" s="506"/>
      <c r="AN172" s="506"/>
      <c r="AO172" s="506"/>
      <c r="AP172" s="506"/>
      <c r="AQ172" s="506"/>
      <c r="AR172" s="506"/>
      <c r="AS172" s="506"/>
      <c r="AT172" s="506"/>
      <c r="AU172" s="506"/>
      <c r="AV172" s="506"/>
      <c r="AW172" s="506"/>
      <c r="AX172" s="506"/>
      <c r="AY172" s="506"/>
      <c r="AZ172" s="506"/>
      <c r="BA172" s="506"/>
      <c r="BB172" s="506"/>
      <c r="BC172" s="506"/>
      <c r="BD172" s="506"/>
      <c r="BE172" s="506"/>
      <c r="BF172" s="506"/>
      <c r="BG172" s="506"/>
      <c r="BH172" s="506"/>
      <c r="BI172" s="506"/>
      <c r="BJ172" s="506"/>
      <c r="BK172" s="506"/>
      <c r="BL172" s="506"/>
      <c r="BM172" s="506"/>
      <c r="BN172" s="506"/>
      <c r="BO172" s="506"/>
      <c r="BP172" s="506"/>
      <c r="BQ172" s="506"/>
      <c r="BR172" s="506"/>
      <c r="BS172" s="506"/>
      <c r="BT172" s="506"/>
      <c r="BU172" s="506"/>
      <c r="BV172" s="506"/>
      <c r="BW172" s="506"/>
      <c r="BX172" s="506"/>
      <c r="BY172" s="506"/>
      <c r="BZ172" s="506"/>
      <c r="CA172" s="506"/>
      <c r="CB172" s="506"/>
      <c r="CC172" s="506"/>
      <c r="CD172" s="506"/>
      <c r="CE172" s="506"/>
      <c r="CF172" s="506"/>
      <c r="CG172" s="506"/>
      <c r="CH172" s="506"/>
      <c r="CI172" s="506"/>
      <c r="CJ172" s="506"/>
      <c r="CK172" s="506"/>
      <c r="CL172" s="506"/>
      <c r="CM172" s="506"/>
      <c r="CN172" s="506"/>
      <c r="CO172" s="506"/>
      <c r="CP172" s="506"/>
      <c r="CQ172" s="506"/>
      <c r="CR172" s="506"/>
      <c r="CS172" s="506"/>
      <c r="CT172" s="506"/>
      <c r="CU172" s="506"/>
      <c r="CV172" s="506"/>
      <c r="CW172" s="506"/>
      <c r="CX172" s="506"/>
      <c r="CY172" s="506"/>
      <c r="CZ172" s="506"/>
      <c r="DA172" s="506"/>
      <c r="DB172" s="506"/>
      <c r="DC172" s="506"/>
      <c r="DD172" s="506"/>
      <c r="DE172" s="506"/>
      <c r="DF172" s="506"/>
      <c r="DG172" s="506"/>
      <c r="DH172" s="506"/>
      <c r="DI172" s="506"/>
      <c r="DJ172" s="506"/>
      <c r="DK172" s="506"/>
      <c r="DL172" s="506"/>
      <c r="DM172" s="506"/>
      <c r="DN172" s="506"/>
      <c r="DO172" s="506"/>
      <c r="DP172" s="506"/>
      <c r="DQ172" s="506"/>
      <c r="DR172" s="506"/>
      <c r="DS172" s="506"/>
      <c r="DT172" s="506"/>
      <c r="DU172" s="506"/>
      <c r="DV172" s="506"/>
      <c r="DW172" s="506"/>
      <c r="DX172" s="506"/>
      <c r="DY172" s="506"/>
      <c r="DZ172" s="506"/>
      <c r="EA172" s="506"/>
      <c r="EB172" s="506"/>
      <c r="EC172" s="506"/>
      <c r="ED172" s="506"/>
      <c r="EE172" s="506"/>
      <c r="EF172" s="506"/>
      <c r="EG172" s="506"/>
      <c r="EH172" s="506"/>
      <c r="EI172" s="506"/>
      <c r="EJ172" s="506"/>
    </row>
    <row r="173" spans="2:140" x14ac:dyDescent="0.25">
      <c r="B173" s="506"/>
      <c r="C173" s="506"/>
      <c r="D173" s="506"/>
      <c r="E173" s="506"/>
      <c r="F173" s="506"/>
      <c r="G173" s="506"/>
      <c r="H173" s="506"/>
      <c r="I173" s="506"/>
      <c r="J173" s="506"/>
      <c r="K173" s="506"/>
      <c r="L173" s="506"/>
      <c r="M173" s="506"/>
      <c r="N173" s="506"/>
      <c r="O173" s="506"/>
      <c r="P173" s="506"/>
      <c r="Q173" s="506"/>
      <c r="R173" s="506"/>
      <c r="S173" s="506"/>
      <c r="T173" s="506"/>
      <c r="U173" s="506"/>
      <c r="V173" s="506"/>
      <c r="W173" s="506"/>
      <c r="X173" s="506"/>
      <c r="Y173" s="506"/>
      <c r="Z173" s="506"/>
      <c r="AA173" s="506"/>
      <c r="AB173" s="506"/>
      <c r="AC173" s="506"/>
      <c r="AD173" s="506"/>
      <c r="AE173" s="506"/>
      <c r="AF173" s="506"/>
      <c r="AG173" s="506"/>
      <c r="AH173" s="506"/>
      <c r="AI173" s="506"/>
      <c r="AJ173" s="506"/>
      <c r="AK173" s="506"/>
      <c r="AL173" s="506"/>
      <c r="AM173" s="506"/>
      <c r="AN173" s="506"/>
      <c r="AO173" s="506"/>
      <c r="AP173" s="506"/>
      <c r="AQ173" s="506"/>
      <c r="AR173" s="506"/>
      <c r="AS173" s="506"/>
      <c r="AT173" s="506"/>
      <c r="AU173" s="506"/>
      <c r="AV173" s="506"/>
      <c r="AW173" s="506"/>
      <c r="AX173" s="506"/>
      <c r="AY173" s="506"/>
      <c r="AZ173" s="506"/>
      <c r="BA173" s="506"/>
      <c r="BB173" s="506"/>
      <c r="BC173" s="506"/>
      <c r="BD173" s="506"/>
      <c r="BE173" s="506"/>
      <c r="BF173" s="506"/>
      <c r="BG173" s="506"/>
      <c r="BH173" s="506"/>
      <c r="BI173" s="506"/>
      <c r="BJ173" s="506"/>
      <c r="BK173" s="506"/>
      <c r="BL173" s="506"/>
      <c r="BM173" s="506"/>
      <c r="BN173" s="506"/>
      <c r="BO173" s="506"/>
      <c r="BP173" s="506"/>
      <c r="BQ173" s="506"/>
      <c r="BR173" s="506"/>
      <c r="BS173" s="506"/>
      <c r="BT173" s="506"/>
      <c r="BU173" s="506"/>
      <c r="BV173" s="506"/>
      <c r="BW173" s="506"/>
      <c r="BX173" s="506"/>
      <c r="BY173" s="506"/>
      <c r="BZ173" s="506"/>
      <c r="CA173" s="506"/>
      <c r="CB173" s="506"/>
      <c r="CC173" s="506"/>
      <c r="CD173" s="506"/>
      <c r="CE173" s="506"/>
      <c r="CF173" s="506"/>
      <c r="CG173" s="506"/>
      <c r="CH173" s="506"/>
      <c r="CI173" s="506"/>
      <c r="CJ173" s="506"/>
      <c r="CK173" s="506"/>
      <c r="CL173" s="506"/>
      <c r="CM173" s="506"/>
      <c r="CN173" s="506"/>
      <c r="CO173" s="506"/>
      <c r="CP173" s="506"/>
      <c r="CQ173" s="506"/>
      <c r="CR173" s="506"/>
      <c r="CS173" s="506"/>
      <c r="CT173" s="506"/>
      <c r="CU173" s="506"/>
      <c r="CV173" s="506"/>
      <c r="CW173" s="506"/>
      <c r="CX173" s="506"/>
      <c r="CY173" s="506"/>
      <c r="CZ173" s="506"/>
      <c r="DA173" s="506"/>
      <c r="DB173" s="506"/>
      <c r="DC173" s="506"/>
      <c r="DD173" s="506"/>
      <c r="DE173" s="506"/>
      <c r="DF173" s="506"/>
      <c r="DG173" s="506"/>
      <c r="DH173" s="506"/>
      <c r="DI173" s="506"/>
      <c r="DJ173" s="506"/>
      <c r="DK173" s="506"/>
      <c r="DL173" s="506"/>
      <c r="DM173" s="506"/>
      <c r="DN173" s="506"/>
      <c r="DO173" s="506"/>
      <c r="DP173" s="506"/>
      <c r="DQ173" s="506"/>
      <c r="DR173" s="506"/>
      <c r="DS173" s="506"/>
      <c r="DT173" s="506"/>
      <c r="DU173" s="506"/>
      <c r="DV173" s="506"/>
      <c r="DW173" s="506"/>
      <c r="DX173" s="506"/>
      <c r="DY173" s="506"/>
      <c r="DZ173" s="506"/>
      <c r="EA173" s="506"/>
      <c r="EB173" s="506"/>
      <c r="EC173" s="506"/>
      <c r="ED173" s="506"/>
      <c r="EE173" s="506"/>
      <c r="EF173" s="506"/>
      <c r="EG173" s="506"/>
      <c r="EH173" s="506"/>
      <c r="EI173" s="506"/>
      <c r="EJ173" s="506"/>
    </row>
    <row r="174" spans="2:140" x14ac:dyDescent="0.25">
      <c r="B174" s="506"/>
      <c r="C174" s="506"/>
      <c r="D174" s="506"/>
      <c r="E174" s="506"/>
      <c r="F174" s="506"/>
      <c r="G174" s="506"/>
      <c r="H174" s="506"/>
      <c r="I174" s="506"/>
      <c r="J174" s="506"/>
      <c r="K174" s="506"/>
      <c r="L174" s="506"/>
      <c r="M174" s="506"/>
      <c r="N174" s="506"/>
      <c r="O174" s="506"/>
      <c r="P174" s="506"/>
      <c r="Q174" s="506"/>
      <c r="R174" s="506"/>
      <c r="S174" s="506"/>
      <c r="T174" s="506"/>
      <c r="U174" s="506"/>
      <c r="V174" s="506"/>
      <c r="W174" s="506"/>
      <c r="X174" s="506"/>
      <c r="Y174" s="506"/>
      <c r="Z174" s="506"/>
      <c r="AA174" s="506"/>
      <c r="AB174" s="506"/>
      <c r="AC174" s="506"/>
      <c r="AD174" s="506"/>
      <c r="AE174" s="506"/>
      <c r="AF174" s="506"/>
      <c r="AG174" s="506"/>
      <c r="AH174" s="506"/>
      <c r="AI174" s="506"/>
      <c r="AJ174" s="506"/>
      <c r="AK174" s="506"/>
      <c r="AL174" s="506"/>
      <c r="AM174" s="506"/>
      <c r="AN174" s="506"/>
      <c r="AO174" s="506"/>
      <c r="AP174" s="506"/>
      <c r="AQ174" s="506"/>
      <c r="AR174" s="506"/>
      <c r="AS174" s="506"/>
      <c r="AT174" s="506"/>
      <c r="AU174" s="506"/>
      <c r="AV174" s="506"/>
      <c r="AW174" s="506"/>
      <c r="AX174" s="506"/>
      <c r="AY174" s="506"/>
      <c r="AZ174" s="506"/>
      <c r="BA174" s="506"/>
      <c r="BB174" s="506"/>
      <c r="BC174" s="506"/>
      <c r="BD174" s="506"/>
      <c r="BE174" s="506"/>
      <c r="BF174" s="506"/>
      <c r="BG174" s="506"/>
      <c r="BH174" s="506"/>
      <c r="BI174" s="506"/>
      <c r="BJ174" s="506"/>
      <c r="BK174" s="506"/>
      <c r="BL174" s="506"/>
      <c r="BM174" s="506"/>
      <c r="BN174" s="506"/>
      <c r="BO174" s="506"/>
      <c r="BP174" s="506"/>
      <c r="BQ174" s="506"/>
      <c r="BR174" s="506"/>
      <c r="BS174" s="506"/>
      <c r="BT174" s="506"/>
      <c r="BU174" s="506"/>
      <c r="BV174" s="506"/>
      <c r="BW174" s="506"/>
      <c r="BX174" s="506"/>
      <c r="BY174" s="506"/>
      <c r="BZ174" s="506"/>
      <c r="CA174" s="506"/>
      <c r="CB174" s="506"/>
      <c r="CC174" s="506"/>
      <c r="CD174" s="506"/>
      <c r="CE174" s="506"/>
      <c r="CF174" s="506"/>
      <c r="CG174" s="506"/>
      <c r="CH174" s="506"/>
      <c r="CI174" s="506"/>
      <c r="CJ174" s="506"/>
      <c r="CK174" s="506"/>
      <c r="CL174" s="506"/>
      <c r="CM174" s="506"/>
      <c r="CN174" s="506"/>
      <c r="CO174" s="506"/>
      <c r="CP174" s="506"/>
      <c r="CQ174" s="506"/>
      <c r="CR174" s="506"/>
      <c r="CS174" s="506"/>
      <c r="CT174" s="506"/>
      <c r="CU174" s="506"/>
      <c r="CV174" s="506"/>
      <c r="CW174" s="506"/>
      <c r="CX174" s="506"/>
      <c r="CY174" s="506"/>
      <c r="CZ174" s="506"/>
      <c r="DA174" s="506"/>
      <c r="DB174" s="506"/>
      <c r="DC174" s="506"/>
      <c r="DD174" s="506"/>
      <c r="DE174" s="506"/>
      <c r="DF174" s="506"/>
      <c r="DG174" s="506"/>
      <c r="DH174" s="506"/>
      <c r="DI174" s="506"/>
      <c r="DJ174" s="506"/>
      <c r="DK174" s="506"/>
      <c r="DL174" s="506"/>
      <c r="DM174" s="506"/>
      <c r="DN174" s="506"/>
      <c r="DO174" s="506"/>
      <c r="DP174" s="506"/>
      <c r="DQ174" s="506"/>
      <c r="DR174" s="506"/>
      <c r="DS174" s="506"/>
      <c r="DT174" s="506"/>
      <c r="DU174" s="506"/>
      <c r="DV174" s="506"/>
      <c r="DW174" s="506"/>
      <c r="DX174" s="506"/>
      <c r="DY174" s="506"/>
      <c r="DZ174" s="506"/>
      <c r="EA174" s="506"/>
      <c r="EB174" s="506"/>
      <c r="EC174" s="506"/>
      <c r="ED174" s="506"/>
      <c r="EE174" s="506"/>
      <c r="EF174" s="506"/>
      <c r="EG174" s="506"/>
      <c r="EH174" s="506"/>
      <c r="EI174" s="506"/>
      <c r="EJ174" s="506"/>
    </row>
    <row r="175" spans="2:140" x14ac:dyDescent="0.25">
      <c r="B175" s="506"/>
      <c r="C175" s="506"/>
      <c r="D175" s="506"/>
      <c r="E175" s="506"/>
      <c r="F175" s="506"/>
      <c r="G175" s="506"/>
      <c r="H175" s="506"/>
      <c r="I175" s="506"/>
      <c r="J175" s="506"/>
      <c r="K175" s="506"/>
      <c r="L175" s="506"/>
      <c r="M175" s="506"/>
      <c r="N175" s="506"/>
      <c r="O175" s="506"/>
      <c r="P175" s="506"/>
      <c r="Q175" s="506"/>
      <c r="R175" s="506"/>
      <c r="S175" s="506"/>
      <c r="T175" s="506"/>
      <c r="U175" s="506"/>
      <c r="V175" s="506"/>
      <c r="W175" s="506"/>
      <c r="X175" s="506"/>
      <c r="Y175" s="506"/>
      <c r="Z175" s="506"/>
      <c r="AA175" s="506"/>
      <c r="AB175" s="506"/>
      <c r="AC175" s="506"/>
      <c r="AD175" s="506"/>
      <c r="AE175" s="506"/>
      <c r="AF175" s="506"/>
      <c r="AG175" s="506"/>
      <c r="AH175" s="506"/>
      <c r="AI175" s="506"/>
      <c r="AJ175" s="506"/>
      <c r="AK175" s="506"/>
      <c r="AL175" s="506"/>
      <c r="AM175" s="506"/>
      <c r="AN175" s="506"/>
      <c r="AO175" s="506"/>
      <c r="AP175" s="506"/>
      <c r="AQ175" s="506"/>
      <c r="AR175" s="506"/>
      <c r="AS175" s="506"/>
      <c r="AT175" s="506"/>
      <c r="AU175" s="506"/>
      <c r="AV175" s="506"/>
      <c r="AW175" s="506"/>
      <c r="AX175" s="506"/>
      <c r="AY175" s="506"/>
      <c r="AZ175" s="506"/>
      <c r="BA175" s="506"/>
      <c r="BB175" s="506"/>
      <c r="BC175" s="506"/>
      <c r="BD175" s="506"/>
      <c r="BE175" s="506"/>
      <c r="BF175" s="506"/>
      <c r="BG175" s="506"/>
      <c r="BH175" s="506"/>
      <c r="BI175" s="506"/>
      <c r="BJ175" s="506"/>
      <c r="BK175" s="506"/>
      <c r="BL175" s="506"/>
      <c r="BM175" s="506"/>
      <c r="BN175" s="506"/>
      <c r="BO175" s="506"/>
      <c r="BP175" s="506"/>
      <c r="BQ175" s="506"/>
      <c r="BR175" s="506"/>
      <c r="BS175" s="506"/>
      <c r="BT175" s="506"/>
      <c r="BU175" s="506"/>
      <c r="BV175" s="506"/>
      <c r="BW175" s="506"/>
      <c r="BX175" s="506"/>
      <c r="BY175" s="506"/>
      <c r="BZ175" s="506"/>
      <c r="CA175" s="506"/>
      <c r="CB175" s="506"/>
      <c r="CC175" s="506"/>
      <c r="CD175" s="506"/>
      <c r="CE175" s="506"/>
      <c r="CF175" s="506"/>
      <c r="CG175" s="506"/>
      <c r="CH175" s="506"/>
      <c r="CI175" s="506"/>
      <c r="CJ175" s="506"/>
      <c r="CK175" s="506"/>
      <c r="CL175" s="506"/>
      <c r="CM175" s="506"/>
      <c r="CN175" s="506"/>
      <c r="CO175" s="506"/>
      <c r="CP175" s="506"/>
      <c r="CQ175" s="506"/>
      <c r="CR175" s="506"/>
      <c r="CS175" s="506"/>
      <c r="CT175" s="506"/>
      <c r="CU175" s="506"/>
      <c r="CV175" s="506"/>
      <c r="CW175" s="506"/>
      <c r="CX175" s="506"/>
      <c r="CY175" s="506"/>
      <c r="CZ175" s="506"/>
      <c r="DA175" s="506"/>
      <c r="DB175" s="506"/>
      <c r="DC175" s="506"/>
      <c r="DD175" s="506"/>
      <c r="DE175" s="506"/>
      <c r="DF175" s="506"/>
      <c r="DG175" s="506"/>
      <c r="DH175" s="506"/>
      <c r="DI175" s="506"/>
      <c r="DJ175" s="506"/>
      <c r="DK175" s="506"/>
      <c r="DL175" s="506"/>
      <c r="DM175" s="506"/>
      <c r="DN175" s="506"/>
      <c r="DO175" s="506"/>
      <c r="DP175" s="506"/>
      <c r="DQ175" s="506"/>
      <c r="DR175" s="506"/>
      <c r="DS175" s="506"/>
      <c r="DT175" s="506"/>
      <c r="DU175" s="506"/>
      <c r="DV175" s="506"/>
      <c r="DW175" s="506"/>
      <c r="DX175" s="506"/>
      <c r="DY175" s="506"/>
      <c r="DZ175" s="506"/>
      <c r="EA175" s="506"/>
      <c r="EB175" s="506"/>
      <c r="EC175" s="506"/>
      <c r="ED175" s="506"/>
      <c r="EE175" s="506"/>
      <c r="EF175" s="506"/>
      <c r="EG175" s="506"/>
      <c r="EH175" s="506"/>
      <c r="EI175" s="506"/>
      <c r="EJ175" s="506"/>
    </row>
    <row r="176" spans="2:140" x14ac:dyDescent="0.25">
      <c r="B176" s="506"/>
      <c r="C176" s="506"/>
      <c r="D176" s="506"/>
      <c r="E176" s="506"/>
      <c r="F176" s="506"/>
      <c r="G176" s="506"/>
      <c r="H176" s="506"/>
      <c r="I176" s="506"/>
      <c r="J176" s="506"/>
      <c r="K176" s="506"/>
      <c r="L176" s="506"/>
      <c r="M176" s="506"/>
      <c r="N176" s="506"/>
      <c r="O176" s="506"/>
      <c r="P176" s="506"/>
      <c r="Q176" s="506"/>
      <c r="R176" s="506"/>
      <c r="S176" s="506"/>
      <c r="T176" s="506"/>
      <c r="U176" s="506"/>
      <c r="V176" s="506"/>
      <c r="W176" s="506"/>
      <c r="X176" s="506"/>
      <c r="Y176" s="506"/>
      <c r="Z176" s="506"/>
      <c r="AA176" s="506"/>
      <c r="AB176" s="506"/>
      <c r="AC176" s="506"/>
      <c r="AD176" s="506"/>
      <c r="AE176" s="506"/>
      <c r="AF176" s="506"/>
      <c r="AG176" s="506"/>
      <c r="AH176" s="506"/>
      <c r="AI176" s="506"/>
      <c r="AJ176" s="506"/>
      <c r="AK176" s="506"/>
      <c r="AL176" s="506"/>
      <c r="AM176" s="506"/>
      <c r="AN176" s="506"/>
      <c r="AO176" s="506"/>
      <c r="AP176" s="506"/>
      <c r="AQ176" s="506"/>
      <c r="AR176" s="506"/>
      <c r="AS176" s="506"/>
      <c r="AT176" s="506"/>
      <c r="AU176" s="506"/>
      <c r="AV176" s="506"/>
      <c r="AW176" s="506"/>
      <c r="AX176" s="506"/>
      <c r="AY176" s="506"/>
      <c r="AZ176" s="506"/>
      <c r="BA176" s="506"/>
      <c r="BB176" s="506"/>
      <c r="BC176" s="506"/>
      <c r="BD176" s="506"/>
      <c r="BE176" s="506"/>
      <c r="BF176" s="506"/>
      <c r="BG176" s="506"/>
      <c r="BH176" s="506"/>
      <c r="BI176" s="506"/>
      <c r="BJ176" s="506"/>
      <c r="BK176" s="506"/>
      <c r="BL176" s="506"/>
      <c r="BM176" s="506"/>
      <c r="BN176" s="506"/>
      <c r="BO176" s="506"/>
      <c r="BP176" s="506"/>
      <c r="BQ176" s="506"/>
      <c r="BR176" s="506"/>
      <c r="BS176" s="506"/>
      <c r="BT176" s="506"/>
      <c r="BU176" s="506"/>
      <c r="BV176" s="506"/>
      <c r="BW176" s="506"/>
      <c r="BX176" s="506"/>
      <c r="BY176" s="506"/>
      <c r="BZ176" s="506"/>
      <c r="CA176" s="506"/>
      <c r="CB176" s="506"/>
      <c r="CC176" s="506"/>
      <c r="CD176" s="506"/>
      <c r="CE176" s="506"/>
      <c r="CF176" s="506"/>
      <c r="CG176" s="506"/>
      <c r="CH176" s="506"/>
      <c r="CI176" s="506"/>
      <c r="CJ176" s="506"/>
      <c r="CK176" s="506"/>
      <c r="CL176" s="506"/>
      <c r="CM176" s="506"/>
      <c r="CN176" s="506"/>
      <c r="CO176" s="506"/>
      <c r="CP176" s="506"/>
      <c r="CQ176" s="506"/>
      <c r="CR176" s="506"/>
      <c r="CS176" s="506"/>
      <c r="CT176" s="506"/>
      <c r="CU176" s="506"/>
      <c r="CV176" s="506"/>
      <c r="CW176" s="506"/>
      <c r="CX176" s="506"/>
      <c r="CY176" s="506"/>
      <c r="CZ176" s="506"/>
      <c r="DA176" s="506"/>
      <c r="DB176" s="506"/>
      <c r="DC176" s="506"/>
      <c r="DD176" s="506"/>
      <c r="DE176" s="506"/>
      <c r="DF176" s="506"/>
      <c r="DG176" s="506"/>
      <c r="DH176" s="506"/>
      <c r="DI176" s="506"/>
      <c r="DJ176" s="506"/>
      <c r="DK176" s="506"/>
      <c r="DL176" s="506"/>
      <c r="DM176" s="506"/>
      <c r="DN176" s="506"/>
      <c r="DO176" s="506"/>
      <c r="DP176" s="506"/>
      <c r="DQ176" s="506"/>
      <c r="DR176" s="506"/>
      <c r="DS176" s="506"/>
      <c r="DT176" s="506"/>
      <c r="DU176" s="506"/>
      <c r="DV176" s="506"/>
      <c r="DW176" s="506"/>
      <c r="DX176" s="506"/>
      <c r="DY176" s="506"/>
      <c r="DZ176" s="506"/>
      <c r="EA176" s="506"/>
      <c r="EB176" s="506"/>
      <c r="EC176" s="506"/>
      <c r="ED176" s="506"/>
      <c r="EE176" s="506"/>
      <c r="EF176" s="506"/>
      <c r="EG176" s="506"/>
      <c r="EH176" s="506"/>
      <c r="EI176" s="506"/>
      <c r="EJ176" s="506"/>
    </row>
    <row r="177" spans="2:140" x14ac:dyDescent="0.25">
      <c r="B177" s="506"/>
      <c r="C177" s="506"/>
      <c r="D177" s="506"/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506"/>
      <c r="X177" s="506"/>
      <c r="Y177" s="506"/>
      <c r="Z177" s="506"/>
      <c r="AA177" s="506"/>
      <c r="AB177" s="506"/>
      <c r="AC177" s="506"/>
      <c r="AD177" s="506"/>
      <c r="AE177" s="506"/>
      <c r="AF177" s="506"/>
      <c r="AG177" s="506"/>
      <c r="AH177" s="506"/>
      <c r="AI177" s="506"/>
      <c r="AJ177" s="506"/>
      <c r="AK177" s="506"/>
      <c r="AL177" s="506"/>
      <c r="AM177" s="506"/>
      <c r="AN177" s="506"/>
      <c r="AO177" s="506"/>
      <c r="AP177" s="506"/>
      <c r="AQ177" s="506"/>
      <c r="AR177" s="506"/>
      <c r="AS177" s="506"/>
      <c r="AT177" s="506"/>
      <c r="AU177" s="506"/>
      <c r="AV177" s="506"/>
      <c r="AW177" s="506"/>
      <c r="AX177" s="506"/>
      <c r="AY177" s="506"/>
      <c r="AZ177" s="506"/>
      <c r="BA177" s="506"/>
      <c r="BB177" s="506"/>
      <c r="BC177" s="506"/>
      <c r="BD177" s="506"/>
      <c r="BE177" s="506"/>
      <c r="BF177" s="506"/>
      <c r="BG177" s="506"/>
      <c r="BH177" s="506"/>
      <c r="BI177" s="506"/>
      <c r="BJ177" s="506"/>
      <c r="BK177" s="506"/>
      <c r="BL177" s="506"/>
      <c r="BM177" s="506"/>
      <c r="BN177" s="506"/>
      <c r="BO177" s="506"/>
      <c r="BP177" s="506"/>
      <c r="BQ177" s="506"/>
      <c r="BR177" s="506"/>
      <c r="BS177" s="506"/>
      <c r="BT177" s="506"/>
      <c r="BU177" s="506"/>
      <c r="BV177" s="506"/>
      <c r="BW177" s="506"/>
      <c r="BX177" s="506"/>
      <c r="BY177" s="506"/>
      <c r="BZ177" s="506"/>
      <c r="CA177" s="506"/>
      <c r="CB177" s="506"/>
      <c r="CC177" s="506"/>
      <c r="CD177" s="506"/>
      <c r="CE177" s="506"/>
      <c r="CF177" s="506"/>
      <c r="CG177" s="506"/>
      <c r="CH177" s="506"/>
      <c r="CI177" s="506"/>
      <c r="CJ177" s="506"/>
      <c r="CK177" s="506"/>
      <c r="CL177" s="506"/>
      <c r="CM177" s="506"/>
      <c r="CN177" s="506"/>
      <c r="CO177" s="506"/>
      <c r="CP177" s="506"/>
      <c r="CQ177" s="506"/>
      <c r="CR177" s="506"/>
      <c r="CS177" s="506"/>
      <c r="CT177" s="506"/>
      <c r="CU177" s="506"/>
      <c r="CV177" s="506"/>
      <c r="CW177" s="506"/>
      <c r="CX177" s="506"/>
      <c r="CY177" s="506"/>
      <c r="CZ177" s="506"/>
      <c r="DA177" s="506"/>
      <c r="DB177" s="506"/>
      <c r="DC177" s="506"/>
      <c r="DD177" s="506"/>
      <c r="DE177" s="506"/>
      <c r="DF177" s="506"/>
      <c r="DG177" s="506"/>
      <c r="DH177" s="506"/>
      <c r="DI177" s="506"/>
      <c r="DJ177" s="506"/>
      <c r="DK177" s="506"/>
      <c r="DL177" s="506"/>
      <c r="DM177" s="506"/>
      <c r="DN177" s="506"/>
      <c r="DO177" s="506"/>
      <c r="DP177" s="506"/>
      <c r="DQ177" s="506"/>
      <c r="DR177" s="506"/>
      <c r="DS177" s="506"/>
      <c r="DT177" s="506"/>
      <c r="DU177" s="506"/>
      <c r="DV177" s="506"/>
      <c r="DW177" s="506"/>
      <c r="DX177" s="506"/>
      <c r="DY177" s="506"/>
      <c r="DZ177" s="506"/>
      <c r="EA177" s="506"/>
      <c r="EB177" s="506"/>
      <c r="EC177" s="506"/>
      <c r="ED177" s="506"/>
      <c r="EE177" s="506"/>
      <c r="EF177" s="506"/>
      <c r="EG177" s="506"/>
      <c r="EH177" s="506"/>
      <c r="EI177" s="506"/>
      <c r="EJ177" s="506"/>
    </row>
    <row r="178" spans="2:140" x14ac:dyDescent="0.25">
      <c r="B178" s="506"/>
      <c r="C178" s="506"/>
      <c r="D178" s="506"/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506"/>
      <c r="X178" s="506"/>
      <c r="Y178" s="506"/>
      <c r="Z178" s="506"/>
      <c r="AA178" s="506"/>
      <c r="AB178" s="506"/>
      <c r="AC178" s="506"/>
      <c r="AD178" s="506"/>
      <c r="AE178" s="506"/>
      <c r="AF178" s="506"/>
      <c r="AG178" s="506"/>
      <c r="AH178" s="506"/>
      <c r="AI178" s="506"/>
      <c r="AJ178" s="506"/>
      <c r="AK178" s="506"/>
      <c r="AL178" s="506"/>
      <c r="AM178" s="506"/>
      <c r="AN178" s="506"/>
      <c r="AO178" s="506"/>
      <c r="AP178" s="506"/>
      <c r="AQ178" s="506"/>
      <c r="AR178" s="506"/>
      <c r="AS178" s="506"/>
      <c r="AT178" s="506"/>
      <c r="AU178" s="506"/>
      <c r="AV178" s="506"/>
      <c r="AW178" s="506"/>
      <c r="AX178" s="506"/>
      <c r="AY178" s="506"/>
      <c r="AZ178" s="506"/>
      <c r="BA178" s="506"/>
      <c r="BB178" s="506"/>
      <c r="BC178" s="506"/>
      <c r="BD178" s="506"/>
      <c r="BE178" s="506"/>
      <c r="BF178" s="506"/>
      <c r="BG178" s="506"/>
      <c r="BH178" s="506"/>
      <c r="BI178" s="506"/>
      <c r="BJ178" s="506"/>
      <c r="BK178" s="506"/>
      <c r="BL178" s="506"/>
      <c r="BM178" s="506"/>
      <c r="BN178" s="506"/>
      <c r="BO178" s="506"/>
      <c r="BP178" s="506"/>
      <c r="BQ178" s="506"/>
      <c r="BR178" s="506"/>
      <c r="BS178" s="506"/>
      <c r="BT178" s="506"/>
      <c r="BU178" s="506"/>
      <c r="BV178" s="506"/>
      <c r="BW178" s="506"/>
      <c r="BX178" s="506"/>
      <c r="BY178" s="506"/>
      <c r="BZ178" s="506"/>
      <c r="CA178" s="506"/>
      <c r="CB178" s="506"/>
      <c r="CC178" s="506"/>
      <c r="CD178" s="506"/>
      <c r="CE178" s="506"/>
      <c r="CF178" s="506"/>
      <c r="CG178" s="506"/>
      <c r="CH178" s="506"/>
      <c r="CI178" s="506"/>
      <c r="CJ178" s="506"/>
      <c r="CK178" s="506"/>
      <c r="CL178" s="506"/>
      <c r="CM178" s="506"/>
      <c r="CN178" s="506"/>
      <c r="CO178" s="506"/>
      <c r="CP178" s="506"/>
      <c r="CQ178" s="506"/>
      <c r="CR178" s="506"/>
      <c r="CS178" s="506"/>
      <c r="CT178" s="506"/>
      <c r="CU178" s="506"/>
      <c r="CV178" s="506"/>
      <c r="CW178" s="506"/>
      <c r="CX178" s="506"/>
      <c r="CY178" s="506"/>
      <c r="CZ178" s="506"/>
      <c r="DA178" s="506"/>
      <c r="DB178" s="506"/>
      <c r="DC178" s="506"/>
      <c r="DD178" s="506"/>
      <c r="DE178" s="506"/>
      <c r="DF178" s="506"/>
      <c r="DG178" s="506"/>
      <c r="DH178" s="506"/>
      <c r="DI178" s="506"/>
      <c r="DJ178" s="506"/>
      <c r="DK178" s="506"/>
      <c r="DL178" s="506"/>
      <c r="DM178" s="506"/>
      <c r="DN178" s="506"/>
      <c r="DO178" s="506"/>
      <c r="DP178" s="506"/>
      <c r="DQ178" s="506"/>
      <c r="DR178" s="506"/>
      <c r="DS178" s="506"/>
      <c r="DT178" s="506"/>
      <c r="DU178" s="506"/>
      <c r="DV178" s="506"/>
      <c r="DW178" s="506"/>
      <c r="DX178" s="506"/>
      <c r="DY178" s="506"/>
      <c r="DZ178" s="506"/>
      <c r="EA178" s="506"/>
      <c r="EB178" s="506"/>
      <c r="EC178" s="506"/>
      <c r="ED178" s="506"/>
      <c r="EE178" s="506"/>
      <c r="EF178" s="506"/>
      <c r="EG178" s="506"/>
      <c r="EH178" s="506"/>
      <c r="EI178" s="506"/>
      <c r="EJ178" s="506"/>
    </row>
    <row r="179" spans="2:140" x14ac:dyDescent="0.25">
      <c r="B179" s="506"/>
      <c r="C179" s="506"/>
      <c r="D179" s="506"/>
      <c r="E179" s="506"/>
      <c r="F179" s="506"/>
      <c r="G179" s="506"/>
      <c r="H179" s="506"/>
      <c r="I179" s="506"/>
      <c r="J179" s="506"/>
      <c r="K179" s="506"/>
      <c r="L179" s="506"/>
      <c r="M179" s="506"/>
      <c r="N179" s="506"/>
      <c r="O179" s="506"/>
      <c r="P179" s="506"/>
      <c r="Q179" s="506"/>
      <c r="R179" s="506"/>
      <c r="S179" s="506"/>
      <c r="T179" s="506"/>
      <c r="U179" s="506"/>
      <c r="V179" s="506"/>
      <c r="W179" s="506"/>
      <c r="X179" s="506"/>
      <c r="Y179" s="506"/>
      <c r="Z179" s="506"/>
      <c r="AA179" s="506"/>
      <c r="AB179" s="506"/>
      <c r="AC179" s="506"/>
      <c r="AD179" s="506"/>
      <c r="AE179" s="506"/>
      <c r="AF179" s="506"/>
      <c r="AG179" s="506"/>
      <c r="AH179" s="506"/>
      <c r="AI179" s="506"/>
      <c r="AJ179" s="506"/>
      <c r="AK179" s="506"/>
      <c r="AL179" s="506"/>
      <c r="AM179" s="506"/>
      <c r="AN179" s="506"/>
      <c r="AO179" s="506"/>
      <c r="AP179" s="506"/>
      <c r="AQ179" s="506"/>
      <c r="AR179" s="506"/>
      <c r="AS179" s="506"/>
      <c r="AT179" s="506"/>
      <c r="AU179" s="506"/>
      <c r="AV179" s="506"/>
      <c r="AW179" s="506"/>
      <c r="AX179" s="506"/>
      <c r="AY179" s="506"/>
      <c r="AZ179" s="506"/>
      <c r="BA179" s="506"/>
      <c r="BB179" s="506"/>
      <c r="BC179" s="506"/>
      <c r="BD179" s="506"/>
      <c r="BE179" s="506"/>
      <c r="BF179" s="506"/>
      <c r="BG179" s="506"/>
      <c r="BH179" s="506"/>
      <c r="BI179" s="506"/>
      <c r="BJ179" s="506"/>
      <c r="BK179" s="506"/>
      <c r="BL179" s="506"/>
      <c r="BM179" s="506"/>
      <c r="BN179" s="506"/>
      <c r="BO179" s="506"/>
      <c r="BP179" s="506"/>
      <c r="BQ179" s="506"/>
      <c r="BR179" s="506"/>
      <c r="BS179" s="506"/>
      <c r="BT179" s="506"/>
      <c r="BU179" s="506"/>
      <c r="BV179" s="506"/>
      <c r="BW179" s="506"/>
      <c r="BX179" s="506"/>
      <c r="BY179" s="506"/>
      <c r="BZ179" s="506"/>
      <c r="CA179" s="506"/>
      <c r="CB179" s="506"/>
      <c r="CC179" s="506"/>
      <c r="CD179" s="506"/>
      <c r="CE179" s="506"/>
      <c r="CF179" s="506"/>
      <c r="CG179" s="506"/>
      <c r="CH179" s="506"/>
      <c r="CI179" s="506"/>
      <c r="CJ179" s="506"/>
      <c r="CK179" s="506"/>
      <c r="CL179" s="506"/>
      <c r="CM179" s="506"/>
      <c r="CN179" s="506"/>
      <c r="CO179" s="506"/>
      <c r="CP179" s="506"/>
      <c r="CQ179" s="506"/>
      <c r="CR179" s="506"/>
      <c r="CS179" s="506"/>
      <c r="CT179" s="506"/>
      <c r="CU179" s="506"/>
      <c r="CV179" s="506"/>
      <c r="CW179" s="506"/>
      <c r="CX179" s="506"/>
      <c r="CY179" s="506"/>
      <c r="CZ179" s="506"/>
      <c r="DA179" s="506"/>
      <c r="DB179" s="506"/>
      <c r="DC179" s="506"/>
      <c r="DD179" s="506"/>
      <c r="DE179" s="506"/>
      <c r="DF179" s="506"/>
      <c r="DG179" s="506"/>
      <c r="DH179" s="506"/>
      <c r="DI179" s="506"/>
      <c r="DJ179" s="506"/>
      <c r="DK179" s="506"/>
      <c r="DL179" s="506"/>
      <c r="DM179" s="506"/>
      <c r="DN179" s="506"/>
      <c r="DO179" s="506"/>
      <c r="DP179" s="506"/>
      <c r="DQ179" s="506"/>
      <c r="DR179" s="506"/>
      <c r="DS179" s="506"/>
      <c r="DT179" s="506"/>
      <c r="DU179" s="506"/>
      <c r="DV179" s="506"/>
      <c r="DW179" s="506"/>
      <c r="DX179" s="506"/>
      <c r="DY179" s="506"/>
      <c r="DZ179" s="506"/>
      <c r="EA179" s="506"/>
      <c r="EB179" s="506"/>
      <c r="EC179" s="506"/>
      <c r="ED179" s="506"/>
      <c r="EE179" s="506"/>
      <c r="EF179" s="506"/>
      <c r="EG179" s="506"/>
      <c r="EH179" s="506"/>
      <c r="EI179" s="506"/>
      <c r="EJ179" s="506"/>
    </row>
    <row r="180" spans="2:140" x14ac:dyDescent="0.25">
      <c r="B180" s="506"/>
      <c r="C180" s="506"/>
      <c r="D180" s="506"/>
      <c r="E180" s="506"/>
      <c r="F180" s="506"/>
      <c r="G180" s="506"/>
      <c r="H180" s="506"/>
      <c r="I180" s="506"/>
      <c r="J180" s="506"/>
      <c r="K180" s="506"/>
      <c r="L180" s="506"/>
      <c r="M180" s="506"/>
      <c r="N180" s="506"/>
      <c r="O180" s="506"/>
      <c r="P180" s="506"/>
      <c r="Q180" s="506"/>
      <c r="R180" s="506"/>
      <c r="S180" s="506"/>
      <c r="T180" s="506"/>
      <c r="U180" s="506"/>
      <c r="V180" s="506"/>
      <c r="W180" s="506"/>
      <c r="X180" s="506"/>
      <c r="Y180" s="506"/>
      <c r="Z180" s="506"/>
      <c r="AA180" s="506"/>
      <c r="AB180" s="506"/>
      <c r="AC180" s="506"/>
      <c r="AD180" s="506"/>
      <c r="AE180" s="506"/>
      <c r="AF180" s="506"/>
      <c r="AG180" s="506"/>
      <c r="AH180" s="506"/>
      <c r="AI180" s="506"/>
      <c r="AJ180" s="506"/>
      <c r="AK180" s="506"/>
      <c r="AL180" s="506"/>
      <c r="AM180" s="506"/>
      <c r="AN180" s="506"/>
      <c r="AO180" s="506"/>
      <c r="AP180" s="506"/>
      <c r="AQ180" s="506"/>
      <c r="AR180" s="506"/>
      <c r="AS180" s="506"/>
      <c r="AT180" s="506"/>
      <c r="AU180" s="506"/>
      <c r="AV180" s="506"/>
      <c r="AW180" s="506"/>
      <c r="AX180" s="506"/>
      <c r="AY180" s="506"/>
      <c r="AZ180" s="506"/>
      <c r="BA180" s="506"/>
      <c r="BB180" s="506"/>
      <c r="BC180" s="506"/>
      <c r="BD180" s="506"/>
      <c r="BE180" s="506"/>
      <c r="BF180" s="506"/>
      <c r="BG180" s="506"/>
      <c r="BH180" s="506"/>
      <c r="BI180" s="506"/>
      <c r="BJ180" s="506"/>
      <c r="BK180" s="506"/>
      <c r="BL180" s="506"/>
      <c r="BM180" s="506"/>
      <c r="BN180" s="506"/>
      <c r="BO180" s="506"/>
      <c r="BP180" s="506"/>
      <c r="BQ180" s="506"/>
      <c r="BR180" s="506"/>
      <c r="BS180" s="506"/>
      <c r="BT180" s="506"/>
      <c r="BU180" s="506"/>
      <c r="BV180" s="506"/>
      <c r="BW180" s="506"/>
      <c r="BX180" s="506"/>
      <c r="BY180" s="506"/>
      <c r="BZ180" s="506"/>
      <c r="CA180" s="506"/>
      <c r="CB180" s="506"/>
      <c r="CC180" s="506"/>
      <c r="CD180" s="506"/>
      <c r="CE180" s="506"/>
      <c r="CF180" s="506"/>
      <c r="CG180" s="506"/>
      <c r="CH180" s="506"/>
      <c r="CI180" s="506"/>
      <c r="CJ180" s="506"/>
      <c r="CK180" s="506"/>
      <c r="CL180" s="506"/>
      <c r="CM180" s="506"/>
      <c r="CN180" s="506"/>
      <c r="CO180" s="506"/>
      <c r="CP180" s="506"/>
      <c r="CQ180" s="506"/>
      <c r="CR180" s="506"/>
      <c r="CS180" s="506"/>
      <c r="CT180" s="506"/>
      <c r="CU180" s="506"/>
      <c r="CV180" s="506"/>
      <c r="CW180" s="506"/>
      <c r="CX180" s="506"/>
      <c r="CY180" s="506"/>
      <c r="CZ180" s="506"/>
      <c r="DA180" s="506"/>
      <c r="DB180" s="506"/>
      <c r="DC180" s="506"/>
      <c r="DD180" s="506"/>
      <c r="DE180" s="506"/>
      <c r="DF180" s="506"/>
      <c r="DG180" s="506"/>
      <c r="DH180" s="506"/>
      <c r="DI180" s="506"/>
      <c r="DJ180" s="506"/>
      <c r="DK180" s="506"/>
      <c r="DL180" s="506"/>
      <c r="DM180" s="506"/>
      <c r="DN180" s="506"/>
      <c r="DO180" s="506"/>
      <c r="DP180" s="506"/>
      <c r="DQ180" s="506"/>
      <c r="DR180" s="506"/>
      <c r="DS180" s="506"/>
      <c r="DT180" s="506"/>
      <c r="DU180" s="506"/>
      <c r="DV180" s="506"/>
      <c r="DW180" s="506"/>
      <c r="DX180" s="506"/>
      <c r="DY180" s="506"/>
      <c r="DZ180" s="506"/>
      <c r="EA180" s="506"/>
      <c r="EB180" s="506"/>
      <c r="EC180" s="506"/>
      <c r="ED180" s="506"/>
      <c r="EE180" s="506"/>
      <c r="EF180" s="506"/>
      <c r="EG180" s="506"/>
      <c r="EH180" s="506"/>
      <c r="EI180" s="506"/>
      <c r="EJ180" s="506"/>
    </row>
    <row r="181" spans="2:140" x14ac:dyDescent="0.25">
      <c r="B181" s="506"/>
      <c r="C181" s="506"/>
      <c r="D181" s="506"/>
      <c r="E181" s="506"/>
      <c r="F181" s="506"/>
      <c r="G181" s="506"/>
      <c r="H181" s="506"/>
      <c r="I181" s="506"/>
      <c r="J181" s="506"/>
      <c r="K181" s="506"/>
      <c r="L181" s="506"/>
      <c r="M181" s="506"/>
      <c r="N181" s="506"/>
      <c r="O181" s="506"/>
      <c r="P181" s="506"/>
      <c r="Q181" s="506"/>
      <c r="R181" s="506"/>
      <c r="S181" s="506"/>
      <c r="T181" s="506"/>
      <c r="U181" s="506"/>
      <c r="V181" s="506"/>
      <c r="W181" s="506"/>
      <c r="X181" s="506"/>
      <c r="Y181" s="506"/>
      <c r="Z181" s="506"/>
      <c r="AA181" s="506"/>
      <c r="AB181" s="506"/>
      <c r="AC181" s="506"/>
      <c r="AD181" s="506"/>
      <c r="AE181" s="506"/>
      <c r="AF181" s="506"/>
      <c r="AG181" s="506"/>
      <c r="AH181" s="506"/>
      <c r="AI181" s="506"/>
      <c r="AJ181" s="506"/>
      <c r="AK181" s="506"/>
      <c r="AL181" s="506"/>
      <c r="AM181" s="506"/>
      <c r="AN181" s="506"/>
      <c r="AO181" s="506"/>
      <c r="AP181" s="506"/>
      <c r="AQ181" s="506"/>
      <c r="AR181" s="506"/>
      <c r="AS181" s="506"/>
      <c r="AT181" s="506"/>
      <c r="AU181" s="506"/>
      <c r="AV181" s="506"/>
      <c r="AW181" s="506"/>
      <c r="AX181" s="506"/>
      <c r="AY181" s="506"/>
      <c r="AZ181" s="506"/>
      <c r="BA181" s="506"/>
      <c r="BB181" s="506"/>
      <c r="BC181" s="506"/>
      <c r="BD181" s="506"/>
      <c r="BE181" s="506"/>
      <c r="BF181" s="506"/>
      <c r="BG181" s="506"/>
      <c r="BH181" s="506"/>
      <c r="BI181" s="506"/>
      <c r="BJ181" s="506"/>
      <c r="BK181" s="506"/>
      <c r="BL181" s="506"/>
      <c r="BM181" s="506"/>
      <c r="BN181" s="506"/>
      <c r="BO181" s="506"/>
      <c r="BP181" s="506"/>
      <c r="BQ181" s="506"/>
      <c r="BR181" s="506"/>
      <c r="BS181" s="506"/>
      <c r="BT181" s="506"/>
      <c r="BU181" s="506"/>
      <c r="BV181" s="506"/>
      <c r="BW181" s="506"/>
      <c r="BX181" s="506"/>
      <c r="BY181" s="506"/>
      <c r="BZ181" s="506"/>
      <c r="CA181" s="506"/>
      <c r="CB181" s="506"/>
      <c r="CC181" s="506"/>
      <c r="CD181" s="506"/>
      <c r="CE181" s="506"/>
      <c r="CF181" s="506"/>
      <c r="CG181" s="506"/>
      <c r="CH181" s="506"/>
      <c r="CI181" s="506"/>
      <c r="CJ181" s="506"/>
      <c r="CK181" s="506"/>
      <c r="CL181" s="506"/>
      <c r="CM181" s="506"/>
      <c r="CN181" s="506"/>
      <c r="CO181" s="506"/>
      <c r="CP181" s="506"/>
      <c r="CQ181" s="506"/>
      <c r="CR181" s="506"/>
      <c r="CS181" s="506"/>
      <c r="CT181" s="506"/>
      <c r="CU181" s="506"/>
      <c r="CV181" s="506"/>
      <c r="CW181" s="506"/>
      <c r="CX181" s="506"/>
      <c r="CY181" s="506"/>
      <c r="CZ181" s="506"/>
      <c r="DA181" s="506"/>
      <c r="DB181" s="506"/>
      <c r="DC181" s="506"/>
      <c r="DD181" s="506"/>
      <c r="DE181" s="506"/>
      <c r="DF181" s="506"/>
      <c r="DG181" s="506"/>
      <c r="DH181" s="506"/>
      <c r="DI181" s="506"/>
      <c r="DJ181" s="506"/>
      <c r="DK181" s="506"/>
      <c r="DL181" s="506"/>
      <c r="DM181" s="506"/>
      <c r="DN181" s="506"/>
      <c r="DO181" s="506"/>
      <c r="DP181" s="506"/>
      <c r="DQ181" s="506"/>
      <c r="DR181" s="506"/>
      <c r="DS181" s="506"/>
      <c r="DT181" s="506"/>
      <c r="DU181" s="506"/>
      <c r="DV181" s="506"/>
      <c r="DW181" s="506"/>
      <c r="DX181" s="506"/>
      <c r="DY181" s="506"/>
      <c r="DZ181" s="506"/>
      <c r="EA181" s="506"/>
      <c r="EB181" s="506"/>
      <c r="EC181" s="506"/>
      <c r="ED181" s="506"/>
      <c r="EE181" s="506"/>
      <c r="EF181" s="506"/>
      <c r="EG181" s="506"/>
      <c r="EH181" s="506"/>
      <c r="EI181" s="506"/>
      <c r="EJ181" s="506"/>
    </row>
    <row r="182" spans="2:140" x14ac:dyDescent="0.25">
      <c r="B182" s="506"/>
      <c r="C182" s="506"/>
      <c r="D182" s="506"/>
      <c r="E182" s="506"/>
      <c r="F182" s="506"/>
      <c r="G182" s="506"/>
      <c r="H182" s="506"/>
      <c r="I182" s="506"/>
      <c r="J182" s="506"/>
      <c r="K182" s="506"/>
      <c r="L182" s="506"/>
      <c r="M182" s="506"/>
      <c r="N182" s="506"/>
      <c r="O182" s="506"/>
      <c r="P182" s="506"/>
      <c r="Q182" s="506"/>
      <c r="R182" s="506"/>
      <c r="S182" s="506"/>
      <c r="T182" s="506"/>
      <c r="U182" s="506"/>
      <c r="V182" s="506"/>
      <c r="W182" s="506"/>
      <c r="X182" s="506"/>
      <c r="Y182" s="506"/>
      <c r="Z182" s="506"/>
      <c r="AA182" s="506"/>
      <c r="AB182" s="506"/>
      <c r="AC182" s="506"/>
      <c r="AD182" s="506"/>
      <c r="AE182" s="506"/>
      <c r="AF182" s="506"/>
      <c r="AG182" s="506"/>
      <c r="AH182" s="506"/>
      <c r="AI182" s="506"/>
      <c r="AJ182" s="506"/>
      <c r="AK182" s="506"/>
      <c r="AL182" s="506"/>
      <c r="AM182" s="506"/>
      <c r="AN182" s="506"/>
      <c r="AO182" s="506"/>
      <c r="AP182" s="506"/>
      <c r="AQ182" s="506"/>
      <c r="AR182" s="506"/>
      <c r="AS182" s="506"/>
      <c r="AT182" s="506"/>
      <c r="AU182" s="506"/>
      <c r="AV182" s="506"/>
      <c r="AW182" s="506"/>
      <c r="AX182" s="506"/>
      <c r="AY182" s="506"/>
      <c r="AZ182" s="506"/>
      <c r="BA182" s="506"/>
      <c r="BB182" s="506"/>
      <c r="BC182" s="506"/>
      <c r="BD182" s="506"/>
      <c r="BE182" s="506"/>
      <c r="BF182" s="506"/>
      <c r="BG182" s="506"/>
      <c r="BH182" s="506"/>
      <c r="BI182" s="506"/>
      <c r="BJ182" s="506"/>
      <c r="BK182" s="506"/>
      <c r="BL182" s="506"/>
      <c r="BM182" s="506"/>
      <c r="BN182" s="506"/>
      <c r="BO182" s="506"/>
      <c r="BP182" s="506"/>
      <c r="BQ182" s="506"/>
      <c r="BR182" s="506"/>
      <c r="BS182" s="506"/>
      <c r="BT182" s="506"/>
      <c r="BU182" s="506"/>
      <c r="BV182" s="506"/>
      <c r="BW182" s="506"/>
      <c r="BX182" s="506"/>
      <c r="BY182" s="506"/>
      <c r="BZ182" s="506"/>
      <c r="CA182" s="506"/>
      <c r="CB182" s="506"/>
      <c r="CC182" s="506"/>
      <c r="CD182" s="506"/>
      <c r="CE182" s="506"/>
      <c r="CF182" s="506"/>
      <c r="CG182" s="506"/>
      <c r="CH182" s="506"/>
      <c r="CI182" s="506"/>
      <c r="CJ182" s="506"/>
      <c r="CK182" s="506"/>
      <c r="CL182" s="506"/>
      <c r="CM182" s="506"/>
      <c r="CN182" s="506"/>
      <c r="CO182" s="506"/>
      <c r="CP182" s="506"/>
      <c r="CQ182" s="506"/>
      <c r="CR182" s="506"/>
      <c r="CS182" s="506"/>
      <c r="CT182" s="506"/>
      <c r="CU182" s="506"/>
      <c r="CV182" s="506"/>
      <c r="CW182" s="506"/>
      <c r="CX182" s="506"/>
      <c r="CY182" s="506"/>
      <c r="CZ182" s="506"/>
      <c r="DA182" s="506"/>
      <c r="DB182" s="506"/>
      <c r="DC182" s="506"/>
      <c r="DD182" s="506"/>
      <c r="DE182" s="506"/>
      <c r="DF182" s="506"/>
      <c r="DG182" s="506"/>
      <c r="DH182" s="506"/>
      <c r="DI182" s="506"/>
      <c r="DJ182" s="506"/>
      <c r="DK182" s="506"/>
      <c r="DL182" s="506"/>
      <c r="DM182" s="506"/>
      <c r="DN182" s="506"/>
      <c r="DO182" s="506"/>
      <c r="DP182" s="506"/>
      <c r="DQ182" s="506"/>
      <c r="DR182" s="506"/>
      <c r="DS182" s="506"/>
      <c r="DT182" s="506"/>
      <c r="DU182" s="506"/>
      <c r="DV182" s="506"/>
      <c r="DW182" s="506"/>
      <c r="DX182" s="506"/>
      <c r="DY182" s="506"/>
      <c r="DZ182" s="506"/>
      <c r="EA182" s="506"/>
      <c r="EB182" s="506"/>
      <c r="EC182" s="506"/>
      <c r="ED182" s="506"/>
      <c r="EE182" s="506"/>
      <c r="EF182" s="506"/>
      <c r="EG182" s="506"/>
      <c r="EH182" s="506"/>
      <c r="EI182" s="506"/>
      <c r="EJ182" s="506"/>
    </row>
    <row r="183" spans="2:140" x14ac:dyDescent="0.25">
      <c r="B183" s="506"/>
      <c r="C183" s="506"/>
      <c r="D183" s="506"/>
      <c r="E183" s="506"/>
      <c r="F183" s="506"/>
      <c r="G183" s="506"/>
      <c r="H183" s="506"/>
      <c r="I183" s="506"/>
      <c r="J183" s="506"/>
      <c r="K183" s="506"/>
      <c r="L183" s="506"/>
      <c r="M183" s="506"/>
      <c r="N183" s="506"/>
      <c r="O183" s="506"/>
      <c r="P183" s="506"/>
      <c r="Q183" s="506"/>
      <c r="R183" s="506"/>
      <c r="S183" s="506"/>
      <c r="T183" s="506"/>
      <c r="U183" s="506"/>
      <c r="V183" s="506"/>
      <c r="W183" s="506"/>
      <c r="X183" s="506"/>
      <c r="Y183" s="506"/>
      <c r="Z183" s="506"/>
      <c r="AA183" s="506"/>
      <c r="AB183" s="506"/>
      <c r="AC183" s="506"/>
      <c r="AD183" s="506"/>
      <c r="AE183" s="506"/>
      <c r="AF183" s="506"/>
      <c r="AG183" s="506"/>
      <c r="AH183" s="506"/>
      <c r="AI183" s="506"/>
      <c r="AJ183" s="506"/>
      <c r="AK183" s="506"/>
      <c r="AL183" s="506"/>
      <c r="AM183" s="506"/>
      <c r="AN183" s="506"/>
      <c r="AO183" s="506"/>
      <c r="AP183" s="506"/>
      <c r="AQ183" s="506"/>
      <c r="AR183" s="506"/>
      <c r="AS183" s="506"/>
      <c r="AT183" s="506"/>
      <c r="AU183" s="506"/>
      <c r="AV183" s="506"/>
      <c r="AW183" s="506"/>
      <c r="AX183" s="506"/>
      <c r="AY183" s="506"/>
      <c r="AZ183" s="506"/>
      <c r="BA183" s="506"/>
      <c r="BB183" s="506"/>
      <c r="BC183" s="506"/>
      <c r="BD183" s="506"/>
      <c r="BE183" s="506"/>
      <c r="BF183" s="506"/>
      <c r="BG183" s="506"/>
      <c r="BH183" s="506"/>
      <c r="BI183" s="506"/>
      <c r="BJ183" s="506"/>
      <c r="BK183" s="506"/>
      <c r="BL183" s="506"/>
      <c r="BM183" s="506"/>
      <c r="BN183" s="506"/>
      <c r="BO183" s="506"/>
      <c r="BP183" s="506"/>
      <c r="BQ183" s="506"/>
      <c r="BR183" s="506"/>
      <c r="BS183" s="506"/>
      <c r="BT183" s="506"/>
      <c r="BU183" s="506"/>
      <c r="BV183" s="506"/>
      <c r="BW183" s="506"/>
      <c r="BX183" s="506"/>
      <c r="BY183" s="506"/>
      <c r="BZ183" s="506"/>
      <c r="CA183" s="506"/>
      <c r="CB183" s="506"/>
      <c r="CC183" s="506"/>
      <c r="CD183" s="506"/>
      <c r="CE183" s="506"/>
      <c r="CF183" s="506"/>
      <c r="CG183" s="506"/>
      <c r="CH183" s="506"/>
      <c r="CI183" s="506"/>
      <c r="CJ183" s="506"/>
      <c r="CK183" s="506"/>
      <c r="CL183" s="506"/>
      <c r="CM183" s="506"/>
      <c r="CN183" s="506"/>
      <c r="CO183" s="506"/>
      <c r="CP183" s="506"/>
      <c r="CQ183" s="506"/>
      <c r="CR183" s="506"/>
      <c r="CS183" s="506"/>
      <c r="CT183" s="506"/>
      <c r="CU183" s="506"/>
      <c r="CV183" s="506"/>
      <c r="CW183" s="506"/>
      <c r="CX183" s="506"/>
      <c r="CY183" s="506"/>
      <c r="CZ183" s="506"/>
      <c r="DA183" s="506"/>
      <c r="DB183" s="506"/>
      <c r="DC183" s="506"/>
      <c r="DD183" s="506"/>
      <c r="DE183" s="506"/>
      <c r="DF183" s="506"/>
      <c r="DG183" s="506"/>
      <c r="DH183" s="506"/>
      <c r="DI183" s="506"/>
      <c r="DJ183" s="506"/>
      <c r="DK183" s="506"/>
      <c r="DL183" s="506"/>
      <c r="DM183" s="506"/>
      <c r="DN183" s="506"/>
      <c r="DO183" s="506"/>
      <c r="DP183" s="506"/>
      <c r="DQ183" s="506"/>
      <c r="DR183" s="506"/>
      <c r="DS183" s="506"/>
      <c r="DT183" s="506"/>
      <c r="DU183" s="506"/>
      <c r="DV183" s="506"/>
      <c r="DW183" s="506"/>
      <c r="DX183" s="506"/>
      <c r="DY183" s="506"/>
      <c r="DZ183" s="506"/>
      <c r="EA183" s="506"/>
      <c r="EB183" s="506"/>
      <c r="EC183" s="506"/>
      <c r="ED183" s="506"/>
      <c r="EE183" s="506"/>
      <c r="EF183" s="506"/>
      <c r="EG183" s="506"/>
      <c r="EH183" s="506"/>
      <c r="EI183" s="506"/>
      <c r="EJ183" s="506"/>
    </row>
    <row r="184" spans="2:140" x14ac:dyDescent="0.25">
      <c r="B184" s="506"/>
      <c r="C184" s="506"/>
      <c r="D184" s="506"/>
      <c r="E184" s="506"/>
      <c r="F184" s="506"/>
      <c r="G184" s="506"/>
      <c r="H184" s="506"/>
      <c r="I184" s="506"/>
      <c r="J184" s="506"/>
      <c r="K184" s="506"/>
      <c r="L184" s="506"/>
      <c r="M184" s="506"/>
      <c r="N184" s="506"/>
      <c r="O184" s="506"/>
      <c r="P184" s="506"/>
      <c r="Q184" s="506"/>
      <c r="R184" s="506"/>
      <c r="S184" s="506"/>
      <c r="T184" s="506"/>
      <c r="U184" s="506"/>
      <c r="V184" s="506"/>
      <c r="W184" s="506"/>
      <c r="X184" s="506"/>
      <c r="Y184" s="506"/>
      <c r="Z184" s="506"/>
      <c r="AA184" s="506"/>
      <c r="AB184" s="506"/>
      <c r="AC184" s="506"/>
      <c r="AD184" s="506"/>
      <c r="AE184" s="506"/>
      <c r="AF184" s="506"/>
      <c r="AG184" s="506"/>
      <c r="AH184" s="506"/>
      <c r="AI184" s="506"/>
      <c r="AJ184" s="506"/>
      <c r="AK184" s="506"/>
      <c r="AL184" s="506"/>
      <c r="AM184" s="506"/>
      <c r="AN184" s="506"/>
      <c r="AO184" s="506"/>
      <c r="AP184" s="506"/>
      <c r="AQ184" s="506"/>
      <c r="AR184" s="506"/>
      <c r="AS184" s="506"/>
      <c r="AT184" s="506"/>
      <c r="AU184" s="506"/>
      <c r="AV184" s="506"/>
      <c r="AW184" s="506"/>
      <c r="AX184" s="506"/>
      <c r="AY184" s="506"/>
      <c r="AZ184" s="506"/>
      <c r="BA184" s="506"/>
      <c r="BB184" s="506"/>
      <c r="BC184" s="506"/>
      <c r="BD184" s="506"/>
      <c r="BE184" s="506"/>
      <c r="BF184" s="506"/>
      <c r="BG184" s="506"/>
      <c r="BH184" s="506"/>
      <c r="BI184" s="506"/>
      <c r="BJ184" s="506"/>
      <c r="BK184" s="506"/>
      <c r="BL184" s="506"/>
      <c r="BM184" s="506"/>
      <c r="BN184" s="506"/>
      <c r="BO184" s="506"/>
      <c r="BP184" s="506"/>
      <c r="BQ184" s="506"/>
      <c r="BR184" s="506"/>
      <c r="BS184" s="506"/>
      <c r="BT184" s="506"/>
      <c r="BU184" s="506"/>
      <c r="BV184" s="506"/>
      <c r="BW184" s="506"/>
      <c r="BX184" s="506"/>
      <c r="BY184" s="506"/>
      <c r="BZ184" s="506"/>
      <c r="CA184" s="506"/>
      <c r="CB184" s="506"/>
      <c r="CC184" s="506"/>
      <c r="CD184" s="506"/>
      <c r="CE184" s="506"/>
      <c r="CF184" s="506"/>
      <c r="CG184" s="506"/>
      <c r="CH184" s="506"/>
      <c r="CI184" s="506"/>
      <c r="CJ184" s="506"/>
      <c r="CK184" s="506"/>
      <c r="CL184" s="506"/>
      <c r="CM184" s="506"/>
      <c r="CN184" s="506"/>
      <c r="CO184" s="506"/>
      <c r="CP184" s="506"/>
      <c r="CQ184" s="506"/>
      <c r="CR184" s="506"/>
      <c r="CS184" s="506"/>
      <c r="CT184" s="506"/>
      <c r="CU184" s="506"/>
      <c r="CV184" s="506"/>
      <c r="CW184" s="506"/>
      <c r="CX184" s="506"/>
      <c r="CY184" s="506"/>
      <c r="CZ184" s="506"/>
      <c r="DA184" s="506"/>
      <c r="DB184" s="506"/>
      <c r="DC184" s="506"/>
      <c r="DD184" s="506"/>
      <c r="DE184" s="506"/>
      <c r="DF184" s="506"/>
      <c r="DG184" s="506"/>
      <c r="DH184" s="506"/>
      <c r="DI184" s="506"/>
      <c r="DJ184" s="506"/>
      <c r="DK184" s="506"/>
      <c r="DL184" s="506"/>
      <c r="DM184" s="506"/>
      <c r="DN184" s="506"/>
      <c r="DO184" s="506"/>
      <c r="DP184" s="506"/>
      <c r="DQ184" s="506"/>
      <c r="DR184" s="506"/>
      <c r="DS184" s="506"/>
      <c r="DT184" s="506"/>
      <c r="DU184" s="506"/>
      <c r="DV184" s="506"/>
      <c r="DW184" s="506"/>
      <c r="DX184" s="506"/>
      <c r="DY184" s="506"/>
      <c r="DZ184" s="506"/>
      <c r="EA184" s="506"/>
      <c r="EB184" s="506"/>
      <c r="EC184" s="506"/>
      <c r="ED184" s="506"/>
      <c r="EE184" s="506"/>
      <c r="EF184" s="506"/>
      <c r="EG184" s="506"/>
      <c r="EH184" s="506"/>
      <c r="EI184" s="506"/>
      <c r="EJ184" s="506"/>
    </row>
    <row r="185" spans="2:140" x14ac:dyDescent="0.25">
      <c r="B185" s="506"/>
      <c r="C185" s="506"/>
      <c r="D185" s="506"/>
      <c r="E185" s="506"/>
      <c r="F185" s="506"/>
      <c r="G185" s="506"/>
      <c r="H185" s="506"/>
      <c r="I185" s="506"/>
      <c r="J185" s="506"/>
      <c r="K185" s="506"/>
      <c r="L185" s="506"/>
      <c r="M185" s="506"/>
      <c r="N185" s="506"/>
      <c r="O185" s="506"/>
      <c r="P185" s="506"/>
      <c r="Q185" s="506"/>
      <c r="R185" s="506"/>
      <c r="S185" s="506"/>
      <c r="T185" s="506"/>
      <c r="U185" s="506"/>
      <c r="V185" s="506"/>
      <c r="W185" s="506"/>
      <c r="X185" s="506"/>
      <c r="Y185" s="506"/>
      <c r="Z185" s="506"/>
      <c r="AA185" s="506"/>
      <c r="AB185" s="506"/>
      <c r="AC185" s="506"/>
      <c r="AD185" s="506"/>
      <c r="AE185" s="506"/>
      <c r="AF185" s="506"/>
      <c r="AG185" s="506"/>
      <c r="AH185" s="506"/>
      <c r="AI185" s="506"/>
      <c r="AJ185" s="506"/>
      <c r="AK185" s="506"/>
      <c r="AL185" s="506"/>
      <c r="AM185" s="506"/>
      <c r="AN185" s="506"/>
      <c r="AO185" s="506"/>
      <c r="AP185" s="506"/>
      <c r="AQ185" s="506"/>
      <c r="AR185" s="506"/>
      <c r="AS185" s="506"/>
      <c r="AT185" s="506"/>
      <c r="AU185" s="506"/>
      <c r="AV185" s="506"/>
      <c r="AW185" s="506"/>
      <c r="AX185" s="506"/>
      <c r="AY185" s="506"/>
      <c r="AZ185" s="506"/>
      <c r="BA185" s="506"/>
      <c r="BB185" s="506"/>
      <c r="BC185" s="506"/>
      <c r="BD185" s="506"/>
      <c r="BE185" s="506"/>
      <c r="BF185" s="506"/>
      <c r="BG185" s="506"/>
      <c r="BH185" s="506"/>
      <c r="BI185" s="506"/>
      <c r="BJ185" s="506"/>
      <c r="BK185" s="506"/>
      <c r="BL185" s="506"/>
      <c r="BM185" s="506"/>
      <c r="BN185" s="506"/>
      <c r="BO185" s="506"/>
      <c r="BP185" s="506"/>
      <c r="BQ185" s="506"/>
      <c r="BR185" s="506"/>
      <c r="BS185" s="506"/>
      <c r="BT185" s="506"/>
      <c r="BU185" s="506"/>
      <c r="BV185" s="506"/>
      <c r="BW185" s="506"/>
      <c r="BX185" s="506"/>
      <c r="BY185" s="506"/>
      <c r="BZ185" s="506"/>
      <c r="CA185" s="506"/>
      <c r="CB185" s="506"/>
      <c r="CC185" s="506"/>
      <c r="CD185" s="506"/>
      <c r="CE185" s="506"/>
      <c r="CF185" s="506"/>
      <c r="CG185" s="506"/>
      <c r="CH185" s="506"/>
      <c r="CI185" s="506"/>
      <c r="CJ185" s="506"/>
      <c r="CK185" s="506"/>
      <c r="CL185" s="506"/>
      <c r="CM185" s="506"/>
      <c r="CN185" s="506"/>
      <c r="CO185" s="506"/>
      <c r="CP185" s="506"/>
      <c r="CQ185" s="506"/>
      <c r="CR185" s="506"/>
      <c r="CS185" s="506"/>
      <c r="CT185" s="506"/>
      <c r="CU185" s="506"/>
      <c r="CV185" s="506"/>
      <c r="CW185" s="506"/>
      <c r="CX185" s="506"/>
      <c r="CY185" s="506"/>
      <c r="CZ185" s="506"/>
      <c r="DA185" s="506"/>
      <c r="DB185" s="506"/>
      <c r="DC185" s="506"/>
      <c r="DD185" s="506"/>
      <c r="DE185" s="506"/>
      <c r="DF185" s="506"/>
      <c r="DG185" s="506"/>
      <c r="DH185" s="506"/>
      <c r="DI185" s="506"/>
      <c r="DJ185" s="506"/>
      <c r="DK185" s="506"/>
      <c r="DL185" s="506"/>
      <c r="DM185" s="506"/>
      <c r="DN185" s="506"/>
      <c r="DO185" s="506"/>
      <c r="DP185" s="506"/>
      <c r="DQ185" s="506"/>
      <c r="DR185" s="506"/>
      <c r="DS185" s="506"/>
      <c r="DT185" s="506"/>
      <c r="DU185" s="506"/>
      <c r="DV185" s="506"/>
      <c r="DW185" s="506"/>
      <c r="DX185" s="506"/>
      <c r="DY185" s="506"/>
      <c r="DZ185" s="506"/>
      <c r="EA185" s="506"/>
      <c r="EB185" s="506"/>
      <c r="EC185" s="506"/>
      <c r="ED185" s="506"/>
      <c r="EE185" s="506"/>
      <c r="EF185" s="506"/>
      <c r="EG185" s="506"/>
      <c r="EH185" s="506"/>
      <c r="EI185" s="506"/>
      <c r="EJ185" s="506"/>
    </row>
    <row r="186" spans="2:140" x14ac:dyDescent="0.25">
      <c r="B186" s="506"/>
      <c r="C186" s="506"/>
      <c r="D186" s="506"/>
      <c r="E186" s="506"/>
      <c r="F186" s="506"/>
      <c r="G186" s="506"/>
      <c r="H186" s="506"/>
      <c r="I186" s="506"/>
      <c r="J186" s="506"/>
      <c r="K186" s="506"/>
      <c r="L186" s="506"/>
      <c r="M186" s="506"/>
      <c r="N186" s="506"/>
      <c r="O186" s="506"/>
      <c r="P186" s="506"/>
      <c r="Q186" s="506"/>
      <c r="R186" s="506"/>
      <c r="S186" s="506"/>
      <c r="T186" s="506"/>
      <c r="U186" s="506"/>
      <c r="V186" s="506"/>
      <c r="W186" s="506"/>
      <c r="X186" s="506"/>
      <c r="Y186" s="506"/>
      <c r="Z186" s="506"/>
      <c r="AA186" s="506"/>
      <c r="AB186" s="506"/>
      <c r="AC186" s="506"/>
      <c r="AD186" s="506"/>
      <c r="AE186" s="506"/>
      <c r="AF186" s="506"/>
      <c r="AG186" s="506"/>
      <c r="AH186" s="506"/>
      <c r="AI186" s="506"/>
      <c r="AJ186" s="506"/>
      <c r="AK186" s="506"/>
      <c r="AL186" s="506"/>
      <c r="AM186" s="506"/>
      <c r="AN186" s="506"/>
      <c r="AO186" s="506"/>
      <c r="AP186" s="506"/>
      <c r="AQ186" s="506"/>
      <c r="AR186" s="506"/>
      <c r="AS186" s="506"/>
      <c r="AT186" s="506"/>
      <c r="AU186" s="506"/>
      <c r="AV186" s="506"/>
      <c r="AW186" s="506"/>
      <c r="AX186" s="506"/>
      <c r="AY186" s="506"/>
      <c r="AZ186" s="506"/>
      <c r="BA186" s="506"/>
      <c r="BB186" s="506"/>
      <c r="BC186" s="506"/>
      <c r="BD186" s="506"/>
      <c r="BE186" s="506"/>
      <c r="BF186" s="506"/>
      <c r="BG186" s="506"/>
      <c r="BH186" s="506"/>
      <c r="BI186" s="506"/>
      <c r="BJ186" s="506"/>
      <c r="BK186" s="506"/>
      <c r="BL186" s="506"/>
      <c r="BM186" s="506"/>
      <c r="BN186" s="506"/>
      <c r="BO186" s="506"/>
      <c r="BP186" s="506"/>
      <c r="BQ186" s="506"/>
      <c r="BR186" s="506"/>
      <c r="BS186" s="506"/>
      <c r="BT186" s="506"/>
      <c r="BU186" s="506"/>
      <c r="BV186" s="506"/>
      <c r="BW186" s="506"/>
      <c r="BX186" s="506"/>
      <c r="BY186" s="506"/>
      <c r="BZ186" s="506"/>
      <c r="CA186" s="506"/>
      <c r="CB186" s="506"/>
      <c r="CC186" s="506"/>
      <c r="CD186" s="506"/>
      <c r="CE186" s="506"/>
      <c r="CF186" s="506"/>
      <c r="CG186" s="506"/>
      <c r="CH186" s="506"/>
      <c r="CI186" s="506"/>
      <c r="CJ186" s="506"/>
      <c r="CK186" s="506"/>
      <c r="CL186" s="506"/>
      <c r="CM186" s="506"/>
      <c r="CN186" s="506"/>
      <c r="CO186" s="506"/>
      <c r="CP186" s="506"/>
      <c r="CQ186" s="506"/>
      <c r="CR186" s="506"/>
      <c r="CS186" s="506"/>
      <c r="CT186" s="506"/>
      <c r="CU186" s="506"/>
      <c r="CV186" s="506"/>
      <c r="CW186" s="506"/>
      <c r="CX186" s="506"/>
      <c r="CY186" s="506"/>
      <c r="CZ186" s="506"/>
      <c r="DA186" s="506"/>
      <c r="DB186" s="506"/>
      <c r="DC186" s="506"/>
      <c r="DD186" s="506"/>
      <c r="DE186" s="506"/>
      <c r="DF186" s="506"/>
      <c r="DG186" s="506"/>
      <c r="DH186" s="506"/>
      <c r="DI186" s="506"/>
      <c r="DJ186" s="506"/>
      <c r="DK186" s="506"/>
      <c r="DL186" s="506"/>
      <c r="DM186" s="506"/>
      <c r="DN186" s="506"/>
      <c r="DO186" s="506"/>
      <c r="DP186" s="506"/>
      <c r="DQ186" s="506"/>
      <c r="DR186" s="506"/>
      <c r="DS186" s="506"/>
      <c r="DT186" s="506"/>
      <c r="DU186" s="506"/>
      <c r="DV186" s="506"/>
      <c r="DW186" s="506"/>
      <c r="DX186" s="506"/>
      <c r="DY186" s="506"/>
      <c r="DZ186" s="506"/>
      <c r="EA186" s="506"/>
      <c r="EB186" s="506"/>
      <c r="EC186" s="506"/>
      <c r="ED186" s="506"/>
      <c r="EE186" s="506"/>
      <c r="EF186" s="506"/>
      <c r="EG186" s="506"/>
      <c r="EH186" s="506"/>
      <c r="EI186" s="506"/>
      <c r="EJ186" s="506"/>
    </row>
    <row r="187" spans="2:140" x14ac:dyDescent="0.25">
      <c r="B187" s="506"/>
      <c r="C187" s="506"/>
      <c r="D187" s="506"/>
      <c r="E187" s="506"/>
      <c r="F187" s="506"/>
      <c r="G187" s="506"/>
      <c r="H187" s="506"/>
      <c r="I187" s="506"/>
      <c r="J187" s="506"/>
      <c r="K187" s="506"/>
      <c r="L187" s="506"/>
      <c r="M187" s="506"/>
      <c r="N187" s="506"/>
      <c r="O187" s="506"/>
      <c r="P187" s="506"/>
      <c r="Q187" s="506"/>
      <c r="R187" s="506"/>
      <c r="S187" s="506"/>
      <c r="T187" s="506"/>
      <c r="U187" s="506"/>
      <c r="V187" s="506"/>
      <c r="W187" s="506"/>
      <c r="X187" s="506"/>
      <c r="Y187" s="506"/>
      <c r="Z187" s="506"/>
      <c r="AA187" s="506"/>
      <c r="AB187" s="506"/>
      <c r="AC187" s="506"/>
      <c r="AD187" s="506"/>
      <c r="AE187" s="506"/>
      <c r="AF187" s="506"/>
      <c r="AG187" s="506"/>
      <c r="AH187" s="506"/>
      <c r="AI187" s="506"/>
      <c r="AJ187" s="506"/>
      <c r="AK187" s="506"/>
      <c r="AL187" s="506"/>
      <c r="AM187" s="506"/>
      <c r="AN187" s="506"/>
      <c r="AO187" s="506"/>
      <c r="AP187" s="506"/>
      <c r="AQ187" s="506"/>
      <c r="AR187" s="506"/>
      <c r="AS187" s="506"/>
      <c r="AT187" s="506"/>
      <c r="AU187" s="506"/>
      <c r="AV187" s="506"/>
      <c r="AW187" s="506"/>
      <c r="AX187" s="506"/>
      <c r="AY187" s="506"/>
      <c r="AZ187" s="506"/>
      <c r="BA187" s="506"/>
      <c r="BB187" s="506"/>
      <c r="BC187" s="506"/>
      <c r="BD187" s="506"/>
      <c r="BE187" s="506"/>
      <c r="BF187" s="506"/>
      <c r="BG187" s="506"/>
      <c r="BH187" s="506"/>
      <c r="BI187" s="506"/>
      <c r="BJ187" s="506"/>
      <c r="BK187" s="506"/>
      <c r="BL187" s="506"/>
      <c r="BM187" s="506"/>
      <c r="BN187" s="506"/>
      <c r="BO187" s="506"/>
      <c r="BP187" s="506"/>
      <c r="BQ187" s="506"/>
      <c r="BR187" s="506"/>
      <c r="BS187" s="506"/>
      <c r="BT187" s="506"/>
      <c r="BU187" s="506"/>
      <c r="BV187" s="506"/>
      <c r="BW187" s="506"/>
      <c r="BX187" s="506"/>
      <c r="BY187" s="506"/>
      <c r="BZ187" s="506"/>
      <c r="CA187" s="506"/>
      <c r="CB187" s="506"/>
      <c r="CC187" s="506"/>
      <c r="CD187" s="506"/>
      <c r="CE187" s="506"/>
      <c r="CF187" s="506"/>
      <c r="CG187" s="506"/>
      <c r="CH187" s="506"/>
      <c r="CI187" s="506"/>
      <c r="CJ187" s="506"/>
      <c r="CK187" s="506"/>
      <c r="CL187" s="506"/>
      <c r="CM187" s="506"/>
      <c r="CN187" s="506"/>
      <c r="CO187" s="506"/>
      <c r="CP187" s="506"/>
      <c r="CQ187" s="506"/>
      <c r="CR187" s="506"/>
      <c r="CS187" s="506"/>
      <c r="CT187" s="506"/>
      <c r="CU187" s="506"/>
      <c r="CV187" s="506"/>
      <c r="CW187" s="506"/>
      <c r="CX187" s="506"/>
      <c r="CY187" s="506"/>
      <c r="CZ187" s="506"/>
      <c r="DA187" s="506"/>
      <c r="DB187" s="506"/>
      <c r="DC187" s="506"/>
      <c r="DD187" s="506"/>
      <c r="DE187" s="506"/>
      <c r="DF187" s="506"/>
      <c r="DG187" s="506"/>
      <c r="DH187" s="506"/>
      <c r="DI187" s="506"/>
      <c r="DJ187" s="506"/>
      <c r="DK187" s="506"/>
      <c r="DL187" s="506"/>
      <c r="DM187" s="506"/>
      <c r="DN187" s="506"/>
      <c r="DO187" s="506"/>
      <c r="DP187" s="506"/>
      <c r="DQ187" s="506"/>
      <c r="DR187" s="506"/>
      <c r="DS187" s="506"/>
      <c r="DT187" s="506"/>
      <c r="DU187" s="506"/>
      <c r="DV187" s="506"/>
      <c r="DW187" s="506"/>
      <c r="DX187" s="506"/>
      <c r="DY187" s="506"/>
      <c r="DZ187" s="506"/>
      <c r="EA187" s="506"/>
      <c r="EB187" s="506"/>
      <c r="EC187" s="506"/>
      <c r="ED187" s="506"/>
      <c r="EE187" s="506"/>
      <c r="EF187" s="506"/>
      <c r="EG187" s="506"/>
      <c r="EH187" s="506"/>
      <c r="EI187" s="506"/>
      <c r="EJ187" s="506"/>
    </row>
    <row r="188" spans="2:140" x14ac:dyDescent="0.25">
      <c r="B188" s="506"/>
      <c r="C188" s="506"/>
      <c r="D188" s="506"/>
      <c r="E188" s="506"/>
      <c r="F188" s="506"/>
      <c r="G188" s="506"/>
      <c r="H188" s="506"/>
      <c r="I188" s="506"/>
      <c r="J188" s="506"/>
      <c r="K188" s="506"/>
      <c r="L188" s="506"/>
      <c r="M188" s="506"/>
      <c r="N188" s="506"/>
      <c r="O188" s="506"/>
      <c r="P188" s="506"/>
      <c r="Q188" s="506"/>
      <c r="R188" s="506"/>
      <c r="S188" s="506"/>
      <c r="T188" s="506"/>
      <c r="U188" s="506"/>
      <c r="V188" s="506"/>
      <c r="W188" s="506"/>
      <c r="X188" s="506"/>
      <c r="Y188" s="506"/>
      <c r="Z188" s="506"/>
      <c r="AA188" s="506"/>
      <c r="AB188" s="506"/>
      <c r="AC188" s="506"/>
      <c r="AD188" s="506"/>
      <c r="AE188" s="506"/>
      <c r="AF188" s="506"/>
      <c r="AG188" s="506"/>
      <c r="AH188" s="506"/>
      <c r="AI188" s="506"/>
      <c r="AJ188" s="506"/>
      <c r="AK188" s="506"/>
      <c r="AL188" s="506"/>
      <c r="AM188" s="506"/>
      <c r="AN188" s="506"/>
      <c r="AO188" s="506"/>
      <c r="AP188" s="506"/>
      <c r="AQ188" s="506"/>
      <c r="AR188" s="506"/>
      <c r="AS188" s="506"/>
      <c r="AT188" s="506"/>
      <c r="AU188" s="506"/>
      <c r="AV188" s="506"/>
      <c r="AW188" s="506"/>
      <c r="AX188" s="506"/>
      <c r="AY188" s="506"/>
      <c r="AZ188" s="506"/>
      <c r="BA188" s="506"/>
      <c r="BB188" s="506"/>
      <c r="BC188" s="506"/>
      <c r="BD188" s="506"/>
      <c r="BE188" s="506"/>
      <c r="BF188" s="506"/>
      <c r="BG188" s="506"/>
      <c r="BH188" s="506"/>
      <c r="BI188" s="506"/>
      <c r="BJ188" s="506"/>
      <c r="BK188" s="506"/>
      <c r="BL188" s="506"/>
      <c r="BM188" s="506"/>
      <c r="BN188" s="506"/>
      <c r="BO188" s="506"/>
      <c r="BP188" s="506"/>
      <c r="BQ188" s="506"/>
      <c r="BR188" s="506"/>
      <c r="BS188" s="506"/>
      <c r="BT188" s="506"/>
      <c r="BU188" s="506"/>
      <c r="BV188" s="506"/>
      <c r="BW188" s="506"/>
      <c r="BX188" s="506"/>
      <c r="BY188" s="506"/>
      <c r="BZ188" s="506"/>
      <c r="CA188" s="506"/>
      <c r="CB188" s="506"/>
      <c r="CC188" s="506"/>
      <c r="CD188" s="506"/>
      <c r="CE188" s="506"/>
      <c r="CF188" s="506"/>
      <c r="CG188" s="506"/>
      <c r="CH188" s="506"/>
      <c r="CI188" s="506"/>
      <c r="CJ188" s="506"/>
      <c r="CK188" s="506"/>
      <c r="CL188" s="506"/>
      <c r="CM188" s="506"/>
      <c r="CN188" s="506"/>
      <c r="CO188" s="506"/>
      <c r="CP188" s="506"/>
      <c r="CQ188" s="506"/>
      <c r="CR188" s="506"/>
      <c r="CS188" s="506"/>
      <c r="CT188" s="506"/>
      <c r="CU188" s="506"/>
      <c r="CV188" s="506"/>
      <c r="CW188" s="506"/>
      <c r="CX188" s="506"/>
      <c r="CY188" s="506"/>
      <c r="CZ188" s="506"/>
      <c r="DA188" s="506"/>
      <c r="DB188" s="506"/>
      <c r="DC188" s="506"/>
      <c r="DD188" s="506"/>
      <c r="DE188" s="506"/>
      <c r="DF188" s="506"/>
      <c r="DG188" s="506"/>
      <c r="DH188" s="506"/>
      <c r="DI188" s="506"/>
      <c r="DJ188" s="506"/>
      <c r="DK188" s="506"/>
      <c r="DL188" s="506"/>
      <c r="DM188" s="506"/>
      <c r="DN188" s="506"/>
      <c r="DO188" s="506"/>
      <c r="DP188" s="506"/>
      <c r="DQ188" s="506"/>
      <c r="DR188" s="506"/>
      <c r="DS188" s="506"/>
      <c r="DT188" s="506"/>
      <c r="DU188" s="506"/>
      <c r="DV188" s="506"/>
      <c r="DW188" s="506"/>
      <c r="DX188" s="506"/>
      <c r="DY188" s="506"/>
      <c r="DZ188" s="506"/>
      <c r="EA188" s="506"/>
      <c r="EB188" s="506"/>
      <c r="EC188" s="506"/>
      <c r="ED188" s="506"/>
      <c r="EE188" s="506"/>
      <c r="EF188" s="506"/>
      <c r="EG188" s="506"/>
      <c r="EH188" s="506"/>
      <c r="EI188" s="506"/>
      <c r="EJ188" s="506"/>
    </row>
    <row r="189" spans="2:140" x14ac:dyDescent="0.25">
      <c r="B189" s="506"/>
      <c r="C189" s="506"/>
      <c r="D189" s="506"/>
      <c r="E189" s="506"/>
      <c r="F189" s="506"/>
      <c r="G189" s="506"/>
      <c r="H189" s="506"/>
      <c r="I189" s="506"/>
      <c r="J189" s="506"/>
      <c r="K189" s="506"/>
      <c r="L189" s="506"/>
      <c r="M189" s="506"/>
      <c r="N189" s="506"/>
      <c r="O189" s="506"/>
      <c r="P189" s="506"/>
      <c r="Q189" s="506"/>
      <c r="R189" s="506"/>
      <c r="S189" s="506"/>
      <c r="T189" s="506"/>
      <c r="U189" s="506"/>
      <c r="V189" s="506"/>
      <c r="W189" s="506"/>
      <c r="X189" s="506"/>
      <c r="Y189" s="506"/>
      <c r="Z189" s="506"/>
      <c r="AA189" s="506"/>
      <c r="AB189" s="506"/>
      <c r="AC189" s="506"/>
      <c r="AD189" s="506"/>
      <c r="AE189" s="506"/>
      <c r="AF189" s="506"/>
      <c r="AG189" s="506"/>
      <c r="AH189" s="506"/>
      <c r="AI189" s="506"/>
      <c r="AJ189" s="506"/>
      <c r="AK189" s="506"/>
      <c r="AL189" s="506"/>
      <c r="AM189" s="506"/>
      <c r="AN189" s="506"/>
      <c r="AO189" s="506"/>
      <c r="AP189" s="506"/>
      <c r="AQ189" s="506"/>
      <c r="AR189" s="506"/>
      <c r="AS189" s="506"/>
      <c r="AT189" s="506"/>
      <c r="AU189" s="506"/>
      <c r="AV189" s="506"/>
      <c r="AW189" s="506"/>
      <c r="AX189" s="506"/>
      <c r="AY189" s="506"/>
      <c r="AZ189" s="506"/>
      <c r="BA189" s="506"/>
      <c r="BB189" s="506"/>
      <c r="BC189" s="506"/>
      <c r="BD189" s="506"/>
      <c r="BE189" s="506"/>
      <c r="BF189" s="506"/>
      <c r="BG189" s="506"/>
      <c r="BH189" s="506"/>
      <c r="BI189" s="506"/>
      <c r="BJ189" s="506"/>
      <c r="BK189" s="506"/>
      <c r="BL189" s="506"/>
      <c r="BM189" s="506"/>
      <c r="BN189" s="506"/>
      <c r="BO189" s="506"/>
      <c r="BP189" s="506"/>
      <c r="BQ189" s="506"/>
      <c r="BR189" s="506"/>
      <c r="BS189" s="506"/>
      <c r="BT189" s="506"/>
      <c r="BU189" s="506"/>
      <c r="BV189" s="506"/>
      <c r="BW189" s="506"/>
      <c r="BX189" s="506"/>
      <c r="BY189" s="506"/>
      <c r="BZ189" s="506"/>
      <c r="CA189" s="506"/>
      <c r="CB189" s="506"/>
      <c r="CC189" s="506"/>
      <c r="CD189" s="506"/>
      <c r="CE189" s="506"/>
      <c r="CF189" s="506"/>
      <c r="CG189" s="506"/>
      <c r="CH189" s="506"/>
      <c r="CI189" s="506"/>
      <c r="CJ189" s="506"/>
      <c r="CK189" s="506"/>
      <c r="CL189" s="506"/>
      <c r="CM189" s="506"/>
      <c r="CN189" s="506"/>
      <c r="CO189" s="506"/>
      <c r="CP189" s="506"/>
      <c r="CQ189" s="506"/>
      <c r="CR189" s="506"/>
      <c r="CS189" s="506"/>
      <c r="CT189" s="506"/>
      <c r="CU189" s="506"/>
      <c r="CV189" s="506"/>
      <c r="CW189" s="506"/>
      <c r="CX189" s="506"/>
      <c r="CY189" s="506"/>
      <c r="CZ189" s="506"/>
      <c r="DA189" s="506"/>
      <c r="DB189" s="506"/>
      <c r="DC189" s="506"/>
      <c r="DD189" s="506"/>
      <c r="DE189" s="506"/>
      <c r="DF189" s="506"/>
      <c r="DG189" s="506"/>
      <c r="DH189" s="506"/>
      <c r="DI189" s="506"/>
      <c r="DJ189" s="506"/>
      <c r="DK189" s="506"/>
      <c r="DL189" s="506"/>
      <c r="DM189" s="506"/>
      <c r="DN189" s="506"/>
      <c r="DO189" s="506"/>
      <c r="DP189" s="506"/>
      <c r="DQ189" s="506"/>
      <c r="DR189" s="506"/>
      <c r="DS189" s="506"/>
      <c r="DT189" s="506"/>
      <c r="DU189" s="506"/>
      <c r="DV189" s="506"/>
      <c r="DW189" s="506"/>
      <c r="DX189" s="506"/>
      <c r="DY189" s="506"/>
      <c r="DZ189" s="506"/>
      <c r="EA189" s="506"/>
      <c r="EB189" s="506"/>
      <c r="EC189" s="506"/>
      <c r="ED189" s="506"/>
      <c r="EE189" s="506"/>
      <c r="EF189" s="506"/>
      <c r="EG189" s="506"/>
      <c r="EH189" s="506"/>
      <c r="EI189" s="506"/>
      <c r="EJ189" s="506"/>
    </row>
    <row r="190" spans="2:140" x14ac:dyDescent="0.25">
      <c r="B190" s="506"/>
      <c r="C190" s="506"/>
      <c r="D190" s="506"/>
      <c r="E190" s="506"/>
      <c r="F190" s="506"/>
      <c r="G190" s="506"/>
      <c r="H190" s="506"/>
      <c r="I190" s="506"/>
      <c r="J190" s="506"/>
      <c r="K190" s="506"/>
      <c r="L190" s="506"/>
      <c r="M190" s="506"/>
      <c r="N190" s="506"/>
      <c r="O190" s="506"/>
      <c r="P190" s="506"/>
      <c r="Q190" s="506"/>
      <c r="R190" s="506"/>
      <c r="S190" s="506"/>
      <c r="T190" s="506"/>
      <c r="U190" s="506"/>
      <c r="V190" s="506"/>
      <c r="W190" s="506"/>
      <c r="X190" s="506"/>
      <c r="Y190" s="506"/>
      <c r="Z190" s="506"/>
      <c r="AA190" s="506"/>
      <c r="AB190" s="506"/>
      <c r="AC190" s="506"/>
      <c r="AD190" s="506"/>
      <c r="AE190" s="506"/>
      <c r="AF190" s="506"/>
      <c r="AG190" s="506"/>
      <c r="AH190" s="506"/>
      <c r="AI190" s="506"/>
      <c r="AJ190" s="506"/>
      <c r="AK190" s="506"/>
      <c r="AL190" s="506"/>
      <c r="AM190" s="506"/>
      <c r="AN190" s="506"/>
      <c r="AO190" s="506"/>
      <c r="AP190" s="506"/>
      <c r="AQ190" s="506"/>
      <c r="AR190" s="506"/>
      <c r="AS190" s="506"/>
      <c r="AT190" s="506"/>
      <c r="AU190" s="506"/>
      <c r="AV190" s="506"/>
      <c r="AW190" s="506"/>
      <c r="AX190" s="506"/>
      <c r="AY190" s="506"/>
      <c r="AZ190" s="506"/>
      <c r="BA190" s="506"/>
      <c r="BB190" s="506"/>
      <c r="BC190" s="506"/>
      <c r="BD190" s="506"/>
      <c r="BE190" s="506"/>
      <c r="BF190" s="506"/>
      <c r="BG190" s="506"/>
      <c r="BH190" s="506"/>
      <c r="BI190" s="506"/>
      <c r="BJ190" s="506"/>
      <c r="BK190" s="506"/>
      <c r="BL190" s="506"/>
      <c r="BM190" s="506"/>
      <c r="BN190" s="506"/>
      <c r="BO190" s="506"/>
      <c r="BP190" s="506"/>
      <c r="BQ190" s="506"/>
      <c r="BR190" s="506"/>
      <c r="BS190" s="506"/>
      <c r="BT190" s="506"/>
      <c r="BU190" s="506"/>
      <c r="BV190" s="506"/>
      <c r="BW190" s="506"/>
      <c r="BX190" s="506"/>
      <c r="BY190" s="506"/>
      <c r="BZ190" s="506"/>
      <c r="CA190" s="506"/>
      <c r="CB190" s="506"/>
      <c r="CC190" s="506"/>
      <c r="CD190" s="506"/>
      <c r="CE190" s="506"/>
      <c r="CF190" s="506"/>
      <c r="CG190" s="506"/>
      <c r="CH190" s="506"/>
      <c r="CI190" s="506"/>
      <c r="CJ190" s="506"/>
      <c r="CK190" s="506"/>
      <c r="CL190" s="506"/>
      <c r="CM190" s="506"/>
      <c r="CN190" s="506"/>
      <c r="CO190" s="506"/>
      <c r="CP190" s="506"/>
      <c r="CQ190" s="506"/>
      <c r="CR190" s="506"/>
      <c r="CS190" s="506"/>
      <c r="CT190" s="506"/>
      <c r="CU190" s="506"/>
      <c r="CV190" s="506"/>
      <c r="CW190" s="506"/>
      <c r="CX190" s="506"/>
      <c r="CY190" s="506"/>
      <c r="CZ190" s="506"/>
      <c r="DA190" s="506"/>
      <c r="DB190" s="506"/>
      <c r="DC190" s="506"/>
      <c r="DD190" s="506"/>
      <c r="DE190" s="506"/>
      <c r="DF190" s="506"/>
      <c r="DG190" s="506"/>
      <c r="DH190" s="506"/>
      <c r="DI190" s="506"/>
      <c r="DJ190" s="506"/>
      <c r="DK190" s="506"/>
      <c r="DL190" s="506"/>
      <c r="DM190" s="506"/>
      <c r="DN190" s="506"/>
      <c r="DO190" s="506"/>
      <c r="DP190" s="506"/>
      <c r="DQ190" s="506"/>
      <c r="DR190" s="506"/>
      <c r="DS190" s="506"/>
      <c r="DT190" s="506"/>
      <c r="DU190" s="506"/>
      <c r="DV190" s="506"/>
      <c r="DW190" s="506"/>
      <c r="DX190" s="506"/>
      <c r="DY190" s="506"/>
      <c r="DZ190" s="506"/>
      <c r="EA190" s="506"/>
      <c r="EB190" s="506"/>
      <c r="EC190" s="506"/>
      <c r="ED190" s="506"/>
      <c r="EE190" s="506"/>
      <c r="EF190" s="506"/>
      <c r="EG190" s="506"/>
      <c r="EH190" s="506"/>
      <c r="EI190" s="506"/>
      <c r="EJ190" s="506"/>
    </row>
    <row r="191" spans="2:140" x14ac:dyDescent="0.25">
      <c r="B191" s="506"/>
      <c r="C191" s="506"/>
      <c r="D191" s="506"/>
      <c r="E191" s="506"/>
      <c r="F191" s="506"/>
      <c r="G191" s="506"/>
      <c r="H191" s="506"/>
      <c r="I191" s="506"/>
      <c r="J191" s="506"/>
      <c r="K191" s="506"/>
      <c r="L191" s="506"/>
      <c r="M191" s="506"/>
      <c r="N191" s="506"/>
      <c r="O191" s="506"/>
      <c r="P191" s="506"/>
      <c r="Q191" s="506"/>
      <c r="R191" s="506"/>
      <c r="S191" s="506"/>
      <c r="T191" s="506"/>
      <c r="U191" s="506"/>
      <c r="V191" s="506"/>
      <c r="W191" s="506"/>
      <c r="X191" s="506"/>
      <c r="Y191" s="506"/>
      <c r="Z191" s="506"/>
      <c r="AA191" s="506"/>
      <c r="AB191" s="506"/>
      <c r="AC191" s="506"/>
      <c r="AD191" s="506"/>
      <c r="AE191" s="506"/>
      <c r="AF191" s="506"/>
      <c r="AG191" s="506"/>
      <c r="AH191" s="506"/>
      <c r="AI191" s="506"/>
      <c r="AJ191" s="506"/>
      <c r="AK191" s="506"/>
      <c r="AL191" s="506"/>
      <c r="AM191" s="506"/>
      <c r="AN191" s="506"/>
      <c r="AO191" s="506"/>
      <c r="AP191" s="506"/>
      <c r="AQ191" s="506"/>
      <c r="AR191" s="506"/>
      <c r="AS191" s="506"/>
      <c r="AT191" s="506"/>
      <c r="AU191" s="506"/>
      <c r="AV191" s="506"/>
      <c r="AW191" s="506"/>
      <c r="AX191" s="506"/>
      <c r="AY191" s="506"/>
      <c r="AZ191" s="506"/>
      <c r="BA191" s="506"/>
      <c r="BB191" s="506"/>
      <c r="BC191" s="506"/>
      <c r="BD191" s="506"/>
      <c r="BE191" s="506"/>
      <c r="BF191" s="506"/>
      <c r="BG191" s="506"/>
      <c r="BH191" s="506"/>
      <c r="BI191" s="506"/>
      <c r="BJ191" s="506"/>
      <c r="BK191" s="506"/>
      <c r="BL191" s="506"/>
      <c r="BM191" s="506"/>
      <c r="BN191" s="506"/>
      <c r="BO191" s="506"/>
      <c r="BP191" s="506"/>
      <c r="BQ191" s="506"/>
      <c r="BR191" s="506"/>
      <c r="BS191" s="506"/>
      <c r="BT191" s="506"/>
      <c r="BU191" s="506"/>
      <c r="BV191" s="506"/>
      <c r="BW191" s="506"/>
      <c r="BX191" s="506"/>
      <c r="BY191" s="506"/>
      <c r="BZ191" s="506"/>
      <c r="CA191" s="506"/>
      <c r="CB191" s="506"/>
      <c r="CC191" s="506"/>
      <c r="CD191" s="506"/>
      <c r="CE191" s="506"/>
      <c r="CF191" s="506"/>
      <c r="CG191" s="506"/>
      <c r="CH191" s="506"/>
      <c r="CI191" s="506"/>
      <c r="CJ191" s="506"/>
      <c r="CK191" s="506"/>
      <c r="CL191" s="506"/>
      <c r="CM191" s="506"/>
      <c r="CN191" s="506"/>
      <c r="CO191" s="506"/>
      <c r="CP191" s="506"/>
      <c r="CQ191" s="506"/>
      <c r="CR191" s="506"/>
      <c r="CS191" s="506"/>
      <c r="CT191" s="506"/>
      <c r="CU191" s="506"/>
      <c r="CV191" s="506"/>
      <c r="CW191" s="506"/>
      <c r="CX191" s="506"/>
      <c r="CY191" s="506"/>
      <c r="CZ191" s="506"/>
      <c r="DA191" s="506"/>
      <c r="DB191" s="506"/>
      <c r="DC191" s="506"/>
      <c r="DD191" s="506"/>
      <c r="DE191" s="506"/>
      <c r="DF191" s="506"/>
      <c r="DG191" s="506"/>
      <c r="DH191" s="506"/>
      <c r="DI191" s="506"/>
      <c r="DJ191" s="506"/>
      <c r="DK191" s="506"/>
      <c r="DL191" s="506"/>
      <c r="DM191" s="506"/>
      <c r="DN191" s="506"/>
      <c r="DO191" s="506"/>
      <c r="DP191" s="506"/>
      <c r="DQ191" s="506"/>
      <c r="DR191" s="506"/>
      <c r="DS191" s="506"/>
      <c r="DT191" s="506"/>
      <c r="DU191" s="506"/>
      <c r="DV191" s="506"/>
      <c r="DW191" s="506"/>
      <c r="DX191" s="506"/>
      <c r="DY191" s="506"/>
      <c r="DZ191" s="506"/>
      <c r="EA191" s="506"/>
      <c r="EB191" s="506"/>
      <c r="EC191" s="506"/>
      <c r="ED191" s="506"/>
      <c r="EE191" s="506"/>
      <c r="EF191" s="506"/>
      <c r="EG191" s="506"/>
      <c r="EH191" s="506"/>
      <c r="EI191" s="506"/>
      <c r="EJ191" s="506"/>
    </row>
    <row r="192" spans="2:140" x14ac:dyDescent="0.25">
      <c r="B192" s="506"/>
      <c r="C192" s="506"/>
      <c r="D192" s="506"/>
      <c r="E192" s="506"/>
      <c r="F192" s="506"/>
      <c r="G192" s="506"/>
      <c r="H192" s="506"/>
      <c r="I192" s="506"/>
      <c r="J192" s="506"/>
      <c r="K192" s="506"/>
      <c r="L192" s="506"/>
      <c r="M192" s="506"/>
      <c r="N192" s="506"/>
      <c r="O192" s="506"/>
      <c r="P192" s="506"/>
      <c r="Q192" s="506"/>
      <c r="R192" s="506"/>
      <c r="S192" s="506"/>
      <c r="T192" s="506"/>
      <c r="U192" s="506"/>
      <c r="V192" s="506"/>
      <c r="W192" s="506"/>
      <c r="X192" s="506"/>
      <c r="Y192" s="506"/>
      <c r="Z192" s="506"/>
      <c r="AA192" s="506"/>
      <c r="AB192" s="506"/>
      <c r="AC192" s="506"/>
      <c r="AD192" s="506"/>
      <c r="AE192" s="506"/>
      <c r="AF192" s="506"/>
      <c r="AG192" s="506"/>
      <c r="AH192" s="506"/>
      <c r="AI192" s="506"/>
      <c r="AJ192" s="506"/>
      <c r="AK192" s="506"/>
      <c r="AL192" s="506"/>
      <c r="AM192" s="506"/>
      <c r="AN192" s="506"/>
      <c r="AO192" s="506"/>
      <c r="AP192" s="506"/>
      <c r="AQ192" s="506"/>
      <c r="AR192" s="506"/>
      <c r="AS192" s="506"/>
      <c r="AT192" s="506"/>
      <c r="AU192" s="506"/>
      <c r="AV192" s="506"/>
      <c r="AW192" s="506"/>
      <c r="AX192" s="506"/>
      <c r="AY192" s="506"/>
      <c r="AZ192" s="506"/>
      <c r="BA192" s="506"/>
      <c r="BB192" s="506"/>
      <c r="BC192" s="506"/>
      <c r="BD192" s="506"/>
      <c r="BE192" s="506"/>
      <c r="BF192" s="506"/>
      <c r="BG192" s="506"/>
      <c r="BH192" s="506"/>
      <c r="BI192" s="506"/>
      <c r="BJ192" s="506"/>
      <c r="BK192" s="506"/>
      <c r="BL192" s="506"/>
      <c r="BM192" s="506"/>
      <c r="BN192" s="506"/>
      <c r="BO192" s="506"/>
      <c r="BP192" s="506"/>
      <c r="BQ192" s="506"/>
      <c r="BR192" s="506"/>
      <c r="BS192" s="506"/>
      <c r="BT192" s="506"/>
      <c r="BU192" s="506"/>
      <c r="BV192" s="506"/>
      <c r="BW192" s="506"/>
      <c r="BX192" s="506"/>
      <c r="BY192" s="506"/>
      <c r="BZ192" s="506"/>
      <c r="CA192" s="506"/>
      <c r="CB192" s="506"/>
      <c r="CC192" s="506"/>
      <c r="CD192" s="506"/>
      <c r="CE192" s="506"/>
      <c r="CF192" s="506"/>
      <c r="CG192" s="506"/>
      <c r="CH192" s="506"/>
      <c r="CI192" s="506"/>
      <c r="CJ192" s="506"/>
      <c r="CK192" s="506"/>
      <c r="CL192" s="506"/>
      <c r="CM192" s="506"/>
      <c r="CN192" s="506"/>
      <c r="CO192" s="506"/>
      <c r="CP192" s="506"/>
      <c r="CQ192" s="506"/>
      <c r="CR192" s="506"/>
      <c r="CS192" s="506"/>
      <c r="CT192" s="506"/>
      <c r="CU192" s="506"/>
      <c r="CV192" s="506"/>
      <c r="CW192" s="506"/>
      <c r="CX192" s="506"/>
      <c r="CY192" s="506"/>
      <c r="CZ192" s="506"/>
      <c r="DA192" s="506"/>
      <c r="DB192" s="506"/>
      <c r="DC192" s="506"/>
      <c r="DD192" s="506"/>
      <c r="DE192" s="506"/>
      <c r="DF192" s="506"/>
      <c r="DG192" s="506"/>
      <c r="DH192" s="506"/>
      <c r="DI192" s="506"/>
      <c r="DJ192" s="506"/>
      <c r="DK192" s="506"/>
      <c r="DL192" s="506"/>
      <c r="DM192" s="506"/>
      <c r="DN192" s="506"/>
      <c r="DO192" s="506"/>
      <c r="DP192" s="506"/>
      <c r="DQ192" s="506"/>
      <c r="DR192" s="506"/>
      <c r="DS192" s="506"/>
      <c r="DT192" s="506"/>
      <c r="DU192" s="506"/>
      <c r="DV192" s="506"/>
      <c r="DW192" s="506"/>
      <c r="DX192" s="506"/>
      <c r="DY192" s="506"/>
      <c r="DZ192" s="506"/>
      <c r="EA192" s="506"/>
      <c r="EB192" s="506"/>
      <c r="EC192" s="506"/>
      <c r="ED192" s="506"/>
      <c r="EE192" s="506"/>
      <c r="EF192" s="506"/>
      <c r="EG192" s="506"/>
      <c r="EH192" s="506"/>
      <c r="EI192" s="506"/>
      <c r="EJ192" s="506"/>
    </row>
    <row r="193" spans="2:140" x14ac:dyDescent="0.25">
      <c r="B193" s="506"/>
      <c r="C193" s="506"/>
      <c r="D193" s="506"/>
      <c r="E193" s="506"/>
      <c r="F193" s="506"/>
      <c r="G193" s="506"/>
      <c r="H193" s="506"/>
      <c r="I193" s="506"/>
      <c r="J193" s="506"/>
      <c r="K193" s="506"/>
      <c r="L193" s="506"/>
      <c r="M193" s="506"/>
      <c r="N193" s="506"/>
      <c r="O193" s="506"/>
      <c r="P193" s="506"/>
      <c r="Q193" s="506"/>
      <c r="R193" s="506"/>
      <c r="S193" s="506"/>
      <c r="T193" s="506"/>
      <c r="U193" s="506"/>
      <c r="V193" s="506"/>
      <c r="W193" s="506"/>
      <c r="X193" s="506"/>
      <c r="Y193" s="506"/>
      <c r="Z193" s="506"/>
      <c r="AA193" s="506"/>
      <c r="AB193" s="506"/>
      <c r="AC193" s="506"/>
      <c r="AD193" s="506"/>
      <c r="AE193" s="506"/>
      <c r="AF193" s="506"/>
      <c r="AG193" s="506"/>
      <c r="AH193" s="506"/>
      <c r="AI193" s="506"/>
      <c r="AJ193" s="506"/>
      <c r="AK193" s="506"/>
      <c r="AL193" s="506"/>
      <c r="AM193" s="506"/>
      <c r="AN193" s="506"/>
      <c r="AO193" s="506"/>
      <c r="AP193" s="506"/>
      <c r="AQ193" s="506"/>
      <c r="AR193" s="506"/>
      <c r="AS193" s="506"/>
      <c r="AT193" s="506"/>
      <c r="AU193" s="506"/>
      <c r="AV193" s="506"/>
      <c r="AW193" s="506"/>
      <c r="AX193" s="506"/>
      <c r="AY193" s="506"/>
      <c r="AZ193" s="506"/>
      <c r="BA193" s="506"/>
      <c r="BB193" s="506"/>
      <c r="BC193" s="506"/>
      <c r="BD193" s="506"/>
      <c r="BE193" s="506"/>
      <c r="BF193" s="506"/>
      <c r="BG193" s="506"/>
      <c r="BH193" s="506"/>
      <c r="BI193" s="506"/>
      <c r="BJ193" s="506"/>
      <c r="BK193" s="506"/>
      <c r="BL193" s="506"/>
      <c r="BM193" s="506"/>
      <c r="BN193" s="506"/>
      <c r="BO193" s="506"/>
      <c r="BP193" s="506"/>
      <c r="BQ193" s="506"/>
      <c r="BR193" s="506"/>
      <c r="BS193" s="506"/>
      <c r="BT193" s="506"/>
      <c r="BU193" s="506"/>
      <c r="BV193" s="506"/>
      <c r="BW193" s="506"/>
      <c r="BX193" s="506"/>
      <c r="BY193" s="506"/>
      <c r="BZ193" s="506"/>
      <c r="CA193" s="506"/>
      <c r="CB193" s="506"/>
      <c r="CC193" s="506"/>
      <c r="CD193" s="506"/>
      <c r="CE193" s="506"/>
      <c r="CF193" s="506"/>
      <c r="CG193" s="506"/>
      <c r="CH193" s="506"/>
      <c r="CI193" s="506"/>
      <c r="CJ193" s="506"/>
      <c r="CK193" s="506"/>
      <c r="CL193" s="506"/>
      <c r="CM193" s="506"/>
      <c r="CN193" s="506"/>
      <c r="CO193" s="506"/>
      <c r="CP193" s="506"/>
      <c r="CQ193" s="506"/>
      <c r="CR193" s="506"/>
      <c r="CS193" s="506"/>
      <c r="CT193" s="506"/>
      <c r="CU193" s="506"/>
      <c r="CV193" s="506"/>
      <c r="CW193" s="506"/>
      <c r="CX193" s="506"/>
      <c r="CY193" s="506"/>
      <c r="CZ193" s="506"/>
      <c r="DA193" s="506"/>
      <c r="DB193" s="506"/>
      <c r="DC193" s="506"/>
      <c r="DD193" s="506"/>
      <c r="DE193" s="506"/>
      <c r="DF193" s="506"/>
      <c r="DG193" s="506"/>
      <c r="DH193" s="506"/>
      <c r="DI193" s="506"/>
      <c r="DJ193" s="506"/>
      <c r="DK193" s="506"/>
      <c r="DL193" s="506"/>
      <c r="DM193" s="506"/>
      <c r="DN193" s="506"/>
      <c r="DO193" s="506"/>
      <c r="DP193" s="506"/>
      <c r="DQ193" s="506"/>
      <c r="DR193" s="506"/>
      <c r="DS193" s="506"/>
      <c r="DT193" s="506"/>
      <c r="DU193" s="506"/>
      <c r="DV193" s="506"/>
      <c r="DW193" s="506"/>
      <c r="DX193" s="506"/>
      <c r="DY193" s="506"/>
      <c r="DZ193" s="506"/>
      <c r="EA193" s="506"/>
      <c r="EB193" s="506"/>
      <c r="EC193" s="506"/>
      <c r="ED193" s="506"/>
      <c r="EE193" s="506"/>
      <c r="EF193" s="506"/>
      <c r="EG193" s="506"/>
      <c r="EH193" s="506"/>
      <c r="EI193" s="506"/>
      <c r="EJ193" s="506"/>
    </row>
    <row r="194" spans="2:140" x14ac:dyDescent="0.25">
      <c r="B194" s="506"/>
      <c r="C194" s="506"/>
      <c r="D194" s="506"/>
      <c r="E194" s="506"/>
      <c r="F194" s="506"/>
      <c r="G194" s="506"/>
      <c r="H194" s="506"/>
      <c r="I194" s="506"/>
      <c r="J194" s="506"/>
      <c r="K194" s="506"/>
      <c r="L194" s="506"/>
      <c r="M194" s="506"/>
      <c r="N194" s="506"/>
      <c r="O194" s="506"/>
      <c r="P194" s="506"/>
      <c r="Q194" s="506"/>
      <c r="R194" s="506"/>
      <c r="S194" s="506"/>
      <c r="T194" s="506"/>
      <c r="U194" s="506"/>
      <c r="V194" s="506"/>
      <c r="W194" s="506"/>
      <c r="X194" s="506"/>
      <c r="Y194" s="506"/>
      <c r="Z194" s="506"/>
      <c r="AA194" s="506"/>
      <c r="AB194" s="506"/>
      <c r="AC194" s="506"/>
      <c r="AD194" s="506"/>
      <c r="AE194" s="506"/>
      <c r="AF194" s="506"/>
      <c r="AG194" s="506"/>
      <c r="AH194" s="506"/>
      <c r="AI194" s="506"/>
      <c r="AJ194" s="506"/>
      <c r="AK194" s="506"/>
      <c r="AL194" s="506"/>
      <c r="AM194" s="506"/>
      <c r="AN194" s="506"/>
      <c r="AO194" s="506"/>
      <c r="AP194" s="506"/>
      <c r="AQ194" s="506"/>
      <c r="AR194" s="506"/>
      <c r="AS194" s="506"/>
      <c r="AT194" s="506"/>
      <c r="AU194" s="506"/>
      <c r="AV194" s="506"/>
      <c r="AW194" s="506"/>
      <c r="AX194" s="506"/>
      <c r="AY194" s="506"/>
      <c r="AZ194" s="506"/>
      <c r="BA194" s="506"/>
      <c r="BB194" s="506"/>
      <c r="BC194" s="506"/>
      <c r="BD194" s="506"/>
      <c r="BE194" s="506"/>
      <c r="BF194" s="506"/>
      <c r="BG194" s="506"/>
      <c r="BH194" s="506"/>
      <c r="BI194" s="506"/>
      <c r="BJ194" s="506"/>
      <c r="BK194" s="506"/>
      <c r="BL194" s="506"/>
      <c r="BM194" s="506"/>
      <c r="BN194" s="506"/>
      <c r="BO194" s="506"/>
      <c r="BP194" s="506"/>
      <c r="BQ194" s="506"/>
      <c r="BR194" s="506"/>
      <c r="BS194" s="506"/>
      <c r="BT194" s="506"/>
      <c r="BU194" s="506"/>
      <c r="BV194" s="506"/>
      <c r="BW194" s="506"/>
      <c r="BX194" s="506"/>
      <c r="BY194" s="506"/>
      <c r="BZ194" s="506"/>
      <c r="CA194" s="506"/>
      <c r="CB194" s="506"/>
      <c r="CC194" s="506"/>
      <c r="CD194" s="506"/>
      <c r="CE194" s="506"/>
      <c r="CF194" s="506"/>
      <c r="CG194" s="506"/>
      <c r="CH194" s="506"/>
      <c r="CI194" s="506"/>
      <c r="CJ194" s="506"/>
      <c r="CK194" s="506"/>
      <c r="CL194" s="506"/>
      <c r="CM194" s="506"/>
      <c r="CN194" s="506"/>
      <c r="CO194" s="506"/>
      <c r="CP194" s="506"/>
      <c r="CQ194" s="506"/>
      <c r="CR194" s="506"/>
      <c r="CS194" s="506"/>
      <c r="CT194" s="506"/>
      <c r="CU194" s="506"/>
      <c r="CV194" s="506"/>
      <c r="CW194" s="506"/>
      <c r="CX194" s="506"/>
      <c r="CY194" s="506"/>
      <c r="CZ194" s="506"/>
      <c r="DA194" s="506"/>
      <c r="DB194" s="506"/>
      <c r="DC194" s="506"/>
      <c r="DD194" s="506"/>
      <c r="DE194" s="506"/>
      <c r="DF194" s="506"/>
      <c r="DG194" s="506"/>
      <c r="DH194" s="506"/>
      <c r="DI194" s="506"/>
      <c r="DJ194" s="506"/>
      <c r="DK194" s="506"/>
      <c r="DL194" s="506"/>
      <c r="DM194" s="506"/>
      <c r="DN194" s="506"/>
      <c r="DO194" s="506"/>
      <c r="DP194" s="506"/>
      <c r="DQ194" s="506"/>
      <c r="DR194" s="506"/>
      <c r="DS194" s="506"/>
      <c r="DT194" s="506"/>
      <c r="DU194" s="506"/>
      <c r="DV194" s="506"/>
      <c r="DW194" s="506"/>
      <c r="DX194" s="506"/>
      <c r="DY194" s="506"/>
      <c r="DZ194" s="506"/>
      <c r="EA194" s="506"/>
      <c r="EB194" s="506"/>
      <c r="EC194" s="506"/>
      <c r="ED194" s="506"/>
      <c r="EE194" s="506"/>
      <c r="EF194" s="506"/>
      <c r="EG194" s="506"/>
      <c r="EH194" s="506"/>
      <c r="EI194" s="506"/>
      <c r="EJ194" s="506"/>
    </row>
    <row r="195" spans="2:140" x14ac:dyDescent="0.25">
      <c r="B195" s="506"/>
      <c r="C195" s="506"/>
      <c r="D195" s="506"/>
      <c r="E195" s="506"/>
      <c r="F195" s="506"/>
      <c r="G195" s="506"/>
      <c r="H195" s="506"/>
      <c r="I195" s="506"/>
      <c r="J195" s="506"/>
      <c r="K195" s="506"/>
      <c r="L195" s="506"/>
      <c r="M195" s="506"/>
      <c r="N195" s="506"/>
      <c r="O195" s="506"/>
      <c r="P195" s="506"/>
      <c r="Q195" s="506"/>
      <c r="R195" s="506"/>
      <c r="S195" s="506"/>
      <c r="T195" s="506"/>
      <c r="U195" s="506"/>
      <c r="V195" s="506"/>
      <c r="W195" s="506"/>
      <c r="X195" s="506"/>
      <c r="Y195" s="506"/>
      <c r="Z195" s="506"/>
      <c r="AA195" s="506"/>
      <c r="AB195" s="506"/>
      <c r="AC195" s="506"/>
      <c r="AD195" s="506"/>
      <c r="AE195" s="506"/>
      <c r="AF195" s="506"/>
      <c r="AG195" s="506"/>
      <c r="AH195" s="506"/>
      <c r="AI195" s="506"/>
      <c r="AJ195" s="506"/>
      <c r="AK195" s="506"/>
      <c r="AL195" s="506"/>
      <c r="AM195" s="506"/>
      <c r="AN195" s="506"/>
      <c r="AO195" s="506"/>
      <c r="AP195" s="506"/>
      <c r="AQ195" s="506"/>
      <c r="AR195" s="506"/>
      <c r="AS195" s="506"/>
      <c r="AT195" s="506"/>
      <c r="AU195" s="506"/>
      <c r="AV195" s="506"/>
      <c r="AW195" s="506"/>
      <c r="AX195" s="506"/>
      <c r="AY195" s="506"/>
      <c r="AZ195" s="506"/>
      <c r="BA195" s="506"/>
      <c r="BB195" s="506"/>
      <c r="BC195" s="506"/>
      <c r="BD195" s="506"/>
      <c r="BE195" s="506"/>
      <c r="BF195" s="506"/>
      <c r="BG195" s="506"/>
      <c r="BH195" s="506"/>
      <c r="BI195" s="506"/>
      <c r="BJ195" s="506"/>
      <c r="BK195" s="506"/>
      <c r="BL195" s="506"/>
      <c r="BM195" s="506"/>
      <c r="BN195" s="506"/>
      <c r="BO195" s="506"/>
      <c r="BP195" s="506"/>
      <c r="BQ195" s="506"/>
      <c r="BR195" s="506"/>
      <c r="BS195" s="506"/>
      <c r="BT195" s="506"/>
      <c r="BU195" s="506"/>
      <c r="BV195" s="506"/>
      <c r="BW195" s="506"/>
      <c r="BX195" s="506"/>
      <c r="BY195" s="506"/>
      <c r="BZ195" s="506"/>
      <c r="CA195" s="506"/>
      <c r="CB195" s="506"/>
      <c r="CC195" s="506"/>
      <c r="CD195" s="506"/>
      <c r="CE195" s="506"/>
      <c r="CF195" s="506"/>
      <c r="CG195" s="506"/>
      <c r="CH195" s="506"/>
      <c r="CI195" s="506"/>
      <c r="CJ195" s="506"/>
      <c r="CK195" s="506"/>
      <c r="CL195" s="506"/>
      <c r="CM195" s="506"/>
      <c r="CN195" s="506"/>
      <c r="CO195" s="506"/>
      <c r="CP195" s="506"/>
      <c r="CQ195" s="506"/>
      <c r="CR195" s="506"/>
      <c r="CS195" s="506"/>
      <c r="CT195" s="506"/>
      <c r="CU195" s="506"/>
      <c r="CV195" s="506"/>
      <c r="CW195" s="506"/>
      <c r="CX195" s="506"/>
      <c r="CY195" s="506"/>
      <c r="CZ195" s="506"/>
      <c r="DA195" s="506"/>
      <c r="DB195" s="506"/>
      <c r="DC195" s="506"/>
      <c r="DD195" s="506"/>
      <c r="DE195" s="506"/>
      <c r="DF195" s="506"/>
      <c r="DG195" s="506"/>
      <c r="DH195" s="506"/>
      <c r="DI195" s="506"/>
      <c r="DJ195" s="506"/>
      <c r="DK195" s="506"/>
      <c r="DL195" s="506"/>
      <c r="DM195" s="506"/>
      <c r="DN195" s="506"/>
      <c r="DO195" s="506"/>
      <c r="DP195" s="506"/>
      <c r="DQ195" s="506"/>
      <c r="DR195" s="506"/>
      <c r="DS195" s="506"/>
      <c r="DT195" s="506"/>
      <c r="DU195" s="506"/>
      <c r="DV195" s="506"/>
      <c r="DW195" s="506"/>
      <c r="DX195" s="506"/>
      <c r="DY195" s="506"/>
      <c r="DZ195" s="506"/>
      <c r="EA195" s="506"/>
      <c r="EB195" s="506"/>
      <c r="EC195" s="506"/>
      <c r="ED195" s="506"/>
      <c r="EE195" s="506"/>
      <c r="EF195" s="506"/>
      <c r="EG195" s="506"/>
      <c r="EH195" s="506"/>
      <c r="EI195" s="506"/>
      <c r="EJ195" s="506"/>
    </row>
    <row r="196" spans="2:140" x14ac:dyDescent="0.25">
      <c r="B196" s="506"/>
      <c r="C196" s="506"/>
      <c r="D196" s="506"/>
      <c r="E196" s="506"/>
      <c r="F196" s="506"/>
      <c r="G196" s="506"/>
      <c r="H196" s="506"/>
      <c r="I196" s="506"/>
      <c r="J196" s="506"/>
      <c r="K196" s="506"/>
      <c r="L196" s="506"/>
      <c r="M196" s="506"/>
      <c r="N196" s="506"/>
      <c r="O196" s="506"/>
      <c r="P196" s="506"/>
      <c r="Q196" s="506"/>
      <c r="R196" s="506"/>
      <c r="S196" s="506"/>
      <c r="T196" s="506"/>
      <c r="U196" s="506"/>
      <c r="V196" s="506"/>
      <c r="W196" s="506"/>
      <c r="X196" s="506"/>
      <c r="Y196" s="506"/>
      <c r="Z196" s="506"/>
      <c r="AA196" s="506"/>
      <c r="AB196" s="506"/>
      <c r="AC196" s="506"/>
      <c r="AD196" s="506"/>
      <c r="AE196" s="506"/>
      <c r="AF196" s="506"/>
      <c r="AG196" s="506"/>
      <c r="AH196" s="506"/>
      <c r="AI196" s="506"/>
      <c r="AJ196" s="506"/>
      <c r="AK196" s="506"/>
      <c r="AL196" s="506"/>
      <c r="AM196" s="506"/>
      <c r="AN196" s="506"/>
      <c r="AO196" s="506"/>
      <c r="AP196" s="506"/>
      <c r="AQ196" s="506"/>
      <c r="AR196" s="506"/>
      <c r="AS196" s="506"/>
      <c r="AT196" s="506"/>
      <c r="AU196" s="506"/>
      <c r="AV196" s="506"/>
      <c r="AW196" s="506"/>
      <c r="AX196" s="506"/>
      <c r="AY196" s="506"/>
      <c r="AZ196" s="506"/>
      <c r="BA196" s="506"/>
      <c r="BB196" s="506"/>
      <c r="BC196" s="506"/>
      <c r="BD196" s="506"/>
      <c r="BE196" s="506"/>
      <c r="BF196" s="506"/>
      <c r="BG196" s="506"/>
      <c r="BH196" s="506"/>
      <c r="BI196" s="506"/>
      <c r="BJ196" s="506"/>
      <c r="BK196" s="506"/>
      <c r="BL196" s="506"/>
      <c r="BM196" s="506"/>
      <c r="BN196" s="506"/>
      <c r="BO196" s="506"/>
      <c r="BP196" s="506"/>
      <c r="BQ196" s="506"/>
      <c r="BR196" s="506"/>
      <c r="BS196" s="506"/>
      <c r="BT196" s="506"/>
      <c r="BU196" s="506"/>
      <c r="BV196" s="506"/>
      <c r="BW196" s="506"/>
      <c r="BX196" s="506"/>
      <c r="BY196" s="506"/>
      <c r="BZ196" s="506"/>
      <c r="CA196" s="506"/>
      <c r="CB196" s="506"/>
      <c r="CC196" s="506"/>
      <c r="CD196" s="506"/>
      <c r="CE196" s="506"/>
      <c r="CF196" s="506"/>
      <c r="CG196" s="506"/>
      <c r="CH196" s="506"/>
      <c r="CI196" s="506"/>
      <c r="CJ196" s="506"/>
      <c r="CK196" s="506"/>
      <c r="CL196" s="506"/>
      <c r="CM196" s="506"/>
      <c r="CN196" s="506"/>
      <c r="CO196" s="506"/>
      <c r="CP196" s="506"/>
      <c r="CQ196" s="506"/>
      <c r="CR196" s="506"/>
      <c r="CS196" s="506"/>
      <c r="CT196" s="506"/>
      <c r="CU196" s="506"/>
      <c r="CV196" s="506"/>
      <c r="CW196" s="506"/>
      <c r="CX196" s="506"/>
      <c r="CY196" s="506"/>
      <c r="CZ196" s="506"/>
      <c r="DA196" s="506"/>
      <c r="DB196" s="506"/>
      <c r="DC196" s="506"/>
      <c r="DD196" s="506"/>
      <c r="DE196" s="506"/>
      <c r="DF196" s="506"/>
      <c r="DG196" s="506"/>
      <c r="DH196" s="506"/>
      <c r="DI196" s="506"/>
      <c r="DJ196" s="506"/>
      <c r="DK196" s="506"/>
      <c r="DL196" s="506"/>
      <c r="DM196" s="506"/>
      <c r="DN196" s="506"/>
      <c r="DO196" s="506"/>
      <c r="DP196" s="506"/>
      <c r="DQ196" s="506"/>
      <c r="DR196" s="506"/>
      <c r="DS196" s="506"/>
      <c r="DT196" s="506"/>
      <c r="DU196" s="506"/>
      <c r="DV196" s="506"/>
      <c r="DW196" s="506"/>
      <c r="DX196" s="506"/>
      <c r="DY196" s="506"/>
      <c r="DZ196" s="506"/>
      <c r="EA196" s="506"/>
      <c r="EB196" s="506"/>
      <c r="EC196" s="506"/>
      <c r="ED196" s="506"/>
      <c r="EE196" s="506"/>
      <c r="EF196" s="506"/>
      <c r="EG196" s="506"/>
      <c r="EH196" s="506"/>
      <c r="EI196" s="506"/>
      <c r="EJ196" s="506"/>
    </row>
    <row r="197" spans="2:140" x14ac:dyDescent="0.25">
      <c r="B197" s="506"/>
      <c r="C197" s="506"/>
      <c r="D197" s="506"/>
      <c r="E197" s="506"/>
      <c r="F197" s="506"/>
      <c r="G197" s="506"/>
      <c r="H197" s="506"/>
      <c r="I197" s="506"/>
      <c r="J197" s="506"/>
      <c r="K197" s="506"/>
      <c r="L197" s="506"/>
      <c r="M197" s="506"/>
      <c r="N197" s="506"/>
      <c r="O197" s="506"/>
      <c r="P197" s="506"/>
      <c r="Q197" s="506"/>
      <c r="R197" s="506"/>
      <c r="S197" s="506"/>
      <c r="T197" s="506"/>
      <c r="U197" s="506"/>
      <c r="V197" s="506"/>
      <c r="W197" s="506"/>
      <c r="X197" s="506"/>
      <c r="Y197" s="506"/>
      <c r="Z197" s="506"/>
      <c r="AA197" s="506"/>
      <c r="AB197" s="506"/>
      <c r="AC197" s="506"/>
      <c r="AD197" s="506"/>
      <c r="AE197" s="506"/>
      <c r="AF197" s="506"/>
      <c r="AG197" s="506"/>
      <c r="AH197" s="506"/>
      <c r="AI197" s="506"/>
      <c r="AJ197" s="506"/>
      <c r="AK197" s="506"/>
      <c r="AL197" s="506"/>
      <c r="AM197" s="506"/>
      <c r="AN197" s="506"/>
      <c r="AO197" s="506"/>
      <c r="AP197" s="506"/>
      <c r="AQ197" s="506"/>
      <c r="AR197" s="506"/>
      <c r="AS197" s="506"/>
      <c r="AT197" s="506"/>
      <c r="AU197" s="506"/>
      <c r="AV197" s="506"/>
      <c r="AW197" s="506"/>
      <c r="AX197" s="506"/>
      <c r="AY197" s="506"/>
      <c r="AZ197" s="506"/>
      <c r="BA197" s="506"/>
      <c r="BB197" s="506"/>
      <c r="BC197" s="506"/>
      <c r="BD197" s="506"/>
      <c r="BE197" s="506"/>
      <c r="BF197" s="506"/>
      <c r="BG197" s="506"/>
      <c r="BH197" s="506"/>
      <c r="BI197" s="506"/>
      <c r="BJ197" s="506"/>
      <c r="BK197" s="506"/>
      <c r="BL197" s="506"/>
      <c r="BM197" s="506"/>
      <c r="BN197" s="506"/>
      <c r="BO197" s="506"/>
      <c r="BP197" s="506"/>
      <c r="BQ197" s="506"/>
      <c r="BR197" s="506"/>
      <c r="BS197" s="506"/>
      <c r="BT197" s="506"/>
      <c r="BU197" s="506"/>
      <c r="BV197" s="506"/>
      <c r="BW197" s="506"/>
      <c r="BX197" s="506"/>
      <c r="BY197" s="506"/>
      <c r="BZ197" s="506"/>
      <c r="CA197" s="506"/>
      <c r="CB197" s="506"/>
      <c r="CC197" s="506"/>
      <c r="CD197" s="506"/>
      <c r="CE197" s="506"/>
      <c r="CF197" s="506"/>
      <c r="CG197" s="506"/>
      <c r="CH197" s="506"/>
      <c r="CI197" s="506"/>
      <c r="CJ197" s="506"/>
      <c r="CK197" s="506"/>
      <c r="CL197" s="506"/>
      <c r="CM197" s="506"/>
      <c r="CN197" s="506"/>
      <c r="CO197" s="506"/>
      <c r="CP197" s="506"/>
      <c r="CQ197" s="506"/>
      <c r="CR197" s="506"/>
      <c r="CS197" s="506"/>
      <c r="CT197" s="506"/>
      <c r="CU197" s="506"/>
      <c r="CV197" s="506"/>
      <c r="CW197" s="506"/>
      <c r="CX197" s="506"/>
      <c r="CY197" s="506"/>
      <c r="CZ197" s="506"/>
      <c r="DA197" s="506"/>
      <c r="DB197" s="506"/>
      <c r="DC197" s="506"/>
      <c r="DD197" s="506"/>
      <c r="DE197" s="506"/>
      <c r="DF197" s="506"/>
      <c r="DG197" s="506"/>
      <c r="DH197" s="506"/>
      <c r="DI197" s="506"/>
      <c r="DJ197" s="506"/>
      <c r="DK197" s="506"/>
      <c r="DL197" s="506"/>
      <c r="DM197" s="506"/>
      <c r="DN197" s="506"/>
      <c r="DO197" s="506"/>
      <c r="DP197" s="506"/>
      <c r="DQ197" s="506"/>
      <c r="DR197" s="506"/>
      <c r="DS197" s="506"/>
      <c r="DT197" s="506"/>
      <c r="DU197" s="506"/>
      <c r="DV197" s="506"/>
      <c r="DW197" s="506"/>
      <c r="DX197" s="506"/>
      <c r="DY197" s="506"/>
      <c r="DZ197" s="506"/>
      <c r="EA197" s="506"/>
      <c r="EB197" s="506"/>
      <c r="EC197" s="506"/>
      <c r="ED197" s="506"/>
      <c r="EE197" s="506"/>
      <c r="EF197" s="506"/>
      <c r="EG197" s="506"/>
      <c r="EH197" s="506"/>
      <c r="EI197" s="506"/>
      <c r="EJ197" s="506"/>
    </row>
    <row r="198" spans="2:140" x14ac:dyDescent="0.25">
      <c r="B198" s="506"/>
      <c r="C198" s="506"/>
      <c r="D198" s="506"/>
      <c r="E198" s="506"/>
      <c r="F198" s="506"/>
      <c r="G198" s="506"/>
      <c r="H198" s="506"/>
      <c r="I198" s="506"/>
      <c r="J198" s="506"/>
      <c r="K198" s="506"/>
      <c r="L198" s="506"/>
      <c r="M198" s="506"/>
      <c r="N198" s="506"/>
      <c r="O198" s="506"/>
      <c r="P198" s="506"/>
      <c r="Q198" s="506"/>
      <c r="R198" s="506"/>
      <c r="S198" s="506"/>
      <c r="T198" s="506"/>
      <c r="U198" s="506"/>
      <c r="V198" s="506"/>
      <c r="W198" s="506"/>
      <c r="X198" s="506"/>
      <c r="Y198" s="506"/>
      <c r="Z198" s="506"/>
      <c r="AA198" s="506"/>
      <c r="AB198" s="506"/>
      <c r="AC198" s="506"/>
      <c r="AD198" s="506"/>
      <c r="AE198" s="506"/>
      <c r="AF198" s="506"/>
      <c r="AG198" s="506"/>
      <c r="AH198" s="506"/>
      <c r="AI198" s="506"/>
      <c r="AJ198" s="506"/>
      <c r="AK198" s="506"/>
      <c r="AL198" s="506"/>
      <c r="AM198" s="506"/>
      <c r="AN198" s="506"/>
      <c r="AO198" s="506"/>
      <c r="AP198" s="506"/>
      <c r="AQ198" s="506"/>
      <c r="AR198" s="506"/>
      <c r="AS198" s="506"/>
      <c r="AT198" s="506"/>
      <c r="AU198" s="506"/>
      <c r="AV198" s="506"/>
      <c r="AW198" s="506"/>
      <c r="AX198" s="506"/>
      <c r="AY198" s="506"/>
      <c r="AZ198" s="506"/>
      <c r="BA198" s="506"/>
      <c r="BB198" s="506"/>
      <c r="BC198" s="506"/>
      <c r="BD198" s="506"/>
      <c r="BE198" s="506"/>
      <c r="BF198" s="506"/>
      <c r="BG198" s="506"/>
      <c r="BH198" s="506"/>
      <c r="BI198" s="506"/>
      <c r="BJ198" s="506"/>
      <c r="BK198" s="506"/>
      <c r="BL198" s="506"/>
      <c r="BM198" s="506"/>
      <c r="BN198" s="506"/>
      <c r="BO198" s="506"/>
      <c r="BP198" s="506"/>
      <c r="BQ198" s="506"/>
      <c r="BR198" s="506"/>
      <c r="BS198" s="506"/>
      <c r="BT198" s="506"/>
      <c r="BU198" s="506"/>
      <c r="BV198" s="506"/>
      <c r="BW198" s="506"/>
      <c r="BX198" s="506"/>
      <c r="BY198" s="506"/>
      <c r="BZ198" s="506"/>
      <c r="CA198" s="506"/>
      <c r="CB198" s="506"/>
      <c r="CC198" s="506"/>
      <c r="CD198" s="506"/>
      <c r="CE198" s="506"/>
      <c r="CF198" s="506"/>
      <c r="CG198" s="506"/>
      <c r="CH198" s="506"/>
      <c r="CI198" s="506"/>
      <c r="CJ198" s="506"/>
      <c r="CK198" s="506"/>
      <c r="CL198" s="506"/>
      <c r="CM198" s="506"/>
      <c r="CN198" s="506"/>
      <c r="CO198" s="506"/>
      <c r="CP198" s="506"/>
      <c r="CQ198" s="506"/>
      <c r="CR198" s="506"/>
      <c r="CS198" s="506"/>
      <c r="CT198" s="506"/>
      <c r="CU198" s="506"/>
      <c r="CV198" s="506"/>
      <c r="CW198" s="506"/>
      <c r="CX198" s="506"/>
      <c r="CY198" s="506"/>
      <c r="CZ198" s="506"/>
      <c r="DA198" s="506"/>
      <c r="DB198" s="506"/>
      <c r="DC198" s="506"/>
      <c r="DD198" s="506"/>
      <c r="DE198" s="506"/>
      <c r="DF198" s="506"/>
      <c r="DG198" s="506"/>
      <c r="DH198" s="506"/>
      <c r="DI198" s="506"/>
      <c r="DJ198" s="506"/>
      <c r="DK198" s="506"/>
      <c r="DL198" s="506"/>
      <c r="DM198" s="506"/>
      <c r="DN198" s="506"/>
      <c r="DO198" s="506"/>
      <c r="DP198" s="506"/>
      <c r="DQ198" s="506"/>
      <c r="DR198" s="506"/>
      <c r="DS198" s="506"/>
      <c r="DT198" s="506"/>
      <c r="DU198" s="506"/>
      <c r="DV198" s="506"/>
      <c r="DW198" s="506"/>
      <c r="DX198" s="506"/>
      <c r="DY198" s="506"/>
      <c r="DZ198" s="506"/>
      <c r="EA198" s="506"/>
      <c r="EB198" s="506"/>
      <c r="EC198" s="506"/>
      <c r="ED198" s="506"/>
      <c r="EE198" s="506"/>
      <c r="EF198" s="506"/>
      <c r="EG198" s="506"/>
      <c r="EH198" s="506"/>
      <c r="EI198" s="506"/>
      <c r="EJ198" s="506"/>
    </row>
    <row r="199" spans="2:140" x14ac:dyDescent="0.25">
      <c r="B199" s="506"/>
      <c r="C199" s="506"/>
      <c r="D199" s="506"/>
      <c r="E199" s="506"/>
      <c r="F199" s="506"/>
      <c r="G199" s="506"/>
      <c r="H199" s="506"/>
      <c r="I199" s="506"/>
      <c r="J199" s="506"/>
      <c r="K199" s="506"/>
      <c r="L199" s="506"/>
      <c r="M199" s="506"/>
      <c r="N199" s="506"/>
      <c r="O199" s="506"/>
      <c r="P199" s="506"/>
      <c r="Q199" s="506"/>
      <c r="R199" s="506"/>
      <c r="S199" s="506"/>
      <c r="T199" s="506"/>
      <c r="U199" s="506"/>
      <c r="V199" s="506"/>
      <c r="W199" s="506"/>
      <c r="X199" s="506"/>
      <c r="Y199" s="506"/>
      <c r="Z199" s="506"/>
      <c r="AA199" s="506"/>
      <c r="AB199" s="506"/>
      <c r="AC199" s="506"/>
      <c r="AD199" s="506"/>
      <c r="AE199" s="506"/>
      <c r="AF199" s="506"/>
      <c r="AG199" s="506"/>
      <c r="AH199" s="506"/>
      <c r="AI199" s="506"/>
      <c r="AJ199" s="506"/>
      <c r="AK199" s="506"/>
      <c r="AL199" s="506"/>
      <c r="AM199" s="506"/>
      <c r="AN199" s="506"/>
      <c r="AO199" s="506"/>
      <c r="AP199" s="506"/>
      <c r="AQ199" s="506"/>
      <c r="AR199" s="506"/>
      <c r="AS199" s="506"/>
      <c r="AT199" s="506"/>
      <c r="AU199" s="506"/>
      <c r="AV199" s="506"/>
      <c r="AW199" s="506"/>
      <c r="AX199" s="506"/>
      <c r="AY199" s="506"/>
      <c r="AZ199" s="506"/>
      <c r="BA199" s="506"/>
      <c r="BB199" s="506"/>
      <c r="BC199" s="506"/>
      <c r="BD199" s="506"/>
      <c r="BE199" s="506"/>
      <c r="BF199" s="506"/>
      <c r="BG199" s="506"/>
      <c r="BH199" s="506"/>
      <c r="BI199" s="506"/>
      <c r="BJ199" s="506"/>
      <c r="BK199" s="506"/>
      <c r="BL199" s="506"/>
      <c r="BM199" s="506"/>
      <c r="BN199" s="506"/>
      <c r="BO199" s="506"/>
      <c r="BP199" s="506"/>
      <c r="BQ199" s="506"/>
      <c r="BR199" s="506"/>
      <c r="BS199" s="506"/>
      <c r="BT199" s="506"/>
      <c r="BU199" s="506"/>
      <c r="BV199" s="506"/>
      <c r="BW199" s="506"/>
      <c r="BX199" s="506"/>
      <c r="BY199" s="506"/>
      <c r="BZ199" s="506"/>
      <c r="CA199" s="506"/>
      <c r="CB199" s="506"/>
      <c r="CC199" s="506"/>
      <c r="CD199" s="506"/>
      <c r="CE199" s="506"/>
      <c r="CF199" s="506"/>
      <c r="CG199" s="506"/>
      <c r="CH199" s="506"/>
      <c r="CI199" s="506"/>
      <c r="CJ199" s="506"/>
      <c r="CK199" s="506"/>
      <c r="CL199" s="506"/>
      <c r="CM199" s="506"/>
      <c r="CN199" s="506"/>
      <c r="CO199" s="506"/>
      <c r="CP199" s="506"/>
      <c r="CQ199" s="506"/>
      <c r="CR199" s="506"/>
      <c r="CS199" s="506"/>
      <c r="CT199" s="506"/>
      <c r="CU199" s="506"/>
      <c r="CV199" s="506"/>
      <c r="CW199" s="506"/>
      <c r="CX199" s="506"/>
      <c r="CY199" s="506"/>
      <c r="CZ199" s="506"/>
      <c r="DA199" s="506"/>
      <c r="DB199" s="506"/>
      <c r="DC199" s="506"/>
      <c r="DD199" s="506"/>
      <c r="DE199" s="506"/>
      <c r="DF199" s="506"/>
      <c r="DG199" s="506"/>
      <c r="DH199" s="506"/>
      <c r="DI199" s="506"/>
      <c r="DJ199" s="506"/>
      <c r="DK199" s="506"/>
      <c r="DL199" s="506"/>
      <c r="DM199" s="506"/>
      <c r="DN199" s="506"/>
      <c r="DO199" s="506"/>
      <c r="DP199" s="506"/>
      <c r="DQ199" s="506"/>
      <c r="DR199" s="506"/>
      <c r="DS199" s="506"/>
      <c r="DT199" s="506"/>
      <c r="DU199" s="506"/>
      <c r="DV199" s="506"/>
      <c r="DW199" s="506"/>
      <c r="DX199" s="506"/>
      <c r="DY199" s="506"/>
      <c r="DZ199" s="506"/>
      <c r="EA199" s="506"/>
      <c r="EB199" s="506"/>
      <c r="EC199" s="506"/>
      <c r="ED199" s="506"/>
      <c r="EE199" s="506"/>
      <c r="EF199" s="506"/>
      <c r="EG199" s="506"/>
      <c r="EH199" s="506"/>
      <c r="EI199" s="506"/>
      <c r="EJ199" s="506"/>
    </row>
    <row r="200" spans="2:140" x14ac:dyDescent="0.25">
      <c r="B200" s="506"/>
      <c r="C200" s="506"/>
      <c r="D200" s="506"/>
      <c r="E200" s="506"/>
      <c r="F200" s="506"/>
      <c r="G200" s="506"/>
      <c r="H200" s="506"/>
      <c r="I200" s="506"/>
      <c r="J200" s="506"/>
      <c r="K200" s="506"/>
      <c r="L200" s="506"/>
      <c r="M200" s="506"/>
      <c r="N200" s="506"/>
      <c r="O200" s="506"/>
      <c r="P200" s="506"/>
      <c r="Q200" s="506"/>
      <c r="R200" s="506"/>
      <c r="S200" s="506"/>
      <c r="T200" s="506"/>
      <c r="U200" s="506"/>
      <c r="V200" s="506"/>
      <c r="W200" s="506"/>
      <c r="X200" s="506"/>
      <c r="Y200" s="506"/>
      <c r="Z200" s="506"/>
      <c r="AA200" s="506"/>
      <c r="AB200" s="506"/>
      <c r="AC200" s="506"/>
      <c r="AD200" s="506"/>
      <c r="AE200" s="506"/>
      <c r="AF200" s="506"/>
      <c r="AG200" s="506"/>
      <c r="AH200" s="506"/>
      <c r="AI200" s="506"/>
      <c r="AJ200" s="506"/>
      <c r="AK200" s="506"/>
      <c r="AL200" s="506"/>
      <c r="AM200" s="506"/>
      <c r="AN200" s="506"/>
      <c r="AO200" s="506"/>
      <c r="AP200" s="506"/>
      <c r="AQ200" s="506"/>
      <c r="AR200" s="506"/>
      <c r="AS200" s="506"/>
      <c r="AT200" s="506"/>
      <c r="AU200" s="506"/>
      <c r="AV200" s="506"/>
      <c r="AW200" s="506"/>
      <c r="AX200" s="506"/>
      <c r="AY200" s="506"/>
      <c r="AZ200" s="506"/>
      <c r="BA200" s="506"/>
      <c r="BB200" s="506"/>
      <c r="BC200" s="506"/>
      <c r="BD200" s="506"/>
      <c r="BE200" s="506"/>
      <c r="BF200" s="506"/>
      <c r="BG200" s="506"/>
      <c r="BH200" s="506"/>
      <c r="BI200" s="506"/>
      <c r="BJ200" s="506"/>
      <c r="BK200" s="506"/>
      <c r="BL200" s="506"/>
      <c r="BM200" s="506"/>
      <c r="BN200" s="506"/>
      <c r="BO200" s="506"/>
      <c r="BP200" s="506"/>
      <c r="BQ200" s="506"/>
      <c r="BR200" s="506"/>
      <c r="BS200" s="506"/>
      <c r="BT200" s="506"/>
      <c r="BU200" s="506"/>
      <c r="BV200" s="506"/>
      <c r="BW200" s="506"/>
      <c r="BX200" s="506"/>
      <c r="BY200" s="506"/>
      <c r="BZ200" s="506"/>
      <c r="CA200" s="506"/>
      <c r="CB200" s="506"/>
      <c r="CC200" s="506"/>
      <c r="CD200" s="506"/>
      <c r="CE200" s="506"/>
      <c r="CF200" s="506"/>
      <c r="CG200" s="506"/>
      <c r="CH200" s="506"/>
      <c r="CI200" s="506"/>
      <c r="CJ200" s="506"/>
      <c r="CK200" s="506"/>
      <c r="CL200" s="506"/>
      <c r="CM200" s="506"/>
      <c r="CN200" s="506"/>
      <c r="CO200" s="506"/>
      <c r="CP200" s="506"/>
      <c r="CQ200" s="506"/>
      <c r="CR200" s="506"/>
      <c r="CS200" s="506"/>
      <c r="CT200" s="506"/>
      <c r="CU200" s="506"/>
      <c r="CV200" s="506"/>
      <c r="CW200" s="506"/>
      <c r="CX200" s="506"/>
      <c r="CY200" s="506"/>
      <c r="CZ200" s="506"/>
      <c r="DA200" s="506"/>
      <c r="DB200" s="506"/>
      <c r="DC200" s="506"/>
      <c r="DD200" s="506"/>
      <c r="DE200" s="506"/>
      <c r="DF200" s="506"/>
      <c r="DG200" s="506"/>
      <c r="DH200" s="506"/>
      <c r="DI200" s="506"/>
      <c r="DJ200" s="506"/>
      <c r="DK200" s="506"/>
      <c r="DL200" s="506"/>
      <c r="DM200" s="506"/>
      <c r="DN200" s="506"/>
      <c r="DO200" s="506"/>
      <c r="DP200" s="506"/>
      <c r="DQ200" s="506"/>
      <c r="DR200" s="506"/>
      <c r="DS200" s="506"/>
      <c r="DT200" s="506"/>
      <c r="DU200" s="506"/>
      <c r="DV200" s="506"/>
      <c r="DW200" s="506"/>
      <c r="DX200" s="506"/>
      <c r="DY200" s="506"/>
      <c r="DZ200" s="506"/>
      <c r="EA200" s="506"/>
      <c r="EB200" s="506"/>
      <c r="EC200" s="506"/>
      <c r="ED200" s="506"/>
      <c r="EE200" s="506"/>
      <c r="EF200" s="506"/>
      <c r="EG200" s="506"/>
      <c r="EH200" s="506"/>
      <c r="EI200" s="506"/>
      <c r="EJ200" s="506"/>
    </row>
    <row r="201" spans="2:140" x14ac:dyDescent="0.25">
      <c r="B201" s="506"/>
      <c r="C201" s="506"/>
      <c r="D201" s="506"/>
      <c r="E201" s="506"/>
      <c r="F201" s="506"/>
      <c r="G201" s="506"/>
      <c r="H201" s="506"/>
      <c r="I201" s="506"/>
      <c r="J201" s="506"/>
      <c r="K201" s="506"/>
      <c r="L201" s="506"/>
      <c r="M201" s="506"/>
      <c r="N201" s="506"/>
      <c r="O201" s="506"/>
      <c r="P201" s="506"/>
      <c r="Q201" s="506"/>
      <c r="R201" s="506"/>
      <c r="S201" s="506"/>
      <c r="T201" s="506"/>
      <c r="U201" s="506"/>
      <c r="V201" s="506"/>
      <c r="W201" s="506"/>
      <c r="X201" s="506"/>
      <c r="Y201" s="506"/>
      <c r="Z201" s="506"/>
      <c r="AA201" s="506"/>
      <c r="AB201" s="506"/>
      <c r="AC201" s="506"/>
      <c r="AD201" s="506"/>
      <c r="AE201" s="506"/>
      <c r="AF201" s="506"/>
      <c r="AG201" s="506"/>
      <c r="AH201" s="506"/>
      <c r="AI201" s="506"/>
      <c r="AJ201" s="506"/>
      <c r="AK201" s="506"/>
      <c r="AL201" s="506"/>
      <c r="AM201" s="506"/>
      <c r="AN201" s="506"/>
      <c r="AO201" s="506"/>
      <c r="AP201" s="506"/>
      <c r="AQ201" s="506"/>
      <c r="AR201" s="506"/>
      <c r="AS201" s="506"/>
      <c r="AT201" s="506"/>
      <c r="AU201" s="506"/>
      <c r="AV201" s="506"/>
      <c r="AW201" s="506"/>
      <c r="AX201" s="506"/>
      <c r="AY201" s="506"/>
      <c r="AZ201" s="506"/>
      <c r="BA201" s="506"/>
      <c r="BB201" s="506"/>
      <c r="BC201" s="506"/>
      <c r="BD201" s="506"/>
      <c r="BE201" s="506"/>
      <c r="BF201" s="506"/>
      <c r="BG201" s="506"/>
      <c r="BH201" s="506"/>
      <c r="BI201" s="506"/>
      <c r="BJ201" s="506"/>
      <c r="BK201" s="506"/>
      <c r="BL201" s="506"/>
      <c r="BM201" s="506"/>
      <c r="BN201" s="506"/>
      <c r="BO201" s="506"/>
      <c r="BP201" s="506"/>
      <c r="BQ201" s="506"/>
      <c r="BR201" s="506"/>
      <c r="BS201" s="506"/>
      <c r="BT201" s="506"/>
      <c r="BU201" s="506"/>
      <c r="BV201" s="506"/>
      <c r="BW201" s="506"/>
      <c r="BX201" s="506"/>
      <c r="BY201" s="506"/>
      <c r="BZ201" s="506"/>
      <c r="CA201" s="506"/>
      <c r="CB201" s="506"/>
      <c r="CC201" s="506"/>
      <c r="CD201" s="506"/>
      <c r="CE201" s="506"/>
      <c r="CF201" s="506"/>
      <c r="CG201" s="506"/>
      <c r="CH201" s="506"/>
      <c r="CI201" s="506"/>
      <c r="CJ201" s="506"/>
      <c r="CK201" s="506"/>
      <c r="CL201" s="506"/>
      <c r="CM201" s="506"/>
      <c r="CN201" s="506"/>
      <c r="CO201" s="506"/>
      <c r="CP201" s="506"/>
      <c r="CQ201" s="506"/>
      <c r="CR201" s="506"/>
      <c r="CS201" s="506"/>
      <c r="CT201" s="506"/>
      <c r="CU201" s="506"/>
      <c r="CV201" s="506"/>
      <c r="CW201" s="506"/>
      <c r="CX201" s="506"/>
      <c r="CY201" s="506"/>
      <c r="CZ201" s="506"/>
      <c r="DA201" s="506"/>
      <c r="DB201" s="506"/>
      <c r="DC201" s="506"/>
      <c r="DD201" s="506"/>
      <c r="DE201" s="506"/>
      <c r="DF201" s="506"/>
      <c r="DG201" s="506"/>
      <c r="DH201" s="506"/>
      <c r="DI201" s="506"/>
      <c r="DJ201" s="506"/>
      <c r="DK201" s="506"/>
      <c r="DL201" s="506"/>
      <c r="DM201" s="506"/>
      <c r="DN201" s="506"/>
      <c r="DO201" s="506"/>
      <c r="DP201" s="506"/>
      <c r="DQ201" s="506"/>
      <c r="DR201" s="506"/>
      <c r="DS201" s="506"/>
      <c r="DT201" s="506"/>
      <c r="DU201" s="506"/>
      <c r="DV201" s="506"/>
      <c r="DW201" s="506"/>
      <c r="DX201" s="506"/>
      <c r="DY201" s="506"/>
      <c r="DZ201" s="506"/>
      <c r="EA201" s="506"/>
      <c r="EB201" s="506"/>
      <c r="EC201" s="506"/>
      <c r="ED201" s="506"/>
      <c r="EE201" s="506"/>
      <c r="EF201" s="506"/>
      <c r="EG201" s="506"/>
      <c r="EH201" s="506"/>
      <c r="EI201" s="506"/>
      <c r="EJ201" s="506"/>
    </row>
    <row r="202" spans="2:140" x14ac:dyDescent="0.25">
      <c r="B202" s="506"/>
      <c r="C202" s="506"/>
      <c r="D202" s="506"/>
      <c r="E202" s="506"/>
      <c r="F202" s="506"/>
      <c r="G202" s="506"/>
      <c r="H202" s="506"/>
      <c r="I202" s="506"/>
      <c r="J202" s="506"/>
      <c r="K202" s="506"/>
      <c r="L202" s="506"/>
      <c r="M202" s="506"/>
      <c r="N202" s="506"/>
      <c r="O202" s="506"/>
      <c r="P202" s="506"/>
      <c r="Q202" s="506"/>
      <c r="R202" s="506"/>
      <c r="S202" s="506"/>
      <c r="T202" s="506"/>
      <c r="U202" s="506"/>
      <c r="V202" s="506"/>
      <c r="W202" s="506"/>
      <c r="X202" s="506"/>
      <c r="Y202" s="506"/>
      <c r="Z202" s="506"/>
      <c r="AA202" s="506"/>
      <c r="AB202" s="506"/>
      <c r="AC202" s="506"/>
      <c r="AD202" s="506"/>
      <c r="AE202" s="506"/>
      <c r="AF202" s="506"/>
      <c r="AG202" s="506"/>
      <c r="AH202" s="506"/>
      <c r="AI202" s="506"/>
      <c r="AJ202" s="506"/>
      <c r="AK202" s="506"/>
      <c r="AL202" s="506"/>
      <c r="AM202" s="506"/>
      <c r="AN202" s="506"/>
      <c r="AO202" s="506"/>
      <c r="AP202" s="506"/>
      <c r="AQ202" s="506"/>
      <c r="AR202" s="506"/>
      <c r="AS202" s="506"/>
      <c r="AT202" s="506"/>
      <c r="AU202" s="506"/>
      <c r="AV202" s="506"/>
      <c r="AW202" s="506"/>
      <c r="AX202" s="506"/>
      <c r="AY202" s="506"/>
      <c r="AZ202" s="506"/>
      <c r="BA202" s="506"/>
      <c r="BB202" s="506"/>
      <c r="BC202" s="506"/>
      <c r="BD202" s="506"/>
      <c r="BE202" s="506"/>
      <c r="BF202" s="506"/>
      <c r="BG202" s="506"/>
      <c r="BH202" s="506"/>
      <c r="BI202" s="506"/>
      <c r="BJ202" s="506"/>
      <c r="BK202" s="506"/>
      <c r="BL202" s="506"/>
      <c r="BM202" s="506"/>
      <c r="BN202" s="506"/>
      <c r="BO202" s="506"/>
      <c r="BP202" s="506"/>
      <c r="BQ202" s="506"/>
      <c r="BR202" s="506"/>
      <c r="BS202" s="506"/>
      <c r="BT202" s="506"/>
      <c r="BU202" s="506"/>
      <c r="BV202" s="506"/>
      <c r="BW202" s="506"/>
      <c r="BX202" s="506"/>
      <c r="BY202" s="506"/>
      <c r="BZ202" s="506"/>
      <c r="CA202" s="506"/>
      <c r="CB202" s="506"/>
      <c r="CC202" s="506"/>
      <c r="CD202" s="506"/>
      <c r="CE202" s="506"/>
      <c r="CF202" s="506"/>
      <c r="CG202" s="506"/>
      <c r="CH202" s="506"/>
      <c r="CI202" s="506"/>
      <c r="CJ202" s="506"/>
      <c r="CK202" s="506"/>
      <c r="CL202" s="506"/>
      <c r="CM202" s="506"/>
      <c r="CN202" s="506"/>
      <c r="CO202" s="506"/>
      <c r="CP202" s="506"/>
      <c r="CQ202" s="506"/>
      <c r="CR202" s="506"/>
      <c r="CS202" s="506"/>
      <c r="CT202" s="506"/>
      <c r="CU202" s="506"/>
      <c r="CV202" s="506"/>
      <c r="CW202" s="506"/>
      <c r="CX202" s="506"/>
      <c r="CY202" s="506"/>
      <c r="CZ202" s="506"/>
      <c r="DA202" s="506"/>
      <c r="DB202" s="506"/>
      <c r="DC202" s="506"/>
      <c r="DD202" s="506"/>
      <c r="DE202" s="506"/>
      <c r="DF202" s="506"/>
      <c r="DG202" s="506"/>
      <c r="DH202" s="506"/>
      <c r="DI202" s="506"/>
      <c r="DJ202" s="506"/>
      <c r="DK202" s="506"/>
      <c r="DL202" s="506"/>
      <c r="DM202" s="506"/>
      <c r="DN202" s="506"/>
      <c r="DO202" s="506"/>
      <c r="DP202" s="506"/>
      <c r="DQ202" s="506"/>
      <c r="DR202" s="506"/>
      <c r="DS202" s="506"/>
      <c r="DT202" s="506"/>
      <c r="DU202" s="506"/>
      <c r="DV202" s="506"/>
      <c r="DW202" s="506"/>
      <c r="DX202" s="506"/>
      <c r="DY202" s="506"/>
      <c r="DZ202" s="506"/>
      <c r="EA202" s="506"/>
      <c r="EB202" s="506"/>
      <c r="EC202" s="506"/>
      <c r="ED202" s="506"/>
      <c r="EE202" s="506"/>
      <c r="EF202" s="506"/>
      <c r="EG202" s="506"/>
      <c r="EH202" s="506"/>
      <c r="EI202" s="506"/>
      <c r="EJ202" s="506"/>
    </row>
    <row r="203" spans="2:140" x14ac:dyDescent="0.25">
      <c r="B203" s="506"/>
      <c r="C203" s="506"/>
      <c r="D203" s="506"/>
      <c r="E203" s="506"/>
      <c r="F203" s="506"/>
      <c r="G203" s="506"/>
      <c r="H203" s="506"/>
      <c r="I203" s="506"/>
      <c r="J203" s="506"/>
      <c r="K203" s="506"/>
      <c r="L203" s="506"/>
      <c r="M203" s="506"/>
      <c r="N203" s="506"/>
      <c r="O203" s="506"/>
      <c r="P203" s="506"/>
      <c r="Q203" s="506"/>
      <c r="R203" s="506"/>
      <c r="S203" s="506"/>
      <c r="T203" s="506"/>
      <c r="U203" s="506"/>
      <c r="V203" s="506"/>
      <c r="W203" s="506"/>
      <c r="X203" s="506"/>
      <c r="Y203" s="506"/>
      <c r="Z203" s="506"/>
      <c r="AA203" s="506"/>
      <c r="AB203" s="506"/>
      <c r="AC203" s="506"/>
      <c r="AD203" s="506"/>
      <c r="AE203" s="506"/>
      <c r="AF203" s="506"/>
      <c r="AG203" s="506"/>
      <c r="AH203" s="506"/>
      <c r="AI203" s="506"/>
      <c r="AJ203" s="506"/>
      <c r="AK203" s="506"/>
      <c r="AL203" s="506"/>
      <c r="AM203" s="506"/>
      <c r="AN203" s="506"/>
      <c r="AO203" s="506"/>
      <c r="AP203" s="506"/>
      <c r="AQ203" s="506"/>
      <c r="AR203" s="506"/>
      <c r="AS203" s="506"/>
      <c r="AT203" s="506"/>
      <c r="AU203" s="506"/>
      <c r="AV203" s="506"/>
      <c r="AW203" s="506"/>
      <c r="AX203" s="506"/>
      <c r="AY203" s="506"/>
      <c r="AZ203" s="506"/>
      <c r="BA203" s="506"/>
      <c r="BB203" s="506"/>
      <c r="BC203" s="506"/>
      <c r="BD203" s="506"/>
      <c r="BE203" s="506"/>
      <c r="BF203" s="506"/>
      <c r="BG203" s="506"/>
      <c r="BH203" s="506"/>
      <c r="BI203" s="506"/>
      <c r="BJ203" s="506"/>
      <c r="BK203" s="506"/>
      <c r="BL203" s="506"/>
      <c r="BM203" s="506"/>
      <c r="BN203" s="506"/>
      <c r="BO203" s="506"/>
      <c r="BP203" s="506"/>
      <c r="BQ203" s="506"/>
      <c r="BR203" s="506"/>
      <c r="BS203" s="506"/>
      <c r="BT203" s="506"/>
      <c r="BU203" s="506"/>
      <c r="BV203" s="506"/>
      <c r="BW203" s="506"/>
      <c r="BX203" s="506"/>
      <c r="BY203" s="506"/>
      <c r="BZ203" s="506"/>
      <c r="CA203" s="506"/>
      <c r="CB203" s="506"/>
      <c r="CC203" s="506"/>
      <c r="CD203" s="506"/>
      <c r="CE203" s="506"/>
      <c r="CF203" s="506"/>
      <c r="CG203" s="506"/>
      <c r="CH203" s="506"/>
      <c r="CI203" s="506"/>
      <c r="CJ203" s="506"/>
      <c r="CK203" s="506"/>
      <c r="CL203" s="506"/>
      <c r="CM203" s="506"/>
      <c r="CN203" s="506"/>
      <c r="CO203" s="506"/>
      <c r="CP203" s="506"/>
      <c r="CQ203" s="506"/>
      <c r="CR203" s="506"/>
      <c r="CS203" s="506"/>
      <c r="CT203" s="506"/>
      <c r="CU203" s="506"/>
      <c r="CV203" s="506"/>
      <c r="CW203" s="506"/>
      <c r="CX203" s="506"/>
      <c r="CY203" s="506"/>
      <c r="CZ203" s="506"/>
      <c r="DA203" s="506"/>
      <c r="DB203" s="506"/>
      <c r="DC203" s="506"/>
      <c r="DD203" s="506"/>
      <c r="DE203" s="506"/>
      <c r="DF203" s="506"/>
      <c r="DG203" s="506"/>
      <c r="DH203" s="506"/>
      <c r="DI203" s="506"/>
      <c r="DJ203" s="506"/>
      <c r="DK203" s="506"/>
      <c r="DL203" s="506"/>
      <c r="DM203" s="506"/>
      <c r="DN203" s="506"/>
      <c r="DO203" s="506"/>
      <c r="DP203" s="506"/>
      <c r="DQ203" s="506"/>
      <c r="DR203" s="506"/>
      <c r="DS203" s="506"/>
      <c r="DT203" s="506"/>
      <c r="DU203" s="506"/>
      <c r="DV203" s="506"/>
      <c r="DW203" s="506"/>
      <c r="DX203" s="506"/>
      <c r="DY203" s="506"/>
      <c r="DZ203" s="506"/>
      <c r="EA203" s="506"/>
      <c r="EB203" s="506"/>
      <c r="EC203" s="506"/>
      <c r="ED203" s="506"/>
      <c r="EE203" s="506"/>
      <c r="EF203" s="506"/>
      <c r="EG203" s="506"/>
      <c r="EH203" s="506"/>
      <c r="EI203" s="506"/>
      <c r="EJ203" s="506"/>
    </row>
    <row r="204" spans="2:140" x14ac:dyDescent="0.25">
      <c r="B204" s="506"/>
      <c r="C204" s="506"/>
      <c r="D204" s="506"/>
      <c r="E204" s="506"/>
      <c r="F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06"/>
      <c r="R204" s="506"/>
      <c r="S204" s="506"/>
      <c r="T204" s="506"/>
      <c r="U204" s="506"/>
      <c r="V204" s="506"/>
      <c r="W204" s="506"/>
      <c r="X204" s="506"/>
      <c r="Y204" s="506"/>
      <c r="Z204" s="506"/>
      <c r="AA204" s="506"/>
      <c r="AB204" s="506"/>
      <c r="AC204" s="506"/>
      <c r="AD204" s="506"/>
      <c r="AE204" s="506"/>
      <c r="AF204" s="506"/>
      <c r="AG204" s="506"/>
      <c r="AH204" s="506"/>
      <c r="AI204" s="506"/>
      <c r="AJ204" s="506"/>
      <c r="AK204" s="506"/>
      <c r="AL204" s="506"/>
      <c r="AM204" s="506"/>
      <c r="AN204" s="506"/>
      <c r="AO204" s="506"/>
      <c r="AP204" s="506"/>
      <c r="AQ204" s="506"/>
      <c r="AR204" s="506"/>
      <c r="AS204" s="506"/>
      <c r="AT204" s="506"/>
      <c r="AU204" s="506"/>
      <c r="AV204" s="506"/>
      <c r="AW204" s="506"/>
      <c r="AX204" s="506"/>
      <c r="AY204" s="506"/>
      <c r="AZ204" s="506"/>
      <c r="BA204" s="506"/>
      <c r="BB204" s="506"/>
      <c r="BC204" s="506"/>
      <c r="BD204" s="506"/>
      <c r="BE204" s="506"/>
      <c r="BF204" s="506"/>
      <c r="BG204" s="506"/>
      <c r="BH204" s="506"/>
      <c r="BI204" s="506"/>
      <c r="BJ204" s="506"/>
      <c r="BK204" s="506"/>
      <c r="BL204" s="506"/>
      <c r="BM204" s="506"/>
      <c r="BN204" s="506"/>
      <c r="BO204" s="506"/>
      <c r="BP204" s="506"/>
      <c r="BQ204" s="506"/>
      <c r="BR204" s="506"/>
      <c r="BS204" s="506"/>
      <c r="BT204" s="506"/>
      <c r="BU204" s="506"/>
      <c r="BV204" s="506"/>
      <c r="BW204" s="506"/>
      <c r="BX204" s="506"/>
      <c r="BY204" s="506"/>
      <c r="BZ204" s="506"/>
      <c r="CA204" s="506"/>
      <c r="CB204" s="506"/>
      <c r="CC204" s="506"/>
      <c r="CD204" s="506"/>
      <c r="CE204" s="506"/>
      <c r="CF204" s="506"/>
      <c r="CG204" s="506"/>
      <c r="CH204" s="506"/>
      <c r="CI204" s="506"/>
      <c r="CJ204" s="506"/>
      <c r="CK204" s="506"/>
      <c r="CL204" s="506"/>
      <c r="CM204" s="506"/>
      <c r="CN204" s="506"/>
      <c r="CO204" s="506"/>
      <c r="CP204" s="506"/>
      <c r="CQ204" s="506"/>
      <c r="CR204" s="506"/>
      <c r="CS204" s="506"/>
      <c r="CT204" s="506"/>
      <c r="CU204" s="506"/>
      <c r="CV204" s="506"/>
      <c r="CW204" s="506"/>
      <c r="CX204" s="506"/>
      <c r="CY204" s="506"/>
      <c r="CZ204" s="506"/>
      <c r="DA204" s="506"/>
      <c r="DB204" s="506"/>
      <c r="DC204" s="506"/>
      <c r="DD204" s="506"/>
      <c r="DE204" s="506"/>
      <c r="DF204" s="506"/>
      <c r="DG204" s="506"/>
      <c r="DH204" s="506"/>
      <c r="DI204" s="506"/>
      <c r="DJ204" s="506"/>
      <c r="DK204" s="506"/>
      <c r="DL204" s="506"/>
      <c r="DM204" s="506"/>
      <c r="DN204" s="506"/>
      <c r="DO204" s="506"/>
      <c r="DP204" s="506"/>
      <c r="DQ204" s="506"/>
      <c r="DR204" s="506"/>
      <c r="DS204" s="506"/>
      <c r="DT204" s="506"/>
      <c r="DU204" s="506"/>
      <c r="DV204" s="506"/>
      <c r="DW204" s="506"/>
      <c r="DX204" s="506"/>
      <c r="DY204" s="506"/>
      <c r="DZ204" s="506"/>
      <c r="EA204" s="506"/>
      <c r="EB204" s="506"/>
      <c r="EC204" s="506"/>
      <c r="ED204" s="506"/>
      <c r="EE204" s="506"/>
      <c r="EF204" s="506"/>
      <c r="EG204" s="506"/>
      <c r="EH204" s="506"/>
      <c r="EI204" s="506"/>
      <c r="EJ204" s="506"/>
    </row>
    <row r="205" spans="2:140" x14ac:dyDescent="0.25">
      <c r="B205" s="506"/>
      <c r="C205" s="506"/>
      <c r="D205" s="506"/>
      <c r="E205" s="506"/>
      <c r="F205" s="506"/>
      <c r="G205" s="506"/>
      <c r="H205" s="506"/>
      <c r="I205" s="506"/>
      <c r="J205" s="506"/>
      <c r="K205" s="506"/>
      <c r="L205" s="506"/>
      <c r="M205" s="506"/>
      <c r="N205" s="506"/>
      <c r="O205" s="506"/>
      <c r="P205" s="506"/>
      <c r="Q205" s="506"/>
      <c r="R205" s="506"/>
      <c r="S205" s="506"/>
      <c r="T205" s="506"/>
      <c r="U205" s="506"/>
      <c r="V205" s="506"/>
      <c r="W205" s="506"/>
      <c r="X205" s="506"/>
      <c r="Y205" s="506"/>
      <c r="Z205" s="506"/>
      <c r="AA205" s="506"/>
      <c r="AB205" s="506"/>
      <c r="AC205" s="506"/>
      <c r="AD205" s="506"/>
      <c r="AE205" s="506"/>
      <c r="AF205" s="506"/>
      <c r="AG205" s="506"/>
      <c r="AH205" s="506"/>
      <c r="AI205" s="506"/>
      <c r="AJ205" s="506"/>
      <c r="AK205" s="506"/>
      <c r="AL205" s="506"/>
      <c r="AM205" s="506"/>
      <c r="AN205" s="506"/>
      <c r="AO205" s="506"/>
      <c r="AP205" s="506"/>
      <c r="AQ205" s="506"/>
      <c r="AR205" s="506"/>
      <c r="AS205" s="506"/>
      <c r="AT205" s="506"/>
      <c r="AU205" s="506"/>
      <c r="AV205" s="506"/>
      <c r="AW205" s="506"/>
      <c r="AX205" s="506"/>
      <c r="AY205" s="506"/>
      <c r="AZ205" s="506"/>
      <c r="BA205" s="506"/>
      <c r="BB205" s="506"/>
      <c r="BC205" s="506"/>
      <c r="BD205" s="506"/>
      <c r="BE205" s="506"/>
      <c r="BF205" s="506"/>
      <c r="BG205" s="506"/>
      <c r="BH205" s="506"/>
      <c r="BI205" s="506"/>
      <c r="BJ205" s="506"/>
      <c r="BK205" s="506"/>
      <c r="BL205" s="506"/>
      <c r="BM205" s="506"/>
      <c r="BN205" s="506"/>
      <c r="BO205" s="506"/>
      <c r="BP205" s="506"/>
      <c r="BQ205" s="506"/>
      <c r="BR205" s="506"/>
      <c r="BS205" s="506"/>
      <c r="BT205" s="506"/>
      <c r="BU205" s="506"/>
      <c r="BV205" s="506"/>
      <c r="BW205" s="506"/>
      <c r="BX205" s="506"/>
      <c r="BY205" s="506"/>
      <c r="BZ205" s="506"/>
      <c r="CA205" s="506"/>
      <c r="CB205" s="506"/>
      <c r="CC205" s="506"/>
      <c r="CD205" s="506"/>
      <c r="CE205" s="506"/>
      <c r="CF205" s="506"/>
      <c r="CG205" s="506"/>
      <c r="CH205" s="506"/>
      <c r="CI205" s="506"/>
      <c r="CJ205" s="506"/>
      <c r="CK205" s="506"/>
      <c r="CL205" s="506"/>
      <c r="CM205" s="506"/>
      <c r="CN205" s="506"/>
      <c r="CO205" s="506"/>
      <c r="CP205" s="506"/>
      <c r="CQ205" s="506"/>
      <c r="CR205" s="506"/>
      <c r="CS205" s="506"/>
      <c r="CT205" s="506"/>
      <c r="CU205" s="506"/>
      <c r="CV205" s="506"/>
      <c r="CW205" s="506"/>
      <c r="CX205" s="506"/>
      <c r="CY205" s="506"/>
      <c r="CZ205" s="506"/>
      <c r="DA205" s="506"/>
      <c r="DB205" s="506"/>
      <c r="DC205" s="506"/>
      <c r="DD205" s="506"/>
      <c r="DE205" s="506"/>
      <c r="DF205" s="506"/>
      <c r="DG205" s="506"/>
      <c r="DH205" s="506"/>
      <c r="DI205" s="506"/>
      <c r="DJ205" s="506"/>
      <c r="DK205" s="506"/>
      <c r="DL205" s="506"/>
      <c r="DM205" s="506"/>
      <c r="DN205" s="506"/>
      <c r="DO205" s="506"/>
      <c r="DP205" s="506"/>
      <c r="DQ205" s="506"/>
      <c r="DR205" s="506"/>
      <c r="DS205" s="506"/>
      <c r="DT205" s="506"/>
      <c r="DU205" s="506"/>
      <c r="DV205" s="506"/>
      <c r="DW205" s="506"/>
      <c r="DX205" s="506"/>
      <c r="DY205" s="506"/>
      <c r="DZ205" s="506"/>
      <c r="EA205" s="506"/>
      <c r="EB205" s="506"/>
      <c r="EC205" s="506"/>
      <c r="ED205" s="506"/>
      <c r="EE205" s="506"/>
      <c r="EF205" s="506"/>
      <c r="EG205" s="506"/>
      <c r="EH205" s="506"/>
      <c r="EI205" s="506"/>
      <c r="EJ205" s="506"/>
    </row>
    <row r="206" spans="2:140" x14ac:dyDescent="0.25">
      <c r="B206" s="506"/>
      <c r="C206" s="506"/>
      <c r="D206" s="506"/>
      <c r="E206" s="506"/>
      <c r="F206" s="506"/>
      <c r="G206" s="506"/>
      <c r="H206" s="506"/>
      <c r="I206" s="506"/>
      <c r="J206" s="506"/>
      <c r="K206" s="506"/>
      <c r="L206" s="506"/>
      <c r="M206" s="506"/>
      <c r="N206" s="506"/>
      <c r="O206" s="506"/>
      <c r="P206" s="506"/>
      <c r="Q206" s="506"/>
      <c r="R206" s="506"/>
      <c r="S206" s="506"/>
      <c r="T206" s="506"/>
      <c r="U206" s="506"/>
      <c r="V206" s="506"/>
      <c r="W206" s="506"/>
      <c r="X206" s="506"/>
      <c r="Y206" s="506"/>
      <c r="Z206" s="506"/>
      <c r="AA206" s="506"/>
      <c r="AB206" s="506"/>
      <c r="AC206" s="506"/>
      <c r="AD206" s="506"/>
      <c r="AE206" s="506"/>
      <c r="AF206" s="506"/>
      <c r="AG206" s="506"/>
      <c r="AH206" s="506"/>
      <c r="AI206" s="506"/>
      <c r="AJ206" s="506"/>
      <c r="AK206" s="506"/>
      <c r="AL206" s="506"/>
      <c r="AM206" s="506"/>
      <c r="AN206" s="506"/>
      <c r="AO206" s="506"/>
      <c r="AP206" s="506"/>
      <c r="AQ206" s="506"/>
      <c r="AR206" s="506"/>
      <c r="AS206" s="506"/>
      <c r="AT206" s="506"/>
      <c r="AU206" s="506"/>
      <c r="AV206" s="506"/>
      <c r="AW206" s="506"/>
      <c r="AX206" s="506"/>
      <c r="AY206" s="506"/>
      <c r="AZ206" s="506"/>
      <c r="BA206" s="506"/>
      <c r="BB206" s="506"/>
      <c r="BC206" s="506"/>
      <c r="BD206" s="506"/>
      <c r="BE206" s="506"/>
      <c r="BF206" s="506"/>
      <c r="BG206" s="506"/>
      <c r="BH206" s="506"/>
      <c r="BI206" s="506"/>
      <c r="BJ206" s="506"/>
      <c r="BK206" s="506"/>
      <c r="BL206" s="506"/>
      <c r="BM206" s="506"/>
      <c r="BN206" s="506"/>
      <c r="BO206" s="506"/>
      <c r="BP206" s="506"/>
      <c r="BQ206" s="506"/>
      <c r="BR206" s="506"/>
      <c r="BS206" s="506"/>
      <c r="BT206" s="506"/>
      <c r="BU206" s="506"/>
      <c r="BV206" s="506"/>
      <c r="BW206" s="506"/>
      <c r="BX206" s="506"/>
      <c r="BY206" s="506"/>
      <c r="BZ206" s="506"/>
      <c r="CA206" s="506"/>
      <c r="CB206" s="506"/>
      <c r="CC206" s="506"/>
      <c r="CD206" s="506"/>
      <c r="CE206" s="506"/>
      <c r="CF206" s="506"/>
      <c r="CG206" s="506"/>
      <c r="CH206" s="506"/>
      <c r="CI206" s="506"/>
      <c r="CJ206" s="506"/>
      <c r="CK206" s="506"/>
      <c r="CL206" s="506"/>
      <c r="CM206" s="506"/>
      <c r="CN206" s="506"/>
      <c r="CO206" s="506"/>
      <c r="CP206" s="506"/>
      <c r="CQ206" s="506"/>
      <c r="CR206" s="506"/>
      <c r="CS206" s="506"/>
      <c r="CT206" s="506"/>
      <c r="CU206" s="506"/>
      <c r="CV206" s="506"/>
      <c r="CW206" s="506"/>
      <c r="CX206" s="506"/>
      <c r="CY206" s="506"/>
      <c r="CZ206" s="506"/>
      <c r="DA206" s="506"/>
      <c r="DB206" s="506"/>
      <c r="DC206" s="506"/>
      <c r="DD206" s="506"/>
      <c r="DE206" s="506"/>
      <c r="DF206" s="506"/>
      <c r="DG206" s="506"/>
      <c r="DH206" s="506"/>
      <c r="DI206" s="506"/>
      <c r="DJ206" s="506"/>
      <c r="DK206" s="506"/>
      <c r="DL206" s="506"/>
      <c r="DM206" s="506"/>
      <c r="DN206" s="506"/>
      <c r="DO206" s="506"/>
      <c r="DP206" s="506"/>
      <c r="DQ206" s="506"/>
      <c r="DR206" s="506"/>
      <c r="DS206" s="506"/>
      <c r="DT206" s="506"/>
      <c r="DU206" s="506"/>
      <c r="DV206" s="506"/>
      <c r="DW206" s="506"/>
      <c r="DX206" s="506"/>
      <c r="DY206" s="506"/>
      <c r="DZ206" s="506"/>
      <c r="EA206" s="506"/>
      <c r="EB206" s="506"/>
      <c r="EC206" s="506"/>
      <c r="ED206" s="506"/>
      <c r="EE206" s="506"/>
      <c r="EF206" s="506"/>
      <c r="EG206" s="506"/>
      <c r="EH206" s="506"/>
      <c r="EI206" s="506"/>
      <c r="EJ206" s="506"/>
    </row>
    <row r="207" spans="2:140" x14ac:dyDescent="0.25">
      <c r="B207" s="506"/>
      <c r="C207" s="506"/>
      <c r="D207" s="506"/>
      <c r="E207" s="506"/>
      <c r="F207" s="506"/>
      <c r="G207" s="506"/>
      <c r="H207" s="506"/>
      <c r="I207" s="506"/>
      <c r="J207" s="506"/>
      <c r="K207" s="506"/>
      <c r="L207" s="506"/>
      <c r="M207" s="506"/>
      <c r="N207" s="506"/>
      <c r="O207" s="506"/>
      <c r="P207" s="506"/>
      <c r="Q207" s="506"/>
      <c r="R207" s="506"/>
      <c r="S207" s="506"/>
      <c r="T207" s="506"/>
      <c r="U207" s="506"/>
      <c r="V207" s="506"/>
      <c r="W207" s="506"/>
      <c r="X207" s="506"/>
      <c r="Y207" s="506"/>
      <c r="Z207" s="506"/>
      <c r="AA207" s="506"/>
      <c r="AB207" s="506"/>
      <c r="AC207" s="506"/>
      <c r="AD207" s="506"/>
      <c r="AE207" s="506"/>
      <c r="AF207" s="506"/>
      <c r="AG207" s="506"/>
      <c r="AH207" s="506"/>
      <c r="AI207" s="506"/>
      <c r="AJ207" s="506"/>
      <c r="AK207" s="506"/>
      <c r="AL207" s="506"/>
      <c r="AM207" s="506"/>
      <c r="AN207" s="506"/>
      <c r="AO207" s="506"/>
      <c r="AP207" s="506"/>
      <c r="AQ207" s="506"/>
      <c r="AR207" s="506"/>
      <c r="AS207" s="506"/>
      <c r="AT207" s="506"/>
      <c r="AU207" s="506"/>
      <c r="AV207" s="506"/>
      <c r="AW207" s="506"/>
      <c r="AX207" s="506"/>
      <c r="AY207" s="506"/>
      <c r="AZ207" s="506"/>
      <c r="BA207" s="506"/>
      <c r="BB207" s="506"/>
      <c r="BC207" s="506"/>
      <c r="BD207" s="506"/>
      <c r="BE207" s="506"/>
      <c r="BF207" s="506"/>
      <c r="BG207" s="506"/>
      <c r="BH207" s="506"/>
      <c r="BI207" s="506"/>
      <c r="BJ207" s="506"/>
      <c r="BK207" s="506"/>
      <c r="BL207" s="506"/>
      <c r="BM207" s="506"/>
      <c r="BN207" s="506"/>
      <c r="BO207" s="506"/>
      <c r="BP207" s="506"/>
      <c r="BQ207" s="506"/>
      <c r="BR207" s="506"/>
      <c r="BS207" s="506"/>
      <c r="BT207" s="506"/>
      <c r="BU207" s="506"/>
      <c r="BV207" s="506"/>
      <c r="BW207" s="506"/>
      <c r="BX207" s="506"/>
      <c r="BY207" s="506"/>
      <c r="BZ207" s="506"/>
      <c r="CA207" s="506"/>
      <c r="CB207" s="506"/>
      <c r="CC207" s="506"/>
      <c r="CD207" s="506"/>
      <c r="CE207" s="506"/>
      <c r="CF207" s="506"/>
      <c r="CG207" s="506"/>
      <c r="CH207" s="506"/>
      <c r="CI207" s="506"/>
      <c r="CJ207" s="506"/>
      <c r="CK207" s="506"/>
      <c r="CL207" s="506"/>
      <c r="CM207" s="506"/>
      <c r="CN207" s="506"/>
      <c r="CO207" s="506"/>
      <c r="CP207" s="506"/>
      <c r="CQ207" s="506"/>
      <c r="CR207" s="506"/>
      <c r="CS207" s="506"/>
      <c r="CT207" s="506"/>
      <c r="CU207" s="506"/>
      <c r="CV207" s="506"/>
      <c r="CW207" s="506"/>
      <c r="CX207" s="506"/>
      <c r="CY207" s="506"/>
      <c r="CZ207" s="506"/>
      <c r="DA207" s="506"/>
      <c r="DB207" s="506"/>
      <c r="DC207" s="506"/>
      <c r="DD207" s="506"/>
      <c r="DE207" s="506"/>
      <c r="DF207" s="506"/>
      <c r="DG207" s="506"/>
      <c r="DH207" s="506"/>
      <c r="DI207" s="506"/>
      <c r="DJ207" s="506"/>
      <c r="DK207" s="506"/>
      <c r="DL207" s="506"/>
      <c r="DM207" s="506"/>
      <c r="DN207" s="506"/>
      <c r="DO207" s="506"/>
      <c r="DP207" s="506"/>
      <c r="DQ207" s="506"/>
      <c r="DR207" s="506"/>
      <c r="DS207" s="506"/>
      <c r="DT207" s="506"/>
      <c r="DU207" s="506"/>
      <c r="DV207" s="506"/>
      <c r="DW207" s="506"/>
      <c r="DX207" s="506"/>
      <c r="DY207" s="506"/>
      <c r="DZ207" s="506"/>
      <c r="EA207" s="506"/>
      <c r="EB207" s="506"/>
      <c r="EC207" s="506"/>
      <c r="ED207" s="506"/>
      <c r="EE207" s="506"/>
      <c r="EF207" s="506"/>
      <c r="EG207" s="506"/>
      <c r="EH207" s="506"/>
      <c r="EI207" s="506"/>
      <c r="EJ207" s="506"/>
    </row>
    <row r="208" spans="2:140" x14ac:dyDescent="0.25">
      <c r="B208" s="506"/>
      <c r="C208" s="506"/>
      <c r="D208" s="506"/>
      <c r="E208" s="506"/>
      <c r="F208" s="506"/>
      <c r="G208" s="506"/>
      <c r="H208" s="506"/>
      <c r="I208" s="506"/>
      <c r="J208" s="506"/>
      <c r="K208" s="506"/>
      <c r="L208" s="506"/>
      <c r="M208" s="506"/>
      <c r="N208" s="506"/>
      <c r="O208" s="506"/>
      <c r="P208" s="506"/>
      <c r="Q208" s="506"/>
      <c r="R208" s="506"/>
      <c r="S208" s="506"/>
      <c r="T208" s="506"/>
      <c r="U208" s="506"/>
      <c r="V208" s="506"/>
      <c r="W208" s="506"/>
      <c r="X208" s="506"/>
      <c r="Y208" s="506"/>
      <c r="Z208" s="506"/>
      <c r="AA208" s="506"/>
      <c r="AB208" s="506"/>
      <c r="AC208" s="506"/>
      <c r="AD208" s="506"/>
      <c r="AE208" s="506"/>
      <c r="AF208" s="506"/>
      <c r="AG208" s="506"/>
      <c r="AH208" s="506"/>
      <c r="AI208" s="506"/>
      <c r="AJ208" s="506"/>
      <c r="AK208" s="506"/>
      <c r="AL208" s="506"/>
      <c r="AM208" s="506"/>
      <c r="AN208" s="506"/>
      <c r="AO208" s="506"/>
      <c r="AP208" s="506"/>
      <c r="AQ208" s="506"/>
      <c r="AR208" s="506"/>
      <c r="AS208" s="506"/>
      <c r="AT208" s="506"/>
      <c r="AU208" s="506"/>
      <c r="AV208" s="506"/>
      <c r="AW208" s="506"/>
      <c r="AX208" s="506"/>
      <c r="AY208" s="506"/>
      <c r="AZ208" s="506"/>
      <c r="BA208" s="506"/>
      <c r="BB208" s="506"/>
      <c r="BC208" s="506"/>
      <c r="BD208" s="506"/>
      <c r="BE208" s="506"/>
      <c r="BF208" s="506"/>
      <c r="BG208" s="506"/>
      <c r="BH208" s="506"/>
      <c r="BI208" s="506"/>
      <c r="BJ208" s="506"/>
      <c r="BK208" s="506"/>
      <c r="BL208" s="506"/>
      <c r="BM208" s="506"/>
      <c r="BN208" s="506"/>
      <c r="BO208" s="506"/>
      <c r="BP208" s="506"/>
      <c r="BQ208" s="506"/>
      <c r="BR208" s="506"/>
      <c r="BS208" s="506"/>
      <c r="BT208" s="506"/>
      <c r="BU208" s="506"/>
      <c r="BV208" s="506"/>
      <c r="BW208" s="506"/>
      <c r="BX208" s="506"/>
      <c r="BY208" s="506"/>
      <c r="BZ208" s="506"/>
      <c r="CA208" s="506"/>
      <c r="CB208" s="506"/>
      <c r="CC208" s="506"/>
      <c r="CD208" s="506"/>
      <c r="CE208" s="506"/>
      <c r="CF208" s="506"/>
      <c r="CG208" s="506"/>
      <c r="CH208" s="506"/>
      <c r="CI208" s="506"/>
      <c r="CJ208" s="506"/>
      <c r="CK208" s="506"/>
      <c r="CL208" s="506"/>
      <c r="CM208" s="506"/>
      <c r="CN208" s="506"/>
      <c r="CO208" s="506"/>
      <c r="CP208" s="506"/>
      <c r="CQ208" s="506"/>
      <c r="CR208" s="506"/>
      <c r="CS208" s="506"/>
      <c r="CT208" s="506"/>
      <c r="CU208" s="506"/>
      <c r="CV208" s="506"/>
      <c r="CW208" s="506"/>
      <c r="CX208" s="506"/>
      <c r="CY208" s="506"/>
      <c r="CZ208" s="506"/>
      <c r="DA208" s="506"/>
      <c r="DB208" s="506"/>
      <c r="DC208" s="506"/>
      <c r="DD208" s="506"/>
      <c r="DE208" s="506"/>
      <c r="DF208" s="506"/>
      <c r="DG208" s="506"/>
      <c r="DH208" s="506"/>
      <c r="DI208" s="506"/>
      <c r="DJ208" s="506"/>
      <c r="DK208" s="506"/>
      <c r="DL208" s="506"/>
      <c r="DM208" s="506"/>
      <c r="DN208" s="506"/>
      <c r="DO208" s="506"/>
      <c r="DP208" s="506"/>
      <c r="DQ208" s="506"/>
      <c r="DR208" s="506"/>
      <c r="DS208" s="506"/>
      <c r="DT208" s="506"/>
      <c r="DU208" s="506"/>
      <c r="DV208" s="506"/>
      <c r="DW208" s="506"/>
      <c r="DX208" s="506"/>
      <c r="DY208" s="506"/>
      <c r="DZ208" s="506"/>
      <c r="EA208" s="506"/>
      <c r="EB208" s="506"/>
      <c r="EC208" s="506"/>
      <c r="ED208" s="506"/>
      <c r="EE208" s="506"/>
      <c r="EF208" s="506"/>
      <c r="EG208" s="506"/>
      <c r="EH208" s="506"/>
      <c r="EI208" s="506"/>
      <c r="EJ208" s="506"/>
    </row>
    <row r="209" spans="2:140" x14ac:dyDescent="0.25">
      <c r="B209" s="506"/>
      <c r="C209" s="506"/>
      <c r="D209" s="506"/>
      <c r="E209" s="506"/>
      <c r="F209" s="506"/>
      <c r="G209" s="506"/>
      <c r="H209" s="506"/>
      <c r="I209" s="506"/>
      <c r="J209" s="506"/>
      <c r="K209" s="506"/>
      <c r="L209" s="506"/>
      <c r="M209" s="506"/>
      <c r="N209" s="506"/>
      <c r="O209" s="506"/>
      <c r="P209" s="506"/>
      <c r="Q209" s="506"/>
      <c r="R209" s="506"/>
      <c r="S209" s="506"/>
      <c r="T209" s="506"/>
      <c r="U209" s="506"/>
      <c r="V209" s="506"/>
      <c r="W209" s="506"/>
      <c r="X209" s="506"/>
      <c r="Y209" s="506"/>
      <c r="Z209" s="506"/>
      <c r="AA209" s="506"/>
      <c r="AB209" s="506"/>
      <c r="AC209" s="506"/>
      <c r="AD209" s="506"/>
      <c r="AE209" s="506"/>
      <c r="AF209" s="506"/>
      <c r="AG209" s="506"/>
      <c r="AH209" s="506"/>
      <c r="AI209" s="506"/>
      <c r="AJ209" s="506"/>
      <c r="AK209" s="506"/>
      <c r="AL209" s="506"/>
      <c r="AM209" s="506"/>
      <c r="AN209" s="506"/>
      <c r="AO209" s="506"/>
      <c r="AP209" s="506"/>
      <c r="AQ209" s="506"/>
      <c r="AR209" s="506"/>
      <c r="AS209" s="506"/>
      <c r="AT209" s="506"/>
      <c r="AU209" s="506"/>
      <c r="AV209" s="506"/>
      <c r="AW209" s="506"/>
      <c r="AX209" s="506"/>
      <c r="AY209" s="506"/>
      <c r="AZ209" s="506"/>
      <c r="BA209" s="506"/>
      <c r="BB209" s="506"/>
      <c r="BC209" s="506"/>
      <c r="BD209" s="506"/>
      <c r="BE209" s="506"/>
      <c r="BF209" s="506"/>
      <c r="BG209" s="506"/>
      <c r="BH209" s="506"/>
      <c r="BI209" s="506"/>
      <c r="BJ209" s="506"/>
      <c r="BK209" s="506"/>
      <c r="BL209" s="506"/>
      <c r="BM209" s="506"/>
      <c r="BN209" s="506"/>
      <c r="BO209" s="506"/>
      <c r="BP209" s="506"/>
      <c r="BQ209" s="506"/>
      <c r="BR209" s="506"/>
      <c r="BS209" s="506"/>
      <c r="BT209" s="506"/>
      <c r="BU209" s="506"/>
      <c r="BV209" s="506"/>
      <c r="BW209" s="506"/>
      <c r="BX209" s="506"/>
      <c r="BY209" s="506"/>
      <c r="BZ209" s="506"/>
      <c r="CA209" s="506"/>
      <c r="CB209" s="506"/>
      <c r="CC209" s="506"/>
      <c r="CD209" s="506"/>
      <c r="CE209" s="506"/>
      <c r="CF209" s="506"/>
      <c r="CG209" s="506"/>
      <c r="CH209" s="506"/>
      <c r="CI209" s="506"/>
      <c r="CJ209" s="506"/>
      <c r="CK209" s="506"/>
      <c r="CL209" s="506"/>
      <c r="CM209" s="506"/>
      <c r="CN209" s="506"/>
      <c r="CO209" s="506"/>
      <c r="CP209" s="506"/>
      <c r="CQ209" s="506"/>
      <c r="CR209" s="506"/>
      <c r="CS209" s="506"/>
      <c r="CT209" s="506"/>
      <c r="CU209" s="506"/>
      <c r="CV209" s="506"/>
      <c r="CW209" s="506"/>
      <c r="CX209" s="506"/>
      <c r="CY209" s="506"/>
      <c r="CZ209" s="506"/>
      <c r="DA209" s="506"/>
      <c r="DB209" s="506"/>
      <c r="DC209" s="506"/>
      <c r="DD209" s="506"/>
      <c r="DE209" s="506"/>
      <c r="DF209" s="506"/>
      <c r="DG209" s="506"/>
      <c r="DH209" s="506"/>
      <c r="DI209" s="506"/>
      <c r="DJ209" s="506"/>
      <c r="DK209" s="506"/>
      <c r="DL209" s="506"/>
      <c r="DM209" s="506"/>
      <c r="DN209" s="506"/>
      <c r="DO209" s="506"/>
      <c r="DP209" s="506"/>
      <c r="DQ209" s="506"/>
      <c r="DR209" s="506"/>
      <c r="DS209" s="506"/>
      <c r="DT209" s="506"/>
      <c r="DU209" s="506"/>
      <c r="DV209" s="506"/>
      <c r="DW209" s="506"/>
      <c r="DX209" s="506"/>
      <c r="DY209" s="506"/>
      <c r="DZ209" s="506"/>
      <c r="EA209" s="506"/>
      <c r="EB209" s="506"/>
      <c r="EC209" s="506"/>
      <c r="ED209" s="506"/>
      <c r="EE209" s="506"/>
      <c r="EF209" s="506"/>
      <c r="EG209" s="506"/>
      <c r="EH209" s="506"/>
      <c r="EI209" s="506"/>
      <c r="EJ209" s="506"/>
    </row>
    <row r="210" spans="2:140" x14ac:dyDescent="0.25">
      <c r="B210" s="506"/>
      <c r="C210" s="506"/>
      <c r="D210" s="506"/>
      <c r="E210" s="506"/>
      <c r="F210" s="506"/>
      <c r="G210" s="506"/>
      <c r="H210" s="506"/>
      <c r="I210" s="506"/>
      <c r="J210" s="506"/>
      <c r="K210" s="506"/>
      <c r="L210" s="506"/>
      <c r="M210" s="506"/>
      <c r="N210" s="506"/>
      <c r="O210" s="506"/>
      <c r="P210" s="506"/>
      <c r="Q210" s="506"/>
      <c r="R210" s="506"/>
      <c r="S210" s="506"/>
      <c r="T210" s="506"/>
      <c r="U210" s="506"/>
      <c r="V210" s="506"/>
      <c r="W210" s="506"/>
      <c r="X210" s="506"/>
      <c r="Y210" s="506"/>
      <c r="Z210" s="506"/>
      <c r="AA210" s="506"/>
      <c r="AB210" s="506"/>
      <c r="AC210" s="506"/>
      <c r="AD210" s="506"/>
      <c r="AE210" s="506"/>
      <c r="AF210" s="506"/>
      <c r="AG210" s="506"/>
      <c r="AH210" s="506"/>
      <c r="AI210" s="506"/>
      <c r="AJ210" s="506"/>
      <c r="AK210" s="506"/>
      <c r="AL210" s="506"/>
      <c r="AM210" s="506"/>
      <c r="AN210" s="506"/>
      <c r="AO210" s="506"/>
      <c r="AP210" s="506"/>
      <c r="AQ210" s="506"/>
      <c r="AR210" s="506"/>
      <c r="AS210" s="506"/>
      <c r="AT210" s="506"/>
      <c r="AU210" s="506"/>
      <c r="AV210" s="506"/>
      <c r="AW210" s="506"/>
      <c r="AX210" s="506"/>
      <c r="AY210" s="506"/>
      <c r="AZ210" s="506"/>
      <c r="BA210" s="506"/>
      <c r="BB210" s="506"/>
      <c r="BC210" s="506"/>
      <c r="BD210" s="506"/>
      <c r="BE210" s="506"/>
      <c r="BF210" s="506"/>
      <c r="BG210" s="506"/>
      <c r="BH210" s="506"/>
      <c r="BI210" s="506"/>
      <c r="BJ210" s="506"/>
      <c r="BK210" s="506"/>
      <c r="BL210" s="506"/>
      <c r="BM210" s="506"/>
      <c r="BN210" s="506"/>
      <c r="BO210" s="506"/>
      <c r="BP210" s="506"/>
      <c r="BQ210" s="506"/>
      <c r="BR210" s="506"/>
      <c r="BS210" s="506"/>
      <c r="BT210" s="506"/>
      <c r="BU210" s="506"/>
      <c r="BV210" s="506"/>
      <c r="BW210" s="506"/>
      <c r="BX210" s="506"/>
      <c r="BY210" s="506"/>
      <c r="BZ210" s="506"/>
      <c r="CA210" s="506"/>
      <c r="CB210" s="506"/>
      <c r="CC210" s="506"/>
      <c r="CD210" s="506"/>
      <c r="CE210" s="506"/>
      <c r="CF210" s="506"/>
      <c r="CG210" s="506"/>
      <c r="CH210" s="506"/>
      <c r="CI210" s="506"/>
      <c r="CJ210" s="506"/>
      <c r="CK210" s="506"/>
      <c r="CL210" s="506"/>
      <c r="CM210" s="506"/>
      <c r="CN210" s="506"/>
      <c r="CO210" s="506"/>
      <c r="CP210" s="506"/>
      <c r="CQ210" s="506"/>
      <c r="CR210" s="506"/>
      <c r="CS210" s="506"/>
      <c r="CT210" s="506"/>
      <c r="CU210" s="506"/>
      <c r="CV210" s="506"/>
      <c r="CW210" s="506"/>
      <c r="CX210" s="506"/>
      <c r="CY210" s="506"/>
      <c r="CZ210" s="506"/>
      <c r="DA210" s="506"/>
      <c r="DB210" s="506"/>
      <c r="DC210" s="506"/>
      <c r="DD210" s="506"/>
      <c r="DE210" s="506"/>
      <c r="DF210" s="506"/>
      <c r="DG210" s="506"/>
      <c r="DH210" s="506"/>
      <c r="DI210" s="506"/>
      <c r="DJ210" s="506"/>
      <c r="DK210" s="506"/>
      <c r="DL210" s="506"/>
      <c r="DM210" s="506"/>
      <c r="DN210" s="506"/>
      <c r="DO210" s="506"/>
      <c r="DP210" s="506"/>
      <c r="DQ210" s="506"/>
      <c r="DR210" s="506"/>
      <c r="DS210" s="506"/>
      <c r="DT210" s="506"/>
      <c r="DU210" s="506"/>
      <c r="DV210" s="506"/>
      <c r="DW210" s="506"/>
      <c r="DX210" s="506"/>
      <c r="DY210" s="506"/>
      <c r="DZ210" s="506"/>
      <c r="EA210" s="506"/>
      <c r="EB210" s="506"/>
      <c r="EC210" s="506"/>
      <c r="ED210" s="506"/>
      <c r="EE210" s="506"/>
      <c r="EF210" s="506"/>
      <c r="EG210" s="506"/>
      <c r="EH210" s="506"/>
      <c r="EI210" s="506"/>
      <c r="EJ210" s="506"/>
    </row>
    <row r="211" spans="2:140" x14ac:dyDescent="0.25">
      <c r="B211" s="506"/>
      <c r="C211" s="506"/>
      <c r="D211" s="506"/>
      <c r="E211" s="506"/>
      <c r="F211" s="506"/>
      <c r="G211" s="506"/>
      <c r="H211" s="506"/>
      <c r="I211" s="506"/>
      <c r="J211" s="506"/>
      <c r="K211" s="506"/>
      <c r="L211" s="506"/>
      <c r="M211" s="506"/>
      <c r="N211" s="506"/>
      <c r="O211" s="506"/>
      <c r="P211" s="506"/>
      <c r="Q211" s="506"/>
      <c r="R211" s="506"/>
      <c r="S211" s="506"/>
      <c r="T211" s="506"/>
      <c r="U211" s="506"/>
      <c r="V211" s="506"/>
      <c r="W211" s="506"/>
      <c r="X211" s="506"/>
      <c r="Y211" s="506"/>
      <c r="Z211" s="506"/>
      <c r="AA211" s="506"/>
      <c r="AB211" s="506"/>
      <c r="AC211" s="506"/>
      <c r="AD211" s="506"/>
      <c r="AE211" s="506"/>
      <c r="AF211" s="506"/>
      <c r="AG211" s="506"/>
      <c r="AH211" s="506"/>
      <c r="AI211" s="506"/>
      <c r="AJ211" s="506"/>
      <c r="AK211" s="506"/>
      <c r="AL211" s="506"/>
      <c r="AM211" s="506"/>
      <c r="AN211" s="506"/>
      <c r="AO211" s="506"/>
      <c r="AP211" s="506"/>
      <c r="AQ211" s="506"/>
      <c r="AR211" s="506"/>
      <c r="AS211" s="506"/>
      <c r="AT211" s="506"/>
      <c r="AU211" s="506"/>
      <c r="AV211" s="506"/>
      <c r="AW211" s="506"/>
      <c r="AX211" s="506"/>
      <c r="AY211" s="506"/>
      <c r="AZ211" s="506"/>
      <c r="BA211" s="506"/>
      <c r="BB211" s="506"/>
      <c r="BC211" s="506"/>
      <c r="BD211" s="506"/>
      <c r="BE211" s="506"/>
      <c r="BF211" s="506"/>
      <c r="BG211" s="506"/>
      <c r="BH211" s="506"/>
      <c r="BI211" s="506"/>
      <c r="BJ211" s="506"/>
      <c r="BK211" s="506"/>
      <c r="BL211" s="506"/>
      <c r="BM211" s="506"/>
      <c r="BN211" s="506"/>
      <c r="BO211" s="506"/>
      <c r="BP211" s="506"/>
      <c r="BQ211" s="506"/>
      <c r="BR211" s="506"/>
      <c r="BS211" s="506"/>
      <c r="BT211" s="506"/>
      <c r="BU211" s="506"/>
      <c r="BV211" s="506"/>
      <c r="BW211" s="506"/>
      <c r="BX211" s="506"/>
      <c r="BY211" s="506"/>
      <c r="BZ211" s="506"/>
      <c r="CA211" s="506"/>
      <c r="CB211" s="506"/>
      <c r="CC211" s="506"/>
      <c r="CD211" s="506"/>
      <c r="CE211" s="506"/>
      <c r="CF211" s="506"/>
      <c r="CG211" s="506"/>
      <c r="CH211" s="506"/>
      <c r="CI211" s="506"/>
      <c r="CJ211" s="506"/>
      <c r="CK211" s="506"/>
      <c r="CL211" s="506"/>
      <c r="CM211" s="506"/>
      <c r="CN211" s="506"/>
      <c r="CO211" s="506"/>
      <c r="CP211" s="506"/>
      <c r="CQ211" s="506"/>
      <c r="CR211" s="506"/>
      <c r="CS211" s="506"/>
      <c r="CT211" s="506"/>
      <c r="CU211" s="506"/>
      <c r="CV211" s="506"/>
      <c r="CW211" s="506"/>
      <c r="CX211" s="506"/>
      <c r="CY211" s="506"/>
      <c r="CZ211" s="506"/>
      <c r="DA211" s="506"/>
      <c r="DB211" s="506"/>
      <c r="DC211" s="506"/>
      <c r="DD211" s="506"/>
      <c r="DE211" s="506"/>
      <c r="DF211" s="506"/>
      <c r="DG211" s="506"/>
      <c r="DH211" s="506"/>
      <c r="DI211" s="506"/>
      <c r="DJ211" s="506"/>
      <c r="DK211" s="506"/>
      <c r="DL211" s="506"/>
      <c r="DM211" s="506"/>
      <c r="DN211" s="506"/>
      <c r="DO211" s="506"/>
      <c r="DP211" s="506"/>
      <c r="DQ211" s="506"/>
      <c r="DR211" s="506"/>
      <c r="DS211" s="506"/>
      <c r="DT211" s="506"/>
      <c r="DU211" s="506"/>
      <c r="DV211" s="506"/>
      <c r="DW211" s="506"/>
      <c r="DX211" s="506"/>
      <c r="DY211" s="506"/>
      <c r="DZ211" s="506"/>
      <c r="EA211" s="506"/>
      <c r="EB211" s="506"/>
      <c r="EC211" s="506"/>
      <c r="ED211" s="506"/>
      <c r="EE211" s="506"/>
      <c r="EF211" s="506"/>
      <c r="EG211" s="506"/>
      <c r="EH211" s="506"/>
      <c r="EI211" s="506"/>
      <c r="EJ211" s="506"/>
    </row>
    <row r="212" spans="2:140" x14ac:dyDescent="0.25">
      <c r="B212" s="506"/>
      <c r="C212" s="506"/>
      <c r="D212" s="506"/>
      <c r="E212" s="506"/>
      <c r="F212" s="506"/>
      <c r="G212" s="506"/>
      <c r="H212" s="506"/>
      <c r="I212" s="506"/>
      <c r="J212" s="506"/>
      <c r="K212" s="506"/>
      <c r="L212" s="506"/>
      <c r="M212" s="506"/>
      <c r="N212" s="506"/>
      <c r="O212" s="506"/>
      <c r="P212" s="506"/>
      <c r="Q212" s="506"/>
      <c r="R212" s="506"/>
      <c r="S212" s="506"/>
      <c r="T212" s="506"/>
      <c r="U212" s="506"/>
      <c r="V212" s="506"/>
      <c r="W212" s="506"/>
      <c r="X212" s="506"/>
      <c r="Y212" s="506"/>
      <c r="Z212" s="506"/>
      <c r="AA212" s="506"/>
      <c r="AB212" s="506"/>
      <c r="AC212" s="506"/>
      <c r="AD212" s="506"/>
      <c r="AE212" s="506"/>
      <c r="AF212" s="506"/>
      <c r="AG212" s="506"/>
      <c r="AH212" s="506"/>
      <c r="AI212" s="506"/>
      <c r="AJ212" s="506"/>
      <c r="AK212" s="506"/>
      <c r="AL212" s="506"/>
      <c r="AM212" s="506"/>
      <c r="AN212" s="506"/>
      <c r="AO212" s="506"/>
      <c r="AP212" s="506"/>
      <c r="AQ212" s="506"/>
      <c r="AR212" s="506"/>
      <c r="AS212" s="506"/>
      <c r="AT212" s="506"/>
      <c r="AU212" s="506"/>
      <c r="AV212" s="506"/>
      <c r="AW212" s="506"/>
      <c r="AX212" s="506"/>
      <c r="AY212" s="506"/>
      <c r="AZ212" s="506"/>
      <c r="BA212" s="506"/>
      <c r="BB212" s="506"/>
      <c r="BC212" s="506"/>
      <c r="BD212" s="506"/>
      <c r="BE212" s="506"/>
      <c r="BF212" s="506"/>
      <c r="BG212" s="506"/>
      <c r="BH212" s="506"/>
      <c r="BI212" s="506"/>
      <c r="BJ212" s="506"/>
      <c r="BK212" s="506"/>
      <c r="BL212" s="506"/>
      <c r="BM212" s="506"/>
      <c r="BN212" s="506"/>
      <c r="BO212" s="506"/>
      <c r="BP212" s="506"/>
      <c r="BQ212" s="506"/>
      <c r="BR212" s="506"/>
      <c r="BS212" s="506"/>
      <c r="BT212" s="506"/>
      <c r="BU212" s="506"/>
      <c r="BV212" s="506"/>
      <c r="BW212" s="506"/>
      <c r="BX212" s="506"/>
      <c r="BY212" s="506"/>
      <c r="BZ212" s="506"/>
      <c r="CA212" s="506"/>
      <c r="CB212" s="506"/>
      <c r="CC212" s="506"/>
      <c r="CD212" s="506"/>
      <c r="CE212" s="506"/>
      <c r="CF212" s="506"/>
      <c r="CG212" s="506"/>
      <c r="CH212" s="506"/>
      <c r="CI212" s="506"/>
      <c r="CJ212" s="506"/>
      <c r="CK212" s="506"/>
      <c r="CL212" s="506"/>
      <c r="CM212" s="506"/>
      <c r="CN212" s="506"/>
      <c r="CO212" s="506"/>
      <c r="CP212" s="506"/>
      <c r="CQ212" s="506"/>
      <c r="CR212" s="506"/>
      <c r="CS212" s="506"/>
      <c r="CT212" s="506"/>
      <c r="CU212" s="506"/>
      <c r="CV212" s="506"/>
      <c r="CW212" s="506"/>
      <c r="CX212" s="506"/>
      <c r="CY212" s="506"/>
      <c r="CZ212" s="506"/>
      <c r="DA212" s="506"/>
      <c r="DB212" s="506"/>
      <c r="DC212" s="506"/>
      <c r="DD212" s="506"/>
      <c r="DE212" s="506"/>
      <c r="DF212" s="506"/>
      <c r="DG212" s="506"/>
      <c r="DH212" s="506"/>
      <c r="DI212" s="506"/>
      <c r="DJ212" s="506"/>
      <c r="DK212" s="506"/>
      <c r="DL212" s="506"/>
      <c r="DM212" s="506"/>
      <c r="DN212" s="506"/>
      <c r="DO212" s="506"/>
      <c r="DP212" s="506"/>
      <c r="DQ212" s="506"/>
      <c r="DR212" s="506"/>
      <c r="DS212" s="506"/>
      <c r="DT212" s="506"/>
      <c r="DU212" s="506"/>
      <c r="DV212" s="506"/>
      <c r="DW212" s="506"/>
      <c r="DX212" s="506"/>
      <c r="DY212" s="506"/>
      <c r="DZ212" s="506"/>
      <c r="EA212" s="506"/>
      <c r="EB212" s="506"/>
      <c r="EC212" s="506"/>
      <c r="ED212" s="506"/>
      <c r="EE212" s="506"/>
      <c r="EF212" s="506"/>
      <c r="EG212" s="506"/>
      <c r="EH212" s="506"/>
      <c r="EI212" s="506"/>
      <c r="EJ212" s="506"/>
    </row>
    <row r="213" spans="2:140" x14ac:dyDescent="0.25">
      <c r="B213" s="506"/>
      <c r="C213" s="506"/>
      <c r="D213" s="506"/>
      <c r="E213" s="506"/>
      <c r="F213" s="506"/>
      <c r="G213" s="506"/>
      <c r="H213" s="506"/>
      <c r="I213" s="506"/>
      <c r="J213" s="506"/>
      <c r="K213" s="506"/>
      <c r="L213" s="506"/>
      <c r="M213" s="506"/>
      <c r="N213" s="506"/>
      <c r="O213" s="506"/>
      <c r="P213" s="506"/>
      <c r="Q213" s="506"/>
      <c r="R213" s="506"/>
      <c r="S213" s="506"/>
      <c r="T213" s="506"/>
      <c r="U213" s="506"/>
      <c r="V213" s="506"/>
      <c r="W213" s="506"/>
      <c r="X213" s="506"/>
      <c r="Y213" s="506"/>
      <c r="Z213" s="506"/>
      <c r="AA213" s="506"/>
      <c r="AB213" s="506"/>
      <c r="AC213" s="506"/>
      <c r="AD213" s="506"/>
      <c r="AE213" s="506"/>
      <c r="AF213" s="506"/>
      <c r="AG213" s="506"/>
      <c r="AH213" s="506"/>
      <c r="AI213" s="506"/>
      <c r="AJ213" s="506"/>
      <c r="AK213" s="506"/>
      <c r="AL213" s="506"/>
      <c r="AM213" s="506"/>
      <c r="AN213" s="506"/>
      <c r="AO213" s="506"/>
      <c r="AP213" s="506"/>
      <c r="AQ213" s="506"/>
      <c r="AR213" s="506"/>
      <c r="AS213" s="506"/>
      <c r="AT213" s="506"/>
      <c r="AU213" s="506"/>
      <c r="AV213" s="506"/>
      <c r="AW213" s="506"/>
      <c r="AX213" s="506"/>
      <c r="AY213" s="506"/>
      <c r="AZ213" s="506"/>
      <c r="BA213" s="506"/>
      <c r="BB213" s="506"/>
      <c r="BC213" s="506"/>
      <c r="BD213" s="506"/>
      <c r="BE213" s="506"/>
      <c r="BF213" s="506"/>
      <c r="BG213" s="506"/>
      <c r="BH213" s="506"/>
      <c r="BI213" s="506"/>
      <c r="BJ213" s="506"/>
      <c r="BK213" s="506"/>
      <c r="BL213" s="506"/>
      <c r="BM213" s="506"/>
      <c r="BN213" s="506"/>
      <c r="BO213" s="506"/>
      <c r="BP213" s="506"/>
      <c r="BQ213" s="506"/>
      <c r="BR213" s="506"/>
      <c r="BS213" s="506"/>
      <c r="BT213" s="506"/>
      <c r="BU213" s="506"/>
      <c r="BV213" s="506"/>
      <c r="BW213" s="506"/>
      <c r="BX213" s="506"/>
      <c r="BY213" s="506"/>
      <c r="BZ213" s="506"/>
      <c r="CA213" s="506"/>
      <c r="CB213" s="506"/>
      <c r="CC213" s="506"/>
      <c r="CD213" s="506"/>
      <c r="CE213" s="506"/>
      <c r="CF213" s="506"/>
      <c r="CG213" s="506"/>
      <c r="CH213" s="506"/>
      <c r="CI213" s="506"/>
      <c r="CJ213" s="506"/>
      <c r="CK213" s="506"/>
      <c r="CL213" s="506"/>
      <c r="CM213" s="506"/>
      <c r="CN213" s="506"/>
      <c r="CO213" s="506"/>
      <c r="CP213" s="506"/>
      <c r="CQ213" s="506"/>
      <c r="CR213" s="506"/>
      <c r="CS213" s="506"/>
      <c r="CT213" s="506"/>
      <c r="CU213" s="506"/>
      <c r="CV213" s="506"/>
      <c r="CW213" s="506"/>
      <c r="CX213" s="506"/>
      <c r="CY213" s="506"/>
      <c r="CZ213" s="506"/>
      <c r="DA213" s="506"/>
      <c r="DB213" s="506"/>
      <c r="DC213" s="506"/>
      <c r="DD213" s="506"/>
      <c r="DE213" s="506"/>
      <c r="DF213" s="506"/>
      <c r="DG213" s="506"/>
      <c r="DH213" s="506"/>
      <c r="DI213" s="506"/>
      <c r="DJ213" s="506"/>
      <c r="DK213" s="506"/>
      <c r="DL213" s="506"/>
      <c r="DM213" s="506"/>
      <c r="DN213" s="506"/>
      <c r="DO213" s="506"/>
      <c r="DP213" s="506"/>
      <c r="DQ213" s="506"/>
      <c r="DR213" s="506"/>
      <c r="DS213" s="506"/>
      <c r="DT213" s="506"/>
      <c r="DU213" s="506"/>
      <c r="DV213" s="506"/>
      <c r="DW213" s="506"/>
      <c r="DX213" s="506"/>
      <c r="DY213" s="506"/>
      <c r="DZ213" s="506"/>
      <c r="EA213" s="506"/>
      <c r="EB213" s="506"/>
      <c r="EC213" s="506"/>
      <c r="ED213" s="506"/>
      <c r="EE213" s="506"/>
      <c r="EF213" s="506"/>
      <c r="EG213" s="506"/>
      <c r="EH213" s="506"/>
      <c r="EI213" s="506"/>
      <c r="EJ213" s="506"/>
    </row>
    <row r="214" spans="2:140" x14ac:dyDescent="0.25">
      <c r="B214" s="506"/>
      <c r="C214" s="506"/>
      <c r="D214" s="506"/>
      <c r="E214" s="506"/>
      <c r="F214" s="506"/>
      <c r="G214" s="506"/>
      <c r="H214" s="506"/>
      <c r="I214" s="506"/>
      <c r="J214" s="506"/>
      <c r="K214" s="506"/>
      <c r="L214" s="506"/>
      <c r="M214" s="506"/>
      <c r="N214" s="506"/>
      <c r="O214" s="506"/>
      <c r="P214" s="506"/>
      <c r="Q214" s="506"/>
      <c r="R214" s="506"/>
      <c r="S214" s="506"/>
      <c r="T214" s="506"/>
      <c r="U214" s="506"/>
      <c r="V214" s="506"/>
      <c r="W214" s="506"/>
      <c r="X214" s="506"/>
      <c r="Y214" s="506"/>
      <c r="Z214" s="506"/>
      <c r="AA214" s="506"/>
      <c r="AB214" s="506"/>
      <c r="AC214" s="506"/>
      <c r="AD214" s="506"/>
      <c r="AE214" s="506"/>
      <c r="AF214" s="506"/>
      <c r="AG214" s="506"/>
      <c r="AH214" s="506"/>
      <c r="AI214" s="506"/>
      <c r="AJ214" s="506"/>
      <c r="AK214" s="506"/>
      <c r="AL214" s="506"/>
      <c r="AM214" s="506"/>
      <c r="AN214" s="506"/>
      <c r="AO214" s="506"/>
      <c r="AP214" s="506"/>
      <c r="AQ214" s="506"/>
      <c r="AR214" s="506"/>
      <c r="AS214" s="506"/>
      <c r="AT214" s="506"/>
      <c r="AU214" s="506"/>
      <c r="AV214" s="506"/>
      <c r="AW214" s="506"/>
      <c r="AX214" s="506"/>
      <c r="AY214" s="506"/>
      <c r="AZ214" s="506"/>
      <c r="BA214" s="506"/>
      <c r="BB214" s="506"/>
      <c r="BC214" s="506"/>
      <c r="BD214" s="506"/>
      <c r="BE214" s="506"/>
      <c r="BF214" s="506"/>
      <c r="BG214" s="506"/>
      <c r="BH214" s="506"/>
      <c r="BI214" s="506"/>
      <c r="BJ214" s="506"/>
      <c r="BK214" s="506"/>
      <c r="BL214" s="506"/>
      <c r="BM214" s="506"/>
      <c r="BN214" s="506"/>
      <c r="BO214" s="506"/>
      <c r="BP214" s="506"/>
      <c r="BQ214" s="506"/>
      <c r="BR214" s="506"/>
      <c r="BS214" s="506"/>
      <c r="BT214" s="506"/>
      <c r="BU214" s="506"/>
      <c r="BV214" s="506"/>
      <c r="BW214" s="506"/>
      <c r="BX214" s="506"/>
      <c r="BY214" s="506"/>
      <c r="BZ214" s="506"/>
      <c r="CA214" s="506"/>
      <c r="CB214" s="506"/>
      <c r="CC214" s="506"/>
      <c r="CD214" s="506"/>
      <c r="CE214" s="506"/>
      <c r="CF214" s="506"/>
      <c r="CG214" s="506"/>
      <c r="CH214" s="506"/>
      <c r="CI214" s="506"/>
      <c r="CJ214" s="506"/>
      <c r="CK214" s="506"/>
      <c r="CL214" s="506"/>
      <c r="CM214" s="506"/>
      <c r="CN214" s="506"/>
      <c r="CO214" s="506"/>
      <c r="CP214" s="506"/>
      <c r="CQ214" s="506"/>
      <c r="CR214" s="506"/>
      <c r="CS214" s="506"/>
      <c r="CT214" s="506"/>
      <c r="CU214" s="506"/>
      <c r="CV214" s="506"/>
      <c r="CW214" s="506"/>
      <c r="CX214" s="506"/>
      <c r="CY214" s="506"/>
      <c r="CZ214" s="506"/>
      <c r="DA214" s="506"/>
      <c r="DB214" s="506"/>
      <c r="DC214" s="506"/>
      <c r="DD214" s="506"/>
      <c r="DE214" s="506"/>
      <c r="DF214" s="506"/>
      <c r="DG214" s="506"/>
      <c r="DH214" s="506"/>
      <c r="DI214" s="506"/>
      <c r="DJ214" s="506"/>
      <c r="DK214" s="506"/>
      <c r="DL214" s="506"/>
      <c r="DM214" s="506"/>
      <c r="DN214" s="506"/>
      <c r="DO214" s="506"/>
      <c r="DP214" s="506"/>
      <c r="DQ214" s="506"/>
      <c r="DR214" s="506"/>
      <c r="DS214" s="506"/>
      <c r="DT214" s="506"/>
      <c r="DU214" s="506"/>
      <c r="DV214" s="506"/>
      <c r="DW214" s="506"/>
      <c r="DX214" s="506"/>
      <c r="DY214" s="506"/>
      <c r="DZ214" s="506"/>
      <c r="EA214" s="506"/>
      <c r="EB214" s="506"/>
      <c r="EC214" s="506"/>
      <c r="ED214" s="506"/>
      <c r="EE214" s="506"/>
      <c r="EF214" s="506"/>
      <c r="EG214" s="506"/>
      <c r="EH214" s="506"/>
      <c r="EI214" s="506"/>
      <c r="EJ214" s="506"/>
    </row>
    <row r="215" spans="2:140" x14ac:dyDescent="0.25">
      <c r="B215" s="506"/>
      <c r="C215" s="506"/>
      <c r="D215" s="506"/>
      <c r="E215" s="506"/>
      <c r="F215" s="506"/>
      <c r="G215" s="506"/>
      <c r="H215" s="506"/>
      <c r="I215" s="506"/>
      <c r="J215" s="506"/>
      <c r="K215" s="506"/>
      <c r="L215" s="506"/>
      <c r="M215" s="506"/>
      <c r="N215" s="506"/>
      <c r="O215" s="506"/>
      <c r="P215" s="506"/>
      <c r="Q215" s="506"/>
      <c r="R215" s="506"/>
      <c r="S215" s="506"/>
      <c r="T215" s="506"/>
      <c r="U215" s="506"/>
      <c r="V215" s="506"/>
      <c r="W215" s="506"/>
      <c r="X215" s="506"/>
      <c r="Y215" s="506"/>
      <c r="Z215" s="506"/>
      <c r="AA215" s="506"/>
      <c r="AB215" s="506"/>
      <c r="AC215" s="506"/>
      <c r="AD215" s="506"/>
      <c r="AE215" s="506"/>
      <c r="AF215" s="506"/>
      <c r="AG215" s="506"/>
      <c r="AH215" s="506"/>
      <c r="AI215" s="506"/>
      <c r="AJ215" s="506"/>
      <c r="AK215" s="506"/>
      <c r="AL215" s="506"/>
      <c r="AM215" s="506"/>
      <c r="AN215" s="506"/>
      <c r="AO215" s="506"/>
      <c r="AP215" s="506"/>
      <c r="AQ215" s="506"/>
      <c r="AR215" s="506"/>
      <c r="AS215" s="506"/>
      <c r="AT215" s="506"/>
      <c r="AU215" s="506"/>
      <c r="AV215" s="506"/>
      <c r="AW215" s="506"/>
      <c r="AX215" s="506"/>
      <c r="AY215" s="506"/>
      <c r="AZ215" s="506"/>
      <c r="BA215" s="506"/>
      <c r="BB215" s="506"/>
      <c r="BC215" s="506"/>
      <c r="BD215" s="506"/>
      <c r="BE215" s="506"/>
      <c r="BF215" s="506"/>
      <c r="BG215" s="506"/>
      <c r="BH215" s="506"/>
      <c r="BI215" s="506"/>
      <c r="BJ215" s="506"/>
      <c r="BK215" s="506"/>
      <c r="BL215" s="506"/>
      <c r="BM215" s="506"/>
      <c r="BN215" s="506"/>
      <c r="BO215" s="506"/>
      <c r="BP215" s="506"/>
      <c r="BQ215" s="506"/>
      <c r="BR215" s="506"/>
      <c r="BS215" s="506"/>
      <c r="BT215" s="506"/>
      <c r="BU215" s="506"/>
      <c r="BV215" s="506"/>
      <c r="BW215" s="506"/>
      <c r="BX215" s="506"/>
      <c r="BY215" s="506"/>
      <c r="BZ215" s="506"/>
      <c r="CA215" s="506"/>
      <c r="CB215" s="506"/>
      <c r="CC215" s="506"/>
      <c r="CD215" s="506"/>
      <c r="CE215" s="506"/>
      <c r="CF215" s="506"/>
      <c r="CG215" s="506"/>
      <c r="CH215" s="506"/>
      <c r="CI215" s="506"/>
      <c r="CJ215" s="506"/>
      <c r="CK215" s="506"/>
      <c r="CL215" s="506"/>
      <c r="CM215" s="506"/>
      <c r="CN215" s="506"/>
      <c r="CO215" s="506"/>
      <c r="CP215" s="506"/>
      <c r="CQ215" s="506"/>
      <c r="CR215" s="506"/>
      <c r="CS215" s="506"/>
      <c r="CT215" s="506"/>
      <c r="CU215" s="506"/>
      <c r="CV215" s="506"/>
      <c r="CW215" s="506"/>
      <c r="CX215" s="506"/>
      <c r="CY215" s="506"/>
      <c r="CZ215" s="506"/>
      <c r="DA215" s="506"/>
      <c r="DB215" s="506"/>
      <c r="DC215" s="506"/>
      <c r="DD215" s="506"/>
      <c r="DE215" s="506"/>
      <c r="DF215" s="506"/>
      <c r="DG215" s="506"/>
      <c r="DH215" s="506"/>
      <c r="DI215" s="506"/>
      <c r="DJ215" s="506"/>
      <c r="DK215" s="506"/>
      <c r="DL215" s="506"/>
      <c r="DM215" s="506"/>
      <c r="DN215" s="506"/>
      <c r="DO215" s="506"/>
      <c r="DP215" s="506"/>
      <c r="DQ215" s="506"/>
      <c r="DR215" s="506"/>
      <c r="DS215" s="506"/>
      <c r="DT215" s="506"/>
      <c r="DU215" s="506"/>
      <c r="DV215" s="506"/>
      <c r="DW215" s="506"/>
      <c r="DX215" s="506"/>
      <c r="DY215" s="506"/>
      <c r="DZ215" s="506"/>
      <c r="EA215" s="506"/>
      <c r="EB215" s="506"/>
      <c r="EC215" s="506"/>
      <c r="ED215" s="506"/>
      <c r="EE215" s="506"/>
      <c r="EF215" s="506"/>
      <c r="EG215" s="506"/>
      <c r="EH215" s="506"/>
      <c r="EI215" s="506"/>
      <c r="EJ215" s="506"/>
    </row>
    <row r="216" spans="2:140" x14ac:dyDescent="0.25">
      <c r="B216" s="506"/>
      <c r="C216" s="506"/>
      <c r="D216" s="506"/>
      <c r="E216" s="506"/>
      <c r="F216" s="506"/>
      <c r="G216" s="506"/>
      <c r="H216" s="506"/>
      <c r="I216" s="506"/>
      <c r="J216" s="506"/>
      <c r="K216" s="506"/>
      <c r="L216" s="506"/>
      <c r="M216" s="506"/>
      <c r="N216" s="506"/>
      <c r="O216" s="506"/>
      <c r="P216" s="506"/>
      <c r="Q216" s="506"/>
      <c r="R216" s="506"/>
      <c r="S216" s="506"/>
      <c r="T216" s="506"/>
      <c r="U216" s="506"/>
      <c r="V216" s="506"/>
      <c r="W216" s="506"/>
      <c r="X216" s="506"/>
      <c r="Y216" s="506"/>
      <c r="Z216" s="506"/>
      <c r="AA216" s="506"/>
      <c r="AB216" s="506"/>
      <c r="AC216" s="506"/>
      <c r="AD216" s="506"/>
      <c r="AE216" s="506"/>
      <c r="AF216" s="506"/>
      <c r="AG216" s="506"/>
      <c r="AH216" s="506"/>
      <c r="AI216" s="506"/>
      <c r="AJ216" s="506"/>
      <c r="AK216" s="506"/>
      <c r="AL216" s="506"/>
      <c r="AM216" s="506"/>
      <c r="AN216" s="506"/>
      <c r="AO216" s="506"/>
      <c r="AP216" s="506"/>
      <c r="AQ216" s="506"/>
      <c r="AR216" s="506"/>
      <c r="AS216" s="506"/>
      <c r="AT216" s="506"/>
      <c r="AU216" s="506"/>
      <c r="AV216" s="506"/>
      <c r="AW216" s="506"/>
      <c r="AX216" s="506"/>
      <c r="AY216" s="506"/>
      <c r="AZ216" s="506"/>
      <c r="BA216" s="506"/>
      <c r="BB216" s="506"/>
      <c r="BC216" s="506"/>
      <c r="BD216" s="506"/>
      <c r="BE216" s="506"/>
      <c r="BF216" s="506"/>
      <c r="BG216" s="506"/>
      <c r="BH216" s="506"/>
      <c r="BI216" s="506"/>
      <c r="BJ216" s="506"/>
      <c r="BK216" s="506"/>
      <c r="BL216" s="506"/>
      <c r="BM216" s="506"/>
      <c r="BN216" s="506"/>
      <c r="BO216" s="506"/>
      <c r="BP216" s="506"/>
      <c r="BQ216" s="506"/>
      <c r="BR216" s="506"/>
      <c r="BS216" s="506"/>
      <c r="BT216" s="506"/>
      <c r="BU216" s="506"/>
      <c r="BV216" s="506"/>
      <c r="BW216" s="506"/>
      <c r="BX216" s="506"/>
      <c r="BY216" s="506"/>
      <c r="BZ216" s="506"/>
      <c r="CA216" s="506"/>
      <c r="CB216" s="506"/>
      <c r="CC216" s="506"/>
      <c r="CD216" s="506"/>
      <c r="CE216" s="506"/>
      <c r="CF216" s="506"/>
      <c r="CG216" s="506"/>
      <c r="CH216" s="506"/>
      <c r="CI216" s="506"/>
      <c r="CJ216" s="506"/>
      <c r="CK216" s="506"/>
      <c r="CL216" s="506"/>
      <c r="CM216" s="506"/>
      <c r="CN216" s="506"/>
      <c r="CO216" s="506"/>
      <c r="CP216" s="506"/>
      <c r="CQ216" s="506"/>
      <c r="CR216" s="506"/>
      <c r="CS216" s="506"/>
      <c r="CT216" s="506"/>
      <c r="CU216" s="506"/>
      <c r="CV216" s="506"/>
      <c r="CW216" s="506"/>
      <c r="CX216" s="506"/>
      <c r="CY216" s="506"/>
      <c r="CZ216" s="506"/>
      <c r="DA216" s="506"/>
      <c r="DB216" s="506"/>
      <c r="DC216" s="506"/>
      <c r="DD216" s="506"/>
      <c r="DE216" s="506"/>
      <c r="DF216" s="506"/>
      <c r="DG216" s="506"/>
      <c r="DH216" s="506"/>
      <c r="DI216" s="506"/>
      <c r="DJ216" s="506"/>
      <c r="DK216" s="506"/>
      <c r="DL216" s="506"/>
      <c r="DM216" s="506"/>
      <c r="DN216" s="506"/>
      <c r="DO216" s="506"/>
      <c r="DP216" s="506"/>
      <c r="DQ216" s="506"/>
      <c r="DR216" s="506"/>
      <c r="DS216" s="506"/>
      <c r="DT216" s="506"/>
      <c r="DU216" s="506"/>
      <c r="DV216" s="506"/>
      <c r="DW216" s="506"/>
      <c r="DX216" s="506"/>
      <c r="DY216" s="506"/>
      <c r="DZ216" s="506"/>
      <c r="EA216" s="506"/>
      <c r="EB216" s="506"/>
      <c r="EC216" s="506"/>
      <c r="ED216" s="506"/>
      <c r="EE216" s="506"/>
      <c r="EF216" s="506"/>
      <c r="EG216" s="506"/>
      <c r="EH216" s="506"/>
      <c r="EI216" s="506"/>
      <c r="EJ216" s="506"/>
    </row>
    <row r="217" spans="2:140" x14ac:dyDescent="0.25">
      <c r="B217" s="506"/>
      <c r="C217" s="506"/>
      <c r="D217" s="506"/>
      <c r="E217" s="506"/>
      <c r="F217" s="506"/>
      <c r="G217" s="506"/>
      <c r="H217" s="506"/>
      <c r="I217" s="506"/>
      <c r="J217" s="506"/>
      <c r="K217" s="506"/>
      <c r="L217" s="506"/>
      <c r="M217" s="506"/>
      <c r="N217" s="506"/>
      <c r="O217" s="506"/>
      <c r="P217" s="506"/>
      <c r="Q217" s="506"/>
      <c r="R217" s="506"/>
      <c r="S217" s="506"/>
      <c r="T217" s="506"/>
      <c r="U217" s="506"/>
      <c r="V217" s="506"/>
      <c r="W217" s="506"/>
      <c r="X217" s="506"/>
      <c r="Y217" s="506"/>
      <c r="Z217" s="506"/>
      <c r="AA217" s="506"/>
      <c r="AB217" s="506"/>
      <c r="AC217" s="506"/>
      <c r="AD217" s="506"/>
      <c r="AE217" s="506"/>
      <c r="AF217" s="506"/>
      <c r="AG217" s="506"/>
      <c r="AH217" s="506"/>
      <c r="AI217" s="506"/>
      <c r="AJ217" s="506"/>
      <c r="AK217" s="506"/>
      <c r="AL217" s="506"/>
      <c r="AM217" s="506"/>
      <c r="AN217" s="506"/>
      <c r="AO217" s="506"/>
      <c r="AP217" s="506"/>
      <c r="AQ217" s="506"/>
      <c r="AR217" s="506"/>
      <c r="AS217" s="506"/>
      <c r="AT217" s="506"/>
      <c r="AU217" s="506"/>
      <c r="AV217" s="506"/>
      <c r="AW217" s="506"/>
      <c r="AX217" s="506"/>
      <c r="AY217" s="506"/>
      <c r="AZ217" s="506"/>
      <c r="BA217" s="506"/>
      <c r="BB217" s="506"/>
      <c r="BC217" s="506"/>
      <c r="BD217" s="506"/>
      <c r="BE217" s="506"/>
      <c r="BF217" s="506"/>
      <c r="BG217" s="506"/>
      <c r="BH217" s="506"/>
      <c r="BI217" s="506"/>
      <c r="BJ217" s="506"/>
      <c r="BK217" s="506"/>
      <c r="BL217" s="506"/>
      <c r="BM217" s="506"/>
      <c r="BN217" s="506"/>
      <c r="BO217" s="506"/>
      <c r="BP217" s="506"/>
      <c r="BQ217" s="506"/>
      <c r="BR217" s="506"/>
      <c r="BS217" s="506"/>
      <c r="BT217" s="506"/>
      <c r="BU217" s="506"/>
      <c r="BV217" s="506"/>
      <c r="BW217" s="506"/>
      <c r="BX217" s="506"/>
      <c r="BY217" s="506"/>
      <c r="BZ217" s="506"/>
      <c r="CA217" s="506"/>
      <c r="CB217" s="506"/>
      <c r="CC217" s="506"/>
      <c r="CD217" s="506"/>
      <c r="CE217" s="506"/>
      <c r="CF217" s="506"/>
      <c r="CG217" s="506"/>
      <c r="CH217" s="506"/>
      <c r="CI217" s="506"/>
      <c r="CJ217" s="506"/>
      <c r="CK217" s="506"/>
      <c r="CL217" s="506"/>
      <c r="CM217" s="506"/>
      <c r="CN217" s="506"/>
      <c r="CO217" s="506"/>
      <c r="CP217" s="506"/>
      <c r="CQ217" s="506"/>
      <c r="CR217" s="506"/>
      <c r="CS217" s="506"/>
      <c r="CT217" s="506"/>
      <c r="CU217" s="506"/>
      <c r="CV217" s="506"/>
      <c r="CW217" s="506"/>
      <c r="CX217" s="506"/>
      <c r="CY217" s="506"/>
      <c r="CZ217" s="506"/>
      <c r="DA217" s="506"/>
      <c r="DB217" s="506"/>
      <c r="DC217" s="506"/>
      <c r="DD217" s="506"/>
      <c r="DE217" s="506"/>
      <c r="DF217" s="506"/>
      <c r="DG217" s="506"/>
      <c r="DH217" s="506"/>
      <c r="DI217" s="506"/>
      <c r="DJ217" s="506"/>
      <c r="DK217" s="506"/>
      <c r="DL217" s="506"/>
      <c r="DM217" s="506"/>
      <c r="DN217" s="506"/>
      <c r="DO217" s="506"/>
      <c r="DP217" s="506"/>
      <c r="DQ217" s="506"/>
      <c r="DR217" s="506"/>
      <c r="DS217" s="506"/>
      <c r="DT217" s="506"/>
      <c r="DU217" s="506"/>
      <c r="DV217" s="506"/>
      <c r="DW217" s="506"/>
      <c r="DX217" s="506"/>
      <c r="DY217" s="506"/>
      <c r="DZ217" s="506"/>
      <c r="EA217" s="506"/>
      <c r="EB217" s="506"/>
      <c r="EC217" s="506"/>
      <c r="ED217" s="506"/>
      <c r="EE217" s="506"/>
      <c r="EF217" s="506"/>
      <c r="EG217" s="506"/>
      <c r="EH217" s="506"/>
      <c r="EI217" s="506"/>
      <c r="EJ217" s="506"/>
    </row>
    <row r="218" spans="2:140" x14ac:dyDescent="0.25">
      <c r="B218" s="506"/>
      <c r="C218" s="506"/>
      <c r="D218" s="506"/>
      <c r="E218" s="506"/>
      <c r="F218" s="506"/>
      <c r="G218" s="506"/>
      <c r="H218" s="506"/>
      <c r="I218" s="506"/>
      <c r="J218" s="506"/>
      <c r="K218" s="506"/>
      <c r="L218" s="506"/>
      <c r="M218" s="506"/>
      <c r="N218" s="506"/>
      <c r="O218" s="506"/>
      <c r="P218" s="506"/>
      <c r="Q218" s="506"/>
      <c r="R218" s="506"/>
      <c r="S218" s="506"/>
      <c r="T218" s="506"/>
      <c r="U218" s="506"/>
      <c r="V218" s="506"/>
      <c r="W218" s="506"/>
      <c r="X218" s="506"/>
      <c r="Y218" s="506"/>
      <c r="Z218" s="506"/>
      <c r="AA218" s="506"/>
      <c r="AB218" s="506"/>
      <c r="AC218" s="506"/>
      <c r="AD218" s="506"/>
      <c r="AE218" s="506"/>
      <c r="AF218" s="506"/>
      <c r="AG218" s="506"/>
      <c r="AH218" s="506"/>
      <c r="AI218" s="506"/>
      <c r="AJ218" s="506"/>
      <c r="AK218" s="506"/>
      <c r="AL218" s="506"/>
      <c r="AM218" s="506"/>
      <c r="AN218" s="506"/>
      <c r="AO218" s="506"/>
      <c r="AP218" s="506"/>
      <c r="AQ218" s="506"/>
      <c r="AR218" s="506"/>
      <c r="AS218" s="506"/>
      <c r="AT218" s="506"/>
      <c r="AU218" s="506"/>
      <c r="AV218" s="506"/>
      <c r="AW218" s="506"/>
      <c r="AX218" s="506"/>
      <c r="AY218" s="506"/>
      <c r="AZ218" s="506"/>
      <c r="BA218" s="506"/>
      <c r="BB218" s="506"/>
      <c r="BC218" s="506"/>
      <c r="BD218" s="506"/>
      <c r="BE218" s="506"/>
      <c r="BF218" s="506"/>
      <c r="BG218" s="506"/>
      <c r="BH218" s="506"/>
      <c r="BI218" s="506"/>
      <c r="BJ218" s="506"/>
      <c r="BK218" s="506"/>
      <c r="BL218" s="506"/>
      <c r="BM218" s="506"/>
      <c r="BN218" s="506"/>
      <c r="BO218" s="506"/>
      <c r="BP218" s="506"/>
      <c r="BQ218" s="506"/>
      <c r="BR218" s="506"/>
      <c r="BS218" s="506"/>
      <c r="BT218" s="506"/>
      <c r="BU218" s="506"/>
      <c r="BV218" s="506"/>
      <c r="BW218" s="506"/>
      <c r="BX218" s="506"/>
      <c r="BY218" s="506"/>
      <c r="BZ218" s="506"/>
      <c r="CA218" s="506"/>
      <c r="CB218" s="506"/>
      <c r="CC218" s="506"/>
      <c r="CD218" s="506"/>
      <c r="CE218" s="506"/>
      <c r="CF218" s="506"/>
      <c r="CG218" s="506"/>
      <c r="CH218" s="506"/>
      <c r="CI218" s="506"/>
      <c r="CJ218" s="506"/>
      <c r="CK218" s="506"/>
      <c r="CL218" s="506"/>
      <c r="CM218" s="506"/>
      <c r="CN218" s="506"/>
      <c r="CO218" s="506"/>
      <c r="CP218" s="506"/>
      <c r="CQ218" s="506"/>
      <c r="CR218" s="506"/>
      <c r="CS218" s="506"/>
      <c r="CT218" s="506"/>
      <c r="CU218" s="506"/>
      <c r="CV218" s="506"/>
      <c r="CW218" s="506"/>
      <c r="CX218" s="506"/>
      <c r="CY218" s="506"/>
      <c r="CZ218" s="506"/>
      <c r="DA218" s="506"/>
      <c r="DB218" s="506"/>
      <c r="DC218" s="506"/>
      <c r="DD218" s="506"/>
      <c r="DE218" s="506"/>
      <c r="DF218" s="506"/>
      <c r="DG218" s="506"/>
      <c r="DH218" s="506"/>
      <c r="DI218" s="506"/>
      <c r="DJ218" s="506"/>
      <c r="DK218" s="506"/>
      <c r="DL218" s="506"/>
      <c r="DM218" s="506"/>
      <c r="DN218" s="506"/>
      <c r="DO218" s="506"/>
      <c r="DP218" s="506"/>
      <c r="DQ218" s="506"/>
      <c r="DR218" s="506"/>
      <c r="DS218" s="506"/>
      <c r="DT218" s="506"/>
      <c r="DU218" s="506"/>
      <c r="DV218" s="506"/>
      <c r="DW218" s="506"/>
      <c r="DX218" s="506"/>
      <c r="DY218" s="506"/>
      <c r="DZ218" s="506"/>
      <c r="EA218" s="506"/>
      <c r="EB218" s="506"/>
      <c r="EC218" s="506"/>
      <c r="ED218" s="506"/>
      <c r="EE218" s="506"/>
      <c r="EF218" s="506"/>
      <c r="EG218" s="506"/>
      <c r="EH218" s="506"/>
      <c r="EI218" s="506"/>
      <c r="EJ218" s="506"/>
    </row>
    <row r="219" spans="2:140" x14ac:dyDescent="0.25">
      <c r="B219" s="506"/>
      <c r="C219" s="506"/>
      <c r="D219" s="506"/>
      <c r="E219" s="506"/>
      <c r="F219" s="506"/>
      <c r="G219" s="506"/>
      <c r="H219" s="506"/>
      <c r="I219" s="506"/>
      <c r="J219" s="506"/>
      <c r="K219" s="506"/>
      <c r="L219" s="506"/>
      <c r="M219" s="506"/>
      <c r="N219" s="506"/>
      <c r="O219" s="506"/>
      <c r="P219" s="506"/>
      <c r="Q219" s="506"/>
      <c r="R219" s="506"/>
      <c r="S219" s="506"/>
      <c r="T219" s="506"/>
      <c r="U219" s="506"/>
      <c r="V219" s="506"/>
      <c r="W219" s="506"/>
      <c r="X219" s="506"/>
      <c r="Y219" s="506"/>
      <c r="Z219" s="506"/>
      <c r="AA219" s="506"/>
      <c r="AB219" s="506"/>
      <c r="AC219" s="506"/>
      <c r="AD219" s="506"/>
      <c r="AE219" s="506"/>
      <c r="AF219" s="506"/>
      <c r="AG219" s="506"/>
      <c r="AH219" s="506"/>
      <c r="AI219" s="506"/>
      <c r="AJ219" s="506"/>
      <c r="AK219" s="506"/>
      <c r="AL219" s="506"/>
      <c r="AM219" s="506"/>
      <c r="AN219" s="506"/>
      <c r="AO219" s="506"/>
      <c r="AP219" s="506"/>
      <c r="AQ219" s="506"/>
      <c r="AR219" s="506"/>
      <c r="AS219" s="506"/>
      <c r="AT219" s="506"/>
      <c r="AU219" s="506"/>
      <c r="AV219" s="506"/>
      <c r="AW219" s="506"/>
      <c r="AX219" s="506"/>
      <c r="AY219" s="506"/>
      <c r="AZ219" s="506"/>
      <c r="BA219" s="506"/>
      <c r="BB219" s="506"/>
      <c r="BC219" s="506"/>
      <c r="BD219" s="506"/>
      <c r="BE219" s="506"/>
      <c r="BF219" s="506"/>
      <c r="BG219" s="506"/>
      <c r="BH219" s="506"/>
      <c r="BI219" s="506"/>
      <c r="BJ219" s="506"/>
      <c r="BK219" s="506"/>
      <c r="BL219" s="506"/>
      <c r="BM219" s="506"/>
      <c r="BN219" s="506"/>
      <c r="BO219" s="506"/>
      <c r="BP219" s="506"/>
      <c r="BQ219" s="506"/>
      <c r="BR219" s="506"/>
      <c r="BS219" s="506"/>
      <c r="BT219" s="506"/>
      <c r="BU219" s="506"/>
      <c r="BV219" s="506"/>
      <c r="BW219" s="506"/>
      <c r="BX219" s="506"/>
      <c r="BY219" s="506"/>
      <c r="BZ219" s="506"/>
      <c r="CA219" s="506"/>
      <c r="CB219" s="506"/>
      <c r="CC219" s="506"/>
      <c r="CD219" s="506"/>
      <c r="CE219" s="506"/>
      <c r="CF219" s="506"/>
      <c r="CG219" s="506"/>
      <c r="CH219" s="506"/>
      <c r="CI219" s="506"/>
      <c r="CJ219" s="506"/>
      <c r="CK219" s="506"/>
      <c r="CL219" s="506"/>
      <c r="CM219" s="506"/>
      <c r="CN219" s="506"/>
      <c r="CO219" s="506"/>
      <c r="CP219" s="506"/>
      <c r="CQ219" s="506"/>
      <c r="CR219" s="506"/>
      <c r="CS219" s="506"/>
      <c r="CT219" s="506"/>
      <c r="CU219" s="506"/>
      <c r="CV219" s="506"/>
      <c r="CW219" s="506"/>
      <c r="CX219" s="506"/>
      <c r="CY219" s="506"/>
      <c r="CZ219" s="506"/>
      <c r="DA219" s="506"/>
      <c r="DB219" s="506"/>
      <c r="DC219" s="506"/>
      <c r="DD219" s="506"/>
      <c r="DE219" s="506"/>
      <c r="DF219" s="506"/>
      <c r="DG219" s="506"/>
      <c r="DH219" s="506"/>
      <c r="DI219" s="506"/>
      <c r="DJ219" s="506"/>
      <c r="DK219" s="506"/>
      <c r="DL219" s="506"/>
      <c r="DM219" s="506"/>
      <c r="DN219" s="506"/>
      <c r="DO219" s="506"/>
      <c r="DP219" s="506"/>
      <c r="DQ219" s="506"/>
      <c r="DR219" s="506"/>
      <c r="DS219" s="506"/>
      <c r="DT219" s="506"/>
      <c r="DU219" s="506"/>
      <c r="DV219" s="506"/>
      <c r="DW219" s="506"/>
      <c r="DX219" s="506"/>
      <c r="DY219" s="506"/>
      <c r="DZ219" s="506"/>
      <c r="EA219" s="506"/>
      <c r="EB219" s="506"/>
      <c r="EC219" s="506"/>
      <c r="ED219" s="506"/>
      <c r="EE219" s="506"/>
      <c r="EF219" s="506"/>
      <c r="EG219" s="506"/>
      <c r="EH219" s="506"/>
      <c r="EI219" s="506"/>
      <c r="EJ219" s="506"/>
    </row>
    <row r="220" spans="2:140" x14ac:dyDescent="0.25">
      <c r="B220" s="506"/>
      <c r="C220" s="506"/>
      <c r="D220" s="506"/>
      <c r="E220" s="506"/>
      <c r="F220" s="506"/>
      <c r="G220" s="506"/>
      <c r="H220" s="506"/>
      <c r="I220" s="506"/>
      <c r="J220" s="506"/>
      <c r="K220" s="506"/>
      <c r="L220" s="506"/>
      <c r="M220" s="506"/>
      <c r="N220" s="506"/>
      <c r="O220" s="506"/>
      <c r="P220" s="506"/>
      <c r="Q220" s="506"/>
      <c r="R220" s="506"/>
      <c r="S220" s="506"/>
      <c r="T220" s="506"/>
      <c r="U220" s="506"/>
      <c r="V220" s="506"/>
      <c r="W220" s="506"/>
      <c r="X220" s="506"/>
      <c r="Y220" s="506"/>
      <c r="Z220" s="506"/>
      <c r="AA220" s="506"/>
      <c r="AB220" s="506"/>
      <c r="AC220" s="506"/>
      <c r="AD220" s="506"/>
      <c r="AE220" s="506"/>
      <c r="AF220" s="506"/>
      <c r="AG220" s="506"/>
      <c r="AH220" s="506"/>
      <c r="AI220" s="506"/>
      <c r="AJ220" s="506"/>
      <c r="AK220" s="506"/>
      <c r="AL220" s="506"/>
      <c r="AM220" s="506"/>
      <c r="AN220" s="506"/>
      <c r="AO220" s="506"/>
      <c r="AP220" s="506"/>
      <c r="AQ220" s="506"/>
      <c r="AR220" s="506"/>
      <c r="AS220" s="506"/>
      <c r="AT220" s="506"/>
      <c r="AU220" s="506"/>
      <c r="AV220" s="506"/>
      <c r="AW220" s="506"/>
      <c r="AX220" s="506"/>
      <c r="AY220" s="506"/>
      <c r="AZ220" s="506"/>
      <c r="BA220" s="506"/>
      <c r="BB220" s="506"/>
      <c r="BC220" s="506"/>
      <c r="BD220" s="506"/>
      <c r="BE220" s="506"/>
      <c r="BF220" s="506"/>
      <c r="BG220" s="506"/>
      <c r="BH220" s="506"/>
      <c r="BI220" s="506"/>
      <c r="BJ220" s="506"/>
      <c r="BK220" s="506"/>
      <c r="BL220" s="506"/>
      <c r="BM220" s="506"/>
      <c r="BN220" s="506"/>
      <c r="BO220" s="506"/>
      <c r="BP220" s="506"/>
      <c r="BQ220" s="506"/>
      <c r="BR220" s="506"/>
      <c r="BS220" s="506"/>
      <c r="BT220" s="506"/>
      <c r="BU220" s="506"/>
      <c r="BV220" s="506"/>
      <c r="BW220" s="506"/>
      <c r="BX220" s="506"/>
      <c r="BY220" s="506"/>
      <c r="BZ220" s="506"/>
      <c r="CA220" s="506"/>
      <c r="CB220" s="506"/>
      <c r="CC220" s="506"/>
      <c r="CD220" s="506"/>
      <c r="CE220" s="506"/>
      <c r="CF220" s="506"/>
      <c r="CG220" s="506"/>
      <c r="CH220" s="506"/>
      <c r="CI220" s="506"/>
      <c r="CJ220" s="506"/>
      <c r="CK220" s="506"/>
      <c r="CL220" s="506"/>
      <c r="CM220" s="506"/>
      <c r="CN220" s="506"/>
      <c r="CO220" s="506"/>
      <c r="CP220" s="506"/>
      <c r="CQ220" s="506"/>
      <c r="CR220" s="506"/>
      <c r="CS220" s="506"/>
      <c r="CT220" s="506"/>
      <c r="CU220" s="506"/>
      <c r="CV220" s="506"/>
      <c r="CW220" s="506"/>
      <c r="CX220" s="506"/>
      <c r="CY220" s="506"/>
      <c r="CZ220" s="506"/>
      <c r="DA220" s="506"/>
      <c r="DB220" s="506"/>
      <c r="DC220" s="506"/>
      <c r="DD220" s="506"/>
      <c r="DE220" s="506"/>
      <c r="DF220" s="506"/>
      <c r="DG220" s="506"/>
      <c r="DH220" s="506"/>
      <c r="DI220" s="506"/>
      <c r="DJ220" s="506"/>
      <c r="DK220" s="506"/>
      <c r="DL220" s="506"/>
      <c r="DM220" s="506"/>
      <c r="DN220" s="506"/>
      <c r="DO220" s="506"/>
      <c r="DP220" s="506"/>
      <c r="DQ220" s="506"/>
      <c r="DR220" s="506"/>
      <c r="DS220" s="506"/>
      <c r="DT220" s="506"/>
      <c r="DU220" s="506"/>
      <c r="DV220" s="506"/>
      <c r="DW220" s="506"/>
      <c r="DX220" s="506"/>
      <c r="DY220" s="506"/>
      <c r="DZ220" s="506"/>
      <c r="EA220" s="506"/>
      <c r="EB220" s="506"/>
      <c r="EC220" s="506"/>
      <c r="ED220" s="506"/>
      <c r="EE220" s="506"/>
      <c r="EF220" s="506"/>
      <c r="EG220" s="506"/>
      <c r="EH220" s="506"/>
      <c r="EI220" s="506"/>
      <c r="EJ220" s="506"/>
    </row>
    <row r="221" spans="2:140" x14ac:dyDescent="0.25">
      <c r="B221" s="506"/>
      <c r="C221" s="506"/>
      <c r="D221" s="506"/>
      <c r="E221" s="506"/>
      <c r="F221" s="506"/>
      <c r="G221" s="506"/>
      <c r="H221" s="506"/>
      <c r="I221" s="506"/>
      <c r="J221" s="506"/>
      <c r="K221" s="506"/>
      <c r="L221" s="506"/>
      <c r="M221" s="506"/>
      <c r="N221" s="506"/>
      <c r="O221" s="506"/>
      <c r="P221" s="506"/>
      <c r="Q221" s="506"/>
      <c r="R221" s="506"/>
      <c r="S221" s="506"/>
      <c r="T221" s="506"/>
      <c r="U221" s="506"/>
      <c r="V221" s="506"/>
      <c r="W221" s="506"/>
      <c r="X221" s="506"/>
      <c r="Y221" s="506"/>
      <c r="Z221" s="506"/>
      <c r="AA221" s="506"/>
      <c r="AB221" s="506"/>
      <c r="AC221" s="506"/>
      <c r="AD221" s="506"/>
      <c r="AE221" s="506"/>
      <c r="AF221" s="506"/>
      <c r="AG221" s="506"/>
      <c r="AH221" s="506"/>
      <c r="AI221" s="506"/>
      <c r="AJ221" s="506"/>
      <c r="AK221" s="506"/>
      <c r="AL221" s="506"/>
      <c r="AM221" s="506"/>
      <c r="AN221" s="506"/>
      <c r="AO221" s="506"/>
      <c r="AP221" s="506"/>
      <c r="AQ221" s="506"/>
      <c r="AR221" s="506"/>
      <c r="AS221" s="506"/>
      <c r="AT221" s="506"/>
      <c r="AU221" s="506"/>
      <c r="AV221" s="506"/>
      <c r="AW221" s="506"/>
      <c r="AX221" s="506"/>
      <c r="AY221" s="506"/>
      <c r="AZ221" s="506"/>
      <c r="BA221" s="506"/>
      <c r="BB221" s="506"/>
      <c r="BC221" s="506"/>
      <c r="BD221" s="506"/>
      <c r="BE221" s="506"/>
      <c r="BF221" s="506"/>
      <c r="BG221" s="506"/>
      <c r="BH221" s="506"/>
      <c r="BI221" s="506"/>
      <c r="BJ221" s="506"/>
      <c r="BK221" s="506"/>
      <c r="BL221" s="506"/>
      <c r="BM221" s="506"/>
      <c r="BN221" s="506"/>
      <c r="BO221" s="506"/>
      <c r="BP221" s="506"/>
      <c r="BQ221" s="506"/>
      <c r="BR221" s="506"/>
      <c r="BS221" s="506"/>
      <c r="BT221" s="506"/>
      <c r="BU221" s="506"/>
      <c r="BV221" s="506"/>
      <c r="BW221" s="506"/>
      <c r="BX221" s="506"/>
      <c r="BY221" s="506"/>
      <c r="BZ221" s="506"/>
      <c r="CA221" s="506"/>
      <c r="CB221" s="506"/>
      <c r="CC221" s="506"/>
      <c r="CD221" s="506"/>
      <c r="CE221" s="506"/>
      <c r="CF221" s="506"/>
      <c r="CG221" s="506"/>
      <c r="CH221" s="506"/>
      <c r="CI221" s="506"/>
      <c r="CJ221" s="506"/>
      <c r="CK221" s="506"/>
      <c r="CL221" s="506"/>
      <c r="CM221" s="506"/>
      <c r="CN221" s="506"/>
      <c r="CO221" s="506"/>
      <c r="CP221" s="506"/>
      <c r="CQ221" s="506"/>
      <c r="CR221" s="506"/>
      <c r="CS221" s="506"/>
      <c r="CT221" s="506"/>
      <c r="CU221" s="506"/>
      <c r="CV221" s="506"/>
      <c r="CW221" s="506"/>
      <c r="CX221" s="506"/>
      <c r="CY221" s="506"/>
      <c r="CZ221" s="506"/>
      <c r="DA221" s="506"/>
      <c r="DB221" s="506"/>
      <c r="DC221" s="506"/>
      <c r="DD221" s="506"/>
      <c r="DE221" s="506"/>
      <c r="DF221" s="506"/>
      <c r="DG221" s="506"/>
      <c r="DH221" s="506"/>
      <c r="DI221" s="506"/>
      <c r="DJ221" s="506"/>
      <c r="DK221" s="506"/>
      <c r="DL221" s="506"/>
      <c r="DM221" s="506"/>
      <c r="DN221" s="506"/>
      <c r="DO221" s="506"/>
      <c r="DP221" s="506"/>
      <c r="DQ221" s="506"/>
      <c r="DR221" s="506"/>
      <c r="DS221" s="506"/>
      <c r="DT221" s="506"/>
      <c r="DU221" s="506"/>
      <c r="DV221" s="506"/>
      <c r="DW221" s="506"/>
      <c r="DX221" s="506"/>
      <c r="DY221" s="506"/>
      <c r="DZ221" s="506"/>
      <c r="EA221" s="506"/>
      <c r="EB221" s="506"/>
      <c r="EC221" s="506"/>
      <c r="ED221" s="506"/>
      <c r="EE221" s="506"/>
      <c r="EF221" s="506"/>
      <c r="EG221" s="506"/>
      <c r="EH221" s="506"/>
      <c r="EI221" s="506"/>
      <c r="EJ221" s="506"/>
    </row>
    <row r="222" spans="2:140" x14ac:dyDescent="0.25">
      <c r="B222" s="506"/>
      <c r="C222" s="506"/>
      <c r="D222" s="506"/>
      <c r="E222" s="506"/>
      <c r="F222" s="506"/>
      <c r="G222" s="506"/>
      <c r="H222" s="506"/>
      <c r="I222" s="506"/>
      <c r="J222" s="506"/>
      <c r="K222" s="506"/>
      <c r="L222" s="506"/>
      <c r="M222" s="506"/>
      <c r="N222" s="506"/>
      <c r="O222" s="506"/>
      <c r="P222" s="506"/>
      <c r="Q222" s="506"/>
      <c r="R222" s="506"/>
      <c r="S222" s="506"/>
      <c r="T222" s="506"/>
      <c r="U222" s="506"/>
      <c r="V222" s="506"/>
      <c r="W222" s="506"/>
      <c r="X222" s="506"/>
      <c r="Y222" s="506"/>
      <c r="Z222" s="506"/>
      <c r="AA222" s="506"/>
      <c r="AB222" s="506"/>
      <c r="AC222" s="506"/>
      <c r="AD222" s="506"/>
      <c r="AE222" s="506"/>
      <c r="AF222" s="506"/>
      <c r="AG222" s="506"/>
      <c r="AH222" s="506"/>
      <c r="AI222" s="506"/>
      <c r="AJ222" s="506"/>
      <c r="AK222" s="506"/>
      <c r="AL222" s="506"/>
      <c r="AM222" s="506"/>
      <c r="AN222" s="506"/>
      <c r="AO222" s="506"/>
      <c r="AP222" s="506"/>
      <c r="AQ222" s="506"/>
      <c r="AR222" s="506"/>
      <c r="AS222" s="506"/>
      <c r="AT222" s="506"/>
      <c r="AU222" s="506"/>
      <c r="AV222" s="506"/>
      <c r="AW222" s="506"/>
      <c r="AX222" s="506"/>
      <c r="AY222" s="506"/>
      <c r="AZ222" s="506"/>
      <c r="BA222" s="506"/>
      <c r="BB222" s="506"/>
      <c r="BC222" s="506"/>
      <c r="BD222" s="506"/>
      <c r="BE222" s="506"/>
      <c r="BF222" s="506"/>
      <c r="BG222" s="506"/>
      <c r="BH222" s="506"/>
      <c r="BI222" s="506"/>
      <c r="BJ222" s="506"/>
      <c r="BK222" s="506"/>
      <c r="BL222" s="506"/>
      <c r="BM222" s="506"/>
      <c r="BN222" s="506"/>
      <c r="BO222" s="506"/>
      <c r="BP222" s="506"/>
      <c r="BQ222" s="506"/>
      <c r="BR222" s="506"/>
      <c r="BS222" s="506"/>
      <c r="BT222" s="506"/>
      <c r="BU222" s="506"/>
      <c r="BV222" s="506"/>
      <c r="BW222" s="506"/>
      <c r="BX222" s="506"/>
      <c r="BY222" s="506"/>
      <c r="BZ222" s="506"/>
      <c r="CA222" s="506"/>
      <c r="CB222" s="506"/>
      <c r="CC222" s="506"/>
      <c r="CD222" s="506"/>
      <c r="CE222" s="506"/>
      <c r="CF222" s="506"/>
      <c r="CG222" s="506"/>
      <c r="CH222" s="506"/>
      <c r="CI222" s="506"/>
      <c r="CJ222" s="506"/>
      <c r="CK222" s="506"/>
      <c r="CL222" s="506"/>
      <c r="CM222" s="506"/>
      <c r="CN222" s="506"/>
      <c r="CO222" s="506"/>
      <c r="CP222" s="506"/>
      <c r="CQ222" s="506"/>
      <c r="CR222" s="506"/>
      <c r="CS222" s="506"/>
      <c r="CT222" s="506"/>
      <c r="CU222" s="506"/>
      <c r="CV222" s="506"/>
      <c r="CW222" s="506"/>
      <c r="CX222" s="506"/>
      <c r="CY222" s="506"/>
      <c r="CZ222" s="506"/>
      <c r="DA222" s="506"/>
      <c r="DB222" s="506"/>
      <c r="DC222" s="506"/>
      <c r="DD222" s="506"/>
      <c r="DE222" s="506"/>
      <c r="DF222" s="506"/>
      <c r="DG222" s="506"/>
      <c r="DH222" s="506"/>
      <c r="DI222" s="506"/>
      <c r="DJ222" s="506"/>
      <c r="DK222" s="506"/>
      <c r="DL222" s="506"/>
      <c r="DM222" s="506"/>
      <c r="DN222" s="506"/>
      <c r="DO222" s="506"/>
      <c r="DP222" s="506"/>
      <c r="DQ222" s="506"/>
      <c r="DR222" s="506"/>
      <c r="DS222" s="506"/>
      <c r="DT222" s="506"/>
      <c r="DU222" s="506"/>
      <c r="DV222" s="506"/>
      <c r="DW222" s="506"/>
      <c r="DX222" s="506"/>
      <c r="DY222" s="506"/>
      <c r="DZ222" s="506"/>
      <c r="EA222" s="506"/>
      <c r="EB222" s="506"/>
      <c r="EC222" s="506"/>
      <c r="ED222" s="506"/>
      <c r="EE222" s="506"/>
      <c r="EF222" s="506"/>
      <c r="EG222" s="506"/>
      <c r="EH222" s="506"/>
      <c r="EI222" s="506"/>
      <c r="EJ222" s="506"/>
    </row>
    <row r="223" spans="2:140" x14ac:dyDescent="0.25">
      <c r="B223" s="506"/>
      <c r="C223" s="506"/>
      <c r="D223" s="506"/>
      <c r="E223" s="506"/>
      <c r="F223" s="506"/>
      <c r="G223" s="506"/>
      <c r="H223" s="506"/>
      <c r="I223" s="506"/>
      <c r="J223" s="506"/>
      <c r="K223" s="506"/>
      <c r="L223" s="506"/>
      <c r="M223" s="506"/>
      <c r="N223" s="506"/>
      <c r="O223" s="506"/>
      <c r="P223" s="506"/>
      <c r="Q223" s="506"/>
      <c r="R223" s="506"/>
      <c r="S223" s="506"/>
      <c r="T223" s="506"/>
      <c r="U223" s="506"/>
      <c r="V223" s="506"/>
      <c r="W223" s="506"/>
      <c r="X223" s="506"/>
      <c r="Y223" s="506"/>
      <c r="Z223" s="506"/>
      <c r="AA223" s="506"/>
      <c r="AB223" s="506"/>
      <c r="AC223" s="506"/>
      <c r="AD223" s="506"/>
      <c r="AE223" s="506"/>
      <c r="AF223" s="506"/>
      <c r="AG223" s="506"/>
      <c r="AH223" s="506"/>
      <c r="AI223" s="506"/>
      <c r="AJ223" s="506"/>
      <c r="AK223" s="506"/>
      <c r="AL223" s="506"/>
      <c r="AM223" s="506"/>
      <c r="AN223" s="506"/>
      <c r="AO223" s="506"/>
      <c r="AP223" s="506"/>
      <c r="AQ223" s="506"/>
      <c r="AR223" s="506"/>
      <c r="AS223" s="506"/>
      <c r="AT223" s="506"/>
      <c r="AU223" s="506"/>
      <c r="AV223" s="506"/>
      <c r="AW223" s="506"/>
      <c r="AX223" s="506"/>
      <c r="AY223" s="506"/>
      <c r="AZ223" s="506"/>
      <c r="BA223" s="506"/>
      <c r="BB223" s="506"/>
      <c r="BC223" s="506"/>
      <c r="BD223" s="506"/>
      <c r="BE223" s="506"/>
      <c r="BF223" s="506"/>
      <c r="BG223" s="506"/>
      <c r="BH223" s="506"/>
      <c r="BI223" s="506"/>
      <c r="BJ223" s="506"/>
      <c r="BK223" s="506"/>
      <c r="BL223" s="506"/>
      <c r="BM223" s="506"/>
      <c r="BN223" s="506"/>
      <c r="BO223" s="506"/>
      <c r="BP223" s="506"/>
      <c r="BQ223" s="506"/>
      <c r="BR223" s="506"/>
      <c r="BS223" s="506"/>
      <c r="BT223" s="506"/>
      <c r="BU223" s="506"/>
      <c r="BV223" s="506"/>
      <c r="BW223" s="506"/>
      <c r="BX223" s="506"/>
      <c r="BY223" s="506"/>
      <c r="BZ223" s="506"/>
      <c r="CA223" s="506"/>
      <c r="CB223" s="506"/>
      <c r="CC223" s="506"/>
      <c r="CD223" s="506"/>
      <c r="CE223" s="506"/>
      <c r="CF223" s="506"/>
      <c r="CG223" s="506"/>
      <c r="CH223" s="506"/>
      <c r="CI223" s="506"/>
      <c r="CJ223" s="506"/>
      <c r="CK223" s="506"/>
      <c r="CL223" s="506"/>
      <c r="CM223" s="506"/>
      <c r="CN223" s="506"/>
      <c r="CO223" s="506"/>
      <c r="CP223" s="506"/>
      <c r="CQ223" s="506"/>
      <c r="CR223" s="506"/>
      <c r="CS223" s="506"/>
      <c r="CT223" s="506"/>
      <c r="CU223" s="506"/>
      <c r="CV223" s="506"/>
      <c r="CW223" s="506"/>
      <c r="CX223" s="506"/>
      <c r="CY223" s="506"/>
      <c r="CZ223" s="506"/>
      <c r="DA223" s="506"/>
      <c r="DB223" s="506"/>
      <c r="DC223" s="506"/>
      <c r="DD223" s="506"/>
      <c r="DE223" s="506"/>
      <c r="DF223" s="506"/>
      <c r="DG223" s="506"/>
      <c r="DH223" s="506"/>
      <c r="DI223" s="506"/>
      <c r="DJ223" s="506"/>
      <c r="DK223" s="506"/>
      <c r="DL223" s="506"/>
      <c r="DM223" s="506"/>
      <c r="DN223" s="506"/>
      <c r="DO223" s="506"/>
      <c r="DP223" s="506"/>
      <c r="DQ223" s="506"/>
      <c r="DR223" s="506"/>
      <c r="DS223" s="506"/>
      <c r="DT223" s="506"/>
      <c r="DU223" s="506"/>
      <c r="DV223" s="506"/>
      <c r="DW223" s="506"/>
      <c r="DX223" s="506"/>
      <c r="DY223" s="506"/>
      <c r="DZ223" s="506"/>
      <c r="EA223" s="506"/>
      <c r="EB223" s="506"/>
      <c r="EC223" s="506"/>
      <c r="ED223" s="506"/>
      <c r="EE223" s="506"/>
      <c r="EF223" s="506"/>
      <c r="EG223" s="506"/>
      <c r="EH223" s="506"/>
      <c r="EI223" s="506"/>
      <c r="EJ223" s="506"/>
    </row>
    <row r="224" spans="2:140" x14ac:dyDescent="0.25">
      <c r="B224" s="506"/>
      <c r="C224" s="506"/>
      <c r="D224" s="506"/>
      <c r="E224" s="506"/>
      <c r="F224" s="506"/>
      <c r="G224" s="506"/>
      <c r="H224" s="506"/>
      <c r="I224" s="506"/>
      <c r="J224" s="506"/>
      <c r="K224" s="506"/>
      <c r="L224" s="506"/>
      <c r="M224" s="506"/>
      <c r="N224" s="506"/>
      <c r="O224" s="506"/>
      <c r="P224" s="506"/>
      <c r="Q224" s="506"/>
      <c r="R224" s="506"/>
      <c r="S224" s="506"/>
      <c r="T224" s="506"/>
      <c r="U224" s="506"/>
      <c r="V224" s="506"/>
      <c r="W224" s="506"/>
      <c r="X224" s="506"/>
      <c r="Y224" s="506"/>
      <c r="Z224" s="506"/>
      <c r="AA224" s="506"/>
      <c r="AB224" s="506"/>
      <c r="AC224" s="506"/>
      <c r="AD224" s="506"/>
      <c r="AE224" s="506"/>
      <c r="AF224" s="506"/>
      <c r="AG224" s="506"/>
      <c r="AH224" s="506"/>
      <c r="AI224" s="506"/>
      <c r="AJ224" s="506"/>
      <c r="AK224" s="506"/>
      <c r="AL224" s="506"/>
      <c r="AM224" s="506"/>
      <c r="AN224" s="506"/>
      <c r="AO224" s="506"/>
      <c r="AP224" s="506"/>
      <c r="AQ224" s="506"/>
      <c r="AR224" s="506"/>
      <c r="AS224" s="506"/>
      <c r="AT224" s="506"/>
      <c r="AU224" s="506"/>
      <c r="AV224" s="506"/>
      <c r="AW224" s="506"/>
      <c r="AX224" s="506"/>
      <c r="AY224" s="506"/>
      <c r="AZ224" s="506"/>
      <c r="BA224" s="506"/>
      <c r="BB224" s="506"/>
      <c r="BC224" s="506"/>
      <c r="BD224" s="506"/>
      <c r="BE224" s="506"/>
      <c r="BF224" s="506"/>
      <c r="BG224" s="506"/>
      <c r="BH224" s="506"/>
      <c r="BI224" s="506"/>
      <c r="BJ224" s="506"/>
      <c r="BK224" s="506"/>
      <c r="BL224" s="506"/>
      <c r="BM224" s="506"/>
      <c r="BN224" s="506"/>
      <c r="BO224" s="506"/>
      <c r="BP224" s="506"/>
      <c r="BQ224" s="506"/>
      <c r="BR224" s="506"/>
      <c r="BS224" s="506"/>
      <c r="BT224" s="506"/>
      <c r="BU224" s="506"/>
      <c r="BV224" s="506"/>
      <c r="BW224" s="506"/>
      <c r="BX224" s="506"/>
      <c r="BY224" s="506"/>
      <c r="BZ224" s="506"/>
      <c r="CA224" s="506"/>
      <c r="CB224" s="506"/>
      <c r="CC224" s="506"/>
      <c r="CD224" s="506"/>
      <c r="CE224" s="506"/>
      <c r="CF224" s="506"/>
      <c r="CG224" s="506"/>
      <c r="CH224" s="506"/>
      <c r="CI224" s="506"/>
      <c r="CJ224" s="506"/>
      <c r="CK224" s="506"/>
      <c r="CL224" s="506"/>
      <c r="CM224" s="506"/>
      <c r="CN224" s="506"/>
      <c r="CO224" s="506"/>
      <c r="CP224" s="506"/>
      <c r="CQ224" s="506"/>
      <c r="CR224" s="506"/>
      <c r="CS224" s="506"/>
      <c r="CT224" s="506"/>
      <c r="CU224" s="506"/>
      <c r="CV224" s="506"/>
      <c r="CW224" s="506"/>
      <c r="CX224" s="506"/>
      <c r="CY224" s="506"/>
      <c r="CZ224" s="506"/>
      <c r="DA224" s="506"/>
      <c r="DB224" s="506"/>
      <c r="DC224" s="506"/>
      <c r="DD224" s="506"/>
      <c r="DE224" s="506"/>
      <c r="DF224" s="506"/>
      <c r="DG224" s="506"/>
      <c r="DH224" s="506"/>
      <c r="DI224" s="506"/>
      <c r="DJ224" s="506"/>
      <c r="DK224" s="506"/>
      <c r="DL224" s="506"/>
      <c r="DM224" s="506"/>
      <c r="DN224" s="506"/>
      <c r="DO224" s="506"/>
      <c r="DP224" s="506"/>
      <c r="DQ224" s="506"/>
      <c r="DR224" s="506"/>
      <c r="DS224" s="506"/>
      <c r="DT224" s="506"/>
      <c r="DU224" s="506"/>
      <c r="DV224" s="506"/>
      <c r="DW224" s="506"/>
      <c r="DX224" s="506"/>
      <c r="DY224" s="506"/>
      <c r="DZ224" s="506"/>
      <c r="EA224" s="506"/>
      <c r="EB224" s="506"/>
      <c r="EC224" s="506"/>
      <c r="ED224" s="506"/>
      <c r="EE224" s="506"/>
      <c r="EF224" s="506"/>
      <c r="EG224" s="506"/>
      <c r="EH224" s="506"/>
      <c r="EI224" s="506"/>
      <c r="EJ224" s="506"/>
    </row>
    <row r="225" spans="2:140" x14ac:dyDescent="0.25">
      <c r="B225" s="506"/>
      <c r="C225" s="506"/>
      <c r="D225" s="506"/>
      <c r="E225" s="506"/>
      <c r="F225" s="506"/>
      <c r="G225" s="506"/>
      <c r="H225" s="506"/>
      <c r="I225" s="506"/>
      <c r="J225" s="506"/>
      <c r="K225" s="506"/>
      <c r="L225" s="506"/>
      <c r="M225" s="506"/>
      <c r="N225" s="506"/>
      <c r="O225" s="506"/>
      <c r="P225" s="506"/>
      <c r="Q225" s="506"/>
      <c r="R225" s="506"/>
      <c r="S225" s="506"/>
      <c r="T225" s="506"/>
      <c r="U225" s="506"/>
      <c r="V225" s="506"/>
      <c r="W225" s="506"/>
      <c r="X225" s="506"/>
      <c r="Y225" s="506"/>
      <c r="Z225" s="506"/>
      <c r="AA225" s="506"/>
      <c r="AB225" s="506"/>
      <c r="AC225" s="506"/>
      <c r="AD225" s="506"/>
      <c r="AE225" s="506"/>
      <c r="AF225" s="506"/>
      <c r="AG225" s="506"/>
      <c r="AH225" s="506"/>
      <c r="AI225" s="506"/>
      <c r="AJ225" s="506"/>
      <c r="AK225" s="506"/>
      <c r="AL225" s="506"/>
      <c r="AM225" s="506"/>
      <c r="AN225" s="506"/>
      <c r="AO225" s="506"/>
      <c r="AP225" s="506"/>
      <c r="AQ225" s="506"/>
      <c r="AR225" s="506"/>
      <c r="AS225" s="506"/>
      <c r="AT225" s="506"/>
      <c r="AU225" s="506"/>
      <c r="AV225" s="506"/>
      <c r="AW225" s="506"/>
      <c r="AX225" s="506"/>
      <c r="AY225" s="506"/>
      <c r="AZ225" s="506"/>
      <c r="BA225" s="506"/>
      <c r="BB225" s="506"/>
      <c r="BC225" s="506"/>
      <c r="BD225" s="506"/>
      <c r="BE225" s="506"/>
      <c r="BF225" s="506"/>
      <c r="BG225" s="506"/>
      <c r="BH225" s="506"/>
      <c r="BI225" s="506"/>
      <c r="BJ225" s="506"/>
      <c r="BK225" s="506"/>
      <c r="BL225" s="506"/>
      <c r="BM225" s="506"/>
      <c r="BN225" s="506"/>
      <c r="BO225" s="506"/>
      <c r="BP225" s="506"/>
      <c r="BQ225" s="506"/>
      <c r="BR225" s="506"/>
      <c r="BS225" s="506"/>
      <c r="BT225" s="506"/>
      <c r="BU225" s="506"/>
      <c r="BV225" s="506"/>
      <c r="BW225" s="506"/>
      <c r="BX225" s="506"/>
      <c r="BY225" s="506"/>
      <c r="BZ225" s="506"/>
      <c r="CA225" s="506"/>
      <c r="CB225" s="506"/>
      <c r="CC225" s="506"/>
      <c r="CD225" s="506"/>
      <c r="CE225" s="506"/>
      <c r="CF225" s="506"/>
      <c r="CG225" s="506"/>
      <c r="CH225" s="506"/>
      <c r="CI225" s="506"/>
      <c r="CJ225" s="506"/>
      <c r="CK225" s="506"/>
      <c r="CL225" s="506"/>
      <c r="CM225" s="506"/>
      <c r="CN225" s="506"/>
      <c r="CO225" s="506"/>
      <c r="CP225" s="506"/>
      <c r="CQ225" s="506"/>
      <c r="CR225" s="506"/>
      <c r="CS225" s="506"/>
      <c r="CT225" s="506"/>
      <c r="CU225" s="506"/>
      <c r="CV225" s="506"/>
      <c r="CW225" s="506"/>
      <c r="CX225" s="506"/>
      <c r="CY225" s="506"/>
      <c r="CZ225" s="506"/>
      <c r="DA225" s="506"/>
      <c r="DB225" s="506"/>
      <c r="DC225" s="506"/>
      <c r="DD225" s="506"/>
      <c r="DE225" s="506"/>
      <c r="DF225" s="506"/>
      <c r="DG225" s="506"/>
      <c r="DH225" s="506"/>
      <c r="DI225" s="506"/>
      <c r="DJ225" s="506"/>
      <c r="DK225" s="506"/>
      <c r="DL225" s="506"/>
      <c r="DM225" s="506"/>
      <c r="DN225" s="506"/>
      <c r="DO225" s="506"/>
      <c r="DP225" s="506"/>
      <c r="DQ225" s="506"/>
      <c r="DR225" s="506"/>
      <c r="DS225" s="506"/>
      <c r="DT225" s="506"/>
      <c r="DU225" s="506"/>
      <c r="DV225" s="506"/>
      <c r="DW225" s="506"/>
      <c r="DX225" s="506"/>
      <c r="DY225" s="506"/>
      <c r="DZ225" s="506"/>
      <c r="EA225" s="506"/>
      <c r="EB225" s="506"/>
      <c r="EC225" s="506"/>
      <c r="ED225" s="506"/>
      <c r="EE225" s="506"/>
      <c r="EF225" s="506"/>
      <c r="EG225" s="506"/>
      <c r="EH225" s="506"/>
      <c r="EI225" s="506"/>
      <c r="EJ225" s="506"/>
    </row>
    <row r="226" spans="2:140" x14ac:dyDescent="0.25">
      <c r="B226" s="506"/>
      <c r="C226" s="506"/>
      <c r="D226" s="506"/>
      <c r="E226" s="506"/>
      <c r="F226" s="506"/>
      <c r="G226" s="506"/>
      <c r="H226" s="506"/>
      <c r="I226" s="506"/>
      <c r="J226" s="506"/>
      <c r="K226" s="506"/>
      <c r="L226" s="506"/>
      <c r="M226" s="506"/>
      <c r="N226" s="506"/>
      <c r="O226" s="506"/>
      <c r="P226" s="506"/>
      <c r="Q226" s="506"/>
      <c r="R226" s="506"/>
      <c r="S226" s="506"/>
      <c r="T226" s="506"/>
      <c r="U226" s="506"/>
      <c r="V226" s="506"/>
      <c r="W226" s="506"/>
      <c r="X226" s="506"/>
      <c r="Y226" s="506"/>
      <c r="Z226" s="506"/>
      <c r="AA226" s="506"/>
      <c r="AB226" s="506"/>
      <c r="AC226" s="506"/>
      <c r="AD226" s="506"/>
      <c r="AE226" s="506"/>
      <c r="AF226" s="506"/>
      <c r="AG226" s="506"/>
      <c r="AH226" s="506"/>
      <c r="AI226" s="506"/>
      <c r="AJ226" s="506"/>
      <c r="AK226" s="506"/>
      <c r="AL226" s="506"/>
      <c r="AM226" s="506"/>
      <c r="AN226" s="506"/>
      <c r="AO226" s="506"/>
      <c r="AP226" s="506"/>
      <c r="AQ226" s="506"/>
      <c r="AR226" s="506"/>
      <c r="AS226" s="506"/>
      <c r="AT226" s="506"/>
      <c r="AU226" s="506"/>
      <c r="AV226" s="506"/>
      <c r="AW226" s="506"/>
      <c r="AX226" s="506"/>
      <c r="AY226" s="506"/>
      <c r="AZ226" s="506"/>
      <c r="BA226" s="506"/>
      <c r="BB226" s="506"/>
      <c r="BC226" s="506"/>
      <c r="BD226" s="506"/>
      <c r="BE226" s="506"/>
      <c r="BF226" s="506"/>
      <c r="BG226" s="506"/>
      <c r="BH226" s="506"/>
      <c r="BI226" s="506"/>
      <c r="BJ226" s="506"/>
      <c r="BK226" s="506"/>
      <c r="BL226" s="506"/>
      <c r="BM226" s="506"/>
      <c r="BN226" s="506"/>
      <c r="BO226" s="506"/>
      <c r="BP226" s="506"/>
      <c r="BQ226" s="506"/>
      <c r="BR226" s="506"/>
      <c r="BS226" s="506"/>
      <c r="BT226" s="506"/>
      <c r="BU226" s="506"/>
      <c r="BV226" s="506"/>
      <c r="BW226" s="506"/>
      <c r="BX226" s="506"/>
      <c r="BY226" s="506"/>
      <c r="BZ226" s="506"/>
      <c r="CA226" s="506"/>
      <c r="CB226" s="506"/>
      <c r="CC226" s="506"/>
      <c r="CD226" s="506"/>
      <c r="CE226" s="506"/>
      <c r="CF226" s="506"/>
      <c r="CG226" s="506"/>
      <c r="CH226" s="506"/>
      <c r="CI226" s="506"/>
      <c r="CJ226" s="506"/>
      <c r="CK226" s="506"/>
      <c r="CL226" s="506"/>
      <c r="CM226" s="506"/>
      <c r="CN226" s="506"/>
      <c r="CO226" s="506"/>
      <c r="CP226" s="506"/>
      <c r="CQ226" s="506"/>
      <c r="CR226" s="506"/>
      <c r="CS226" s="506"/>
      <c r="CT226" s="506"/>
      <c r="CU226" s="506"/>
      <c r="CV226" s="506"/>
      <c r="CW226" s="506"/>
      <c r="CX226" s="506"/>
      <c r="CY226" s="506"/>
      <c r="CZ226" s="506"/>
      <c r="DA226" s="506"/>
      <c r="DB226" s="506"/>
      <c r="DC226" s="506"/>
      <c r="DD226" s="506"/>
      <c r="DE226" s="506"/>
      <c r="DF226" s="506"/>
      <c r="DG226" s="506"/>
      <c r="DH226" s="506"/>
      <c r="DI226" s="506"/>
      <c r="DJ226" s="506"/>
      <c r="DK226" s="506"/>
      <c r="DL226" s="506"/>
      <c r="DM226" s="506"/>
      <c r="DN226" s="506"/>
      <c r="DO226" s="506"/>
      <c r="DP226" s="506"/>
      <c r="DQ226" s="506"/>
      <c r="DR226" s="506"/>
      <c r="DS226" s="506"/>
      <c r="DT226" s="506"/>
      <c r="DU226" s="506"/>
      <c r="DV226" s="506"/>
      <c r="DW226" s="506"/>
      <c r="DX226" s="506"/>
      <c r="DY226" s="506"/>
      <c r="DZ226" s="506"/>
      <c r="EA226" s="506"/>
      <c r="EB226" s="506"/>
      <c r="EC226" s="506"/>
      <c r="ED226" s="506"/>
      <c r="EE226" s="506"/>
      <c r="EF226" s="506"/>
      <c r="EG226" s="506"/>
      <c r="EH226" s="506"/>
      <c r="EI226" s="506"/>
      <c r="EJ226" s="506"/>
    </row>
    <row r="227" spans="2:140" x14ac:dyDescent="0.25">
      <c r="B227" s="506"/>
      <c r="C227" s="506"/>
      <c r="D227" s="506"/>
      <c r="E227" s="506"/>
      <c r="F227" s="506"/>
      <c r="G227" s="506"/>
      <c r="H227" s="506"/>
      <c r="I227" s="506"/>
      <c r="J227" s="506"/>
      <c r="K227" s="506"/>
      <c r="L227" s="506"/>
      <c r="M227" s="506"/>
      <c r="N227" s="506"/>
      <c r="O227" s="506"/>
      <c r="P227" s="506"/>
      <c r="Q227" s="506"/>
      <c r="R227" s="506"/>
      <c r="S227" s="506"/>
      <c r="T227" s="506"/>
      <c r="U227" s="506"/>
      <c r="V227" s="506"/>
      <c r="W227" s="506"/>
      <c r="X227" s="506"/>
      <c r="Y227" s="506"/>
      <c r="Z227" s="506"/>
      <c r="AA227" s="506"/>
      <c r="AB227" s="506"/>
      <c r="AC227" s="506"/>
      <c r="AD227" s="506"/>
      <c r="AE227" s="506"/>
      <c r="AF227" s="506"/>
      <c r="AG227" s="506"/>
      <c r="AH227" s="506"/>
      <c r="AI227" s="506"/>
      <c r="AJ227" s="506"/>
      <c r="AK227" s="506"/>
      <c r="AL227" s="506"/>
      <c r="AM227" s="506"/>
      <c r="AN227" s="506"/>
      <c r="AO227" s="506"/>
      <c r="AP227" s="506"/>
      <c r="AQ227" s="506"/>
      <c r="AR227" s="506"/>
      <c r="AS227" s="506"/>
      <c r="AT227" s="506"/>
      <c r="AU227" s="506"/>
      <c r="AV227" s="506"/>
      <c r="AW227" s="506"/>
      <c r="AX227" s="506"/>
      <c r="AY227" s="506"/>
      <c r="AZ227" s="506"/>
      <c r="BA227" s="506"/>
      <c r="BB227" s="506"/>
      <c r="BC227" s="506"/>
      <c r="BD227" s="506"/>
      <c r="BE227" s="506"/>
      <c r="BF227" s="506"/>
      <c r="BG227" s="506"/>
      <c r="BH227" s="506"/>
      <c r="BI227" s="506"/>
      <c r="BJ227" s="506"/>
      <c r="BK227" s="506"/>
      <c r="BL227" s="506"/>
      <c r="BM227" s="506"/>
      <c r="BN227" s="506"/>
      <c r="BO227" s="506"/>
      <c r="BP227" s="506"/>
      <c r="BQ227" s="506"/>
      <c r="BR227" s="506"/>
      <c r="BS227" s="506"/>
      <c r="BT227" s="506"/>
      <c r="BU227" s="506"/>
      <c r="BV227" s="506"/>
      <c r="BW227" s="506"/>
      <c r="BX227" s="506"/>
      <c r="BY227" s="506"/>
      <c r="BZ227" s="506"/>
      <c r="CA227" s="506"/>
      <c r="CB227" s="506"/>
      <c r="CC227" s="506"/>
      <c r="CD227" s="506"/>
      <c r="CE227" s="506"/>
      <c r="CF227" s="506"/>
      <c r="CG227" s="506"/>
      <c r="CH227" s="506"/>
      <c r="CI227" s="506"/>
      <c r="CJ227" s="506"/>
      <c r="CK227" s="506"/>
      <c r="CL227" s="506"/>
      <c r="CM227" s="506"/>
      <c r="CN227" s="506"/>
      <c r="CO227" s="506"/>
      <c r="CP227" s="506"/>
      <c r="CQ227" s="506"/>
      <c r="CR227" s="506"/>
      <c r="CS227" s="506"/>
      <c r="CT227" s="506"/>
      <c r="CU227" s="506"/>
      <c r="CV227" s="506"/>
      <c r="CW227" s="506"/>
      <c r="CX227" s="506"/>
      <c r="CY227" s="506"/>
      <c r="CZ227" s="506"/>
      <c r="DA227" s="506"/>
      <c r="DB227" s="506"/>
      <c r="DC227" s="506"/>
      <c r="DD227" s="506"/>
      <c r="DE227" s="506"/>
      <c r="DF227" s="506"/>
      <c r="DG227" s="506"/>
      <c r="DH227" s="506"/>
      <c r="DI227" s="506"/>
      <c r="DJ227" s="506"/>
      <c r="DK227" s="506"/>
      <c r="DL227" s="506"/>
      <c r="DM227" s="506"/>
      <c r="DN227" s="506"/>
      <c r="DO227" s="506"/>
      <c r="DP227" s="506"/>
      <c r="DQ227" s="506"/>
      <c r="DR227" s="506"/>
      <c r="DS227" s="506"/>
      <c r="DT227" s="506"/>
      <c r="DU227" s="506"/>
      <c r="DV227" s="506"/>
      <c r="DW227" s="506"/>
      <c r="DX227" s="506"/>
      <c r="DY227" s="506"/>
      <c r="DZ227" s="506"/>
      <c r="EA227" s="506"/>
      <c r="EB227" s="506"/>
      <c r="EC227" s="506"/>
      <c r="ED227" s="506"/>
      <c r="EE227" s="506"/>
      <c r="EF227" s="506"/>
      <c r="EG227" s="506"/>
      <c r="EH227" s="506"/>
      <c r="EI227" s="506"/>
      <c r="EJ227" s="506"/>
    </row>
    <row r="228" spans="2:140" x14ac:dyDescent="0.25">
      <c r="B228" s="506"/>
      <c r="C228" s="506"/>
      <c r="D228" s="506"/>
      <c r="E228" s="506"/>
      <c r="F228" s="506"/>
      <c r="G228" s="506"/>
      <c r="H228" s="506"/>
      <c r="I228" s="506"/>
      <c r="J228" s="506"/>
      <c r="K228" s="506"/>
      <c r="L228" s="506"/>
      <c r="M228" s="506"/>
      <c r="N228" s="506"/>
      <c r="O228" s="506"/>
      <c r="P228" s="506"/>
      <c r="Q228" s="506"/>
      <c r="R228" s="506"/>
      <c r="S228" s="506"/>
      <c r="T228" s="506"/>
      <c r="U228" s="506"/>
      <c r="V228" s="506"/>
      <c r="W228" s="506"/>
      <c r="X228" s="506"/>
      <c r="Y228" s="506"/>
      <c r="Z228" s="506"/>
      <c r="AA228" s="506"/>
      <c r="AB228" s="506"/>
      <c r="AC228" s="506"/>
      <c r="AD228" s="506"/>
      <c r="AE228" s="506"/>
      <c r="AF228" s="506"/>
      <c r="AG228" s="506"/>
      <c r="AH228" s="506"/>
      <c r="AI228" s="506"/>
      <c r="AJ228" s="506"/>
      <c r="AK228" s="506"/>
      <c r="AL228" s="506"/>
      <c r="AM228" s="506"/>
      <c r="AN228" s="506"/>
      <c r="AO228" s="506"/>
      <c r="AP228" s="506"/>
      <c r="AQ228" s="506"/>
      <c r="AR228" s="506"/>
      <c r="AS228" s="506"/>
      <c r="AT228" s="506"/>
      <c r="AU228" s="506"/>
      <c r="AV228" s="506"/>
      <c r="AW228" s="506"/>
      <c r="AX228" s="506"/>
      <c r="AY228" s="506"/>
      <c r="AZ228" s="506"/>
      <c r="BA228" s="506"/>
      <c r="BB228" s="506"/>
      <c r="BC228" s="506"/>
      <c r="BD228" s="506"/>
      <c r="BE228" s="506"/>
      <c r="BF228" s="506"/>
      <c r="BG228" s="506"/>
      <c r="BH228" s="506"/>
      <c r="BI228" s="506"/>
      <c r="BJ228" s="506"/>
      <c r="BK228" s="506"/>
      <c r="BL228" s="506"/>
      <c r="BM228" s="506"/>
      <c r="BN228" s="506"/>
      <c r="BO228" s="506"/>
      <c r="BP228" s="506"/>
      <c r="BQ228" s="506"/>
      <c r="BR228" s="506"/>
      <c r="BS228" s="506"/>
      <c r="BT228" s="506"/>
      <c r="BU228" s="506"/>
      <c r="BV228" s="506"/>
      <c r="BW228" s="506"/>
      <c r="BX228" s="506"/>
      <c r="BY228" s="506"/>
      <c r="BZ228" s="506"/>
      <c r="CA228" s="506"/>
      <c r="CB228" s="506"/>
      <c r="CC228" s="506"/>
      <c r="CD228" s="506"/>
      <c r="CE228" s="506"/>
      <c r="CF228" s="506"/>
      <c r="CG228" s="506"/>
      <c r="CH228" s="506"/>
      <c r="CI228" s="506"/>
      <c r="CJ228" s="506"/>
      <c r="CK228" s="506"/>
      <c r="CL228" s="506"/>
      <c r="CM228" s="506"/>
      <c r="CN228" s="506"/>
      <c r="CO228" s="506"/>
      <c r="CP228" s="506"/>
      <c r="CQ228" s="506"/>
      <c r="CR228" s="506"/>
      <c r="CS228" s="506"/>
      <c r="CT228" s="506"/>
      <c r="CU228" s="506"/>
      <c r="CV228" s="506"/>
      <c r="CW228" s="506"/>
      <c r="CX228" s="506"/>
      <c r="CY228" s="506"/>
      <c r="CZ228" s="506"/>
      <c r="DA228" s="506"/>
      <c r="DB228" s="506"/>
      <c r="DC228" s="506"/>
      <c r="DD228" s="506"/>
      <c r="DE228" s="506"/>
      <c r="DF228" s="506"/>
      <c r="DG228" s="506"/>
      <c r="DH228" s="506"/>
      <c r="DI228" s="506"/>
      <c r="DJ228" s="506"/>
      <c r="DK228" s="506"/>
      <c r="DL228" s="506"/>
      <c r="DM228" s="506"/>
      <c r="DN228" s="506"/>
      <c r="DO228" s="506"/>
      <c r="DP228" s="506"/>
      <c r="DQ228" s="506"/>
      <c r="DR228" s="506"/>
      <c r="DS228" s="506"/>
      <c r="DT228" s="506"/>
      <c r="DU228" s="506"/>
      <c r="DV228" s="506"/>
      <c r="DW228" s="506"/>
      <c r="DX228" s="506"/>
      <c r="DY228" s="506"/>
      <c r="DZ228" s="506"/>
      <c r="EA228" s="506"/>
      <c r="EB228" s="506"/>
      <c r="EC228" s="506"/>
      <c r="ED228" s="506"/>
      <c r="EE228" s="506"/>
      <c r="EF228" s="506"/>
      <c r="EG228" s="506"/>
      <c r="EH228" s="506"/>
      <c r="EI228" s="506"/>
      <c r="EJ228" s="506"/>
    </row>
    <row r="229" spans="2:140" x14ac:dyDescent="0.25">
      <c r="B229" s="506"/>
      <c r="C229" s="506"/>
      <c r="D229" s="506"/>
      <c r="E229" s="506"/>
      <c r="F229" s="506"/>
      <c r="G229" s="506"/>
      <c r="H229" s="506"/>
      <c r="I229" s="506"/>
      <c r="J229" s="506"/>
      <c r="K229" s="506"/>
      <c r="L229" s="506"/>
      <c r="M229" s="506"/>
      <c r="N229" s="506"/>
      <c r="O229" s="506"/>
      <c r="P229" s="506"/>
      <c r="Q229" s="506"/>
      <c r="R229" s="506"/>
      <c r="S229" s="506"/>
      <c r="T229" s="506"/>
      <c r="U229" s="506"/>
      <c r="V229" s="506"/>
      <c r="W229" s="506"/>
      <c r="X229" s="506"/>
      <c r="Y229" s="506"/>
      <c r="Z229" s="506"/>
      <c r="AA229" s="506"/>
      <c r="AB229" s="506"/>
      <c r="AC229" s="506"/>
      <c r="AD229" s="506"/>
      <c r="AE229" s="506"/>
      <c r="AF229" s="506"/>
      <c r="AG229" s="506"/>
      <c r="AH229" s="506"/>
      <c r="AI229" s="506"/>
      <c r="AJ229" s="506"/>
      <c r="AK229" s="506"/>
      <c r="AL229" s="506"/>
      <c r="AM229" s="506"/>
      <c r="AN229" s="506"/>
      <c r="AO229" s="506"/>
      <c r="AP229" s="506"/>
      <c r="AQ229" s="506"/>
      <c r="AR229" s="506"/>
      <c r="AS229" s="506"/>
      <c r="AT229" s="506"/>
      <c r="AU229" s="506"/>
      <c r="AV229" s="506"/>
      <c r="AW229" s="506"/>
      <c r="AX229" s="506"/>
      <c r="AY229" s="506"/>
      <c r="AZ229" s="506"/>
      <c r="BA229" s="506"/>
      <c r="BB229" s="506"/>
      <c r="BC229" s="506"/>
      <c r="BD229" s="506"/>
      <c r="BE229" s="506"/>
      <c r="BF229" s="506"/>
      <c r="BG229" s="506"/>
      <c r="BH229" s="506"/>
      <c r="BI229" s="506"/>
      <c r="BJ229" s="506"/>
      <c r="BK229" s="506"/>
      <c r="BL229" s="506"/>
      <c r="BM229" s="506"/>
      <c r="BN229" s="506"/>
      <c r="BO229" s="506"/>
      <c r="BP229" s="506"/>
      <c r="BQ229" s="506"/>
      <c r="BR229" s="506"/>
      <c r="BS229" s="506"/>
      <c r="BT229" s="506"/>
      <c r="BU229" s="506"/>
      <c r="BV229" s="506"/>
      <c r="BW229" s="506"/>
      <c r="BX229" s="506"/>
      <c r="BY229" s="506"/>
      <c r="BZ229" s="506"/>
      <c r="CA229" s="506"/>
      <c r="CB229" s="506"/>
      <c r="CC229" s="506"/>
      <c r="CD229" s="506"/>
      <c r="CE229" s="506"/>
      <c r="CF229" s="506"/>
      <c r="CG229" s="506"/>
      <c r="CH229" s="506"/>
      <c r="CI229" s="506"/>
      <c r="CJ229" s="506"/>
      <c r="CK229" s="506"/>
      <c r="CL229" s="506"/>
      <c r="CM229" s="506"/>
      <c r="CN229" s="506"/>
      <c r="CO229" s="506"/>
      <c r="CP229" s="506"/>
      <c r="CQ229" s="506"/>
      <c r="CR229" s="506"/>
      <c r="CS229" s="506"/>
      <c r="CT229" s="506"/>
      <c r="CU229" s="506"/>
      <c r="CV229" s="506"/>
      <c r="CW229" s="506"/>
      <c r="CX229" s="506"/>
      <c r="CY229" s="506"/>
      <c r="CZ229" s="506"/>
      <c r="DA229" s="506"/>
      <c r="DB229" s="506"/>
      <c r="DC229" s="506"/>
      <c r="DD229" s="506"/>
      <c r="DE229" s="506"/>
      <c r="DF229" s="506"/>
      <c r="DG229" s="506"/>
      <c r="DH229" s="506"/>
      <c r="DI229" s="506"/>
      <c r="DJ229" s="506"/>
      <c r="DK229" s="506"/>
      <c r="DL229" s="506"/>
      <c r="DM229" s="506"/>
      <c r="DN229" s="506"/>
      <c r="DO229" s="506"/>
      <c r="DP229" s="506"/>
      <c r="DQ229" s="506"/>
      <c r="DR229" s="506"/>
      <c r="DS229" s="506"/>
      <c r="DT229" s="506"/>
      <c r="DU229" s="506"/>
      <c r="DV229" s="506"/>
      <c r="DW229" s="506"/>
      <c r="DX229" s="506"/>
      <c r="DY229" s="506"/>
      <c r="DZ229" s="506"/>
      <c r="EA229" s="506"/>
      <c r="EB229" s="506"/>
      <c r="EC229" s="506"/>
      <c r="ED229" s="506"/>
      <c r="EE229" s="506"/>
      <c r="EF229" s="506"/>
      <c r="EG229" s="506"/>
      <c r="EH229" s="506"/>
      <c r="EI229" s="506"/>
      <c r="EJ229" s="506"/>
    </row>
    <row r="230" spans="2:140" x14ac:dyDescent="0.25">
      <c r="B230" s="506"/>
      <c r="C230" s="506"/>
      <c r="D230" s="506"/>
      <c r="E230" s="506"/>
      <c r="F230" s="506"/>
      <c r="G230" s="506"/>
      <c r="H230" s="506"/>
      <c r="I230" s="506"/>
      <c r="J230" s="506"/>
      <c r="K230" s="506"/>
      <c r="L230" s="506"/>
      <c r="M230" s="506"/>
      <c r="N230" s="506"/>
      <c r="O230" s="506"/>
      <c r="P230" s="506"/>
      <c r="Q230" s="506"/>
      <c r="R230" s="506"/>
      <c r="S230" s="506"/>
      <c r="T230" s="506"/>
      <c r="U230" s="506"/>
      <c r="V230" s="506"/>
      <c r="W230" s="506"/>
      <c r="X230" s="506"/>
      <c r="Y230" s="506"/>
      <c r="Z230" s="506"/>
      <c r="AA230" s="506"/>
      <c r="AB230" s="506"/>
      <c r="AC230" s="506"/>
      <c r="AD230" s="506"/>
      <c r="AE230" s="506"/>
      <c r="AF230" s="506"/>
      <c r="AG230" s="506"/>
      <c r="AH230" s="506"/>
      <c r="AI230" s="506"/>
      <c r="AJ230" s="506"/>
      <c r="AK230" s="506"/>
      <c r="AL230" s="506"/>
      <c r="AM230" s="506"/>
      <c r="AN230" s="506"/>
      <c r="AO230" s="506"/>
      <c r="AP230" s="506"/>
      <c r="AQ230" s="506"/>
      <c r="AR230" s="506"/>
      <c r="AS230" s="506"/>
      <c r="AT230" s="506"/>
      <c r="AU230" s="506"/>
      <c r="AV230" s="506"/>
      <c r="AW230" s="506"/>
      <c r="AX230" s="506"/>
      <c r="AY230" s="506"/>
      <c r="AZ230" s="506"/>
      <c r="BA230" s="506"/>
      <c r="BB230" s="506"/>
      <c r="BC230" s="506"/>
      <c r="BD230" s="506"/>
      <c r="BE230" s="506"/>
      <c r="BF230" s="506"/>
      <c r="BG230" s="506"/>
      <c r="BH230" s="506"/>
      <c r="BI230" s="506"/>
      <c r="BJ230" s="506"/>
      <c r="BK230" s="506"/>
      <c r="BL230" s="506"/>
      <c r="BM230" s="506"/>
      <c r="BN230" s="506"/>
      <c r="BO230" s="506"/>
      <c r="BP230" s="506"/>
      <c r="BQ230" s="506"/>
      <c r="BR230" s="506"/>
      <c r="BS230" s="506"/>
      <c r="BT230" s="506"/>
      <c r="BU230" s="506"/>
      <c r="BV230" s="506"/>
      <c r="BW230" s="506"/>
      <c r="BX230" s="506"/>
      <c r="BY230" s="506"/>
      <c r="BZ230" s="506"/>
      <c r="CA230" s="506"/>
      <c r="CB230" s="506"/>
      <c r="CC230" s="506"/>
      <c r="CD230" s="506"/>
      <c r="CE230" s="506"/>
      <c r="CF230" s="506"/>
      <c r="CG230" s="506"/>
      <c r="CH230" s="506"/>
      <c r="CI230" s="506"/>
      <c r="CJ230" s="506"/>
      <c r="CK230" s="506"/>
      <c r="CL230" s="506"/>
      <c r="CM230" s="506"/>
      <c r="CN230" s="506"/>
      <c r="CO230" s="506"/>
      <c r="CP230" s="506"/>
      <c r="CQ230" s="506"/>
      <c r="CR230" s="506"/>
      <c r="CS230" s="506"/>
      <c r="CT230" s="506"/>
      <c r="CU230" s="506"/>
      <c r="CV230" s="506"/>
      <c r="CW230" s="506"/>
      <c r="CX230" s="506"/>
      <c r="CY230" s="506"/>
      <c r="CZ230" s="506"/>
      <c r="DA230" s="506"/>
      <c r="DB230" s="506"/>
      <c r="DC230" s="506"/>
      <c r="DD230" s="506"/>
      <c r="DE230" s="506"/>
      <c r="DF230" s="506"/>
      <c r="DG230" s="506"/>
      <c r="DH230" s="506"/>
      <c r="DI230" s="506"/>
      <c r="DJ230" s="506"/>
      <c r="DK230" s="506"/>
      <c r="DL230" s="506"/>
      <c r="DM230" s="506"/>
      <c r="DN230" s="506"/>
      <c r="DO230" s="506"/>
      <c r="DP230" s="506"/>
      <c r="DQ230" s="506"/>
      <c r="DR230" s="506"/>
      <c r="DS230" s="506"/>
      <c r="DT230" s="506"/>
      <c r="DU230" s="506"/>
      <c r="DV230" s="506"/>
      <c r="DW230" s="506"/>
      <c r="DX230" s="506"/>
      <c r="DY230" s="506"/>
      <c r="DZ230" s="506"/>
      <c r="EA230" s="506"/>
      <c r="EB230" s="506"/>
      <c r="EC230" s="506"/>
      <c r="ED230" s="506"/>
      <c r="EE230" s="506"/>
      <c r="EF230" s="506"/>
      <c r="EG230" s="506"/>
      <c r="EH230" s="506"/>
      <c r="EI230" s="506"/>
      <c r="EJ230" s="506"/>
    </row>
    <row r="231" spans="2:140" x14ac:dyDescent="0.25">
      <c r="B231" s="506"/>
      <c r="C231" s="506"/>
      <c r="D231" s="506"/>
      <c r="E231" s="506"/>
      <c r="F231" s="506"/>
      <c r="G231" s="506"/>
      <c r="H231" s="506"/>
      <c r="I231" s="506"/>
      <c r="J231" s="506"/>
      <c r="K231" s="506"/>
      <c r="L231" s="506"/>
      <c r="M231" s="506"/>
      <c r="N231" s="506"/>
      <c r="O231" s="506"/>
      <c r="P231" s="506"/>
      <c r="Q231" s="506"/>
      <c r="R231" s="506"/>
      <c r="S231" s="506"/>
      <c r="T231" s="506"/>
      <c r="U231" s="506"/>
      <c r="V231" s="506"/>
      <c r="W231" s="506"/>
      <c r="X231" s="506"/>
      <c r="Y231" s="506"/>
      <c r="Z231" s="506"/>
      <c r="AA231" s="506"/>
      <c r="AB231" s="506"/>
      <c r="AC231" s="506"/>
      <c r="AD231" s="506"/>
      <c r="AE231" s="506"/>
      <c r="AF231" s="506"/>
      <c r="AG231" s="506"/>
      <c r="AH231" s="506"/>
      <c r="AI231" s="506"/>
      <c r="AJ231" s="506"/>
      <c r="AK231" s="506"/>
      <c r="AL231" s="506"/>
      <c r="AM231" s="506"/>
      <c r="AN231" s="506"/>
      <c r="AO231" s="506"/>
      <c r="AP231" s="506"/>
      <c r="AQ231" s="506"/>
      <c r="AR231" s="506"/>
      <c r="AS231" s="506"/>
      <c r="AT231" s="506"/>
      <c r="AU231" s="506"/>
      <c r="AV231" s="506"/>
      <c r="AW231" s="506"/>
      <c r="AX231" s="506"/>
      <c r="AY231" s="506"/>
      <c r="AZ231" s="506"/>
      <c r="BA231" s="506"/>
      <c r="BB231" s="506"/>
      <c r="BC231" s="506"/>
      <c r="BD231" s="506"/>
      <c r="BE231" s="506"/>
      <c r="BF231" s="506"/>
      <c r="BG231" s="506"/>
      <c r="BH231" s="506"/>
      <c r="BI231" s="506"/>
      <c r="BJ231" s="506"/>
      <c r="BK231" s="506"/>
      <c r="BL231" s="506"/>
      <c r="BM231" s="506"/>
      <c r="BN231" s="506"/>
      <c r="BO231" s="506"/>
      <c r="BP231" s="506"/>
      <c r="BQ231" s="506"/>
      <c r="BR231" s="506"/>
      <c r="BS231" s="506"/>
      <c r="BT231" s="506"/>
      <c r="BU231" s="506"/>
      <c r="BV231" s="506"/>
      <c r="BW231" s="506"/>
      <c r="BX231" s="506"/>
      <c r="BY231" s="506"/>
      <c r="BZ231" s="506"/>
      <c r="CA231" s="506"/>
      <c r="CB231" s="506"/>
      <c r="CC231" s="506"/>
      <c r="CD231" s="506"/>
      <c r="CE231" s="506"/>
      <c r="CF231" s="506"/>
      <c r="CG231" s="506"/>
      <c r="CH231" s="506"/>
      <c r="CI231" s="506"/>
      <c r="CJ231" s="506"/>
      <c r="CK231" s="506"/>
      <c r="CL231" s="506"/>
      <c r="CM231" s="506"/>
      <c r="CN231" s="506"/>
      <c r="CO231" s="506"/>
      <c r="CP231" s="506"/>
      <c r="CQ231" s="506"/>
      <c r="CR231" s="506"/>
      <c r="CS231" s="506"/>
      <c r="CT231" s="506"/>
      <c r="CU231" s="506"/>
      <c r="CV231" s="506"/>
      <c r="CW231" s="506"/>
      <c r="CX231" s="506"/>
      <c r="CY231" s="506"/>
      <c r="CZ231" s="506"/>
      <c r="DA231" s="506"/>
      <c r="DB231" s="506"/>
      <c r="DC231" s="506"/>
      <c r="DD231" s="506"/>
      <c r="DE231" s="506"/>
      <c r="DF231" s="506"/>
      <c r="DG231" s="506"/>
      <c r="DH231" s="506"/>
      <c r="DI231" s="506"/>
      <c r="DJ231" s="506"/>
      <c r="DK231" s="506"/>
      <c r="DL231" s="506"/>
      <c r="DM231" s="506"/>
      <c r="DN231" s="506"/>
      <c r="DO231" s="506"/>
      <c r="DP231" s="506"/>
      <c r="DQ231" s="506"/>
      <c r="DR231" s="506"/>
      <c r="DS231" s="506"/>
      <c r="DT231" s="506"/>
      <c r="DU231" s="506"/>
      <c r="DV231" s="506"/>
      <c r="DW231" s="506"/>
      <c r="DX231" s="506"/>
      <c r="DY231" s="506"/>
      <c r="DZ231" s="506"/>
      <c r="EA231" s="506"/>
      <c r="EB231" s="506"/>
      <c r="EC231" s="506"/>
      <c r="ED231" s="506"/>
      <c r="EE231" s="506"/>
      <c r="EF231" s="506"/>
      <c r="EG231" s="506"/>
      <c r="EH231" s="506"/>
      <c r="EI231" s="506"/>
      <c r="EJ231" s="506"/>
    </row>
    <row r="232" spans="2:140" x14ac:dyDescent="0.25">
      <c r="B232" s="506"/>
      <c r="C232" s="506"/>
      <c r="D232" s="506"/>
      <c r="E232" s="506"/>
      <c r="F232" s="506"/>
      <c r="G232" s="506"/>
      <c r="H232" s="506"/>
      <c r="I232" s="506"/>
      <c r="J232" s="506"/>
      <c r="K232" s="506"/>
      <c r="L232" s="506"/>
      <c r="M232" s="506"/>
      <c r="N232" s="506"/>
      <c r="O232" s="506"/>
      <c r="P232" s="506"/>
      <c r="Q232" s="506"/>
      <c r="R232" s="506"/>
      <c r="S232" s="506"/>
      <c r="T232" s="506"/>
      <c r="U232" s="506"/>
      <c r="V232" s="506"/>
      <c r="W232" s="506"/>
      <c r="X232" s="506"/>
      <c r="Y232" s="506"/>
      <c r="Z232" s="506"/>
      <c r="AA232" s="506"/>
      <c r="AB232" s="506"/>
      <c r="AC232" s="506"/>
      <c r="AD232" s="506"/>
      <c r="AE232" s="506"/>
      <c r="AF232" s="506"/>
      <c r="AG232" s="506"/>
      <c r="AH232" s="506"/>
      <c r="AI232" s="506"/>
      <c r="AJ232" s="506"/>
      <c r="AK232" s="506"/>
      <c r="AL232" s="506"/>
      <c r="AM232" s="506"/>
      <c r="AN232" s="506"/>
      <c r="AO232" s="506"/>
      <c r="AP232" s="506"/>
      <c r="AQ232" s="506"/>
      <c r="AR232" s="506"/>
      <c r="AS232" s="506"/>
      <c r="AT232" s="506"/>
      <c r="AU232" s="506"/>
      <c r="AV232" s="506"/>
      <c r="AW232" s="506"/>
      <c r="AX232" s="506"/>
      <c r="AY232" s="506"/>
      <c r="AZ232" s="506"/>
      <c r="BA232" s="506"/>
      <c r="BB232" s="506"/>
      <c r="BC232" s="506"/>
      <c r="BD232" s="506"/>
      <c r="BE232" s="506"/>
      <c r="BF232" s="506"/>
      <c r="BG232" s="506"/>
      <c r="BH232" s="506"/>
      <c r="BI232" s="506"/>
      <c r="BJ232" s="506"/>
      <c r="BK232" s="506"/>
      <c r="BL232" s="506"/>
      <c r="BM232" s="506"/>
      <c r="BN232" s="506"/>
      <c r="BO232" s="506"/>
      <c r="BP232" s="506"/>
      <c r="BQ232" s="506"/>
      <c r="BR232" s="506"/>
      <c r="BS232" s="506"/>
      <c r="BT232" s="506"/>
      <c r="BU232" s="506"/>
      <c r="BV232" s="506"/>
      <c r="BW232" s="506"/>
      <c r="BX232" s="506"/>
      <c r="BY232" s="506"/>
      <c r="BZ232" s="506"/>
      <c r="CA232" s="506"/>
      <c r="CB232" s="506"/>
      <c r="CC232" s="506"/>
      <c r="CD232" s="506"/>
      <c r="CE232" s="506"/>
      <c r="CF232" s="506"/>
      <c r="CG232" s="506"/>
      <c r="CH232" s="506"/>
      <c r="CI232" s="506"/>
      <c r="CJ232" s="506"/>
      <c r="CK232" s="506"/>
      <c r="CL232" s="506"/>
      <c r="CM232" s="506"/>
      <c r="CN232" s="506"/>
      <c r="CO232" s="506"/>
      <c r="CP232" s="506"/>
      <c r="CQ232" s="506"/>
      <c r="CR232" s="506"/>
      <c r="CS232" s="506"/>
      <c r="CT232" s="506"/>
      <c r="CU232" s="506"/>
      <c r="CV232" s="506"/>
      <c r="CW232" s="506"/>
      <c r="CX232" s="506"/>
      <c r="CY232" s="506"/>
      <c r="CZ232" s="506"/>
      <c r="DA232" s="506"/>
      <c r="DB232" s="506"/>
      <c r="DC232" s="506"/>
      <c r="DD232" s="506"/>
      <c r="DE232" s="506"/>
      <c r="DF232" s="506"/>
      <c r="DG232" s="506"/>
      <c r="DH232" s="506"/>
      <c r="DI232" s="506"/>
      <c r="DJ232" s="506"/>
      <c r="DK232" s="506"/>
      <c r="DL232" s="506"/>
      <c r="DM232" s="506"/>
      <c r="DN232" s="506"/>
      <c r="DO232" s="506"/>
      <c r="DP232" s="506"/>
      <c r="DQ232" s="506"/>
      <c r="DR232" s="506"/>
      <c r="DS232" s="506"/>
      <c r="DT232" s="506"/>
      <c r="DU232" s="506"/>
      <c r="DV232" s="506"/>
      <c r="DW232" s="506"/>
      <c r="DX232" s="506"/>
      <c r="DY232" s="506"/>
      <c r="DZ232" s="506"/>
      <c r="EA232" s="506"/>
      <c r="EB232" s="506"/>
      <c r="EC232" s="506"/>
      <c r="ED232" s="506"/>
      <c r="EE232" s="506"/>
      <c r="EF232" s="506"/>
      <c r="EG232" s="506"/>
      <c r="EH232" s="506"/>
      <c r="EI232" s="506"/>
      <c r="EJ232" s="506"/>
    </row>
    <row r="233" spans="2:140" x14ac:dyDescent="0.25">
      <c r="B233" s="506"/>
      <c r="C233" s="506"/>
      <c r="D233" s="506"/>
      <c r="E233" s="506"/>
      <c r="F233" s="506"/>
      <c r="G233" s="506"/>
      <c r="H233" s="506"/>
      <c r="I233" s="506"/>
      <c r="J233" s="506"/>
      <c r="K233" s="506"/>
      <c r="L233" s="506"/>
      <c r="M233" s="506"/>
      <c r="N233" s="506"/>
      <c r="O233" s="506"/>
      <c r="P233" s="506"/>
      <c r="Q233" s="506"/>
      <c r="R233" s="506"/>
      <c r="S233" s="506"/>
      <c r="T233" s="506"/>
      <c r="U233" s="506"/>
      <c r="V233" s="506"/>
      <c r="W233" s="506"/>
      <c r="X233" s="506"/>
      <c r="Y233" s="506"/>
      <c r="Z233" s="506"/>
      <c r="AA233" s="506"/>
      <c r="AB233" s="506"/>
      <c r="AC233" s="506"/>
      <c r="AD233" s="506"/>
      <c r="AE233" s="506"/>
      <c r="AF233" s="506"/>
      <c r="AG233" s="506"/>
      <c r="AH233" s="506"/>
      <c r="AI233" s="506"/>
      <c r="AJ233" s="506"/>
      <c r="AK233" s="506"/>
      <c r="AL233" s="506"/>
      <c r="AM233" s="506"/>
      <c r="AN233" s="506"/>
      <c r="AO233" s="506"/>
      <c r="AP233" s="506"/>
      <c r="AQ233" s="506"/>
      <c r="AR233" s="506"/>
      <c r="AS233" s="506"/>
      <c r="AT233" s="506"/>
      <c r="AU233" s="506"/>
      <c r="AV233" s="506"/>
      <c r="AW233" s="506"/>
      <c r="AX233" s="506"/>
      <c r="AY233" s="506"/>
      <c r="AZ233" s="506"/>
      <c r="BA233" s="506"/>
      <c r="BB233" s="506"/>
      <c r="BC233" s="506"/>
      <c r="BD233" s="506"/>
      <c r="BE233" s="506"/>
      <c r="BF233" s="506"/>
      <c r="BG233" s="506"/>
      <c r="BH233" s="506"/>
      <c r="BI233" s="506"/>
      <c r="BJ233" s="506"/>
      <c r="BK233" s="506"/>
      <c r="BL233" s="506"/>
      <c r="BM233" s="506"/>
      <c r="BN233" s="506"/>
      <c r="BO233" s="506"/>
      <c r="BP233" s="506"/>
      <c r="BQ233" s="506"/>
      <c r="BR233" s="506"/>
      <c r="BS233" s="506"/>
      <c r="BT233" s="506"/>
      <c r="BU233" s="506"/>
      <c r="BV233" s="506"/>
      <c r="BW233" s="506"/>
      <c r="BX233" s="506"/>
      <c r="BY233" s="506"/>
      <c r="BZ233" s="506"/>
      <c r="CA233" s="506"/>
      <c r="CB233" s="506"/>
      <c r="CC233" s="506"/>
      <c r="CD233" s="506"/>
      <c r="CE233" s="506"/>
      <c r="CF233" s="506"/>
      <c r="CG233" s="506"/>
      <c r="CH233" s="506"/>
      <c r="CI233" s="506"/>
      <c r="CJ233" s="506"/>
      <c r="CK233" s="506"/>
      <c r="CL233" s="506"/>
      <c r="CM233" s="506"/>
      <c r="CN233" s="506"/>
      <c r="CO233" s="506"/>
      <c r="CP233" s="506"/>
      <c r="CQ233" s="506"/>
      <c r="CR233" s="506"/>
      <c r="CS233" s="506"/>
      <c r="CT233" s="506"/>
      <c r="CU233" s="506"/>
      <c r="CV233" s="506"/>
      <c r="CW233" s="506"/>
      <c r="CX233" s="506"/>
      <c r="CY233" s="506"/>
      <c r="CZ233" s="506"/>
      <c r="DA233" s="506"/>
      <c r="DB233" s="506"/>
      <c r="DC233" s="506"/>
      <c r="DD233" s="506"/>
      <c r="DE233" s="506"/>
      <c r="DF233" s="506"/>
      <c r="DG233" s="506"/>
      <c r="DH233" s="506"/>
      <c r="DI233" s="506"/>
      <c r="DJ233" s="506"/>
      <c r="DK233" s="506"/>
      <c r="DL233" s="506"/>
      <c r="DM233" s="506"/>
      <c r="DN233" s="506"/>
      <c r="DO233" s="506"/>
      <c r="DP233" s="506"/>
      <c r="DQ233" s="506"/>
      <c r="DR233" s="506"/>
      <c r="DS233" s="506"/>
      <c r="DT233" s="506"/>
      <c r="DU233" s="506"/>
      <c r="DV233" s="506"/>
      <c r="DW233" s="506"/>
      <c r="DX233" s="506"/>
      <c r="DY233" s="506"/>
      <c r="DZ233" s="506"/>
      <c r="EA233" s="506"/>
      <c r="EB233" s="506"/>
      <c r="EC233" s="506"/>
      <c r="ED233" s="506"/>
      <c r="EE233" s="506"/>
      <c r="EF233" s="506"/>
      <c r="EG233" s="506"/>
      <c r="EH233" s="506"/>
      <c r="EI233" s="506"/>
      <c r="EJ233" s="506"/>
    </row>
    <row r="234" spans="2:140" x14ac:dyDescent="0.25">
      <c r="B234" s="506"/>
      <c r="C234" s="506"/>
      <c r="D234" s="506"/>
      <c r="E234" s="506"/>
      <c r="F234" s="506"/>
      <c r="G234" s="506"/>
      <c r="H234" s="506"/>
      <c r="I234" s="506"/>
      <c r="J234" s="506"/>
      <c r="K234" s="506"/>
      <c r="L234" s="506"/>
      <c r="M234" s="506"/>
      <c r="N234" s="506"/>
      <c r="O234" s="506"/>
      <c r="P234" s="506"/>
      <c r="Q234" s="506"/>
      <c r="R234" s="506"/>
      <c r="S234" s="506"/>
      <c r="T234" s="506"/>
      <c r="U234" s="506"/>
      <c r="V234" s="506"/>
      <c r="W234" s="506"/>
      <c r="X234" s="506"/>
      <c r="Y234" s="506"/>
      <c r="Z234" s="506"/>
      <c r="AA234" s="506"/>
      <c r="AB234" s="506"/>
      <c r="AC234" s="506"/>
      <c r="AD234" s="506"/>
      <c r="AE234" s="506"/>
      <c r="AF234" s="506"/>
      <c r="AG234" s="506"/>
      <c r="AH234" s="506"/>
      <c r="AI234" s="506"/>
      <c r="AJ234" s="506"/>
      <c r="AK234" s="506"/>
      <c r="AL234" s="506"/>
      <c r="AM234" s="506"/>
      <c r="AN234" s="506"/>
      <c r="AO234" s="506"/>
      <c r="AP234" s="506"/>
      <c r="AQ234" s="506"/>
      <c r="AR234" s="506"/>
      <c r="AS234" s="506"/>
      <c r="AT234" s="506"/>
      <c r="AU234" s="506"/>
      <c r="AV234" s="506"/>
      <c r="AW234" s="506"/>
      <c r="AX234" s="506"/>
      <c r="AY234" s="506"/>
      <c r="AZ234" s="506"/>
      <c r="BA234" s="506"/>
      <c r="BB234" s="506"/>
      <c r="BC234" s="506"/>
      <c r="BD234" s="506"/>
      <c r="BE234" s="506"/>
      <c r="BF234" s="506"/>
      <c r="BG234" s="506"/>
      <c r="BH234" s="506"/>
      <c r="BI234" s="506"/>
      <c r="BJ234" s="506"/>
      <c r="BK234" s="506"/>
      <c r="BL234" s="506"/>
      <c r="BM234" s="506"/>
      <c r="BN234" s="506"/>
      <c r="BO234" s="506"/>
      <c r="BP234" s="506"/>
      <c r="BQ234" s="506"/>
      <c r="BR234" s="506"/>
      <c r="BS234" s="506"/>
      <c r="BT234" s="506"/>
      <c r="BU234" s="506"/>
      <c r="BV234" s="506"/>
      <c r="BW234" s="506"/>
      <c r="BX234" s="506"/>
      <c r="BY234" s="506"/>
      <c r="BZ234" s="506"/>
      <c r="CA234" s="506"/>
      <c r="CB234" s="506"/>
      <c r="CC234" s="506"/>
      <c r="CD234" s="506"/>
      <c r="CE234" s="506"/>
      <c r="CF234" s="506"/>
      <c r="CG234" s="506"/>
      <c r="CH234" s="506"/>
      <c r="CI234" s="506"/>
      <c r="CJ234" s="506"/>
      <c r="CK234" s="506"/>
      <c r="CL234" s="506"/>
      <c r="CM234" s="506"/>
      <c r="CN234" s="506"/>
      <c r="CO234" s="506"/>
      <c r="CP234" s="506"/>
      <c r="CQ234" s="506"/>
      <c r="CR234" s="506"/>
      <c r="CS234" s="506"/>
      <c r="CT234" s="506"/>
      <c r="CU234" s="506"/>
      <c r="CV234" s="506"/>
      <c r="CW234" s="506"/>
      <c r="CX234" s="506"/>
      <c r="CY234" s="506"/>
      <c r="CZ234" s="506"/>
      <c r="DA234" s="506"/>
      <c r="DB234" s="506"/>
      <c r="DC234" s="506"/>
      <c r="DD234" s="506"/>
      <c r="DE234" s="506"/>
      <c r="DF234" s="506"/>
      <c r="DG234" s="506"/>
      <c r="DH234" s="506"/>
      <c r="DI234" s="506"/>
      <c r="DJ234" s="506"/>
      <c r="DK234" s="506"/>
      <c r="DL234" s="506"/>
      <c r="DM234" s="506"/>
      <c r="DN234" s="506"/>
      <c r="DO234" s="506"/>
      <c r="DP234" s="506"/>
      <c r="DQ234" s="506"/>
      <c r="DR234" s="506"/>
      <c r="DS234" s="506"/>
      <c r="DT234" s="506"/>
      <c r="DU234" s="506"/>
      <c r="DV234" s="506"/>
      <c r="DW234" s="506"/>
      <c r="DX234" s="506"/>
      <c r="DY234" s="506"/>
      <c r="DZ234" s="506"/>
      <c r="EA234" s="506"/>
      <c r="EB234" s="506"/>
      <c r="EC234" s="506"/>
      <c r="ED234" s="506"/>
      <c r="EE234" s="506"/>
      <c r="EF234" s="506"/>
      <c r="EG234" s="506"/>
      <c r="EH234" s="506"/>
      <c r="EI234" s="506"/>
      <c r="EJ234" s="506"/>
    </row>
    <row r="235" spans="2:140" x14ac:dyDescent="0.25">
      <c r="B235" s="506"/>
      <c r="C235" s="506"/>
      <c r="D235" s="506"/>
      <c r="E235" s="506"/>
      <c r="F235" s="506"/>
      <c r="G235" s="506"/>
      <c r="H235" s="506"/>
      <c r="I235" s="506"/>
      <c r="J235" s="506"/>
      <c r="K235" s="506"/>
      <c r="L235" s="506"/>
      <c r="M235" s="506"/>
      <c r="N235" s="506"/>
      <c r="O235" s="506"/>
      <c r="P235" s="506"/>
      <c r="Q235" s="506"/>
      <c r="R235" s="506"/>
      <c r="S235" s="506"/>
      <c r="T235" s="506"/>
      <c r="U235" s="506"/>
      <c r="V235" s="506"/>
      <c r="W235" s="506"/>
      <c r="X235" s="506"/>
      <c r="Y235" s="506"/>
      <c r="Z235" s="506"/>
      <c r="AA235" s="506"/>
      <c r="AB235" s="506"/>
      <c r="AC235" s="506"/>
      <c r="AD235" s="506"/>
      <c r="AE235" s="506"/>
      <c r="AF235" s="506"/>
      <c r="AG235" s="506"/>
      <c r="AH235" s="506"/>
      <c r="AI235" s="506"/>
      <c r="AJ235" s="506"/>
      <c r="AK235" s="506"/>
      <c r="AL235" s="506"/>
      <c r="AM235" s="506"/>
      <c r="AN235" s="506"/>
      <c r="AO235" s="506"/>
      <c r="AP235" s="506"/>
      <c r="AQ235" s="506"/>
      <c r="AR235" s="506"/>
      <c r="AS235" s="506"/>
      <c r="AT235" s="506"/>
      <c r="AU235" s="506"/>
      <c r="AV235" s="506"/>
      <c r="AW235" s="506"/>
      <c r="AX235" s="506"/>
      <c r="AY235" s="506"/>
      <c r="AZ235" s="506"/>
      <c r="BA235" s="506"/>
      <c r="BB235" s="506"/>
      <c r="BC235" s="506"/>
      <c r="BD235" s="506"/>
      <c r="BE235" s="506"/>
      <c r="BF235" s="506"/>
      <c r="BG235" s="506"/>
      <c r="BH235" s="506"/>
      <c r="BI235" s="506"/>
      <c r="BJ235" s="506"/>
      <c r="BK235" s="506"/>
      <c r="BL235" s="506"/>
      <c r="BM235" s="506"/>
      <c r="BN235" s="506"/>
      <c r="BO235" s="506"/>
      <c r="BP235" s="506"/>
      <c r="BQ235" s="506"/>
      <c r="BR235" s="506"/>
      <c r="BS235" s="506"/>
      <c r="BT235" s="506"/>
      <c r="BU235" s="506"/>
      <c r="BV235" s="506"/>
      <c r="BW235" s="506"/>
      <c r="BX235" s="506"/>
      <c r="BY235" s="506"/>
      <c r="BZ235" s="506"/>
      <c r="CA235" s="506"/>
      <c r="CB235" s="506"/>
      <c r="CC235" s="506"/>
      <c r="CD235" s="506"/>
      <c r="CE235" s="506"/>
      <c r="CF235" s="506"/>
      <c r="CG235" s="506"/>
      <c r="CH235" s="506"/>
      <c r="CI235" s="506"/>
      <c r="CJ235" s="506"/>
      <c r="CK235" s="506"/>
      <c r="CL235" s="506"/>
      <c r="CM235" s="506"/>
      <c r="CN235" s="506"/>
      <c r="CO235" s="506"/>
      <c r="CP235" s="506"/>
      <c r="CQ235" s="506"/>
      <c r="CR235" s="506"/>
      <c r="CS235" s="506"/>
      <c r="CT235" s="506"/>
      <c r="CU235" s="506"/>
      <c r="CV235" s="506"/>
      <c r="CW235" s="506"/>
      <c r="CX235" s="506"/>
      <c r="CY235" s="506"/>
      <c r="CZ235" s="506"/>
      <c r="DA235" s="506"/>
      <c r="DB235" s="506"/>
      <c r="DC235" s="506"/>
      <c r="DD235" s="506"/>
      <c r="DE235" s="506"/>
      <c r="DF235" s="506"/>
      <c r="DG235" s="506"/>
      <c r="DH235" s="506"/>
      <c r="DI235" s="506"/>
      <c r="DJ235" s="506"/>
      <c r="DK235" s="506"/>
      <c r="DL235" s="506"/>
      <c r="DM235" s="506"/>
      <c r="DN235" s="506"/>
      <c r="DO235" s="506"/>
      <c r="DP235" s="506"/>
      <c r="DQ235" s="506"/>
      <c r="DR235" s="506"/>
      <c r="DS235" s="506"/>
      <c r="DT235" s="506"/>
      <c r="DU235" s="506"/>
      <c r="DV235" s="506"/>
      <c r="DW235" s="506"/>
      <c r="DX235" s="506"/>
      <c r="DY235" s="506"/>
      <c r="DZ235" s="506"/>
      <c r="EA235" s="506"/>
      <c r="EB235" s="506"/>
      <c r="EC235" s="506"/>
      <c r="ED235" s="506"/>
      <c r="EE235" s="506"/>
      <c r="EF235" s="506"/>
      <c r="EG235" s="506"/>
      <c r="EH235" s="506"/>
      <c r="EI235" s="506"/>
      <c r="EJ235" s="506"/>
    </row>
    <row r="236" spans="2:140" x14ac:dyDescent="0.25">
      <c r="B236" s="506"/>
      <c r="C236" s="506"/>
      <c r="D236" s="506"/>
      <c r="E236" s="506"/>
      <c r="F236" s="506"/>
      <c r="G236" s="506"/>
      <c r="H236" s="506"/>
      <c r="I236" s="506"/>
      <c r="J236" s="506"/>
      <c r="K236" s="506"/>
      <c r="L236" s="506"/>
      <c r="M236" s="506"/>
      <c r="N236" s="506"/>
      <c r="O236" s="506"/>
      <c r="P236" s="506"/>
      <c r="Q236" s="506"/>
      <c r="R236" s="506"/>
      <c r="S236" s="506"/>
      <c r="T236" s="506"/>
      <c r="U236" s="506"/>
      <c r="V236" s="506"/>
      <c r="W236" s="506"/>
      <c r="X236" s="506"/>
      <c r="Y236" s="506"/>
      <c r="Z236" s="506"/>
      <c r="AA236" s="506"/>
      <c r="AB236" s="506"/>
      <c r="AC236" s="506"/>
      <c r="AD236" s="506"/>
      <c r="AE236" s="506"/>
      <c r="AF236" s="506"/>
      <c r="AG236" s="506"/>
      <c r="AH236" s="506"/>
      <c r="AI236" s="506"/>
      <c r="AJ236" s="506"/>
      <c r="AK236" s="506"/>
      <c r="AL236" s="506"/>
      <c r="AM236" s="506"/>
      <c r="AN236" s="506"/>
      <c r="AO236" s="506"/>
      <c r="AP236" s="506"/>
      <c r="AQ236" s="506"/>
      <c r="AR236" s="506"/>
      <c r="AS236" s="506"/>
      <c r="AT236" s="506"/>
      <c r="AU236" s="506"/>
      <c r="AV236" s="506"/>
      <c r="AW236" s="506"/>
      <c r="AX236" s="506"/>
      <c r="AY236" s="506"/>
      <c r="AZ236" s="506"/>
      <c r="BA236" s="506"/>
      <c r="BB236" s="506"/>
      <c r="BC236" s="506"/>
      <c r="BD236" s="506"/>
      <c r="BE236" s="506"/>
      <c r="BF236" s="506"/>
      <c r="BG236" s="506"/>
      <c r="BH236" s="506"/>
      <c r="BI236" s="506"/>
      <c r="BJ236" s="506"/>
      <c r="BK236" s="506"/>
      <c r="BL236" s="506"/>
      <c r="BM236" s="506"/>
      <c r="BN236" s="506"/>
      <c r="BO236" s="506"/>
      <c r="BP236" s="506"/>
      <c r="BQ236" s="506"/>
      <c r="BR236" s="506"/>
      <c r="BS236" s="506"/>
      <c r="BT236" s="506"/>
      <c r="BU236" s="506"/>
      <c r="BV236" s="506"/>
      <c r="BW236" s="506"/>
      <c r="BX236" s="506"/>
      <c r="BY236" s="506"/>
      <c r="BZ236" s="506"/>
      <c r="CA236" s="506"/>
      <c r="CB236" s="506"/>
      <c r="CC236" s="506"/>
      <c r="CD236" s="506"/>
      <c r="CE236" s="506"/>
      <c r="CF236" s="506"/>
      <c r="CG236" s="506"/>
      <c r="CH236" s="506"/>
      <c r="CI236" s="506"/>
      <c r="CJ236" s="506"/>
      <c r="CK236" s="506"/>
      <c r="CL236" s="506"/>
      <c r="CM236" s="506"/>
      <c r="CN236" s="506"/>
      <c r="CO236" s="506"/>
      <c r="CP236" s="506"/>
      <c r="CQ236" s="506"/>
      <c r="CR236" s="506"/>
      <c r="CS236" s="506"/>
      <c r="CT236" s="506"/>
      <c r="CU236" s="506"/>
      <c r="CV236" s="506"/>
      <c r="CW236" s="506"/>
      <c r="CX236" s="506"/>
      <c r="CY236" s="506"/>
      <c r="CZ236" s="506"/>
      <c r="DA236" s="506"/>
      <c r="DB236" s="506"/>
      <c r="DC236" s="506"/>
      <c r="DD236" s="506"/>
      <c r="DE236" s="506"/>
      <c r="DF236" s="506"/>
      <c r="DG236" s="506"/>
      <c r="DH236" s="506"/>
      <c r="DI236" s="506"/>
      <c r="DJ236" s="506"/>
      <c r="DK236" s="506"/>
      <c r="DL236" s="506"/>
      <c r="DM236" s="506"/>
      <c r="DN236" s="506"/>
      <c r="DO236" s="506"/>
      <c r="DP236" s="506"/>
      <c r="DQ236" s="506"/>
      <c r="DR236" s="506"/>
      <c r="DS236" s="506"/>
      <c r="DT236" s="506"/>
      <c r="DU236" s="506"/>
      <c r="DV236" s="506"/>
      <c r="DW236" s="506"/>
      <c r="DX236" s="506"/>
      <c r="DY236" s="506"/>
      <c r="DZ236" s="506"/>
      <c r="EA236" s="506"/>
      <c r="EB236" s="506"/>
      <c r="EC236" s="506"/>
      <c r="ED236" s="506"/>
      <c r="EE236" s="506"/>
      <c r="EF236" s="506"/>
      <c r="EG236" s="506"/>
      <c r="EH236" s="506"/>
      <c r="EI236" s="506"/>
      <c r="EJ236" s="506"/>
    </row>
    <row r="237" spans="2:140" x14ac:dyDescent="0.25">
      <c r="B237" s="506"/>
      <c r="C237" s="506"/>
      <c r="D237" s="506"/>
      <c r="E237" s="506"/>
      <c r="F237" s="506"/>
      <c r="G237" s="506"/>
      <c r="H237" s="506"/>
      <c r="I237" s="506"/>
      <c r="J237" s="506"/>
      <c r="K237" s="506"/>
      <c r="L237" s="506"/>
      <c r="M237" s="506"/>
      <c r="N237" s="506"/>
      <c r="O237" s="506"/>
      <c r="P237" s="506"/>
      <c r="Q237" s="506"/>
      <c r="R237" s="506"/>
      <c r="S237" s="506"/>
      <c r="T237" s="506"/>
      <c r="U237" s="506"/>
      <c r="V237" s="506"/>
      <c r="W237" s="506"/>
      <c r="X237" s="506"/>
      <c r="Y237" s="506"/>
      <c r="Z237" s="506"/>
      <c r="AA237" s="506"/>
      <c r="AB237" s="506"/>
      <c r="AC237" s="506"/>
      <c r="AD237" s="506"/>
      <c r="AE237" s="506"/>
      <c r="AF237" s="506"/>
      <c r="AG237" s="506"/>
      <c r="AH237" s="506"/>
      <c r="AI237" s="506"/>
      <c r="AJ237" s="506"/>
      <c r="AK237" s="506"/>
      <c r="AL237" s="506"/>
      <c r="AM237" s="506"/>
      <c r="AN237" s="506"/>
      <c r="AO237" s="506"/>
      <c r="AP237" s="506"/>
      <c r="AQ237" s="506"/>
      <c r="AR237" s="506"/>
      <c r="AS237" s="506"/>
      <c r="AT237" s="506"/>
      <c r="AU237" s="506"/>
      <c r="AV237" s="506"/>
      <c r="AW237" s="506"/>
      <c r="AX237" s="506"/>
      <c r="AY237" s="506"/>
      <c r="AZ237" s="506"/>
      <c r="BA237" s="506"/>
      <c r="BB237" s="506"/>
      <c r="BC237" s="506"/>
      <c r="BD237" s="506"/>
      <c r="BE237" s="506"/>
      <c r="BF237" s="506"/>
      <c r="BG237" s="506"/>
      <c r="BH237" s="506"/>
      <c r="BI237" s="506"/>
      <c r="BJ237" s="506"/>
      <c r="BK237" s="506"/>
      <c r="BL237" s="506"/>
      <c r="BM237" s="506"/>
      <c r="BN237" s="506"/>
      <c r="BO237" s="506"/>
      <c r="BP237" s="506"/>
      <c r="BQ237" s="506"/>
      <c r="BR237" s="506"/>
      <c r="BS237" s="506"/>
      <c r="BT237" s="506"/>
      <c r="BU237" s="506"/>
      <c r="BV237" s="506"/>
      <c r="BW237" s="506"/>
      <c r="BX237" s="506"/>
      <c r="BY237" s="506"/>
      <c r="BZ237" s="506"/>
      <c r="CA237" s="506"/>
      <c r="CB237" s="506"/>
      <c r="CC237" s="506"/>
      <c r="CD237" s="506"/>
      <c r="CE237" s="506"/>
      <c r="CF237" s="506"/>
      <c r="CG237" s="506"/>
      <c r="CH237" s="506"/>
      <c r="CI237" s="506"/>
      <c r="CJ237" s="506"/>
      <c r="CK237" s="506"/>
      <c r="CL237" s="506"/>
      <c r="CM237" s="506"/>
      <c r="CN237" s="506"/>
      <c r="CO237" s="506"/>
      <c r="CP237" s="506"/>
      <c r="CQ237" s="506"/>
      <c r="CR237" s="506"/>
      <c r="CS237" s="506"/>
      <c r="CT237" s="506"/>
      <c r="CU237" s="506"/>
      <c r="CV237" s="506"/>
      <c r="CW237" s="506"/>
      <c r="CX237" s="506"/>
      <c r="CY237" s="506"/>
      <c r="CZ237" s="506"/>
      <c r="DA237" s="506"/>
      <c r="DB237" s="506"/>
      <c r="DC237" s="506"/>
      <c r="DD237" s="506"/>
      <c r="DE237" s="506"/>
      <c r="DF237" s="506"/>
      <c r="DG237" s="506"/>
      <c r="DH237" s="506"/>
      <c r="DI237" s="506"/>
      <c r="DJ237" s="506"/>
      <c r="DK237" s="506"/>
      <c r="DL237" s="506"/>
      <c r="DM237" s="506"/>
      <c r="DN237" s="506"/>
      <c r="DO237" s="506"/>
      <c r="DP237" s="506"/>
      <c r="DQ237" s="506"/>
      <c r="DR237" s="506"/>
      <c r="DS237" s="506"/>
      <c r="DT237" s="506"/>
      <c r="DU237" s="506"/>
      <c r="DV237" s="506"/>
      <c r="DW237" s="506"/>
      <c r="DX237" s="506"/>
      <c r="DY237" s="506"/>
      <c r="DZ237" s="506"/>
      <c r="EA237" s="506"/>
      <c r="EB237" s="506"/>
      <c r="EC237" s="506"/>
      <c r="ED237" s="506"/>
      <c r="EE237" s="506"/>
      <c r="EF237" s="506"/>
      <c r="EG237" s="506"/>
      <c r="EH237" s="506"/>
      <c r="EI237" s="506"/>
      <c r="EJ237" s="506"/>
    </row>
    <row r="238" spans="2:140" x14ac:dyDescent="0.25">
      <c r="B238" s="506"/>
      <c r="C238" s="506"/>
      <c r="D238" s="506"/>
      <c r="E238" s="506"/>
      <c r="F238" s="506"/>
      <c r="G238" s="506"/>
      <c r="H238" s="506"/>
      <c r="I238" s="506"/>
      <c r="J238" s="506"/>
      <c r="K238" s="506"/>
      <c r="L238" s="506"/>
      <c r="M238" s="506"/>
      <c r="N238" s="506"/>
      <c r="O238" s="506"/>
      <c r="P238" s="506"/>
      <c r="Q238" s="506"/>
      <c r="R238" s="506"/>
      <c r="S238" s="506"/>
      <c r="T238" s="506"/>
      <c r="U238" s="506"/>
      <c r="V238" s="506"/>
      <c r="W238" s="506"/>
      <c r="X238" s="506"/>
      <c r="Y238" s="506"/>
      <c r="Z238" s="506"/>
      <c r="AA238" s="506"/>
      <c r="AB238" s="506"/>
      <c r="AC238" s="506"/>
      <c r="AD238" s="506"/>
      <c r="AE238" s="506"/>
      <c r="AF238" s="506"/>
      <c r="AG238" s="506"/>
      <c r="AH238" s="506"/>
      <c r="AI238" s="506"/>
      <c r="AJ238" s="506"/>
      <c r="AK238" s="506"/>
      <c r="AL238" s="506"/>
      <c r="AM238" s="506"/>
      <c r="AN238" s="506"/>
      <c r="AO238" s="506"/>
      <c r="AP238" s="506"/>
      <c r="AQ238" s="506"/>
      <c r="AR238" s="506"/>
      <c r="AS238" s="506"/>
      <c r="AT238" s="506"/>
      <c r="AU238" s="506"/>
      <c r="AV238" s="506"/>
      <c r="AW238" s="506"/>
      <c r="AX238" s="506"/>
      <c r="AY238" s="506"/>
      <c r="AZ238" s="506"/>
      <c r="BA238" s="506"/>
      <c r="BB238" s="506"/>
      <c r="BC238" s="506"/>
      <c r="BD238" s="506"/>
      <c r="BE238" s="506"/>
      <c r="BF238" s="506"/>
      <c r="BG238" s="506"/>
      <c r="BH238" s="506"/>
      <c r="BI238" s="506"/>
      <c r="BJ238" s="506"/>
      <c r="BK238" s="506"/>
      <c r="BL238" s="506"/>
      <c r="BM238" s="506"/>
      <c r="BN238" s="506"/>
      <c r="BO238" s="506"/>
      <c r="BP238" s="506"/>
      <c r="BQ238" s="506"/>
      <c r="BR238" s="506"/>
      <c r="BS238" s="506"/>
      <c r="BT238" s="506"/>
      <c r="BU238" s="506"/>
      <c r="BV238" s="506"/>
      <c r="BW238" s="506"/>
      <c r="BX238" s="506"/>
      <c r="BY238" s="506"/>
      <c r="BZ238" s="506"/>
      <c r="CA238" s="506"/>
      <c r="CB238" s="506"/>
      <c r="CC238" s="506"/>
      <c r="CD238" s="506"/>
      <c r="CE238" s="506"/>
      <c r="CF238" s="506"/>
      <c r="CG238" s="506"/>
      <c r="CH238" s="506"/>
      <c r="CI238" s="506"/>
      <c r="CJ238" s="506"/>
      <c r="CK238" s="506"/>
      <c r="CL238" s="506"/>
      <c r="CM238" s="506"/>
      <c r="CN238" s="506"/>
      <c r="CO238" s="506"/>
      <c r="CP238" s="506"/>
      <c r="CQ238" s="506"/>
      <c r="CR238" s="506"/>
      <c r="CS238" s="506"/>
      <c r="CT238" s="506"/>
      <c r="CU238" s="506"/>
      <c r="CV238" s="506"/>
      <c r="CW238" s="506"/>
      <c r="CX238" s="506"/>
      <c r="CY238" s="506"/>
      <c r="CZ238" s="506"/>
      <c r="DA238" s="506"/>
      <c r="DB238" s="506"/>
      <c r="DC238" s="506"/>
      <c r="DD238" s="506"/>
      <c r="DE238" s="506"/>
      <c r="DF238" s="506"/>
      <c r="DG238" s="506"/>
      <c r="DH238" s="506"/>
      <c r="DI238" s="506"/>
      <c r="DJ238" s="506"/>
      <c r="DK238" s="506"/>
      <c r="DL238" s="506"/>
      <c r="DM238" s="506"/>
      <c r="DN238" s="506"/>
      <c r="DO238" s="506"/>
      <c r="DP238" s="506"/>
      <c r="DQ238" s="506"/>
      <c r="DR238" s="506"/>
      <c r="DS238" s="506"/>
      <c r="DT238" s="506"/>
      <c r="DU238" s="506"/>
      <c r="DV238" s="506"/>
      <c r="DW238" s="506"/>
      <c r="DX238" s="506"/>
      <c r="DY238" s="506"/>
      <c r="DZ238" s="506"/>
      <c r="EA238" s="506"/>
      <c r="EB238" s="506"/>
      <c r="EC238" s="506"/>
      <c r="ED238" s="506"/>
      <c r="EE238" s="506"/>
      <c r="EF238" s="506"/>
      <c r="EG238" s="506"/>
      <c r="EH238" s="506"/>
      <c r="EI238" s="506"/>
      <c r="EJ238" s="506"/>
    </row>
    <row r="239" spans="2:140" x14ac:dyDescent="0.25">
      <c r="B239" s="506"/>
      <c r="C239" s="506"/>
      <c r="D239" s="506"/>
      <c r="E239" s="506"/>
      <c r="F239" s="506"/>
      <c r="G239" s="506"/>
      <c r="H239" s="506"/>
      <c r="I239" s="506"/>
      <c r="J239" s="506"/>
      <c r="K239" s="506"/>
      <c r="L239" s="506"/>
      <c r="M239" s="506"/>
      <c r="N239" s="506"/>
      <c r="O239" s="506"/>
      <c r="P239" s="506"/>
      <c r="Q239" s="506"/>
      <c r="R239" s="506"/>
      <c r="S239" s="506"/>
      <c r="T239" s="506"/>
      <c r="U239" s="506"/>
      <c r="V239" s="506"/>
      <c r="W239" s="506"/>
      <c r="X239" s="506"/>
      <c r="Y239" s="506"/>
      <c r="Z239" s="506"/>
      <c r="AA239" s="506"/>
      <c r="AB239" s="506"/>
      <c r="AC239" s="506"/>
      <c r="AD239" s="506"/>
      <c r="AE239" s="506"/>
      <c r="AF239" s="506"/>
      <c r="AG239" s="506"/>
      <c r="AH239" s="506"/>
      <c r="AI239" s="506"/>
      <c r="AJ239" s="506"/>
      <c r="AK239" s="506"/>
      <c r="AL239" s="506"/>
      <c r="AM239" s="506"/>
      <c r="AN239" s="506"/>
      <c r="AO239" s="506"/>
      <c r="AP239" s="506"/>
      <c r="AQ239" s="506"/>
      <c r="AR239" s="506"/>
      <c r="AS239" s="506"/>
      <c r="AT239" s="506"/>
      <c r="AU239" s="506"/>
      <c r="AV239" s="506"/>
      <c r="AW239" s="506"/>
      <c r="AX239" s="506"/>
      <c r="AY239" s="506"/>
      <c r="AZ239" s="506"/>
      <c r="BA239" s="506"/>
      <c r="BB239" s="506"/>
      <c r="BC239" s="506"/>
      <c r="BD239" s="506"/>
      <c r="BE239" s="506"/>
      <c r="BF239" s="506"/>
      <c r="BG239" s="506"/>
      <c r="BH239" s="506"/>
      <c r="BI239" s="506"/>
      <c r="BJ239" s="506"/>
      <c r="BK239" s="506"/>
      <c r="BL239" s="506"/>
      <c r="BM239" s="506"/>
      <c r="BN239" s="506"/>
      <c r="BO239" s="506"/>
      <c r="BP239" s="506"/>
      <c r="BQ239" s="506"/>
      <c r="BR239" s="506"/>
      <c r="BS239" s="506"/>
      <c r="BT239" s="506"/>
      <c r="BU239" s="506"/>
      <c r="BV239" s="506"/>
      <c r="BW239" s="506"/>
      <c r="BX239" s="506"/>
      <c r="BY239" s="506"/>
      <c r="BZ239" s="506"/>
      <c r="CA239" s="506"/>
      <c r="CB239" s="506"/>
      <c r="CC239" s="506"/>
      <c r="CD239" s="506"/>
      <c r="CE239" s="506"/>
      <c r="CF239" s="506"/>
      <c r="CG239" s="506"/>
      <c r="CH239" s="506"/>
      <c r="CI239" s="506"/>
      <c r="CJ239" s="506"/>
      <c r="CK239" s="506"/>
      <c r="CL239" s="506"/>
      <c r="CM239" s="506"/>
      <c r="CN239" s="506"/>
      <c r="CO239" s="506"/>
      <c r="CP239" s="506"/>
      <c r="CQ239" s="506"/>
      <c r="CR239" s="506"/>
      <c r="CS239" s="506"/>
      <c r="CT239" s="506"/>
      <c r="CU239" s="506"/>
      <c r="CV239" s="506"/>
      <c r="CW239" s="506"/>
      <c r="CX239" s="506"/>
      <c r="CY239" s="506"/>
      <c r="CZ239" s="506"/>
      <c r="DA239" s="506"/>
      <c r="DB239" s="506"/>
      <c r="DC239" s="506"/>
      <c r="DD239" s="506"/>
      <c r="DE239" s="506"/>
      <c r="DF239" s="506"/>
      <c r="DG239" s="506"/>
      <c r="DH239" s="506"/>
      <c r="DI239" s="506"/>
      <c r="DJ239" s="506"/>
      <c r="DK239" s="506"/>
      <c r="DL239" s="506"/>
      <c r="DM239" s="506"/>
      <c r="DN239" s="506"/>
      <c r="DO239" s="506"/>
      <c r="DP239" s="506"/>
      <c r="DQ239" s="506"/>
      <c r="DR239" s="506"/>
      <c r="DS239" s="506"/>
      <c r="DT239" s="506"/>
      <c r="DU239" s="506"/>
      <c r="DV239" s="506"/>
      <c r="DW239" s="506"/>
      <c r="DX239" s="506"/>
      <c r="DY239" s="506"/>
      <c r="DZ239" s="506"/>
      <c r="EA239" s="506"/>
      <c r="EB239" s="506"/>
      <c r="EC239" s="506"/>
      <c r="ED239" s="506"/>
      <c r="EE239" s="506"/>
      <c r="EF239" s="506"/>
      <c r="EG239" s="506"/>
      <c r="EH239" s="506"/>
      <c r="EI239" s="506"/>
      <c r="EJ239" s="506"/>
    </row>
    <row r="240" spans="2:140" x14ac:dyDescent="0.25">
      <c r="B240" s="506"/>
      <c r="C240" s="506"/>
      <c r="D240" s="506"/>
      <c r="E240" s="506"/>
      <c r="F240" s="506"/>
      <c r="G240" s="506"/>
      <c r="H240" s="506"/>
      <c r="I240" s="506"/>
      <c r="J240" s="506"/>
      <c r="K240" s="506"/>
      <c r="L240" s="506"/>
      <c r="M240" s="506"/>
      <c r="N240" s="506"/>
      <c r="O240" s="506"/>
      <c r="P240" s="506"/>
      <c r="Q240" s="506"/>
      <c r="R240" s="506"/>
      <c r="S240" s="506"/>
      <c r="T240" s="506"/>
      <c r="U240" s="506"/>
      <c r="V240" s="506"/>
      <c r="W240" s="506"/>
      <c r="X240" s="506"/>
      <c r="Y240" s="506"/>
      <c r="Z240" s="506"/>
      <c r="AA240" s="506"/>
      <c r="AB240" s="506"/>
      <c r="AC240" s="506"/>
      <c r="AD240" s="506"/>
      <c r="AE240" s="506"/>
      <c r="AF240" s="506"/>
      <c r="AG240" s="506"/>
      <c r="AH240" s="506"/>
      <c r="AI240" s="506"/>
      <c r="AJ240" s="506"/>
      <c r="AK240" s="506"/>
      <c r="AL240" s="506"/>
      <c r="AM240" s="506"/>
      <c r="AN240" s="506"/>
      <c r="AO240" s="506"/>
      <c r="AP240" s="506"/>
      <c r="AQ240" s="506"/>
      <c r="AR240" s="506"/>
      <c r="AS240" s="506"/>
      <c r="AT240" s="506"/>
      <c r="AU240" s="506"/>
      <c r="AV240" s="506"/>
      <c r="AW240" s="506"/>
      <c r="AX240" s="506"/>
      <c r="AY240" s="506"/>
      <c r="AZ240" s="506"/>
      <c r="BA240" s="506"/>
      <c r="BB240" s="506"/>
      <c r="BC240" s="506"/>
      <c r="BD240" s="506"/>
      <c r="BE240" s="506"/>
      <c r="BF240" s="506"/>
      <c r="BG240" s="506"/>
      <c r="BH240" s="506"/>
      <c r="BI240" s="506"/>
      <c r="BJ240" s="506"/>
      <c r="BK240" s="506"/>
      <c r="BL240" s="506"/>
      <c r="BM240" s="506"/>
      <c r="BN240" s="506"/>
      <c r="BO240" s="506"/>
      <c r="BP240" s="506"/>
      <c r="BQ240" s="506"/>
      <c r="BR240" s="506"/>
      <c r="BS240" s="506"/>
      <c r="BT240" s="506"/>
      <c r="BU240" s="506"/>
      <c r="BV240" s="506"/>
      <c r="BW240" s="506"/>
      <c r="BX240" s="506"/>
      <c r="BY240" s="506"/>
      <c r="BZ240" s="506"/>
      <c r="CA240" s="506"/>
      <c r="CB240" s="506"/>
      <c r="CC240" s="506"/>
      <c r="CD240" s="506"/>
      <c r="CE240" s="506"/>
      <c r="CF240" s="506"/>
      <c r="CG240" s="506"/>
      <c r="CH240" s="506"/>
      <c r="CI240" s="506"/>
      <c r="CJ240" s="506"/>
      <c r="CK240" s="506"/>
      <c r="CL240" s="506"/>
      <c r="CM240" s="506"/>
      <c r="CN240" s="506"/>
      <c r="CO240" s="506"/>
      <c r="CP240" s="506"/>
      <c r="CQ240" s="506"/>
      <c r="CR240" s="506"/>
      <c r="CS240" s="506"/>
      <c r="CT240" s="506"/>
      <c r="CU240" s="506"/>
      <c r="CV240" s="506"/>
      <c r="CW240" s="506"/>
      <c r="CX240" s="506"/>
      <c r="CY240" s="506"/>
      <c r="CZ240" s="506"/>
      <c r="DA240" s="506"/>
      <c r="DB240" s="506"/>
      <c r="DC240" s="506"/>
      <c r="DD240" s="506"/>
      <c r="DE240" s="506"/>
      <c r="DF240" s="506"/>
      <c r="DG240" s="506"/>
      <c r="DH240" s="506"/>
      <c r="DI240" s="506"/>
      <c r="DJ240" s="506"/>
      <c r="DK240" s="506"/>
      <c r="DL240" s="506"/>
      <c r="DM240" s="506"/>
      <c r="DN240" s="506"/>
      <c r="DO240" s="506"/>
      <c r="DP240" s="506"/>
      <c r="DQ240" s="506"/>
      <c r="DR240" s="506"/>
      <c r="DS240" s="506"/>
      <c r="DT240" s="506"/>
      <c r="DU240" s="506"/>
      <c r="DV240" s="506"/>
      <c r="DW240" s="506"/>
      <c r="DX240" s="506"/>
      <c r="DY240" s="506"/>
      <c r="DZ240" s="506"/>
      <c r="EA240" s="506"/>
      <c r="EB240" s="506"/>
      <c r="EC240" s="506"/>
      <c r="ED240" s="506"/>
      <c r="EE240" s="506"/>
      <c r="EF240" s="506"/>
      <c r="EG240" s="506"/>
      <c r="EH240" s="506"/>
      <c r="EI240" s="506"/>
      <c r="EJ240" s="506"/>
    </row>
    <row r="241" spans="2:140" x14ac:dyDescent="0.25">
      <c r="B241" s="506"/>
      <c r="C241" s="506"/>
      <c r="D241" s="506"/>
      <c r="E241" s="506"/>
      <c r="F241" s="506"/>
      <c r="G241" s="506"/>
      <c r="H241" s="506"/>
      <c r="I241" s="506"/>
      <c r="J241" s="506"/>
      <c r="K241" s="506"/>
      <c r="L241" s="506"/>
      <c r="M241" s="506"/>
      <c r="N241" s="506"/>
      <c r="O241" s="506"/>
      <c r="P241" s="506"/>
      <c r="Q241" s="506"/>
      <c r="R241" s="506"/>
      <c r="S241" s="506"/>
      <c r="T241" s="506"/>
      <c r="U241" s="506"/>
      <c r="V241" s="506"/>
      <c r="W241" s="506"/>
      <c r="X241" s="506"/>
      <c r="Y241" s="506"/>
      <c r="Z241" s="506"/>
      <c r="AA241" s="506"/>
      <c r="AB241" s="506"/>
      <c r="AC241" s="506"/>
      <c r="AD241" s="506"/>
      <c r="AE241" s="506"/>
      <c r="AF241" s="506"/>
      <c r="AG241" s="506"/>
      <c r="AH241" s="506"/>
      <c r="AI241" s="506"/>
      <c r="AJ241" s="506"/>
      <c r="AK241" s="506"/>
      <c r="AL241" s="506"/>
      <c r="AM241" s="506"/>
      <c r="AN241" s="506"/>
      <c r="AO241" s="506"/>
      <c r="AP241" s="506"/>
      <c r="AQ241" s="506"/>
      <c r="AR241" s="506"/>
      <c r="AS241" s="506"/>
      <c r="AT241" s="506"/>
      <c r="AU241" s="506"/>
      <c r="AV241" s="506"/>
      <c r="AW241" s="506"/>
      <c r="AX241" s="506"/>
      <c r="AY241" s="506"/>
      <c r="AZ241" s="506"/>
      <c r="BA241" s="506"/>
      <c r="BB241" s="506"/>
      <c r="BC241" s="506"/>
      <c r="BD241" s="506"/>
      <c r="BE241" s="506"/>
      <c r="BF241" s="506"/>
      <c r="BG241" s="506"/>
      <c r="BH241" s="506"/>
      <c r="BI241" s="506"/>
      <c r="BJ241" s="506"/>
      <c r="BK241" s="506"/>
      <c r="BL241" s="506"/>
      <c r="BM241" s="506"/>
      <c r="BN241" s="506"/>
      <c r="BO241" s="506"/>
      <c r="BP241" s="506"/>
      <c r="BQ241" s="506"/>
      <c r="BR241" s="506"/>
      <c r="BS241" s="506"/>
      <c r="BT241" s="506"/>
      <c r="BU241" s="506"/>
      <c r="BV241" s="506"/>
      <c r="BW241" s="506"/>
      <c r="BX241" s="506"/>
      <c r="BY241" s="506"/>
      <c r="BZ241" s="506"/>
      <c r="CA241" s="506"/>
      <c r="CB241" s="506"/>
      <c r="CC241" s="506"/>
      <c r="CD241" s="506"/>
      <c r="CE241" s="506"/>
      <c r="CF241" s="506"/>
      <c r="CG241" s="506"/>
      <c r="CH241" s="506"/>
      <c r="CI241" s="506"/>
      <c r="CJ241" s="506"/>
      <c r="CK241" s="506"/>
      <c r="CL241" s="506"/>
      <c r="CM241" s="506"/>
      <c r="CN241" s="506"/>
      <c r="CO241" s="506"/>
      <c r="CP241" s="506"/>
      <c r="CQ241" s="506"/>
      <c r="CR241" s="506"/>
      <c r="CS241" s="506"/>
      <c r="CT241" s="506"/>
      <c r="CU241" s="506"/>
      <c r="CV241" s="506"/>
      <c r="CW241" s="506"/>
      <c r="CX241" s="506"/>
      <c r="CY241" s="506"/>
      <c r="CZ241" s="506"/>
      <c r="DA241" s="506"/>
      <c r="DB241" s="506"/>
      <c r="DC241" s="506"/>
      <c r="DD241" s="506"/>
      <c r="DE241" s="506"/>
      <c r="DF241" s="506"/>
      <c r="DG241" s="506"/>
      <c r="DH241" s="506"/>
      <c r="DI241" s="506"/>
      <c r="DJ241" s="506"/>
      <c r="DK241" s="506"/>
      <c r="DL241" s="506"/>
      <c r="DM241" s="506"/>
      <c r="DN241" s="506"/>
      <c r="DO241" s="506"/>
      <c r="DP241" s="506"/>
      <c r="DQ241" s="506"/>
      <c r="DR241" s="506"/>
      <c r="DS241" s="506"/>
      <c r="DT241" s="506"/>
      <c r="DU241" s="506"/>
      <c r="DV241" s="506"/>
      <c r="DW241" s="506"/>
      <c r="DX241" s="506"/>
      <c r="DY241" s="506"/>
      <c r="DZ241" s="506"/>
      <c r="EA241" s="506"/>
      <c r="EB241" s="506"/>
      <c r="EC241" s="506"/>
      <c r="ED241" s="506"/>
      <c r="EE241" s="506"/>
      <c r="EF241" s="506"/>
      <c r="EG241" s="506"/>
      <c r="EH241" s="506"/>
      <c r="EI241" s="506"/>
      <c r="EJ241" s="506"/>
    </row>
    <row r="244" spans="2:140" x14ac:dyDescent="0.25">
      <c r="B244" s="508"/>
      <c r="C244" s="508"/>
      <c r="D244" s="508">
        <v>2013</v>
      </c>
      <c r="E244" s="508">
        <f>D244+1</f>
        <v>2014</v>
      </c>
      <c r="F244" s="508">
        <f t="shared" ref="F244:BQ244" si="0">E244+1</f>
        <v>2015</v>
      </c>
      <c r="G244" s="508">
        <f t="shared" si="0"/>
        <v>2016</v>
      </c>
      <c r="H244" s="508">
        <f t="shared" si="0"/>
        <v>2017</v>
      </c>
      <c r="I244" s="508">
        <f t="shared" si="0"/>
        <v>2018</v>
      </c>
      <c r="J244" s="508">
        <f t="shared" si="0"/>
        <v>2019</v>
      </c>
      <c r="K244" s="508">
        <f t="shared" si="0"/>
        <v>2020</v>
      </c>
      <c r="L244" s="508">
        <f t="shared" si="0"/>
        <v>2021</v>
      </c>
      <c r="M244" s="508">
        <f t="shared" si="0"/>
        <v>2022</v>
      </c>
      <c r="N244" s="508">
        <f t="shared" si="0"/>
        <v>2023</v>
      </c>
      <c r="O244" s="508">
        <f t="shared" si="0"/>
        <v>2024</v>
      </c>
      <c r="P244" s="508">
        <f t="shared" si="0"/>
        <v>2025</v>
      </c>
      <c r="Q244" s="508">
        <f t="shared" si="0"/>
        <v>2026</v>
      </c>
      <c r="R244" s="508">
        <f t="shared" si="0"/>
        <v>2027</v>
      </c>
      <c r="S244" s="508">
        <f t="shared" si="0"/>
        <v>2028</v>
      </c>
      <c r="T244" s="508">
        <f t="shared" si="0"/>
        <v>2029</v>
      </c>
      <c r="U244" s="508">
        <f t="shared" si="0"/>
        <v>2030</v>
      </c>
      <c r="V244" s="508">
        <f t="shared" si="0"/>
        <v>2031</v>
      </c>
      <c r="W244" s="508">
        <f t="shared" si="0"/>
        <v>2032</v>
      </c>
      <c r="X244" s="508">
        <f t="shared" si="0"/>
        <v>2033</v>
      </c>
      <c r="Y244" s="508">
        <f t="shared" si="0"/>
        <v>2034</v>
      </c>
      <c r="Z244" s="508">
        <f t="shared" si="0"/>
        <v>2035</v>
      </c>
      <c r="AA244" s="508">
        <f t="shared" si="0"/>
        <v>2036</v>
      </c>
      <c r="AB244" s="508">
        <f t="shared" si="0"/>
        <v>2037</v>
      </c>
      <c r="AC244" s="508">
        <f t="shared" si="0"/>
        <v>2038</v>
      </c>
      <c r="AD244" s="508">
        <f t="shared" si="0"/>
        <v>2039</v>
      </c>
      <c r="AE244" s="508">
        <f t="shared" si="0"/>
        <v>2040</v>
      </c>
      <c r="AF244" s="508">
        <f t="shared" si="0"/>
        <v>2041</v>
      </c>
      <c r="AG244" s="508">
        <f t="shared" si="0"/>
        <v>2042</v>
      </c>
      <c r="AH244" s="508">
        <f t="shared" si="0"/>
        <v>2043</v>
      </c>
      <c r="AI244" s="508">
        <f t="shared" si="0"/>
        <v>2044</v>
      </c>
      <c r="AJ244" s="508">
        <f t="shared" si="0"/>
        <v>2045</v>
      </c>
      <c r="AK244" s="508">
        <f t="shared" si="0"/>
        <v>2046</v>
      </c>
      <c r="AL244" s="508">
        <f t="shared" si="0"/>
        <v>2047</v>
      </c>
      <c r="AM244" s="508">
        <f t="shared" si="0"/>
        <v>2048</v>
      </c>
      <c r="AN244" s="508">
        <f t="shared" si="0"/>
        <v>2049</v>
      </c>
      <c r="AO244" s="508">
        <f t="shared" si="0"/>
        <v>2050</v>
      </c>
      <c r="AP244" s="508">
        <f t="shared" si="0"/>
        <v>2051</v>
      </c>
      <c r="AQ244" s="508">
        <f t="shared" si="0"/>
        <v>2052</v>
      </c>
      <c r="AR244" s="508">
        <f t="shared" si="0"/>
        <v>2053</v>
      </c>
      <c r="AS244" s="508">
        <f t="shared" si="0"/>
        <v>2054</v>
      </c>
      <c r="AT244" s="508">
        <f t="shared" si="0"/>
        <v>2055</v>
      </c>
      <c r="AU244" s="508">
        <f t="shared" si="0"/>
        <v>2056</v>
      </c>
      <c r="AV244" s="508">
        <f t="shared" si="0"/>
        <v>2057</v>
      </c>
      <c r="AW244" s="508">
        <f t="shared" si="0"/>
        <v>2058</v>
      </c>
      <c r="AX244" s="508">
        <f t="shared" si="0"/>
        <v>2059</v>
      </c>
      <c r="AY244" s="508">
        <f t="shared" si="0"/>
        <v>2060</v>
      </c>
      <c r="AZ244" s="508">
        <f t="shared" si="0"/>
        <v>2061</v>
      </c>
      <c r="BA244" s="508">
        <f t="shared" si="0"/>
        <v>2062</v>
      </c>
      <c r="BB244" s="508">
        <f t="shared" si="0"/>
        <v>2063</v>
      </c>
      <c r="BC244" s="508">
        <f t="shared" si="0"/>
        <v>2064</v>
      </c>
      <c r="BD244" s="508">
        <f t="shared" si="0"/>
        <v>2065</v>
      </c>
      <c r="BE244" s="508">
        <f t="shared" si="0"/>
        <v>2066</v>
      </c>
      <c r="BF244" s="508">
        <f t="shared" si="0"/>
        <v>2067</v>
      </c>
      <c r="BG244" s="508">
        <f t="shared" si="0"/>
        <v>2068</v>
      </c>
      <c r="BH244" s="508">
        <f t="shared" si="0"/>
        <v>2069</v>
      </c>
      <c r="BI244" s="508">
        <f t="shared" si="0"/>
        <v>2070</v>
      </c>
      <c r="BJ244" s="508">
        <f t="shared" si="0"/>
        <v>2071</v>
      </c>
      <c r="BK244" s="508">
        <f t="shared" si="0"/>
        <v>2072</v>
      </c>
      <c r="BL244" s="508">
        <f t="shared" si="0"/>
        <v>2073</v>
      </c>
      <c r="BM244" s="508">
        <f t="shared" si="0"/>
        <v>2074</v>
      </c>
      <c r="BN244" s="508">
        <f t="shared" si="0"/>
        <v>2075</v>
      </c>
      <c r="BO244" s="508">
        <f t="shared" si="0"/>
        <v>2076</v>
      </c>
      <c r="BP244" s="508">
        <f t="shared" si="0"/>
        <v>2077</v>
      </c>
      <c r="BQ244" s="508">
        <f t="shared" si="0"/>
        <v>2078</v>
      </c>
      <c r="BR244" s="508">
        <f t="shared" ref="BR244:EC244" si="1">BQ244+1</f>
        <v>2079</v>
      </c>
      <c r="BS244" s="508">
        <f t="shared" si="1"/>
        <v>2080</v>
      </c>
      <c r="BT244" s="508">
        <f t="shared" si="1"/>
        <v>2081</v>
      </c>
      <c r="BU244" s="508">
        <f t="shared" si="1"/>
        <v>2082</v>
      </c>
      <c r="BV244" s="508">
        <f t="shared" si="1"/>
        <v>2083</v>
      </c>
      <c r="BW244" s="508">
        <f t="shared" si="1"/>
        <v>2084</v>
      </c>
      <c r="BX244" s="508">
        <f t="shared" si="1"/>
        <v>2085</v>
      </c>
      <c r="BY244" s="508">
        <f t="shared" si="1"/>
        <v>2086</v>
      </c>
      <c r="BZ244" s="508">
        <f t="shared" si="1"/>
        <v>2087</v>
      </c>
      <c r="CA244" s="508">
        <f t="shared" si="1"/>
        <v>2088</v>
      </c>
      <c r="CB244" s="508">
        <f t="shared" si="1"/>
        <v>2089</v>
      </c>
      <c r="CC244" s="508">
        <f t="shared" si="1"/>
        <v>2090</v>
      </c>
      <c r="CD244" s="508">
        <f t="shared" si="1"/>
        <v>2091</v>
      </c>
      <c r="CE244" s="508">
        <f t="shared" si="1"/>
        <v>2092</v>
      </c>
      <c r="CF244" s="508">
        <f t="shared" si="1"/>
        <v>2093</v>
      </c>
      <c r="CG244" s="508">
        <f t="shared" si="1"/>
        <v>2094</v>
      </c>
      <c r="CH244" s="508">
        <f t="shared" si="1"/>
        <v>2095</v>
      </c>
      <c r="CI244" s="508">
        <f t="shared" si="1"/>
        <v>2096</v>
      </c>
      <c r="CJ244" s="508">
        <f t="shared" si="1"/>
        <v>2097</v>
      </c>
      <c r="CK244" s="508">
        <f t="shared" si="1"/>
        <v>2098</v>
      </c>
      <c r="CL244" s="508">
        <f t="shared" si="1"/>
        <v>2099</v>
      </c>
      <c r="CM244" s="508">
        <f t="shared" si="1"/>
        <v>2100</v>
      </c>
      <c r="CN244" s="508">
        <f t="shared" si="1"/>
        <v>2101</v>
      </c>
      <c r="CO244" s="508">
        <f t="shared" si="1"/>
        <v>2102</v>
      </c>
      <c r="CP244" s="508">
        <f t="shared" si="1"/>
        <v>2103</v>
      </c>
      <c r="CQ244" s="508">
        <f t="shared" si="1"/>
        <v>2104</v>
      </c>
      <c r="CR244" s="508">
        <f t="shared" si="1"/>
        <v>2105</v>
      </c>
      <c r="CS244" s="508">
        <f t="shared" si="1"/>
        <v>2106</v>
      </c>
      <c r="CT244" s="508">
        <f t="shared" si="1"/>
        <v>2107</v>
      </c>
      <c r="CU244" s="508">
        <f t="shared" si="1"/>
        <v>2108</v>
      </c>
      <c r="CV244" s="508">
        <f t="shared" si="1"/>
        <v>2109</v>
      </c>
      <c r="CW244" s="508">
        <f t="shared" si="1"/>
        <v>2110</v>
      </c>
      <c r="CX244" s="508">
        <f t="shared" si="1"/>
        <v>2111</v>
      </c>
      <c r="CY244" s="508">
        <f t="shared" si="1"/>
        <v>2112</v>
      </c>
      <c r="CZ244" s="508">
        <f t="shared" si="1"/>
        <v>2113</v>
      </c>
      <c r="DA244" s="508">
        <f t="shared" si="1"/>
        <v>2114</v>
      </c>
      <c r="DB244" s="508">
        <f t="shared" si="1"/>
        <v>2115</v>
      </c>
      <c r="DC244" s="508">
        <f t="shared" si="1"/>
        <v>2116</v>
      </c>
      <c r="DD244" s="508">
        <f t="shared" si="1"/>
        <v>2117</v>
      </c>
      <c r="DE244" s="508">
        <f t="shared" si="1"/>
        <v>2118</v>
      </c>
      <c r="DF244" s="508">
        <f t="shared" si="1"/>
        <v>2119</v>
      </c>
      <c r="DG244" s="508">
        <f t="shared" si="1"/>
        <v>2120</v>
      </c>
      <c r="DH244" s="508">
        <f t="shared" si="1"/>
        <v>2121</v>
      </c>
      <c r="DI244" s="508">
        <f t="shared" si="1"/>
        <v>2122</v>
      </c>
      <c r="DJ244" s="508">
        <f t="shared" si="1"/>
        <v>2123</v>
      </c>
      <c r="DK244" s="508">
        <f t="shared" si="1"/>
        <v>2124</v>
      </c>
      <c r="DL244" s="508">
        <f t="shared" si="1"/>
        <v>2125</v>
      </c>
      <c r="DM244" s="508">
        <f t="shared" si="1"/>
        <v>2126</v>
      </c>
      <c r="DN244" s="508">
        <f t="shared" si="1"/>
        <v>2127</v>
      </c>
      <c r="DO244" s="508">
        <f t="shared" si="1"/>
        <v>2128</v>
      </c>
      <c r="DP244" s="508">
        <f t="shared" si="1"/>
        <v>2129</v>
      </c>
      <c r="DQ244" s="508">
        <f t="shared" si="1"/>
        <v>2130</v>
      </c>
      <c r="DR244" s="508">
        <f t="shared" si="1"/>
        <v>2131</v>
      </c>
      <c r="DS244" s="508">
        <f t="shared" si="1"/>
        <v>2132</v>
      </c>
      <c r="DT244" s="508">
        <f t="shared" si="1"/>
        <v>2133</v>
      </c>
      <c r="DU244" s="508">
        <f t="shared" si="1"/>
        <v>2134</v>
      </c>
      <c r="DV244" s="508">
        <f t="shared" si="1"/>
        <v>2135</v>
      </c>
      <c r="DW244" s="508">
        <f t="shared" si="1"/>
        <v>2136</v>
      </c>
      <c r="DX244" s="508">
        <f t="shared" si="1"/>
        <v>2137</v>
      </c>
      <c r="DY244" s="508">
        <f t="shared" si="1"/>
        <v>2138</v>
      </c>
      <c r="DZ244" s="508">
        <f t="shared" si="1"/>
        <v>2139</v>
      </c>
      <c r="EA244" s="508">
        <f t="shared" si="1"/>
        <v>2140</v>
      </c>
      <c r="EB244" s="508">
        <f t="shared" si="1"/>
        <v>2141</v>
      </c>
      <c r="EC244" s="508">
        <f t="shared" si="1"/>
        <v>2142</v>
      </c>
      <c r="ED244" s="508">
        <f t="shared" ref="ED244:EJ244" si="2">EC244+1</f>
        <v>2143</v>
      </c>
      <c r="EE244" s="508">
        <f t="shared" si="2"/>
        <v>2144</v>
      </c>
      <c r="EF244" s="508">
        <f t="shared" si="2"/>
        <v>2145</v>
      </c>
      <c r="EG244" s="508">
        <f t="shared" si="2"/>
        <v>2146</v>
      </c>
      <c r="EH244" s="508">
        <f t="shared" si="2"/>
        <v>2147</v>
      </c>
      <c r="EI244" s="508">
        <f t="shared" si="2"/>
        <v>2148</v>
      </c>
      <c r="EJ244" s="508">
        <f t="shared" si="2"/>
        <v>2149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="85" zoomScaleNormal="85" workbookViewId="0">
      <selection activeCell="G1" sqref="G1"/>
    </sheetView>
  </sheetViews>
  <sheetFormatPr defaultRowHeight="15" x14ac:dyDescent="0.25"/>
  <cols>
    <col min="1" max="4" width="11.85546875" style="484" customWidth="1"/>
    <col min="5" max="5" width="9.140625" style="117"/>
    <col min="6" max="6" width="9.140625" style="510"/>
    <col min="7" max="7" width="9.140625" style="511"/>
    <col min="8" max="8" width="9.140625" style="490"/>
    <col min="9" max="9" width="14.140625" style="490" bestFit="1" customWidth="1"/>
    <col min="10" max="16384" width="9.140625" style="490"/>
  </cols>
  <sheetData>
    <row r="1" spans="1:9" x14ac:dyDescent="0.25">
      <c r="G1" s="563" t="s">
        <v>674</v>
      </c>
    </row>
    <row r="2" spans="1:9" x14ac:dyDescent="0.25">
      <c r="A2" s="512" t="s">
        <v>675</v>
      </c>
      <c r="B2" s="512" t="s">
        <v>676</v>
      </c>
      <c r="C2" s="512" t="s">
        <v>677</v>
      </c>
      <c r="D2" s="512" t="s">
        <v>678</v>
      </c>
    </row>
    <row r="3" spans="1:9" x14ac:dyDescent="0.25">
      <c r="A3" s="513">
        <v>1919</v>
      </c>
      <c r="B3" s="514">
        <v>-23775.600354336799</v>
      </c>
      <c r="C3" s="514">
        <v>-17588.325398137276</v>
      </c>
      <c r="D3" s="514">
        <v>-19297.822043789551</v>
      </c>
      <c r="F3" s="515">
        <v>0</v>
      </c>
      <c r="G3" s="516"/>
      <c r="I3" s="517"/>
    </row>
    <row r="4" spans="1:9" x14ac:dyDescent="0.25">
      <c r="A4" s="513">
        <v>1924</v>
      </c>
      <c r="B4" s="514">
        <v>-30786.391259959299</v>
      </c>
      <c r="C4" s="514">
        <v>-23966.627229128571</v>
      </c>
      <c r="D4" s="514">
        <v>-25749.443318069338</v>
      </c>
      <c r="F4" s="515">
        <v>0</v>
      </c>
      <c r="G4" s="516"/>
    </row>
    <row r="5" spans="1:9" x14ac:dyDescent="0.25">
      <c r="A5" s="513">
        <v>1929</v>
      </c>
      <c r="B5" s="514">
        <v>-42478.913030123127</v>
      </c>
      <c r="C5" s="514">
        <v>-38780.773420316371</v>
      </c>
      <c r="D5" s="514">
        <v>-39860.377149882268</v>
      </c>
      <c r="F5" s="515">
        <v>0</v>
      </c>
      <c r="G5" s="516"/>
    </row>
    <row r="6" spans="1:9" x14ac:dyDescent="0.25">
      <c r="A6" s="513">
        <v>1934</v>
      </c>
      <c r="B6" s="514">
        <v>-53189.766560046985</v>
      </c>
      <c r="C6" s="514">
        <v>-54153.569763144027</v>
      </c>
      <c r="D6" s="514">
        <v>-53829.538842122449</v>
      </c>
      <c r="F6" s="515">
        <v>0</v>
      </c>
      <c r="G6" s="516"/>
    </row>
    <row r="7" spans="1:9" x14ac:dyDescent="0.25">
      <c r="A7" s="513">
        <v>1939</v>
      </c>
      <c r="B7" s="514">
        <v>-67934.204993733874</v>
      </c>
      <c r="C7" s="514">
        <v>-73225.629907568466</v>
      </c>
      <c r="D7" s="514">
        <v>-71265.817053770617</v>
      </c>
      <c r="F7" s="515">
        <v>0</v>
      </c>
      <c r="G7" s="516"/>
    </row>
    <row r="8" spans="1:9" x14ac:dyDescent="0.25">
      <c r="A8" s="513">
        <v>1944</v>
      </c>
      <c r="B8" s="514">
        <v>-81501.802863751189</v>
      </c>
      <c r="C8" s="514">
        <v>-89250.30242234761</v>
      </c>
      <c r="D8" s="514">
        <v>-86060.83784834198</v>
      </c>
      <c r="F8" s="515">
        <v>0</v>
      </c>
      <c r="G8" s="516"/>
    </row>
    <row r="9" spans="1:9" x14ac:dyDescent="0.25">
      <c r="A9" s="513">
        <v>1949</v>
      </c>
      <c r="B9" s="514">
        <v>-94501.740928123894</v>
      </c>
      <c r="C9" s="514">
        <v>-100227.88207032245</v>
      </c>
      <c r="D9" s="514">
        <v>-97645.191549805109</v>
      </c>
      <c r="F9" s="515">
        <v>0</v>
      </c>
      <c r="G9" s="516"/>
    </row>
    <row r="10" spans="1:9" x14ac:dyDescent="0.25">
      <c r="A10" s="513">
        <v>1954</v>
      </c>
      <c r="B10" s="514">
        <v>-89881.994791396675</v>
      </c>
      <c r="C10" s="514">
        <v>-103404.84419096014</v>
      </c>
      <c r="D10" s="514">
        <v>-96982.14061784705</v>
      </c>
      <c r="F10" s="515">
        <v>0</v>
      </c>
      <c r="G10" s="516"/>
    </row>
    <row r="11" spans="1:9" x14ac:dyDescent="0.25">
      <c r="A11" s="513">
        <v>1959</v>
      </c>
      <c r="B11" s="514">
        <v>-65282.281668910451</v>
      </c>
      <c r="C11" s="514">
        <v>-81956.912169128584</v>
      </c>
      <c r="D11" s="514">
        <v>-73792.62943083678</v>
      </c>
      <c r="F11" s="515">
        <v>0</v>
      </c>
      <c r="G11" s="516"/>
    </row>
    <row r="12" spans="1:9" x14ac:dyDescent="0.25">
      <c r="A12" s="513">
        <v>1964</v>
      </c>
      <c r="B12" s="514">
        <v>-36721.664207564281</v>
      </c>
      <c r="C12" s="514">
        <v>-59371.900811506268</v>
      </c>
      <c r="D12" s="514">
        <v>-48057.59834489903</v>
      </c>
      <c r="F12" s="515">
        <v>0</v>
      </c>
      <c r="G12" s="516"/>
    </row>
    <row r="13" spans="1:9" x14ac:dyDescent="0.25">
      <c r="A13" s="513">
        <v>1969</v>
      </c>
      <c r="B13" s="514">
        <v>-6185.2110306588002</v>
      </c>
      <c r="C13" s="514">
        <v>-34712.700004770079</v>
      </c>
      <c r="D13" s="514">
        <v>-20359.155430340292</v>
      </c>
      <c r="F13" s="515">
        <v>0</v>
      </c>
      <c r="G13" s="516"/>
    </row>
    <row r="14" spans="1:9" x14ac:dyDescent="0.25">
      <c r="A14" s="513">
        <v>1974</v>
      </c>
      <c r="B14" s="514">
        <v>24684.835465784407</v>
      </c>
      <c r="C14" s="514">
        <v>-11079.518949099049</v>
      </c>
      <c r="D14" s="514">
        <v>7092.3194293123033</v>
      </c>
      <c r="F14" s="515">
        <v>0</v>
      </c>
      <c r="G14" s="516"/>
    </row>
    <row r="15" spans="1:9" x14ac:dyDescent="0.25">
      <c r="A15" s="513">
        <v>1979</v>
      </c>
      <c r="B15" s="514">
        <v>54692.344633925415</v>
      </c>
      <c r="C15" s="514">
        <v>3018.5308171685874</v>
      </c>
      <c r="D15" s="514">
        <v>29522.476285236076</v>
      </c>
      <c r="F15" s="515">
        <v>0</v>
      </c>
      <c r="G15" s="516"/>
    </row>
    <row r="16" spans="1:9" x14ac:dyDescent="0.25">
      <c r="A16" s="513">
        <v>1984</v>
      </c>
      <c r="B16" s="514">
        <v>79608.925959481654</v>
      </c>
      <c r="C16" s="514">
        <v>13852.392751488194</v>
      </c>
      <c r="D16" s="514">
        <v>47556.157377162628</v>
      </c>
      <c r="F16" s="515">
        <v>0</v>
      </c>
      <c r="G16" s="516"/>
    </row>
    <row r="17" spans="1:7" x14ac:dyDescent="0.25">
      <c r="A17" s="513">
        <v>1989</v>
      </c>
      <c r="B17" s="514">
        <v>91527.151940678115</v>
      </c>
      <c r="C17" s="514">
        <v>19963.917426166914</v>
      </c>
      <c r="D17" s="514">
        <v>56368.432709590896</v>
      </c>
      <c r="F17" s="515">
        <v>0</v>
      </c>
      <c r="G17" s="516"/>
    </row>
    <row r="18" spans="1:7" x14ac:dyDescent="0.25">
      <c r="A18" s="513">
        <v>1994</v>
      </c>
      <c r="B18" s="514">
        <v>86919.385236434609</v>
      </c>
      <c r="C18" s="514">
        <v>11642.788523509513</v>
      </c>
      <c r="D18" s="514">
        <v>50218.632462608963</v>
      </c>
      <c r="F18" s="515">
        <v>0</v>
      </c>
      <c r="G18" s="516"/>
    </row>
    <row r="19" spans="1:7" x14ac:dyDescent="0.25">
      <c r="A19" s="513">
        <v>1999</v>
      </c>
      <c r="B19" s="514">
        <v>60901.004287512187</v>
      </c>
      <c r="C19" s="514">
        <v>-9917.4309185877628</v>
      </c>
      <c r="D19" s="514">
        <v>26430.030212624115</v>
      </c>
      <c r="F19" s="515">
        <v>0</v>
      </c>
      <c r="G19" s="516"/>
    </row>
    <row r="20" spans="1:7" x14ac:dyDescent="0.25">
      <c r="A20" s="518">
        <v>2004</v>
      </c>
      <c r="B20" s="519">
        <v>33361.997157242629</v>
      </c>
      <c r="C20" s="519">
        <v>-30937.446746228474</v>
      </c>
      <c r="D20" s="519">
        <v>2058.1307706028624</v>
      </c>
      <c r="F20" s="515">
        <v>0</v>
      </c>
      <c r="G20" s="516"/>
    </row>
    <row r="21" spans="1:7" x14ac:dyDescent="0.25">
      <c r="A21" s="513">
        <v>2009</v>
      </c>
      <c r="B21" s="514">
        <v>6706.0857767518328</v>
      </c>
      <c r="C21" s="514">
        <v>-51712.580342063746</v>
      </c>
      <c r="D21" s="514">
        <v>-21717.178719909585</v>
      </c>
      <c r="F21" s="515">
        <v>0</v>
      </c>
      <c r="G21" s="516"/>
    </row>
    <row r="22" spans="1:7" x14ac:dyDescent="0.25">
      <c r="A22" s="513">
        <v>2014</v>
      </c>
      <c r="B22" s="514">
        <v>-15477.087258686386</v>
      </c>
      <c r="C22" s="514">
        <v>-68061.217383638781</v>
      </c>
      <c r="D22" s="514">
        <v>-41174.943280710388</v>
      </c>
      <c r="F22" s="515">
        <v>0</v>
      </c>
      <c r="G22" s="520"/>
    </row>
    <row r="23" spans="1:7" x14ac:dyDescent="0.25">
      <c r="A23" s="521"/>
      <c r="B23" s="522"/>
      <c r="C23" s="522"/>
      <c r="D23" s="522"/>
    </row>
    <row r="24" spans="1:7" x14ac:dyDescent="0.25">
      <c r="A24" s="521"/>
      <c r="B24" s="522"/>
      <c r="C24" s="522"/>
      <c r="D24" s="522"/>
    </row>
    <row r="27" spans="1:7" x14ac:dyDescent="0.25">
      <c r="B27" s="523"/>
    </row>
    <row r="28" spans="1:7" x14ac:dyDescent="0.25">
      <c r="B28" s="523"/>
    </row>
    <row r="29" spans="1:7" x14ac:dyDescent="0.25">
      <c r="B29" s="524"/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I241"/>
  <sheetViews>
    <sheetView showGridLines="0" workbookViewId="0">
      <selection activeCell="G5" sqref="G5"/>
    </sheetView>
  </sheetViews>
  <sheetFormatPr defaultRowHeight="15" x14ac:dyDescent="0.25"/>
  <cols>
    <col min="1" max="1" width="9.140625" style="528"/>
    <col min="2" max="4" width="9.140625" style="484"/>
    <col min="5" max="5" width="9.140625" style="490"/>
    <col min="6" max="6" width="9.140625" style="60"/>
    <col min="7" max="16384" width="9.140625" style="490"/>
  </cols>
  <sheetData>
    <row r="3" spans="1:139" x14ac:dyDescent="0.25">
      <c r="A3" s="513" t="s">
        <v>675</v>
      </c>
      <c r="B3" s="513" t="s">
        <v>671</v>
      </c>
      <c r="C3" s="513" t="s">
        <v>670</v>
      </c>
      <c r="D3" s="513" t="s">
        <v>73</v>
      </c>
    </row>
    <row r="4" spans="1:139" x14ac:dyDescent="0.25">
      <c r="A4" s="526">
        <v>1914</v>
      </c>
      <c r="B4" s="496">
        <v>342.89929473630349</v>
      </c>
      <c r="C4" s="496">
        <v>185.47483356102435</v>
      </c>
      <c r="D4" s="496">
        <v>528.37412829732784</v>
      </c>
      <c r="E4" s="527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  <c r="BA4" s="506"/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506"/>
      <c r="BN4" s="506"/>
      <c r="BO4" s="506"/>
      <c r="BP4" s="506"/>
      <c r="BQ4" s="506"/>
      <c r="BR4" s="506"/>
      <c r="BS4" s="506"/>
      <c r="BT4" s="506"/>
      <c r="BU4" s="506"/>
      <c r="BV4" s="506"/>
      <c r="BW4" s="506"/>
      <c r="BX4" s="506"/>
      <c r="BY4" s="506"/>
      <c r="BZ4" s="506"/>
      <c r="CA4" s="506"/>
      <c r="CB4" s="506"/>
      <c r="CC4" s="506"/>
      <c r="CD4" s="506"/>
      <c r="CE4" s="506"/>
      <c r="CF4" s="506"/>
      <c r="CG4" s="506"/>
      <c r="CH4" s="506"/>
      <c r="CI4" s="506"/>
      <c r="CJ4" s="506"/>
      <c r="CK4" s="506"/>
      <c r="CL4" s="506"/>
      <c r="CM4" s="506"/>
      <c r="CN4" s="506"/>
      <c r="CO4" s="506"/>
      <c r="CP4" s="506"/>
      <c r="CQ4" s="506"/>
      <c r="CR4" s="506"/>
      <c r="CS4" s="506"/>
      <c r="CT4" s="506"/>
      <c r="CU4" s="506"/>
      <c r="CV4" s="506"/>
      <c r="CW4" s="506"/>
      <c r="CX4" s="506"/>
      <c r="CY4" s="506"/>
      <c r="CZ4" s="506"/>
      <c r="DA4" s="506"/>
      <c r="DB4" s="506"/>
      <c r="DC4" s="506"/>
      <c r="DD4" s="506"/>
      <c r="DE4" s="506"/>
      <c r="DF4" s="506"/>
      <c r="DG4" s="506"/>
      <c r="DH4" s="506"/>
      <c r="DI4" s="506"/>
      <c r="DJ4" s="506"/>
      <c r="DK4" s="506"/>
      <c r="DL4" s="506"/>
      <c r="DM4" s="506"/>
      <c r="DN4" s="506"/>
      <c r="DO4" s="506"/>
      <c r="DP4" s="506"/>
      <c r="DQ4" s="506"/>
      <c r="DR4" s="506"/>
      <c r="DS4" s="506"/>
      <c r="DT4" s="506"/>
      <c r="DU4" s="506"/>
      <c r="DV4" s="506"/>
      <c r="DW4" s="506"/>
      <c r="DX4" s="506"/>
      <c r="DY4" s="506"/>
      <c r="DZ4" s="506"/>
      <c r="EA4" s="506"/>
      <c r="EB4" s="506"/>
      <c r="EC4" s="506"/>
      <c r="ED4" s="506"/>
      <c r="EE4" s="506"/>
      <c r="EF4" s="506"/>
      <c r="EG4" s="506"/>
      <c r="EH4" s="506"/>
      <c r="EI4" s="506"/>
    </row>
    <row r="5" spans="1:139" x14ac:dyDescent="0.25">
      <c r="A5" s="526">
        <v>1915</v>
      </c>
      <c r="B5" s="496">
        <v>187.10070526369651</v>
      </c>
      <c r="C5" s="496">
        <v>58.525166438975702</v>
      </c>
      <c r="D5" s="496">
        <v>245.62587170267221</v>
      </c>
      <c r="E5" s="527"/>
      <c r="G5" s="525" t="s">
        <v>679</v>
      </c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  <c r="BA5" s="506"/>
      <c r="BB5" s="506"/>
      <c r="BC5" s="506"/>
      <c r="BD5" s="506"/>
      <c r="BE5" s="506"/>
      <c r="BF5" s="506"/>
      <c r="BG5" s="506"/>
      <c r="BH5" s="506"/>
      <c r="BI5" s="506"/>
      <c r="BJ5" s="506"/>
      <c r="BK5" s="506"/>
      <c r="BL5" s="506"/>
      <c r="BM5" s="506"/>
      <c r="BN5" s="506"/>
      <c r="BO5" s="506"/>
      <c r="BP5" s="506"/>
      <c r="BQ5" s="506"/>
      <c r="BR5" s="506"/>
      <c r="BS5" s="506"/>
      <c r="BT5" s="506"/>
      <c r="BU5" s="506"/>
      <c r="BV5" s="506"/>
      <c r="BW5" s="506"/>
      <c r="BX5" s="506"/>
      <c r="BY5" s="506"/>
      <c r="BZ5" s="506"/>
      <c r="CA5" s="506"/>
      <c r="CB5" s="506"/>
      <c r="CC5" s="506"/>
      <c r="CD5" s="506"/>
      <c r="CE5" s="506"/>
      <c r="CF5" s="506"/>
      <c r="CG5" s="506"/>
      <c r="CH5" s="506"/>
      <c r="CI5" s="506"/>
      <c r="CJ5" s="506"/>
      <c r="CK5" s="506"/>
      <c r="CL5" s="506"/>
      <c r="CM5" s="506"/>
      <c r="CN5" s="506"/>
      <c r="CO5" s="506"/>
      <c r="CP5" s="506"/>
      <c r="CQ5" s="506"/>
      <c r="CR5" s="506"/>
      <c r="CS5" s="506"/>
      <c r="CT5" s="506"/>
      <c r="CU5" s="506"/>
      <c r="CV5" s="506"/>
      <c r="CW5" s="506"/>
      <c r="CX5" s="506"/>
      <c r="CY5" s="506"/>
      <c r="CZ5" s="506"/>
      <c r="DA5" s="506"/>
      <c r="DB5" s="506"/>
      <c r="DC5" s="506"/>
      <c r="DD5" s="506"/>
      <c r="DE5" s="506"/>
      <c r="DF5" s="506"/>
      <c r="DG5" s="506"/>
      <c r="DH5" s="506"/>
      <c r="DI5" s="506"/>
      <c r="DJ5" s="506"/>
      <c r="DK5" s="506"/>
      <c r="DL5" s="506"/>
      <c r="DM5" s="506"/>
      <c r="DN5" s="506"/>
      <c r="DO5" s="506"/>
      <c r="DP5" s="506"/>
      <c r="DQ5" s="506"/>
      <c r="DR5" s="506"/>
      <c r="DS5" s="506"/>
      <c r="DT5" s="506"/>
      <c r="DU5" s="506"/>
      <c r="DV5" s="506"/>
      <c r="DW5" s="506"/>
      <c r="DX5" s="506"/>
      <c r="DY5" s="506"/>
      <c r="DZ5" s="506"/>
      <c r="EA5" s="506"/>
      <c r="EB5" s="506"/>
      <c r="EC5" s="506"/>
      <c r="ED5" s="506"/>
      <c r="EE5" s="506"/>
      <c r="EF5" s="506"/>
      <c r="EG5" s="506"/>
      <c r="EH5" s="506"/>
      <c r="EI5" s="506"/>
    </row>
    <row r="6" spans="1:139" x14ac:dyDescent="0.25">
      <c r="A6" s="526">
        <v>1916</v>
      </c>
      <c r="B6" s="496">
        <v>209</v>
      </c>
      <c r="C6" s="496">
        <v>91</v>
      </c>
      <c r="D6" s="496">
        <v>300</v>
      </c>
      <c r="E6" s="527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506"/>
      <c r="BA6" s="506"/>
      <c r="BB6" s="506"/>
      <c r="BC6" s="506"/>
      <c r="BD6" s="506"/>
      <c r="BE6" s="506"/>
      <c r="BF6" s="506"/>
      <c r="BG6" s="506"/>
      <c r="BH6" s="506"/>
      <c r="BI6" s="506"/>
      <c r="BJ6" s="506"/>
      <c r="BK6" s="506"/>
      <c r="BL6" s="506"/>
      <c r="BM6" s="506"/>
      <c r="BN6" s="506"/>
      <c r="BO6" s="506"/>
      <c r="BP6" s="506"/>
      <c r="BQ6" s="506"/>
      <c r="BR6" s="506"/>
      <c r="BS6" s="506"/>
      <c r="BT6" s="506"/>
      <c r="BU6" s="506"/>
      <c r="BV6" s="506"/>
      <c r="BW6" s="506"/>
      <c r="BX6" s="506"/>
      <c r="BY6" s="506"/>
      <c r="BZ6" s="506"/>
      <c r="CA6" s="506"/>
      <c r="CB6" s="506"/>
      <c r="CC6" s="506"/>
      <c r="CD6" s="506"/>
      <c r="CE6" s="506"/>
      <c r="CF6" s="506"/>
      <c r="CG6" s="506"/>
      <c r="CH6" s="506"/>
      <c r="CI6" s="506"/>
      <c r="CJ6" s="506"/>
      <c r="CK6" s="506"/>
      <c r="CL6" s="506"/>
      <c r="CM6" s="506"/>
      <c r="CN6" s="506"/>
      <c r="CO6" s="506"/>
      <c r="CP6" s="506"/>
      <c r="CQ6" s="506"/>
      <c r="CR6" s="506"/>
      <c r="CS6" s="506"/>
      <c r="CT6" s="506"/>
      <c r="CU6" s="506"/>
      <c r="CV6" s="506"/>
      <c r="CW6" s="506"/>
      <c r="CX6" s="506"/>
      <c r="CY6" s="506"/>
      <c r="CZ6" s="506"/>
      <c r="DA6" s="506"/>
      <c r="DB6" s="506"/>
      <c r="DC6" s="506"/>
      <c r="DD6" s="506"/>
      <c r="DE6" s="506"/>
      <c r="DF6" s="506"/>
      <c r="DG6" s="506"/>
      <c r="DH6" s="506"/>
      <c r="DI6" s="506"/>
      <c r="DJ6" s="506"/>
      <c r="DK6" s="506"/>
      <c r="DL6" s="506"/>
      <c r="DM6" s="506"/>
      <c r="DN6" s="506"/>
      <c r="DO6" s="506"/>
      <c r="DP6" s="506"/>
      <c r="DQ6" s="506"/>
      <c r="DR6" s="506"/>
      <c r="DS6" s="506"/>
      <c r="DT6" s="506"/>
      <c r="DU6" s="506"/>
      <c r="DV6" s="506"/>
      <c r="DW6" s="506"/>
      <c r="DX6" s="506"/>
      <c r="DY6" s="506"/>
      <c r="DZ6" s="506"/>
      <c r="EA6" s="506"/>
      <c r="EB6" s="506"/>
      <c r="EC6" s="506"/>
      <c r="ED6" s="506"/>
      <c r="EE6" s="506"/>
      <c r="EF6" s="506"/>
      <c r="EG6" s="506"/>
      <c r="EH6" s="506"/>
      <c r="EI6" s="506"/>
    </row>
    <row r="7" spans="1:139" x14ac:dyDescent="0.25">
      <c r="A7" s="526">
        <v>1917</v>
      </c>
      <c r="B7" s="496">
        <v>239</v>
      </c>
      <c r="C7" s="496">
        <v>99</v>
      </c>
      <c r="D7" s="496">
        <v>338</v>
      </c>
      <c r="E7" s="527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506"/>
      <c r="AC7" s="506"/>
      <c r="AD7" s="506"/>
      <c r="AE7" s="506"/>
      <c r="AF7" s="506"/>
      <c r="AG7" s="506"/>
      <c r="AH7" s="506"/>
      <c r="AI7" s="506"/>
      <c r="AJ7" s="506"/>
      <c r="AK7" s="506"/>
      <c r="AL7" s="506"/>
      <c r="AM7" s="506"/>
      <c r="AN7" s="506"/>
      <c r="AO7" s="506"/>
      <c r="AP7" s="506"/>
      <c r="AQ7" s="506"/>
      <c r="AR7" s="506"/>
      <c r="AS7" s="506"/>
      <c r="AT7" s="506"/>
      <c r="AU7" s="506"/>
      <c r="AV7" s="506"/>
      <c r="AW7" s="506"/>
      <c r="AX7" s="506"/>
      <c r="AY7" s="506"/>
      <c r="AZ7" s="506"/>
      <c r="BA7" s="506"/>
      <c r="BB7" s="506"/>
      <c r="BC7" s="506"/>
      <c r="BD7" s="506"/>
      <c r="BE7" s="506"/>
      <c r="BF7" s="506"/>
      <c r="BG7" s="506"/>
      <c r="BH7" s="506"/>
      <c r="BI7" s="506"/>
      <c r="BJ7" s="506"/>
      <c r="BK7" s="506"/>
      <c r="BL7" s="506"/>
      <c r="BM7" s="506"/>
      <c r="BN7" s="506"/>
      <c r="BO7" s="506"/>
      <c r="BP7" s="506"/>
      <c r="BQ7" s="506"/>
      <c r="BR7" s="506"/>
      <c r="BS7" s="506"/>
      <c r="BT7" s="506"/>
      <c r="BU7" s="506"/>
      <c r="BV7" s="506"/>
      <c r="BW7" s="506"/>
      <c r="BX7" s="506"/>
      <c r="BY7" s="506"/>
      <c r="BZ7" s="506"/>
      <c r="CA7" s="506"/>
      <c r="CB7" s="506"/>
      <c r="CC7" s="506"/>
      <c r="CD7" s="506"/>
      <c r="CE7" s="506"/>
      <c r="CF7" s="506"/>
      <c r="CG7" s="506"/>
      <c r="CH7" s="506"/>
      <c r="CI7" s="506"/>
      <c r="CJ7" s="506"/>
      <c r="CK7" s="506"/>
      <c r="CL7" s="506"/>
      <c r="CM7" s="506"/>
      <c r="CN7" s="506"/>
      <c r="CO7" s="506"/>
      <c r="CP7" s="506"/>
      <c r="CQ7" s="506"/>
      <c r="CR7" s="506"/>
      <c r="CS7" s="506"/>
      <c r="CT7" s="506"/>
      <c r="CU7" s="506"/>
      <c r="CV7" s="506"/>
      <c r="CW7" s="506"/>
      <c r="CX7" s="506"/>
      <c r="CY7" s="506"/>
      <c r="CZ7" s="506"/>
      <c r="DA7" s="506"/>
      <c r="DB7" s="506"/>
      <c r="DC7" s="506"/>
      <c r="DD7" s="506"/>
      <c r="DE7" s="506"/>
      <c r="DF7" s="506"/>
      <c r="DG7" s="506"/>
      <c r="DH7" s="506"/>
      <c r="DI7" s="506"/>
      <c r="DJ7" s="506"/>
      <c r="DK7" s="506"/>
      <c r="DL7" s="506"/>
      <c r="DM7" s="506"/>
      <c r="DN7" s="506"/>
      <c r="DO7" s="506"/>
      <c r="DP7" s="506"/>
      <c r="DQ7" s="506"/>
      <c r="DR7" s="506"/>
      <c r="DS7" s="506"/>
      <c r="DT7" s="506"/>
      <c r="DU7" s="506"/>
      <c r="DV7" s="506"/>
      <c r="DW7" s="506"/>
      <c r="DX7" s="506"/>
      <c r="DY7" s="506"/>
      <c r="DZ7" s="506"/>
      <c r="EA7" s="506"/>
      <c r="EB7" s="506"/>
      <c r="EC7" s="506"/>
      <c r="ED7" s="506"/>
      <c r="EE7" s="506"/>
      <c r="EF7" s="506"/>
      <c r="EG7" s="506"/>
      <c r="EH7" s="506"/>
      <c r="EI7" s="506"/>
    </row>
    <row r="8" spans="1:139" x14ac:dyDescent="0.25">
      <c r="A8" s="526">
        <v>1918</v>
      </c>
      <c r="B8" s="496">
        <v>315</v>
      </c>
      <c r="C8" s="496">
        <v>131</v>
      </c>
      <c r="D8" s="496">
        <v>446</v>
      </c>
      <c r="E8" s="527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6"/>
      <c r="AN8" s="506"/>
      <c r="AO8" s="506"/>
      <c r="AP8" s="506"/>
      <c r="AQ8" s="506"/>
      <c r="AR8" s="506"/>
      <c r="AS8" s="506"/>
      <c r="AT8" s="506"/>
      <c r="AU8" s="506"/>
      <c r="AV8" s="506"/>
      <c r="AW8" s="506"/>
      <c r="AX8" s="506"/>
      <c r="AY8" s="506"/>
      <c r="AZ8" s="506"/>
      <c r="BA8" s="506"/>
      <c r="BB8" s="506"/>
      <c r="BC8" s="506"/>
      <c r="BD8" s="506"/>
      <c r="BE8" s="506"/>
      <c r="BF8" s="506"/>
      <c r="BG8" s="506"/>
      <c r="BH8" s="506"/>
      <c r="BI8" s="506"/>
      <c r="BJ8" s="506"/>
      <c r="BK8" s="506"/>
      <c r="BL8" s="506"/>
      <c r="BM8" s="506"/>
      <c r="BN8" s="506"/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  <c r="CA8" s="506"/>
      <c r="CB8" s="506"/>
      <c r="CC8" s="506"/>
      <c r="CD8" s="506"/>
      <c r="CE8" s="506"/>
      <c r="CF8" s="506"/>
      <c r="CG8" s="506"/>
      <c r="CH8" s="506"/>
      <c r="CI8" s="506"/>
      <c r="CJ8" s="506"/>
      <c r="CK8" s="506"/>
      <c r="CL8" s="506"/>
      <c r="CM8" s="506"/>
      <c r="CN8" s="506"/>
      <c r="CO8" s="506"/>
      <c r="CP8" s="506"/>
      <c r="CQ8" s="506"/>
      <c r="CR8" s="506"/>
      <c r="CS8" s="506"/>
      <c r="CT8" s="506"/>
      <c r="CU8" s="506"/>
      <c r="CV8" s="506"/>
      <c r="CW8" s="506"/>
      <c r="CX8" s="506"/>
      <c r="CY8" s="506"/>
      <c r="CZ8" s="506"/>
      <c r="DA8" s="506"/>
      <c r="DB8" s="506"/>
      <c r="DC8" s="506"/>
      <c r="DD8" s="506"/>
      <c r="DE8" s="506"/>
      <c r="DF8" s="506"/>
      <c r="DG8" s="506"/>
      <c r="DH8" s="506"/>
      <c r="DI8" s="506"/>
      <c r="DJ8" s="506"/>
      <c r="DK8" s="506"/>
      <c r="DL8" s="506"/>
      <c r="DM8" s="506"/>
      <c r="DN8" s="506"/>
      <c r="DO8" s="506"/>
      <c r="DP8" s="506"/>
      <c r="DQ8" s="506"/>
      <c r="DR8" s="506"/>
      <c r="DS8" s="506"/>
      <c r="DT8" s="506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</row>
    <row r="9" spans="1:139" x14ac:dyDescent="0.25">
      <c r="A9" s="526">
        <v>1919</v>
      </c>
      <c r="B9" s="496">
        <v>406</v>
      </c>
      <c r="C9" s="496">
        <v>155</v>
      </c>
      <c r="D9" s="496">
        <v>561</v>
      </c>
      <c r="E9" s="527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6"/>
      <c r="AO9" s="506"/>
      <c r="AP9" s="506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06"/>
      <c r="BB9" s="506"/>
      <c r="BC9" s="506"/>
      <c r="BD9" s="506"/>
      <c r="BE9" s="506"/>
      <c r="BF9" s="506"/>
      <c r="BG9" s="506"/>
      <c r="BH9" s="506"/>
      <c r="BI9" s="506"/>
      <c r="BJ9" s="506"/>
      <c r="BK9" s="506"/>
      <c r="BL9" s="506"/>
      <c r="BM9" s="506"/>
      <c r="BN9" s="506"/>
      <c r="BO9" s="506"/>
      <c r="BP9" s="506"/>
      <c r="BQ9" s="506"/>
      <c r="BR9" s="506"/>
      <c r="BS9" s="506"/>
      <c r="BT9" s="506"/>
      <c r="BU9" s="506"/>
      <c r="BV9" s="506"/>
      <c r="BW9" s="506"/>
      <c r="BX9" s="506"/>
      <c r="BY9" s="506"/>
      <c r="BZ9" s="506"/>
      <c r="CA9" s="506"/>
      <c r="CB9" s="506"/>
      <c r="CC9" s="506"/>
      <c r="CD9" s="506"/>
      <c r="CE9" s="506"/>
      <c r="CF9" s="506"/>
      <c r="CG9" s="506"/>
      <c r="CH9" s="506"/>
      <c r="CI9" s="506"/>
      <c r="CJ9" s="506"/>
      <c r="CK9" s="506"/>
      <c r="CL9" s="506"/>
      <c r="CM9" s="506"/>
      <c r="CN9" s="506"/>
      <c r="CO9" s="506"/>
      <c r="CP9" s="506"/>
      <c r="CQ9" s="506"/>
      <c r="CR9" s="506"/>
      <c r="CS9" s="506"/>
      <c r="CT9" s="506"/>
      <c r="CU9" s="506"/>
      <c r="CV9" s="506"/>
      <c r="CW9" s="506"/>
      <c r="CX9" s="506"/>
      <c r="CY9" s="506"/>
      <c r="CZ9" s="506"/>
      <c r="DA9" s="506"/>
      <c r="DB9" s="506"/>
      <c r="DC9" s="506"/>
      <c r="DD9" s="506"/>
      <c r="DE9" s="506"/>
      <c r="DF9" s="506"/>
      <c r="DG9" s="506"/>
      <c r="DH9" s="506"/>
      <c r="DI9" s="506"/>
      <c r="DJ9" s="506"/>
      <c r="DK9" s="506"/>
      <c r="DL9" s="506"/>
      <c r="DM9" s="506"/>
      <c r="DN9" s="506"/>
      <c r="DO9" s="506"/>
      <c r="DP9" s="506"/>
      <c r="DQ9" s="506"/>
      <c r="DR9" s="506"/>
      <c r="DS9" s="506"/>
      <c r="DT9" s="506"/>
      <c r="DU9" s="506"/>
      <c r="DV9" s="506"/>
      <c r="DW9" s="506"/>
      <c r="DX9" s="506"/>
      <c r="DY9" s="506"/>
      <c r="DZ9" s="506"/>
      <c r="EA9" s="506"/>
      <c r="EB9" s="506"/>
      <c r="EC9" s="506"/>
      <c r="ED9" s="506"/>
      <c r="EE9" s="506"/>
      <c r="EF9" s="506"/>
      <c r="EG9" s="506"/>
      <c r="EH9" s="506"/>
      <c r="EI9" s="506"/>
    </row>
    <row r="10" spans="1:139" x14ac:dyDescent="0.25">
      <c r="A10" s="526">
        <v>1920</v>
      </c>
      <c r="B10" s="496">
        <v>1085</v>
      </c>
      <c r="C10" s="496">
        <v>412</v>
      </c>
      <c r="D10" s="496">
        <v>1497</v>
      </c>
      <c r="E10" s="527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6"/>
      <c r="AB10" s="506"/>
      <c r="AC10" s="506"/>
      <c r="AD10" s="506"/>
      <c r="AE10" s="506"/>
      <c r="AF10" s="506"/>
      <c r="AG10" s="506"/>
      <c r="AH10" s="506"/>
      <c r="AI10" s="506"/>
      <c r="AJ10" s="506"/>
      <c r="AK10" s="506"/>
      <c r="AL10" s="506"/>
      <c r="AM10" s="506"/>
      <c r="AN10" s="506"/>
      <c r="AO10" s="506"/>
      <c r="AP10" s="506"/>
      <c r="AQ10" s="506"/>
      <c r="AR10" s="506"/>
      <c r="AS10" s="506"/>
      <c r="AT10" s="506"/>
      <c r="AU10" s="506"/>
      <c r="AV10" s="506"/>
      <c r="AW10" s="506"/>
      <c r="AX10" s="506"/>
      <c r="AY10" s="506"/>
      <c r="AZ10" s="506"/>
      <c r="BA10" s="506"/>
      <c r="BB10" s="506"/>
      <c r="BC10" s="506"/>
      <c r="BD10" s="506"/>
      <c r="BE10" s="506"/>
      <c r="BF10" s="506"/>
      <c r="BG10" s="506"/>
      <c r="BH10" s="506"/>
      <c r="BI10" s="506"/>
      <c r="BJ10" s="506"/>
      <c r="BK10" s="506"/>
      <c r="BL10" s="506"/>
      <c r="BM10" s="506"/>
      <c r="BN10" s="506"/>
      <c r="BO10" s="506"/>
      <c r="BP10" s="506"/>
      <c r="BQ10" s="506"/>
      <c r="BR10" s="506"/>
      <c r="BS10" s="506"/>
      <c r="BT10" s="506"/>
      <c r="BU10" s="506"/>
      <c r="BV10" s="506"/>
      <c r="BW10" s="506"/>
      <c r="BX10" s="506"/>
      <c r="BY10" s="506"/>
      <c r="BZ10" s="506"/>
      <c r="CA10" s="506"/>
      <c r="CB10" s="506"/>
      <c r="CC10" s="506"/>
      <c r="CD10" s="506"/>
      <c r="CE10" s="506"/>
      <c r="CF10" s="506"/>
      <c r="CG10" s="506"/>
      <c r="CH10" s="506"/>
      <c r="CI10" s="506"/>
      <c r="CJ10" s="506"/>
      <c r="CK10" s="506"/>
      <c r="CL10" s="506"/>
      <c r="CM10" s="506"/>
      <c r="CN10" s="506"/>
      <c r="CO10" s="506"/>
      <c r="CP10" s="506"/>
      <c r="CQ10" s="506"/>
      <c r="CR10" s="506"/>
      <c r="CS10" s="506"/>
      <c r="CT10" s="506"/>
      <c r="CU10" s="506"/>
      <c r="CV10" s="506"/>
      <c r="CW10" s="506"/>
      <c r="CX10" s="506"/>
      <c r="CY10" s="506"/>
      <c r="CZ10" s="506"/>
      <c r="DA10" s="506"/>
      <c r="DB10" s="506"/>
      <c r="DC10" s="506"/>
      <c r="DD10" s="506"/>
      <c r="DE10" s="506"/>
      <c r="DF10" s="506"/>
      <c r="DG10" s="506"/>
      <c r="DH10" s="506"/>
      <c r="DI10" s="506"/>
      <c r="DJ10" s="506"/>
      <c r="DK10" s="506"/>
      <c r="DL10" s="506"/>
      <c r="DM10" s="506"/>
      <c r="DN10" s="506"/>
      <c r="DO10" s="506"/>
      <c r="DP10" s="506"/>
      <c r="DQ10" s="506"/>
      <c r="DR10" s="506"/>
      <c r="DS10" s="506"/>
      <c r="DT10" s="506"/>
      <c r="DU10" s="506"/>
      <c r="DV10" s="506"/>
      <c r="DW10" s="506"/>
      <c r="DX10" s="506"/>
      <c r="DY10" s="506"/>
      <c r="DZ10" s="506"/>
      <c r="EA10" s="506"/>
      <c r="EB10" s="506"/>
      <c r="EC10" s="506"/>
      <c r="ED10" s="506"/>
      <c r="EE10" s="506"/>
      <c r="EF10" s="506"/>
      <c r="EG10" s="506"/>
      <c r="EH10" s="506"/>
      <c r="EI10" s="506"/>
    </row>
    <row r="11" spans="1:139" x14ac:dyDescent="0.25">
      <c r="A11" s="526">
        <v>1921</v>
      </c>
      <c r="B11" s="496">
        <v>1494</v>
      </c>
      <c r="C11" s="496">
        <v>514</v>
      </c>
      <c r="D11" s="496">
        <v>2008</v>
      </c>
      <c r="E11" s="527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W11" s="506"/>
      <c r="AX11" s="506"/>
      <c r="AY11" s="506"/>
      <c r="AZ11" s="506"/>
      <c r="BA11" s="506"/>
      <c r="BB11" s="506"/>
      <c r="BC11" s="506"/>
      <c r="BD11" s="506"/>
      <c r="BE11" s="506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  <c r="BX11" s="506"/>
      <c r="BY11" s="506"/>
      <c r="BZ11" s="506"/>
      <c r="CA11" s="506"/>
      <c r="CB11" s="506"/>
      <c r="CC11" s="506"/>
      <c r="CD11" s="506"/>
      <c r="CE11" s="506"/>
      <c r="CF11" s="506"/>
      <c r="CG11" s="506"/>
      <c r="CH11" s="506"/>
      <c r="CI11" s="506"/>
      <c r="CJ11" s="506"/>
      <c r="CK11" s="506"/>
      <c r="CL11" s="506"/>
      <c r="CM11" s="506"/>
      <c r="CN11" s="506"/>
      <c r="CO11" s="506"/>
      <c r="CP11" s="506"/>
      <c r="CQ11" s="506"/>
      <c r="CR11" s="506"/>
      <c r="CS11" s="506"/>
      <c r="CT11" s="506"/>
      <c r="CU11" s="506"/>
      <c r="CV11" s="506"/>
      <c r="CW11" s="506"/>
      <c r="CX11" s="506"/>
      <c r="CY11" s="506"/>
      <c r="CZ11" s="506"/>
      <c r="DA11" s="506"/>
      <c r="DB11" s="506"/>
      <c r="DC11" s="506"/>
      <c r="DD11" s="506"/>
      <c r="DE11" s="506"/>
      <c r="DF11" s="506"/>
      <c r="DG11" s="506"/>
      <c r="DH11" s="506"/>
      <c r="DI11" s="506"/>
      <c r="DJ11" s="506"/>
      <c r="DK11" s="506"/>
      <c r="DL11" s="506"/>
      <c r="DM11" s="506"/>
      <c r="DN11" s="506"/>
      <c r="DO11" s="506"/>
      <c r="DP11" s="506"/>
      <c r="DQ11" s="506"/>
      <c r="DR11" s="506"/>
      <c r="DS11" s="506"/>
      <c r="DT11" s="506"/>
      <c r="DU11" s="506"/>
      <c r="DV11" s="506"/>
      <c r="DW11" s="506"/>
      <c r="DX11" s="506"/>
      <c r="DY11" s="506"/>
      <c r="DZ11" s="506"/>
      <c r="EA11" s="506"/>
      <c r="EB11" s="506"/>
      <c r="EC11" s="506"/>
      <c r="ED11" s="506"/>
      <c r="EE11" s="506"/>
      <c r="EF11" s="506"/>
      <c r="EG11" s="506"/>
      <c r="EH11" s="506"/>
      <c r="EI11" s="506"/>
    </row>
    <row r="12" spans="1:139" x14ac:dyDescent="0.25">
      <c r="A12" s="526">
        <v>1922</v>
      </c>
      <c r="B12" s="496">
        <v>2413</v>
      </c>
      <c r="C12" s="496">
        <v>812</v>
      </c>
      <c r="D12" s="496">
        <v>3225</v>
      </c>
      <c r="E12" s="527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506"/>
      <c r="BX12" s="506"/>
      <c r="BY12" s="506"/>
      <c r="BZ12" s="506"/>
      <c r="CA12" s="506"/>
      <c r="CB12" s="506"/>
      <c r="CC12" s="506"/>
      <c r="CD12" s="506"/>
      <c r="CE12" s="506"/>
      <c r="CF12" s="506"/>
      <c r="CG12" s="506"/>
      <c r="CH12" s="506"/>
      <c r="CI12" s="506"/>
      <c r="CJ12" s="506"/>
      <c r="CK12" s="506"/>
      <c r="CL12" s="506"/>
      <c r="CM12" s="506"/>
      <c r="CN12" s="506"/>
      <c r="CO12" s="506"/>
      <c r="CP12" s="506"/>
      <c r="CQ12" s="506"/>
      <c r="CR12" s="506"/>
      <c r="CS12" s="506"/>
      <c r="CT12" s="506"/>
      <c r="CU12" s="506"/>
      <c r="CV12" s="506"/>
      <c r="CW12" s="506"/>
      <c r="CX12" s="506"/>
      <c r="CY12" s="506"/>
      <c r="CZ12" s="506"/>
      <c r="DA12" s="506"/>
      <c r="DB12" s="506"/>
      <c r="DC12" s="506"/>
      <c r="DD12" s="506"/>
      <c r="DE12" s="506"/>
      <c r="DF12" s="506"/>
      <c r="DG12" s="506"/>
      <c r="DH12" s="506"/>
      <c r="DI12" s="506"/>
      <c r="DJ12" s="506"/>
      <c r="DK12" s="506"/>
      <c r="DL12" s="506"/>
      <c r="DM12" s="506"/>
      <c r="DN12" s="506"/>
      <c r="DO12" s="506"/>
      <c r="DP12" s="506"/>
      <c r="DQ12" s="506"/>
      <c r="DR12" s="506"/>
      <c r="DS12" s="506"/>
      <c r="DT12" s="506"/>
      <c r="DU12" s="506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</row>
    <row r="13" spans="1:139" x14ac:dyDescent="0.25">
      <c r="A13" s="526">
        <v>1923</v>
      </c>
      <c r="B13" s="496">
        <v>3143</v>
      </c>
      <c r="C13" s="496">
        <v>1167</v>
      </c>
      <c r="D13" s="496">
        <v>4310</v>
      </c>
      <c r="E13" s="527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  <c r="BA13" s="506"/>
      <c r="BB13" s="506"/>
      <c r="BC13" s="506"/>
      <c r="BD13" s="506"/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6"/>
      <c r="BT13" s="506"/>
      <c r="BU13" s="506"/>
      <c r="BV13" s="506"/>
      <c r="BW13" s="506"/>
      <c r="BX13" s="506"/>
      <c r="BY13" s="506"/>
      <c r="BZ13" s="506"/>
      <c r="CA13" s="506"/>
      <c r="CB13" s="506"/>
      <c r="CC13" s="506"/>
      <c r="CD13" s="506"/>
      <c r="CE13" s="506"/>
      <c r="CF13" s="506"/>
      <c r="CG13" s="506"/>
      <c r="CH13" s="506"/>
      <c r="CI13" s="506"/>
      <c r="CJ13" s="506"/>
      <c r="CK13" s="506"/>
      <c r="CL13" s="506"/>
      <c r="CM13" s="506"/>
      <c r="CN13" s="506"/>
      <c r="CO13" s="506"/>
      <c r="CP13" s="506"/>
      <c r="CQ13" s="506"/>
      <c r="CR13" s="506"/>
      <c r="CS13" s="506"/>
      <c r="CT13" s="506"/>
      <c r="CU13" s="506"/>
      <c r="CV13" s="506"/>
      <c r="CW13" s="506"/>
      <c r="CX13" s="506"/>
      <c r="CY13" s="506"/>
      <c r="CZ13" s="506"/>
      <c r="DA13" s="506"/>
      <c r="DB13" s="506"/>
      <c r="DC13" s="506"/>
      <c r="DD13" s="506"/>
      <c r="DE13" s="506"/>
      <c r="DF13" s="506"/>
      <c r="DG13" s="506"/>
      <c r="DH13" s="506"/>
      <c r="DI13" s="506"/>
      <c r="DJ13" s="506"/>
      <c r="DK13" s="506"/>
      <c r="DL13" s="506"/>
      <c r="DM13" s="506"/>
      <c r="DN13" s="506"/>
      <c r="DO13" s="506"/>
      <c r="DP13" s="506"/>
      <c r="DQ13" s="506"/>
      <c r="DR13" s="506"/>
      <c r="DS13" s="506"/>
      <c r="DT13" s="506"/>
      <c r="DU13" s="506"/>
      <c r="DV13" s="506"/>
      <c r="DW13" s="506"/>
      <c r="DX13" s="506"/>
      <c r="DY13" s="506"/>
      <c r="DZ13" s="506"/>
      <c r="EA13" s="506"/>
      <c r="EB13" s="506"/>
      <c r="EC13" s="506"/>
      <c r="ED13" s="506"/>
      <c r="EE13" s="506"/>
      <c r="EF13" s="506"/>
      <c r="EG13" s="506"/>
      <c r="EH13" s="506"/>
      <c r="EI13" s="506"/>
    </row>
    <row r="14" spans="1:139" x14ac:dyDescent="0.25">
      <c r="A14" s="526">
        <v>1924</v>
      </c>
      <c r="B14" s="496">
        <v>4091</v>
      </c>
      <c r="C14" s="496">
        <v>1448</v>
      </c>
      <c r="D14" s="496">
        <v>5539</v>
      </c>
      <c r="E14" s="527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  <c r="BA14" s="506"/>
      <c r="BB14" s="506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  <c r="BO14" s="506"/>
      <c r="BP14" s="506"/>
      <c r="BQ14" s="506"/>
      <c r="BR14" s="506"/>
      <c r="BS14" s="506"/>
      <c r="BT14" s="506"/>
      <c r="BU14" s="506"/>
      <c r="BV14" s="506"/>
      <c r="BW14" s="506"/>
      <c r="BX14" s="506"/>
      <c r="BY14" s="506"/>
      <c r="BZ14" s="506"/>
      <c r="CA14" s="506"/>
      <c r="CB14" s="506"/>
      <c r="CC14" s="506"/>
      <c r="CD14" s="506"/>
      <c r="CE14" s="506"/>
      <c r="CF14" s="506"/>
      <c r="CG14" s="506"/>
      <c r="CH14" s="506"/>
      <c r="CI14" s="506"/>
      <c r="CJ14" s="506"/>
      <c r="CK14" s="506"/>
      <c r="CL14" s="506"/>
      <c r="CM14" s="506"/>
      <c r="CN14" s="506"/>
      <c r="CO14" s="506"/>
      <c r="CP14" s="506"/>
      <c r="CQ14" s="506"/>
      <c r="CR14" s="506"/>
      <c r="CS14" s="506"/>
      <c r="CT14" s="506"/>
      <c r="CU14" s="506"/>
      <c r="CV14" s="506"/>
      <c r="CW14" s="506"/>
      <c r="CX14" s="506"/>
      <c r="CY14" s="506"/>
      <c r="CZ14" s="506"/>
      <c r="DA14" s="506"/>
      <c r="DB14" s="506"/>
      <c r="DC14" s="506"/>
      <c r="DD14" s="506"/>
      <c r="DE14" s="506"/>
      <c r="DF14" s="506"/>
      <c r="DG14" s="506"/>
      <c r="DH14" s="506"/>
      <c r="DI14" s="506"/>
      <c r="DJ14" s="506"/>
      <c r="DK14" s="506"/>
      <c r="DL14" s="506"/>
      <c r="DM14" s="506"/>
      <c r="DN14" s="506"/>
      <c r="DO14" s="506"/>
      <c r="DP14" s="506"/>
      <c r="DQ14" s="506"/>
      <c r="DR14" s="506"/>
      <c r="DS14" s="506"/>
      <c r="DT14" s="506"/>
      <c r="DU14" s="506"/>
      <c r="DV14" s="506"/>
      <c r="DW14" s="506"/>
      <c r="DX14" s="506"/>
      <c r="DY14" s="506"/>
      <c r="DZ14" s="506"/>
      <c r="EA14" s="506"/>
      <c r="EB14" s="506"/>
      <c r="EC14" s="506"/>
      <c r="ED14" s="506"/>
      <c r="EE14" s="506"/>
      <c r="EF14" s="506"/>
      <c r="EG14" s="506"/>
      <c r="EH14" s="506"/>
      <c r="EI14" s="506"/>
    </row>
    <row r="15" spans="1:139" x14ac:dyDescent="0.25">
      <c r="A15" s="526">
        <v>1925</v>
      </c>
      <c r="B15" s="496">
        <v>4859</v>
      </c>
      <c r="C15" s="496">
        <v>1799</v>
      </c>
      <c r="D15" s="496">
        <v>6658</v>
      </c>
      <c r="E15" s="527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506"/>
      <c r="AL15" s="506"/>
      <c r="AM15" s="506"/>
      <c r="AN15" s="506"/>
      <c r="AO15" s="506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  <c r="BA15" s="506"/>
      <c r="BB15" s="506"/>
      <c r="BC15" s="506"/>
      <c r="BD15" s="506"/>
      <c r="BE15" s="506"/>
      <c r="BF15" s="506"/>
      <c r="BG15" s="506"/>
      <c r="BH15" s="506"/>
      <c r="BI15" s="506"/>
      <c r="BJ15" s="506"/>
      <c r="BK15" s="506"/>
      <c r="BL15" s="506"/>
      <c r="BM15" s="506"/>
      <c r="BN15" s="506"/>
      <c r="BO15" s="506"/>
      <c r="BP15" s="506"/>
      <c r="BQ15" s="506"/>
      <c r="BR15" s="506"/>
      <c r="BS15" s="506"/>
      <c r="BT15" s="506"/>
      <c r="BU15" s="506"/>
      <c r="BV15" s="506"/>
      <c r="BW15" s="506"/>
      <c r="BX15" s="506"/>
      <c r="BY15" s="506"/>
      <c r="BZ15" s="506"/>
      <c r="CA15" s="506"/>
      <c r="CB15" s="506"/>
      <c r="CC15" s="506"/>
      <c r="CD15" s="506"/>
      <c r="CE15" s="506"/>
      <c r="CF15" s="506"/>
      <c r="CG15" s="506"/>
      <c r="CH15" s="506"/>
      <c r="CI15" s="506"/>
      <c r="CJ15" s="506"/>
      <c r="CK15" s="506"/>
      <c r="CL15" s="506"/>
      <c r="CM15" s="506"/>
      <c r="CN15" s="506"/>
      <c r="CO15" s="506"/>
      <c r="CP15" s="506"/>
      <c r="CQ15" s="506"/>
      <c r="CR15" s="506"/>
      <c r="CS15" s="506"/>
      <c r="CT15" s="506"/>
      <c r="CU15" s="506"/>
      <c r="CV15" s="506"/>
      <c r="CW15" s="506"/>
      <c r="CX15" s="506"/>
      <c r="CY15" s="506"/>
      <c r="CZ15" s="506"/>
      <c r="DA15" s="506"/>
      <c r="DB15" s="506"/>
      <c r="DC15" s="506"/>
      <c r="DD15" s="506"/>
      <c r="DE15" s="506"/>
      <c r="DF15" s="506"/>
      <c r="DG15" s="506"/>
      <c r="DH15" s="506"/>
      <c r="DI15" s="506"/>
      <c r="DJ15" s="506"/>
      <c r="DK15" s="506"/>
      <c r="DL15" s="506"/>
      <c r="DM15" s="506"/>
      <c r="DN15" s="506"/>
      <c r="DO15" s="506"/>
      <c r="DP15" s="506"/>
      <c r="DQ15" s="506"/>
      <c r="DR15" s="506"/>
      <c r="DS15" s="506"/>
      <c r="DT15" s="506"/>
      <c r="DU15" s="506"/>
      <c r="DV15" s="506"/>
      <c r="DW15" s="506"/>
      <c r="DX15" s="506"/>
      <c r="DY15" s="506"/>
      <c r="DZ15" s="506"/>
      <c r="EA15" s="506"/>
      <c r="EB15" s="506"/>
      <c r="EC15" s="506"/>
      <c r="ED15" s="506"/>
      <c r="EE15" s="506"/>
      <c r="EF15" s="506"/>
      <c r="EG15" s="506"/>
      <c r="EH15" s="506"/>
      <c r="EI15" s="506"/>
    </row>
    <row r="16" spans="1:139" x14ac:dyDescent="0.25">
      <c r="A16" s="526">
        <v>1926</v>
      </c>
      <c r="B16" s="496">
        <v>5701</v>
      </c>
      <c r="C16" s="496">
        <v>2083</v>
      </c>
      <c r="D16" s="496">
        <v>7784</v>
      </c>
      <c r="E16" s="527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  <c r="BA16" s="506"/>
      <c r="BB16" s="506"/>
      <c r="BC16" s="506"/>
      <c r="BD16" s="506"/>
      <c r="BE16" s="506"/>
      <c r="BF16" s="506"/>
      <c r="BG16" s="506"/>
      <c r="BH16" s="506"/>
      <c r="BI16" s="506"/>
      <c r="BJ16" s="506"/>
      <c r="BK16" s="506"/>
      <c r="BL16" s="506"/>
      <c r="BM16" s="506"/>
      <c r="BN16" s="506"/>
      <c r="BO16" s="506"/>
      <c r="BP16" s="506"/>
      <c r="BQ16" s="506"/>
      <c r="BR16" s="506"/>
      <c r="BS16" s="506"/>
      <c r="BT16" s="506"/>
      <c r="BU16" s="506"/>
      <c r="BV16" s="506"/>
      <c r="BW16" s="506"/>
      <c r="BX16" s="506"/>
      <c r="BY16" s="506"/>
      <c r="BZ16" s="506"/>
      <c r="CA16" s="506"/>
      <c r="CB16" s="506"/>
      <c r="CC16" s="506"/>
      <c r="CD16" s="506"/>
      <c r="CE16" s="506"/>
      <c r="CF16" s="506"/>
      <c r="CG16" s="506"/>
      <c r="CH16" s="506"/>
      <c r="CI16" s="506"/>
      <c r="CJ16" s="506"/>
      <c r="CK16" s="506"/>
      <c r="CL16" s="506"/>
      <c r="CM16" s="506"/>
      <c r="CN16" s="506"/>
      <c r="CO16" s="506"/>
      <c r="CP16" s="506"/>
      <c r="CQ16" s="506"/>
      <c r="CR16" s="506"/>
      <c r="CS16" s="506"/>
      <c r="CT16" s="506"/>
      <c r="CU16" s="506"/>
      <c r="CV16" s="506"/>
      <c r="CW16" s="506"/>
      <c r="CX16" s="506"/>
      <c r="CY16" s="506"/>
      <c r="CZ16" s="506"/>
      <c r="DA16" s="506"/>
      <c r="DB16" s="506"/>
      <c r="DC16" s="506"/>
      <c r="DD16" s="506"/>
      <c r="DE16" s="506"/>
      <c r="DF16" s="506"/>
      <c r="DG16" s="506"/>
      <c r="DH16" s="506"/>
      <c r="DI16" s="506"/>
      <c r="DJ16" s="506"/>
      <c r="DK16" s="506"/>
      <c r="DL16" s="506"/>
      <c r="DM16" s="506"/>
      <c r="DN16" s="506"/>
      <c r="DO16" s="506"/>
      <c r="DP16" s="506"/>
      <c r="DQ16" s="506"/>
      <c r="DR16" s="506"/>
      <c r="DS16" s="506"/>
      <c r="DT16" s="506"/>
      <c r="DU16" s="506"/>
      <c r="DV16" s="506"/>
      <c r="DW16" s="506"/>
      <c r="DX16" s="506"/>
      <c r="DY16" s="506"/>
      <c r="DZ16" s="506"/>
      <c r="EA16" s="506"/>
      <c r="EB16" s="506"/>
      <c r="EC16" s="506"/>
      <c r="ED16" s="506"/>
      <c r="EE16" s="506"/>
      <c r="EF16" s="506"/>
      <c r="EG16" s="506"/>
      <c r="EH16" s="506"/>
      <c r="EI16" s="506"/>
    </row>
    <row r="17" spans="1:139" x14ac:dyDescent="0.25">
      <c r="A17" s="526">
        <v>1927</v>
      </c>
      <c r="B17" s="496">
        <v>6957</v>
      </c>
      <c r="C17" s="496">
        <v>2666</v>
      </c>
      <c r="D17" s="496">
        <v>9623</v>
      </c>
      <c r="E17" s="527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  <c r="BA17" s="506"/>
      <c r="BB17" s="506"/>
      <c r="BC17" s="506"/>
      <c r="BD17" s="506"/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506"/>
      <c r="BT17" s="506"/>
      <c r="BU17" s="506"/>
      <c r="BV17" s="506"/>
      <c r="BW17" s="506"/>
      <c r="BX17" s="506"/>
      <c r="BY17" s="506"/>
      <c r="BZ17" s="506"/>
      <c r="CA17" s="506"/>
      <c r="CB17" s="506"/>
      <c r="CC17" s="506"/>
      <c r="CD17" s="506"/>
      <c r="CE17" s="506"/>
      <c r="CF17" s="506"/>
      <c r="CG17" s="506"/>
      <c r="CH17" s="506"/>
      <c r="CI17" s="506"/>
      <c r="CJ17" s="506"/>
      <c r="CK17" s="506"/>
      <c r="CL17" s="506"/>
      <c r="CM17" s="506"/>
      <c r="CN17" s="506"/>
      <c r="CO17" s="506"/>
      <c r="CP17" s="506"/>
      <c r="CQ17" s="506"/>
      <c r="CR17" s="506"/>
      <c r="CS17" s="506"/>
      <c r="CT17" s="506"/>
      <c r="CU17" s="506"/>
      <c r="CV17" s="506"/>
      <c r="CW17" s="506"/>
      <c r="CX17" s="506"/>
      <c r="CY17" s="506"/>
      <c r="CZ17" s="506"/>
      <c r="DA17" s="506"/>
      <c r="DB17" s="506"/>
      <c r="DC17" s="506"/>
      <c r="DD17" s="506"/>
      <c r="DE17" s="506"/>
      <c r="DF17" s="506"/>
      <c r="DG17" s="506"/>
      <c r="DH17" s="506"/>
      <c r="DI17" s="506"/>
      <c r="DJ17" s="506"/>
      <c r="DK17" s="506"/>
      <c r="DL17" s="506"/>
      <c r="DM17" s="506"/>
      <c r="DN17" s="506"/>
      <c r="DO17" s="506"/>
      <c r="DP17" s="506"/>
      <c r="DQ17" s="506"/>
      <c r="DR17" s="506"/>
      <c r="DS17" s="506"/>
      <c r="DT17" s="506"/>
      <c r="DU17" s="506"/>
      <c r="DV17" s="506"/>
      <c r="DW17" s="506"/>
      <c r="DX17" s="506"/>
      <c r="DY17" s="506"/>
      <c r="DZ17" s="506"/>
      <c r="EA17" s="506"/>
      <c r="EB17" s="506"/>
      <c r="EC17" s="506"/>
      <c r="ED17" s="506"/>
      <c r="EE17" s="506"/>
      <c r="EF17" s="506"/>
      <c r="EG17" s="506"/>
      <c r="EH17" s="506"/>
      <c r="EI17" s="506"/>
    </row>
    <row r="18" spans="1:139" x14ac:dyDescent="0.25">
      <c r="A18" s="526">
        <v>1928</v>
      </c>
      <c r="B18" s="496">
        <v>8066</v>
      </c>
      <c r="C18" s="496">
        <v>3242</v>
      </c>
      <c r="D18" s="496">
        <v>11308</v>
      </c>
      <c r="E18" s="527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  <c r="BA18" s="506"/>
      <c r="BB18" s="506"/>
      <c r="BC18" s="506"/>
      <c r="BD18" s="506"/>
      <c r="BE18" s="506"/>
      <c r="BF18" s="506"/>
      <c r="BG18" s="506"/>
      <c r="BH18" s="506"/>
      <c r="BI18" s="506"/>
      <c r="BJ18" s="506"/>
      <c r="BK18" s="506"/>
      <c r="BL18" s="506"/>
      <c r="BM18" s="506"/>
      <c r="BN18" s="506"/>
      <c r="BO18" s="506"/>
      <c r="BP18" s="506"/>
      <c r="BQ18" s="506"/>
      <c r="BR18" s="506"/>
      <c r="BS18" s="506"/>
      <c r="BT18" s="506"/>
      <c r="BU18" s="506"/>
      <c r="BV18" s="506"/>
      <c r="BW18" s="506"/>
      <c r="BX18" s="506"/>
      <c r="BY18" s="506"/>
      <c r="BZ18" s="506"/>
      <c r="CA18" s="506"/>
      <c r="CB18" s="506"/>
      <c r="CC18" s="506"/>
      <c r="CD18" s="506"/>
      <c r="CE18" s="506"/>
      <c r="CF18" s="506"/>
      <c r="CG18" s="506"/>
      <c r="CH18" s="506"/>
      <c r="CI18" s="506"/>
      <c r="CJ18" s="506"/>
      <c r="CK18" s="506"/>
      <c r="CL18" s="506"/>
      <c r="CM18" s="506"/>
      <c r="CN18" s="506"/>
      <c r="CO18" s="506"/>
      <c r="CP18" s="506"/>
      <c r="CQ18" s="506"/>
      <c r="CR18" s="506"/>
      <c r="CS18" s="506"/>
      <c r="CT18" s="506"/>
      <c r="CU18" s="506"/>
      <c r="CV18" s="506"/>
      <c r="CW18" s="506"/>
      <c r="CX18" s="506"/>
      <c r="CY18" s="506"/>
      <c r="CZ18" s="506"/>
      <c r="DA18" s="506"/>
      <c r="DB18" s="506"/>
      <c r="DC18" s="506"/>
      <c r="DD18" s="506"/>
      <c r="DE18" s="506"/>
      <c r="DF18" s="506"/>
      <c r="DG18" s="506"/>
      <c r="DH18" s="506"/>
      <c r="DI18" s="506"/>
      <c r="DJ18" s="506"/>
      <c r="DK18" s="506"/>
      <c r="DL18" s="506"/>
      <c r="DM18" s="506"/>
      <c r="DN18" s="506"/>
      <c r="DO18" s="506"/>
      <c r="DP18" s="506"/>
      <c r="DQ18" s="506"/>
      <c r="DR18" s="506"/>
      <c r="DS18" s="506"/>
      <c r="DT18" s="506"/>
      <c r="DU18" s="506"/>
      <c r="DV18" s="506"/>
      <c r="DW18" s="506"/>
      <c r="DX18" s="506"/>
      <c r="DY18" s="506"/>
      <c r="DZ18" s="506"/>
      <c r="EA18" s="506"/>
      <c r="EB18" s="506"/>
      <c r="EC18" s="506"/>
      <c r="ED18" s="506"/>
      <c r="EE18" s="506"/>
      <c r="EF18" s="506"/>
      <c r="EG18" s="506"/>
      <c r="EH18" s="506"/>
      <c r="EI18" s="506"/>
    </row>
    <row r="19" spans="1:139" x14ac:dyDescent="0.25">
      <c r="A19" s="526">
        <v>1929</v>
      </c>
      <c r="B19" s="496">
        <v>9355</v>
      </c>
      <c r="C19" s="496">
        <v>3857</v>
      </c>
      <c r="D19" s="496">
        <v>13212</v>
      </c>
      <c r="E19" s="527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506"/>
      <c r="AC19" s="506"/>
      <c r="AD19" s="506"/>
      <c r="AE19" s="506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06"/>
      <c r="AS19" s="506"/>
      <c r="AT19" s="506"/>
      <c r="AU19" s="506"/>
      <c r="AV19" s="506"/>
      <c r="AW19" s="506"/>
      <c r="AX19" s="506"/>
      <c r="AY19" s="506"/>
      <c r="AZ19" s="506"/>
      <c r="BA19" s="506"/>
      <c r="BB19" s="506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06"/>
      <c r="BS19" s="506"/>
      <c r="BT19" s="506"/>
      <c r="BU19" s="506"/>
      <c r="BV19" s="506"/>
      <c r="BW19" s="506"/>
      <c r="BX19" s="506"/>
      <c r="BY19" s="506"/>
      <c r="BZ19" s="506"/>
      <c r="CA19" s="506"/>
      <c r="CB19" s="506"/>
      <c r="CC19" s="506"/>
      <c r="CD19" s="506"/>
      <c r="CE19" s="506"/>
      <c r="CF19" s="506"/>
      <c r="CG19" s="506"/>
      <c r="CH19" s="506"/>
      <c r="CI19" s="506"/>
      <c r="CJ19" s="506"/>
      <c r="CK19" s="506"/>
      <c r="CL19" s="506"/>
      <c r="CM19" s="506"/>
      <c r="CN19" s="506"/>
      <c r="CO19" s="506"/>
      <c r="CP19" s="506"/>
      <c r="CQ19" s="506"/>
      <c r="CR19" s="506"/>
      <c r="CS19" s="506"/>
      <c r="CT19" s="506"/>
      <c r="CU19" s="506"/>
      <c r="CV19" s="506"/>
      <c r="CW19" s="506"/>
      <c r="CX19" s="506"/>
      <c r="CY19" s="506"/>
      <c r="CZ19" s="506"/>
      <c r="DA19" s="506"/>
      <c r="DB19" s="506"/>
      <c r="DC19" s="506"/>
      <c r="DD19" s="506"/>
      <c r="DE19" s="506"/>
      <c r="DF19" s="506"/>
      <c r="DG19" s="506"/>
      <c r="DH19" s="506"/>
      <c r="DI19" s="506"/>
      <c r="DJ19" s="506"/>
      <c r="DK19" s="506"/>
      <c r="DL19" s="506"/>
      <c r="DM19" s="506"/>
      <c r="DN19" s="506"/>
      <c r="DO19" s="506"/>
      <c r="DP19" s="506"/>
      <c r="DQ19" s="506"/>
      <c r="DR19" s="506"/>
      <c r="DS19" s="506"/>
      <c r="DT19" s="506"/>
      <c r="DU19" s="506"/>
      <c r="DV19" s="506"/>
      <c r="DW19" s="506"/>
      <c r="DX19" s="506"/>
      <c r="DY19" s="506"/>
      <c r="DZ19" s="506"/>
      <c r="EA19" s="506"/>
      <c r="EB19" s="506"/>
      <c r="EC19" s="506"/>
      <c r="ED19" s="506"/>
      <c r="EE19" s="506"/>
      <c r="EF19" s="506"/>
      <c r="EG19" s="506"/>
      <c r="EH19" s="506"/>
      <c r="EI19" s="506"/>
    </row>
    <row r="20" spans="1:139" x14ac:dyDescent="0.25">
      <c r="A20" s="526">
        <v>1930</v>
      </c>
      <c r="B20" s="496">
        <v>10625</v>
      </c>
      <c r="C20" s="496">
        <v>4721</v>
      </c>
      <c r="D20" s="496">
        <v>15346</v>
      </c>
      <c r="E20" s="527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  <c r="BA20" s="506"/>
      <c r="BB20" s="506"/>
      <c r="BC20" s="506"/>
      <c r="BD20" s="506"/>
      <c r="BE20" s="506"/>
      <c r="BF20" s="506"/>
      <c r="BG20" s="506"/>
      <c r="BH20" s="506"/>
      <c r="BI20" s="506"/>
      <c r="BJ20" s="506"/>
      <c r="BK20" s="506"/>
      <c r="BL20" s="506"/>
      <c r="BM20" s="506"/>
      <c r="BN20" s="506"/>
      <c r="BO20" s="506"/>
      <c r="BP20" s="506"/>
      <c r="BQ20" s="506"/>
      <c r="BR20" s="506"/>
      <c r="BS20" s="506"/>
      <c r="BT20" s="506"/>
      <c r="BU20" s="506"/>
      <c r="BV20" s="506"/>
      <c r="BW20" s="506"/>
      <c r="BX20" s="506"/>
      <c r="BY20" s="506"/>
      <c r="BZ20" s="506"/>
      <c r="CA20" s="506"/>
      <c r="CB20" s="506"/>
      <c r="CC20" s="506"/>
      <c r="CD20" s="506"/>
      <c r="CE20" s="506"/>
      <c r="CF20" s="506"/>
      <c r="CG20" s="506"/>
      <c r="CH20" s="506"/>
      <c r="CI20" s="506"/>
      <c r="CJ20" s="506"/>
      <c r="CK20" s="506"/>
      <c r="CL20" s="506"/>
      <c r="CM20" s="506"/>
      <c r="CN20" s="506"/>
      <c r="CO20" s="506"/>
      <c r="CP20" s="506"/>
      <c r="CQ20" s="506"/>
      <c r="CR20" s="506"/>
      <c r="CS20" s="506"/>
      <c r="CT20" s="506"/>
      <c r="CU20" s="506"/>
      <c r="CV20" s="506"/>
      <c r="CW20" s="506"/>
      <c r="CX20" s="506"/>
      <c r="CY20" s="506"/>
      <c r="CZ20" s="506"/>
      <c r="DA20" s="506"/>
      <c r="DB20" s="506"/>
      <c r="DC20" s="506"/>
      <c r="DD20" s="506"/>
      <c r="DE20" s="506"/>
      <c r="DF20" s="506"/>
      <c r="DG20" s="506"/>
      <c r="DH20" s="506"/>
      <c r="DI20" s="506"/>
      <c r="DJ20" s="506"/>
      <c r="DK20" s="506"/>
      <c r="DL20" s="506"/>
      <c r="DM20" s="506"/>
      <c r="DN20" s="506"/>
      <c r="DO20" s="506"/>
      <c r="DP20" s="506"/>
      <c r="DQ20" s="506"/>
      <c r="DR20" s="506"/>
      <c r="DS20" s="506"/>
      <c r="DT20" s="506"/>
      <c r="DU20" s="506"/>
      <c r="DV20" s="506"/>
      <c r="DW20" s="506"/>
      <c r="DX20" s="506"/>
      <c r="DY20" s="506"/>
      <c r="DZ20" s="506"/>
      <c r="EA20" s="506"/>
      <c r="EB20" s="506"/>
      <c r="EC20" s="506"/>
      <c r="ED20" s="506"/>
      <c r="EE20" s="506"/>
      <c r="EF20" s="506"/>
      <c r="EG20" s="506"/>
      <c r="EH20" s="506"/>
      <c r="EI20" s="506"/>
    </row>
    <row r="21" spans="1:139" x14ac:dyDescent="0.25">
      <c r="A21" s="526">
        <v>1931</v>
      </c>
      <c r="B21" s="496">
        <v>12260</v>
      </c>
      <c r="C21" s="496">
        <v>5481</v>
      </c>
      <c r="D21" s="496">
        <v>17741</v>
      </c>
      <c r="E21" s="527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6"/>
      <c r="AK21" s="506"/>
      <c r="AL21" s="506"/>
      <c r="AM21" s="506"/>
      <c r="AN21" s="506"/>
      <c r="AO21" s="506"/>
      <c r="AP21" s="506"/>
      <c r="AQ21" s="506"/>
      <c r="AR21" s="506"/>
      <c r="AS21" s="506"/>
      <c r="AT21" s="506"/>
      <c r="AU21" s="506"/>
      <c r="AV21" s="506"/>
      <c r="AW21" s="506"/>
      <c r="AX21" s="506"/>
      <c r="AY21" s="506"/>
      <c r="AZ21" s="506"/>
      <c r="BA21" s="506"/>
      <c r="BB21" s="506"/>
      <c r="BC21" s="506"/>
      <c r="BD21" s="506"/>
      <c r="BE21" s="506"/>
      <c r="BF21" s="506"/>
      <c r="BG21" s="506"/>
      <c r="BH21" s="506"/>
      <c r="BI21" s="506"/>
      <c r="BJ21" s="506"/>
      <c r="BK21" s="506"/>
      <c r="BL21" s="506"/>
      <c r="BM21" s="506"/>
      <c r="BN21" s="506"/>
      <c r="BO21" s="506"/>
      <c r="BP21" s="506"/>
      <c r="BQ21" s="506"/>
      <c r="BR21" s="506"/>
      <c r="BS21" s="506"/>
      <c r="BT21" s="506"/>
      <c r="BU21" s="506"/>
      <c r="BV21" s="506"/>
      <c r="BW21" s="506"/>
      <c r="BX21" s="506"/>
      <c r="BY21" s="506"/>
      <c r="BZ21" s="506"/>
      <c r="CA21" s="506"/>
      <c r="CB21" s="506"/>
      <c r="CC21" s="506"/>
      <c r="CD21" s="506"/>
      <c r="CE21" s="506"/>
      <c r="CF21" s="506"/>
      <c r="CG21" s="506"/>
      <c r="CH21" s="506"/>
      <c r="CI21" s="506"/>
      <c r="CJ21" s="506"/>
      <c r="CK21" s="506"/>
      <c r="CL21" s="506"/>
      <c r="CM21" s="506"/>
      <c r="CN21" s="506"/>
      <c r="CO21" s="506"/>
      <c r="CP21" s="506"/>
      <c r="CQ21" s="506"/>
      <c r="CR21" s="506"/>
      <c r="CS21" s="506"/>
      <c r="CT21" s="506"/>
      <c r="CU21" s="506"/>
      <c r="CV21" s="506"/>
      <c r="CW21" s="506"/>
      <c r="CX21" s="506"/>
      <c r="CY21" s="506"/>
      <c r="CZ21" s="506"/>
      <c r="DA21" s="506"/>
      <c r="DB21" s="506"/>
      <c r="DC21" s="506"/>
      <c r="DD21" s="506"/>
      <c r="DE21" s="506"/>
      <c r="DF21" s="506"/>
      <c r="DG21" s="506"/>
      <c r="DH21" s="506"/>
      <c r="DI21" s="506"/>
      <c r="DJ21" s="506"/>
      <c r="DK21" s="506"/>
      <c r="DL21" s="506"/>
      <c r="DM21" s="506"/>
      <c r="DN21" s="506"/>
      <c r="DO21" s="506"/>
      <c r="DP21" s="506"/>
      <c r="DQ21" s="506"/>
      <c r="DR21" s="506"/>
      <c r="DS21" s="506"/>
      <c r="DT21" s="506"/>
      <c r="DU21" s="506"/>
      <c r="DV21" s="506"/>
      <c r="DW21" s="506"/>
      <c r="DX21" s="506"/>
      <c r="DY21" s="506"/>
      <c r="DZ21" s="506"/>
      <c r="EA21" s="506"/>
      <c r="EB21" s="506"/>
      <c r="EC21" s="506"/>
      <c r="ED21" s="506"/>
      <c r="EE21" s="506"/>
      <c r="EF21" s="506"/>
      <c r="EG21" s="506"/>
      <c r="EH21" s="506"/>
      <c r="EI21" s="506"/>
    </row>
    <row r="22" spans="1:139" x14ac:dyDescent="0.25">
      <c r="A22" s="526">
        <v>1932</v>
      </c>
      <c r="B22" s="496">
        <v>13443</v>
      </c>
      <c r="C22" s="496">
        <v>6279</v>
      </c>
      <c r="D22" s="496">
        <v>19722</v>
      </c>
      <c r="E22" s="527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06"/>
      <c r="BG22" s="506"/>
      <c r="BH22" s="506"/>
      <c r="BI22" s="506"/>
      <c r="BJ22" s="506"/>
      <c r="BK22" s="506"/>
      <c r="BL22" s="506"/>
      <c r="BM22" s="506"/>
      <c r="BN22" s="506"/>
      <c r="BO22" s="506"/>
      <c r="BP22" s="506"/>
      <c r="BQ22" s="506"/>
      <c r="BR22" s="506"/>
      <c r="BS22" s="506"/>
      <c r="BT22" s="506"/>
      <c r="BU22" s="506"/>
      <c r="BV22" s="506"/>
      <c r="BW22" s="506"/>
      <c r="BX22" s="506"/>
      <c r="BY22" s="506"/>
      <c r="BZ22" s="506"/>
      <c r="CA22" s="506"/>
      <c r="CB22" s="506"/>
      <c r="CC22" s="506"/>
      <c r="CD22" s="506"/>
      <c r="CE22" s="506"/>
      <c r="CF22" s="506"/>
      <c r="CG22" s="506"/>
      <c r="CH22" s="506"/>
      <c r="CI22" s="506"/>
      <c r="CJ22" s="506"/>
      <c r="CK22" s="506"/>
      <c r="CL22" s="506"/>
      <c r="CM22" s="506"/>
      <c r="CN22" s="506"/>
      <c r="CO22" s="506"/>
      <c r="CP22" s="506"/>
      <c r="CQ22" s="506"/>
      <c r="CR22" s="506"/>
      <c r="CS22" s="506"/>
      <c r="CT22" s="506"/>
      <c r="CU22" s="506"/>
      <c r="CV22" s="506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506"/>
      <c r="DJ22" s="506"/>
      <c r="DK22" s="506"/>
      <c r="DL22" s="506"/>
      <c r="DM22" s="506"/>
      <c r="DN22" s="506"/>
      <c r="DO22" s="506"/>
      <c r="DP22" s="506"/>
      <c r="DQ22" s="506"/>
      <c r="DR22" s="506"/>
      <c r="DS22" s="506"/>
      <c r="DT22" s="506"/>
      <c r="DU22" s="506"/>
      <c r="DV22" s="506"/>
      <c r="DW22" s="506"/>
      <c r="DX22" s="506"/>
      <c r="DY22" s="506"/>
      <c r="DZ22" s="506"/>
      <c r="EA22" s="506"/>
      <c r="EB22" s="506"/>
      <c r="EC22" s="506"/>
      <c r="ED22" s="506"/>
      <c r="EE22" s="506"/>
      <c r="EF22" s="506"/>
      <c r="EG22" s="506"/>
      <c r="EH22" s="506"/>
      <c r="EI22" s="506"/>
    </row>
    <row r="23" spans="1:139" x14ac:dyDescent="0.25">
      <c r="A23" s="526">
        <v>1933</v>
      </c>
      <c r="B23" s="496">
        <v>14762.894736842105</v>
      </c>
      <c r="C23" s="496">
        <v>7186.0000000000018</v>
      </c>
      <c r="D23" s="496">
        <v>21948.894736842107</v>
      </c>
      <c r="E23" s="527"/>
      <c r="G23" s="506"/>
      <c r="H23" s="506"/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  <c r="AC23" s="506"/>
      <c r="AD23" s="506"/>
      <c r="AE23" s="506"/>
      <c r="AF23" s="506"/>
      <c r="AG23" s="506"/>
      <c r="AH23" s="506"/>
      <c r="AI23" s="506"/>
      <c r="AJ23" s="506"/>
      <c r="AK23" s="506"/>
      <c r="AL23" s="506"/>
      <c r="AM23" s="506"/>
      <c r="AN23" s="506"/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  <c r="BA23" s="506"/>
      <c r="BB23" s="506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6"/>
      <c r="CI23" s="506"/>
      <c r="CJ23" s="506"/>
      <c r="CK23" s="506"/>
      <c r="CL23" s="506"/>
      <c r="CM23" s="506"/>
      <c r="CN23" s="506"/>
      <c r="CO23" s="506"/>
      <c r="CP23" s="506"/>
      <c r="CQ23" s="506"/>
      <c r="CR23" s="506"/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</row>
    <row r="24" spans="1:139" x14ac:dyDescent="0.25">
      <c r="A24" s="526">
        <v>1934</v>
      </c>
      <c r="B24" s="496">
        <v>14995.7</v>
      </c>
      <c r="C24" s="496">
        <v>7595</v>
      </c>
      <c r="D24" s="496">
        <v>22590.7</v>
      </c>
      <c r="E24" s="527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506"/>
      <c r="AL24" s="506"/>
      <c r="AM24" s="506"/>
      <c r="AN24" s="506"/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6"/>
      <c r="BA24" s="506"/>
      <c r="BB24" s="506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506"/>
      <c r="BP24" s="506"/>
      <c r="BQ24" s="506"/>
      <c r="BR24" s="506"/>
      <c r="BS24" s="506"/>
      <c r="BT24" s="506"/>
      <c r="BU24" s="506"/>
      <c r="BV24" s="506"/>
      <c r="BW24" s="506"/>
      <c r="BX24" s="506"/>
      <c r="BY24" s="506"/>
      <c r="BZ24" s="506"/>
      <c r="CA24" s="506"/>
      <c r="CB24" s="506"/>
      <c r="CC24" s="506"/>
      <c r="CD24" s="506"/>
      <c r="CE24" s="506"/>
      <c r="CF24" s="506"/>
      <c r="CG24" s="506"/>
      <c r="CH24" s="506"/>
      <c r="CI24" s="506"/>
      <c r="CJ24" s="506"/>
      <c r="CK24" s="506"/>
      <c r="CL24" s="506"/>
      <c r="CM24" s="506"/>
      <c r="CN24" s="506"/>
      <c r="CO24" s="506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</row>
    <row r="25" spans="1:139" x14ac:dyDescent="0.25">
      <c r="A25" s="526">
        <v>1935</v>
      </c>
      <c r="B25" s="496">
        <v>15656.714285714286</v>
      </c>
      <c r="C25" s="496">
        <v>8306</v>
      </c>
      <c r="D25" s="496">
        <v>23962.714285714286</v>
      </c>
      <c r="E25" s="527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506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506"/>
      <c r="CC25" s="506"/>
      <c r="CD25" s="506"/>
      <c r="CE25" s="506"/>
      <c r="CF25" s="506"/>
      <c r="CG25" s="506"/>
      <c r="CH25" s="506"/>
      <c r="CI25" s="506"/>
      <c r="CJ25" s="506"/>
      <c r="CK25" s="506"/>
      <c r="CL25" s="506"/>
      <c r="CM25" s="506"/>
      <c r="CN25" s="506"/>
      <c r="CO25" s="506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</row>
    <row r="26" spans="1:139" x14ac:dyDescent="0.25">
      <c r="A26" s="526">
        <v>1936</v>
      </c>
      <c r="B26" s="496">
        <v>16712.545454545456</v>
      </c>
      <c r="C26" s="496">
        <v>9006.7727272727279</v>
      </c>
      <c r="D26" s="496">
        <v>25719.318181818184</v>
      </c>
      <c r="E26" s="527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6"/>
      <c r="AS26" s="506"/>
      <c r="AT26" s="506"/>
      <c r="AU26" s="506"/>
      <c r="AV26" s="506"/>
      <c r="AW26" s="506"/>
      <c r="AX26" s="506"/>
      <c r="AY26" s="506"/>
      <c r="AZ26" s="506"/>
      <c r="BA26" s="506"/>
      <c r="BB26" s="506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/>
      <c r="BQ26" s="506"/>
      <c r="BR26" s="506"/>
      <c r="BS26" s="506"/>
      <c r="BT26" s="506"/>
      <c r="BU26" s="506"/>
      <c r="BV26" s="506"/>
      <c r="BW26" s="506"/>
      <c r="BX26" s="506"/>
      <c r="BY26" s="506"/>
      <c r="BZ26" s="506"/>
      <c r="CA26" s="506"/>
      <c r="CB26" s="506"/>
      <c r="CC26" s="506"/>
      <c r="CD26" s="506"/>
      <c r="CE26" s="506"/>
      <c r="CF26" s="506"/>
      <c r="CG26" s="506"/>
      <c r="CH26" s="506"/>
      <c r="CI26" s="506"/>
      <c r="CJ26" s="506"/>
      <c r="CK26" s="506"/>
      <c r="CL26" s="506"/>
      <c r="CM26" s="506"/>
      <c r="CN26" s="506"/>
      <c r="CO26" s="506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</row>
    <row r="27" spans="1:139" x14ac:dyDescent="0.25">
      <c r="A27" s="526">
        <v>1937</v>
      </c>
      <c r="B27" s="496">
        <v>17115.347826086956</v>
      </c>
      <c r="C27" s="496">
        <v>9455.6086956521722</v>
      </c>
      <c r="D27" s="496">
        <v>26570.956521739128</v>
      </c>
      <c r="E27" s="527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506"/>
      <c r="AC27" s="506"/>
      <c r="AD27" s="506"/>
      <c r="AE27" s="506"/>
      <c r="AF27" s="506"/>
      <c r="AG27" s="506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506"/>
      <c r="BB27" s="506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6"/>
      <c r="CC27" s="506"/>
      <c r="CD27" s="506"/>
      <c r="CE27" s="506"/>
      <c r="CF27" s="506"/>
      <c r="CG27" s="506"/>
      <c r="CH27" s="506"/>
      <c r="CI27" s="506"/>
      <c r="CJ27" s="506"/>
      <c r="CK27" s="506"/>
      <c r="CL27" s="506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</row>
    <row r="28" spans="1:139" x14ac:dyDescent="0.25">
      <c r="A28" s="526">
        <v>1938</v>
      </c>
      <c r="B28" s="496">
        <v>17930.833333333332</v>
      </c>
      <c r="C28" s="496">
        <v>10225.625</v>
      </c>
      <c r="D28" s="496">
        <v>28156.458333333332</v>
      </c>
      <c r="E28" s="527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B28" s="506"/>
      <c r="AC28" s="506"/>
      <c r="AD28" s="506"/>
      <c r="AE28" s="506"/>
      <c r="AF28" s="506"/>
      <c r="AG28" s="506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506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6"/>
      <c r="BP28" s="506"/>
      <c r="BQ28" s="506"/>
      <c r="BR28" s="506"/>
      <c r="BS28" s="506"/>
      <c r="BT28" s="506"/>
      <c r="BU28" s="506"/>
      <c r="BV28" s="506"/>
      <c r="BW28" s="506"/>
      <c r="BX28" s="506"/>
      <c r="BY28" s="506"/>
      <c r="BZ28" s="506"/>
      <c r="CA28" s="506"/>
      <c r="CB28" s="506"/>
      <c r="CC28" s="506"/>
      <c r="CD28" s="506"/>
      <c r="CE28" s="506"/>
      <c r="CF28" s="506"/>
      <c r="CG28" s="506"/>
      <c r="CH28" s="506"/>
      <c r="CI28" s="506"/>
      <c r="CJ28" s="506"/>
      <c r="CK28" s="506"/>
      <c r="CL28" s="506"/>
      <c r="CM28" s="506"/>
      <c r="CN28" s="506"/>
      <c r="CO28" s="506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</row>
    <row r="29" spans="1:139" x14ac:dyDescent="0.25">
      <c r="A29" s="526">
        <v>1939</v>
      </c>
      <c r="B29" s="496">
        <v>19094.68</v>
      </c>
      <c r="C29" s="496">
        <v>11232.400000000001</v>
      </c>
      <c r="D29" s="496">
        <v>30327.08</v>
      </c>
      <c r="E29" s="527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6"/>
      <c r="AI29" s="506"/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506"/>
      <c r="CC29" s="506"/>
      <c r="CD29" s="506"/>
      <c r="CE29" s="506"/>
      <c r="CF29" s="506"/>
      <c r="CG29" s="506"/>
      <c r="CH29" s="506"/>
      <c r="CI29" s="506"/>
      <c r="CJ29" s="506"/>
      <c r="CK29" s="506"/>
      <c r="CL29" s="506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6"/>
      <c r="DA29" s="506"/>
      <c r="DB29" s="506"/>
      <c r="DC29" s="506"/>
      <c r="DD29" s="506"/>
      <c r="DE29" s="506"/>
      <c r="DF29" s="506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</row>
    <row r="30" spans="1:139" x14ac:dyDescent="0.25">
      <c r="A30" s="526">
        <v>1940</v>
      </c>
      <c r="B30" s="496">
        <v>20447.423076923078</v>
      </c>
      <c r="C30" s="496">
        <v>12407.192307692312</v>
      </c>
      <c r="D30" s="496">
        <v>32854.61538461539</v>
      </c>
      <c r="E30" s="527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6"/>
      <c r="U30" s="506"/>
      <c r="V30" s="506"/>
      <c r="W30" s="506"/>
      <c r="X30" s="506"/>
      <c r="Y30" s="506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6"/>
      <c r="BB30" s="506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  <c r="BX30" s="506"/>
      <c r="BY30" s="506"/>
      <c r="BZ30" s="506"/>
      <c r="CA30" s="506"/>
      <c r="CB30" s="506"/>
      <c r="CC30" s="506"/>
      <c r="CD30" s="506"/>
      <c r="CE30" s="506"/>
      <c r="CF30" s="506"/>
      <c r="CG30" s="506"/>
      <c r="CH30" s="506"/>
      <c r="CI30" s="506"/>
      <c r="CJ30" s="506"/>
      <c r="CK30" s="506"/>
      <c r="CL30" s="506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</row>
    <row r="31" spans="1:139" x14ac:dyDescent="0.25">
      <c r="A31" s="526">
        <v>1941</v>
      </c>
      <c r="B31" s="496">
        <v>22011.481481481482</v>
      </c>
      <c r="C31" s="496">
        <v>14206.962962962964</v>
      </c>
      <c r="D31" s="496">
        <v>36218.444444444445</v>
      </c>
      <c r="E31" s="527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06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6"/>
      <c r="CL31" s="506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6"/>
      <c r="DA31" s="506"/>
      <c r="DB31" s="506"/>
      <c r="DC31" s="506"/>
      <c r="DD31" s="506"/>
      <c r="DE31" s="506"/>
      <c r="DF31" s="506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</row>
    <row r="32" spans="1:139" x14ac:dyDescent="0.25">
      <c r="A32" s="526">
        <v>1942</v>
      </c>
      <c r="B32" s="496">
        <v>22754.392857142859</v>
      </c>
      <c r="C32" s="496">
        <v>15027.714285714286</v>
      </c>
      <c r="D32" s="496">
        <v>37782.107142857145</v>
      </c>
      <c r="E32" s="527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506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  <c r="BX32" s="506"/>
      <c r="BY32" s="506"/>
      <c r="BZ32" s="506"/>
      <c r="CA32" s="506"/>
      <c r="CB32" s="506"/>
      <c r="CC32" s="506"/>
      <c r="CD32" s="506"/>
      <c r="CE32" s="506"/>
      <c r="CF32" s="506"/>
      <c r="CG32" s="506"/>
      <c r="CH32" s="506"/>
      <c r="CI32" s="506"/>
      <c r="CJ32" s="506"/>
      <c r="CK32" s="506"/>
      <c r="CL32" s="506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6"/>
      <c r="DA32" s="506"/>
      <c r="DB32" s="506"/>
      <c r="DC32" s="506"/>
      <c r="DD32" s="506"/>
      <c r="DE32" s="506"/>
      <c r="DF32" s="506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</row>
    <row r="33" spans="1:139" x14ac:dyDescent="0.25">
      <c r="A33" s="526">
        <v>1943</v>
      </c>
      <c r="B33" s="496">
        <v>23230.448275862069</v>
      </c>
      <c r="C33" s="496">
        <v>15660.758620689656</v>
      </c>
      <c r="D33" s="496">
        <v>38891.206896551725</v>
      </c>
      <c r="E33" s="527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6"/>
      <c r="AJ33" s="506"/>
      <c r="AK33" s="506"/>
      <c r="AL33" s="506"/>
      <c r="AM33" s="506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  <c r="BD33" s="506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6"/>
      <c r="BT33" s="506"/>
      <c r="BU33" s="506"/>
      <c r="BV33" s="506"/>
      <c r="BW33" s="506"/>
      <c r="BX33" s="506"/>
      <c r="BY33" s="506"/>
      <c r="BZ33" s="506"/>
      <c r="CA33" s="506"/>
      <c r="CB33" s="506"/>
      <c r="CC33" s="506"/>
      <c r="CD33" s="506"/>
      <c r="CE33" s="506"/>
      <c r="CF33" s="506"/>
      <c r="CG33" s="506"/>
      <c r="CH33" s="506"/>
      <c r="CI33" s="506"/>
      <c r="CJ33" s="506"/>
      <c r="CK33" s="506"/>
      <c r="CL33" s="506"/>
      <c r="CM33" s="506"/>
      <c r="CN33" s="506"/>
      <c r="CO33" s="506"/>
      <c r="CP33" s="506"/>
      <c r="CQ33" s="506"/>
      <c r="CR33" s="506"/>
      <c r="CS33" s="506"/>
      <c r="CT33" s="506"/>
      <c r="CU33" s="506"/>
      <c r="CV33" s="506"/>
      <c r="CW33" s="506"/>
      <c r="CX33" s="506"/>
      <c r="CY33" s="506"/>
      <c r="CZ33" s="506"/>
      <c r="DA33" s="506"/>
      <c r="DB33" s="506"/>
      <c r="DC33" s="506"/>
      <c r="DD33" s="506"/>
      <c r="DE33" s="506"/>
      <c r="DF33" s="506"/>
      <c r="DG33" s="506"/>
      <c r="DH33" s="506"/>
      <c r="DI33" s="506"/>
      <c r="DJ33" s="506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</row>
    <row r="34" spans="1:139" x14ac:dyDescent="0.25">
      <c r="A34" s="526">
        <v>1944</v>
      </c>
      <c r="B34" s="496">
        <v>23580.6</v>
      </c>
      <c r="C34" s="496">
        <v>16496.799999999996</v>
      </c>
      <c r="D34" s="496">
        <v>40077.399999999994</v>
      </c>
      <c r="E34" s="527"/>
      <c r="G34" s="506"/>
      <c r="H34" s="506"/>
      <c r="I34" s="506"/>
      <c r="J34" s="506"/>
      <c r="K34" s="506"/>
      <c r="L34" s="506"/>
      <c r="M34" s="506"/>
      <c r="N34" s="506"/>
      <c r="O34" s="506"/>
      <c r="P34" s="506"/>
      <c r="Q34" s="506"/>
      <c r="R34" s="506"/>
      <c r="S34" s="506"/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6"/>
      <c r="AG34" s="506"/>
      <c r="AH34" s="506"/>
      <c r="AI34" s="506"/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6"/>
      <c r="BT34" s="506"/>
      <c r="BU34" s="506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6"/>
      <c r="CH34" s="506"/>
      <c r="CI34" s="506"/>
      <c r="CJ34" s="506"/>
      <c r="CK34" s="506"/>
      <c r="CL34" s="506"/>
      <c r="CM34" s="506"/>
      <c r="CN34" s="506"/>
      <c r="CO34" s="506"/>
      <c r="CP34" s="506"/>
      <c r="CQ34" s="506"/>
      <c r="CR34" s="506"/>
      <c r="CS34" s="506"/>
      <c r="CT34" s="506"/>
      <c r="CU34" s="506"/>
      <c r="CV34" s="506"/>
      <c r="CW34" s="506"/>
      <c r="CX34" s="506"/>
      <c r="CY34" s="506"/>
      <c r="CZ34" s="506"/>
      <c r="DA34" s="506"/>
      <c r="DB34" s="506"/>
      <c r="DC34" s="506"/>
      <c r="DD34" s="506"/>
      <c r="DE34" s="506"/>
      <c r="DF34" s="506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</row>
    <row r="35" spans="1:139" x14ac:dyDescent="0.25">
      <c r="A35" s="526">
        <v>1945</v>
      </c>
      <c r="B35" s="496">
        <v>25602.677419354837</v>
      </c>
      <c r="C35" s="496">
        <v>18181.83870967742</v>
      </c>
      <c r="D35" s="496">
        <v>43784.516129032258</v>
      </c>
      <c r="E35" s="527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6"/>
      <c r="BT35" s="506"/>
      <c r="BU35" s="506"/>
      <c r="BV35" s="506"/>
      <c r="BW35" s="506"/>
      <c r="BX35" s="506"/>
      <c r="BY35" s="506"/>
      <c r="BZ35" s="506"/>
      <c r="CA35" s="506"/>
      <c r="CB35" s="506"/>
      <c r="CC35" s="506"/>
      <c r="CD35" s="506"/>
      <c r="CE35" s="506"/>
      <c r="CF35" s="506"/>
      <c r="CG35" s="506"/>
      <c r="CH35" s="506"/>
      <c r="CI35" s="506"/>
      <c r="CJ35" s="506"/>
      <c r="CK35" s="506"/>
      <c r="CL35" s="506"/>
      <c r="CM35" s="506"/>
      <c r="CN35" s="506"/>
      <c r="CO35" s="506"/>
      <c r="CP35" s="506"/>
      <c r="CQ35" s="506"/>
      <c r="CR35" s="506"/>
      <c r="CS35" s="506"/>
      <c r="CT35" s="506"/>
      <c r="CU35" s="506"/>
      <c r="CV35" s="506"/>
      <c r="CW35" s="506"/>
      <c r="CX35" s="506"/>
      <c r="CY35" s="506"/>
      <c r="CZ35" s="506"/>
      <c r="DA35" s="506"/>
      <c r="DB35" s="506"/>
      <c r="DC35" s="506"/>
      <c r="DD35" s="506"/>
      <c r="DE35" s="506"/>
      <c r="DF35" s="506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</row>
    <row r="36" spans="1:139" x14ac:dyDescent="0.25">
      <c r="A36" s="526">
        <v>1946</v>
      </c>
      <c r="B36" s="496">
        <v>24679.71875</v>
      </c>
      <c r="C36" s="496">
        <v>18140.875</v>
      </c>
      <c r="D36" s="496">
        <v>42820.59375</v>
      </c>
      <c r="E36" s="527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  <c r="AA36" s="506"/>
      <c r="AB36" s="506"/>
      <c r="AC36" s="506"/>
      <c r="AD36" s="506"/>
      <c r="AE36" s="506"/>
      <c r="AF36" s="506"/>
      <c r="AG36" s="506"/>
      <c r="AH36" s="506"/>
      <c r="AI36" s="506"/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  <c r="BA36" s="506"/>
      <c r="BB36" s="506"/>
      <c r="BC36" s="506"/>
      <c r="BD36" s="506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506"/>
      <c r="BR36" s="506"/>
      <c r="BS36" s="506"/>
      <c r="BT36" s="506"/>
      <c r="BU36" s="506"/>
      <c r="BV36" s="506"/>
      <c r="BW36" s="506"/>
      <c r="BX36" s="506"/>
      <c r="BY36" s="506"/>
      <c r="BZ36" s="506"/>
      <c r="CA36" s="506"/>
      <c r="CB36" s="506"/>
      <c r="CC36" s="506"/>
      <c r="CD36" s="506"/>
      <c r="CE36" s="506"/>
      <c r="CF36" s="506"/>
      <c r="CG36" s="506"/>
      <c r="CH36" s="506"/>
      <c r="CI36" s="506"/>
      <c r="CJ36" s="506"/>
      <c r="CK36" s="506"/>
      <c r="CL36" s="506"/>
      <c r="CM36" s="506"/>
      <c r="CN36" s="506"/>
      <c r="CO36" s="506"/>
      <c r="CP36" s="506"/>
      <c r="CQ36" s="506"/>
      <c r="CR36" s="506"/>
      <c r="CS36" s="506"/>
      <c r="CT36" s="506"/>
      <c r="CU36" s="506"/>
      <c r="CV36" s="506"/>
      <c r="CW36" s="506"/>
      <c r="CX36" s="506"/>
      <c r="CY36" s="506"/>
      <c r="CZ36" s="506"/>
      <c r="DA36" s="506"/>
      <c r="DB36" s="506"/>
      <c r="DC36" s="506"/>
      <c r="DD36" s="506"/>
      <c r="DE36" s="506"/>
      <c r="DF36" s="506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</row>
    <row r="37" spans="1:139" x14ac:dyDescent="0.25">
      <c r="A37" s="526">
        <v>1947</v>
      </c>
      <c r="B37" s="496">
        <v>26583.303030303032</v>
      </c>
      <c r="C37" s="496">
        <v>20365.909090909096</v>
      </c>
      <c r="D37" s="496">
        <v>46949.212121212127</v>
      </c>
      <c r="E37" s="527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6"/>
      <c r="AH37" s="506"/>
      <c r="AI37" s="506"/>
      <c r="AJ37" s="506"/>
      <c r="AK37" s="506"/>
      <c r="AL37" s="506"/>
      <c r="AM37" s="506"/>
      <c r="AN37" s="506"/>
      <c r="AO37" s="506"/>
      <c r="AP37" s="506"/>
      <c r="AQ37" s="506"/>
      <c r="AR37" s="506"/>
      <c r="AS37" s="506"/>
      <c r="AT37" s="506"/>
      <c r="AU37" s="506"/>
      <c r="AV37" s="506"/>
      <c r="AW37" s="506"/>
      <c r="AX37" s="506"/>
      <c r="AY37" s="506"/>
      <c r="AZ37" s="506"/>
      <c r="BA37" s="506"/>
      <c r="BB37" s="506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506"/>
      <c r="BR37" s="506"/>
      <c r="BS37" s="506"/>
      <c r="BT37" s="506"/>
      <c r="BU37" s="506"/>
      <c r="BV37" s="506"/>
      <c r="BW37" s="506"/>
      <c r="BX37" s="506"/>
      <c r="BY37" s="506"/>
      <c r="BZ37" s="506"/>
      <c r="CA37" s="506"/>
      <c r="CB37" s="506"/>
      <c r="CC37" s="506"/>
      <c r="CD37" s="506"/>
      <c r="CE37" s="506"/>
      <c r="CF37" s="506"/>
      <c r="CG37" s="506"/>
      <c r="CH37" s="506"/>
      <c r="CI37" s="506"/>
      <c r="CJ37" s="506"/>
      <c r="CK37" s="506"/>
      <c r="CL37" s="506"/>
      <c r="CM37" s="506"/>
      <c r="CN37" s="506"/>
      <c r="CO37" s="506"/>
      <c r="CP37" s="506"/>
      <c r="CQ37" s="506"/>
      <c r="CR37" s="506"/>
      <c r="CS37" s="506"/>
      <c r="CT37" s="506"/>
      <c r="CU37" s="506"/>
      <c r="CV37" s="506"/>
      <c r="CW37" s="506"/>
      <c r="CX37" s="506"/>
      <c r="CY37" s="506"/>
      <c r="CZ37" s="506"/>
      <c r="DA37" s="506"/>
      <c r="DB37" s="506"/>
      <c r="DC37" s="506"/>
      <c r="DD37" s="506"/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</row>
    <row r="38" spans="1:139" x14ac:dyDescent="0.25">
      <c r="A38" s="526">
        <v>1948</v>
      </c>
      <c r="B38" s="496">
        <v>31009.852941176472</v>
      </c>
      <c r="C38" s="496">
        <v>24520.852941176472</v>
      </c>
      <c r="D38" s="496">
        <v>55530.705882352944</v>
      </c>
      <c r="E38" s="527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6"/>
      <c r="T38" s="506"/>
      <c r="U38" s="506"/>
      <c r="V38" s="506"/>
      <c r="W38" s="506"/>
      <c r="X38" s="506"/>
      <c r="Y38" s="506"/>
      <c r="Z38" s="506"/>
      <c r="AA38" s="506"/>
      <c r="AB38" s="506"/>
      <c r="AC38" s="506"/>
      <c r="AD38" s="506"/>
      <c r="AE38" s="506"/>
      <c r="AF38" s="506"/>
      <c r="AG38" s="506"/>
      <c r="AH38" s="506"/>
      <c r="AI38" s="506"/>
      <c r="AJ38" s="506"/>
      <c r="AK38" s="506"/>
      <c r="AL38" s="506"/>
      <c r="AM38" s="506"/>
      <c r="AN38" s="506"/>
      <c r="AO38" s="506"/>
      <c r="AP38" s="506"/>
      <c r="AQ38" s="506"/>
      <c r="AR38" s="506"/>
      <c r="AS38" s="506"/>
      <c r="AT38" s="506"/>
      <c r="AU38" s="506"/>
      <c r="AV38" s="506"/>
      <c r="AW38" s="506"/>
      <c r="AX38" s="506"/>
      <c r="AY38" s="506"/>
      <c r="AZ38" s="506"/>
      <c r="BA38" s="506"/>
      <c r="BB38" s="506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6"/>
      <c r="BT38" s="506"/>
      <c r="BU38" s="506"/>
      <c r="BV38" s="506"/>
      <c r="BW38" s="506"/>
      <c r="BX38" s="506"/>
      <c r="BY38" s="506"/>
      <c r="BZ38" s="506"/>
      <c r="CA38" s="506"/>
      <c r="CB38" s="506"/>
      <c r="CC38" s="506"/>
      <c r="CD38" s="506"/>
      <c r="CE38" s="506"/>
      <c r="CF38" s="506"/>
      <c r="CG38" s="506"/>
      <c r="CH38" s="506"/>
      <c r="CI38" s="506"/>
      <c r="CJ38" s="506"/>
      <c r="CK38" s="506"/>
      <c r="CL38" s="506"/>
      <c r="CM38" s="506"/>
      <c r="CN38" s="506"/>
      <c r="CO38" s="506"/>
      <c r="CP38" s="506"/>
      <c r="CQ38" s="506"/>
      <c r="CR38" s="506"/>
      <c r="CS38" s="506"/>
      <c r="CT38" s="506"/>
      <c r="CU38" s="506"/>
      <c r="CV38" s="506"/>
      <c r="CW38" s="506"/>
      <c r="CX38" s="506"/>
      <c r="CY38" s="506"/>
      <c r="CZ38" s="506"/>
      <c r="DA38" s="506"/>
      <c r="DB38" s="506"/>
      <c r="DC38" s="506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</row>
    <row r="39" spans="1:139" x14ac:dyDescent="0.25">
      <c r="A39" s="526">
        <v>1949</v>
      </c>
      <c r="B39" s="496">
        <v>32274.714285714286</v>
      </c>
      <c r="C39" s="496">
        <v>26517.228571428572</v>
      </c>
      <c r="D39" s="496">
        <v>58791.942857142858</v>
      </c>
      <c r="E39" s="527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</row>
    <row r="40" spans="1:139" x14ac:dyDescent="0.25">
      <c r="A40" s="526">
        <v>1950</v>
      </c>
      <c r="B40" s="496">
        <v>33195.25</v>
      </c>
      <c r="C40" s="496">
        <v>27629.805555555555</v>
      </c>
      <c r="D40" s="496">
        <v>60825.055555555555</v>
      </c>
      <c r="E40" s="527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  <c r="AD40" s="506"/>
      <c r="AE40" s="506"/>
      <c r="AF40" s="506"/>
      <c r="AG40" s="506"/>
      <c r="AH40" s="506"/>
      <c r="AI40" s="506"/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</row>
    <row r="41" spans="1:139" x14ac:dyDescent="0.25">
      <c r="A41" s="526">
        <v>1951</v>
      </c>
      <c r="B41" s="496">
        <v>36282.351351351354</v>
      </c>
      <c r="C41" s="496">
        <v>30876.756756756753</v>
      </c>
      <c r="D41" s="496">
        <v>67159.108108108107</v>
      </c>
      <c r="E41" s="527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  <c r="AD41" s="506"/>
      <c r="AE41" s="506"/>
      <c r="AF41" s="506"/>
      <c r="AG41" s="506"/>
      <c r="AH41" s="506"/>
      <c r="AI41" s="506"/>
      <c r="AJ41" s="506"/>
      <c r="AK41" s="506"/>
      <c r="AL41" s="506"/>
      <c r="AM41" s="506"/>
      <c r="AN41" s="506"/>
      <c r="AO41" s="506"/>
      <c r="AP41" s="506"/>
      <c r="AQ41" s="506"/>
      <c r="AR41" s="506"/>
      <c r="AS41" s="506"/>
      <c r="AT41" s="506"/>
      <c r="AU41" s="506"/>
      <c r="AV41" s="506"/>
      <c r="AW41" s="506"/>
      <c r="AX41" s="506"/>
      <c r="AY41" s="506"/>
      <c r="AZ41" s="506"/>
      <c r="BA41" s="506"/>
      <c r="BB41" s="506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6"/>
      <c r="CH41" s="506"/>
      <c r="CI41" s="506"/>
      <c r="CJ41" s="506"/>
      <c r="CK41" s="506"/>
      <c r="CL41" s="506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6"/>
      <c r="DA41" s="506"/>
      <c r="DB41" s="506"/>
      <c r="DC41" s="506"/>
      <c r="DD41" s="506"/>
      <c r="DE41" s="506"/>
      <c r="DF41" s="506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</row>
    <row r="42" spans="1:139" x14ac:dyDescent="0.25">
      <c r="A42" s="526">
        <v>1952</v>
      </c>
      <c r="B42" s="496">
        <v>38348.84210526316</v>
      </c>
      <c r="C42" s="496">
        <v>33200.394736842107</v>
      </c>
      <c r="D42" s="496">
        <v>71549.236842105267</v>
      </c>
      <c r="E42" s="527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  <c r="BX42" s="506"/>
      <c r="BY42" s="506"/>
      <c r="BZ42" s="506"/>
      <c r="CA42" s="506"/>
      <c r="CB42" s="506"/>
      <c r="CC42" s="506"/>
      <c r="CD42" s="506"/>
      <c r="CE42" s="506"/>
      <c r="CF42" s="506"/>
      <c r="CG42" s="506"/>
      <c r="CH42" s="506"/>
      <c r="CI42" s="506"/>
      <c r="CJ42" s="506"/>
      <c r="CK42" s="506"/>
      <c r="CL42" s="506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6"/>
      <c r="DA42" s="506"/>
      <c r="DB42" s="506"/>
      <c r="DC42" s="506"/>
      <c r="DD42" s="506"/>
      <c r="DE42" s="506"/>
      <c r="DF42" s="506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</row>
    <row r="43" spans="1:139" x14ac:dyDescent="0.25">
      <c r="A43" s="526">
        <v>1953</v>
      </c>
      <c r="B43" s="496">
        <v>39081.589743589742</v>
      </c>
      <c r="C43" s="496">
        <v>34532.461538461539</v>
      </c>
      <c r="D43" s="496">
        <v>73614.051282051281</v>
      </c>
      <c r="E43" s="527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6"/>
      <c r="BQ43" s="506"/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6"/>
      <c r="CG43" s="506"/>
      <c r="CH43" s="506"/>
      <c r="CI43" s="506"/>
      <c r="CJ43" s="506"/>
      <c r="CK43" s="506"/>
      <c r="CL43" s="506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6"/>
      <c r="DA43" s="506"/>
      <c r="DB43" s="506"/>
      <c r="DC43" s="506"/>
      <c r="DD43" s="506"/>
      <c r="DE43" s="506"/>
      <c r="DF43" s="506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</row>
    <row r="44" spans="1:139" x14ac:dyDescent="0.25">
      <c r="A44" s="526">
        <v>1954</v>
      </c>
      <c r="B44" s="496">
        <v>38927.574999999997</v>
      </c>
      <c r="C44" s="496">
        <v>35213.400000000009</v>
      </c>
      <c r="D44" s="496">
        <v>74140.975000000006</v>
      </c>
      <c r="E44" s="527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06"/>
      <c r="BG44" s="506"/>
      <c r="BH44" s="506"/>
      <c r="BI44" s="506"/>
      <c r="BJ44" s="506"/>
      <c r="BK44" s="506"/>
      <c r="BL44" s="506"/>
      <c r="BM44" s="506"/>
      <c r="BN44" s="506"/>
      <c r="BO44" s="506"/>
      <c r="BP44" s="506"/>
      <c r="BQ44" s="506"/>
      <c r="BR44" s="506"/>
      <c r="BS44" s="506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</row>
    <row r="45" spans="1:139" x14ac:dyDescent="0.25">
      <c r="A45" s="526">
        <v>1955</v>
      </c>
      <c r="B45" s="496">
        <v>39595.585365853658</v>
      </c>
      <c r="C45" s="496">
        <v>36161.024390243903</v>
      </c>
      <c r="D45" s="496">
        <v>75756.609756097561</v>
      </c>
      <c r="E45" s="527"/>
      <c r="G45" s="506"/>
      <c r="H45" s="506"/>
      <c r="I45" s="506"/>
      <c r="J45" s="506"/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06"/>
      <c r="Y45" s="506"/>
      <c r="Z45" s="506"/>
      <c r="AA45" s="506"/>
      <c r="AB45" s="506"/>
      <c r="AC45" s="506"/>
      <c r="AD45" s="506"/>
      <c r="AE45" s="506"/>
      <c r="AF45" s="506"/>
      <c r="AG45" s="506"/>
      <c r="AH45" s="506"/>
      <c r="AI45" s="506"/>
      <c r="AJ45" s="506"/>
      <c r="AK45" s="506"/>
      <c r="AL45" s="506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  <c r="BA45" s="506"/>
      <c r="BB45" s="506"/>
      <c r="BC45" s="506"/>
      <c r="BD45" s="506"/>
      <c r="BE45" s="506"/>
      <c r="BF45" s="506"/>
      <c r="BG45" s="506"/>
      <c r="BH45" s="506"/>
      <c r="BI45" s="506"/>
      <c r="BJ45" s="506"/>
      <c r="BK45" s="506"/>
      <c r="BL45" s="506"/>
      <c r="BM45" s="506"/>
      <c r="BN45" s="506"/>
      <c r="BO45" s="506"/>
      <c r="BP45" s="506"/>
      <c r="BQ45" s="506"/>
      <c r="BR45" s="506"/>
      <c r="BS45" s="506"/>
      <c r="BT45" s="506"/>
      <c r="BU45" s="506"/>
      <c r="BV45" s="506"/>
      <c r="BW45" s="506"/>
      <c r="BX45" s="506"/>
      <c r="BY45" s="506"/>
      <c r="BZ45" s="506"/>
      <c r="CA45" s="506"/>
      <c r="CB45" s="506"/>
      <c r="CC45" s="506"/>
      <c r="CD45" s="506"/>
      <c r="CE45" s="506"/>
      <c r="CF45" s="506"/>
      <c r="CG45" s="506"/>
      <c r="CH45" s="506"/>
      <c r="CI45" s="506"/>
      <c r="CJ45" s="506"/>
      <c r="CK45" s="506"/>
      <c r="CL45" s="506"/>
      <c r="CM45" s="506"/>
      <c r="CN45" s="506"/>
      <c r="CO45" s="506"/>
      <c r="CP45" s="506"/>
      <c r="CQ45" s="506"/>
      <c r="CR45" s="506"/>
      <c r="CS45" s="506"/>
      <c r="CT45" s="506"/>
      <c r="CU45" s="506"/>
      <c r="CV45" s="506"/>
      <c r="CW45" s="506"/>
      <c r="CX45" s="506"/>
      <c r="CY45" s="506"/>
      <c r="CZ45" s="506"/>
      <c r="DA45" s="506"/>
      <c r="DB45" s="506"/>
      <c r="DC45" s="506"/>
      <c r="DD45" s="506"/>
      <c r="DE45" s="506"/>
      <c r="DF45" s="506"/>
      <c r="DG45" s="506"/>
      <c r="DH45" s="506"/>
      <c r="DI45" s="506"/>
      <c r="DJ45" s="506"/>
      <c r="DK45" s="506"/>
      <c r="DL45" s="506"/>
      <c r="DM45" s="506"/>
      <c r="DN45" s="506"/>
      <c r="DO45" s="506"/>
      <c r="DP45" s="506"/>
      <c r="DQ45" s="506"/>
      <c r="DR45" s="506"/>
      <c r="DS45" s="506"/>
      <c r="DT45" s="506"/>
      <c r="DU45" s="506"/>
      <c r="DV45" s="506"/>
      <c r="DW45" s="506"/>
      <c r="DX45" s="506"/>
      <c r="DY45" s="506"/>
      <c r="DZ45" s="506"/>
      <c r="EA45" s="506"/>
      <c r="EB45" s="506"/>
      <c r="EC45" s="506"/>
      <c r="ED45" s="506"/>
      <c r="EE45" s="506"/>
      <c r="EF45" s="506"/>
      <c r="EG45" s="506"/>
      <c r="EH45" s="506"/>
      <c r="EI45" s="506"/>
    </row>
    <row r="46" spans="1:139" x14ac:dyDescent="0.25">
      <c r="A46" s="526">
        <v>1956</v>
      </c>
      <c r="B46" s="496">
        <v>40742.214285714283</v>
      </c>
      <c r="C46" s="496">
        <v>37265.500000000007</v>
      </c>
      <c r="D46" s="496">
        <v>78007.71428571429</v>
      </c>
      <c r="E46" s="527"/>
      <c r="G46" s="506"/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06"/>
      <c r="S46" s="506"/>
      <c r="T46" s="506"/>
      <c r="U46" s="506"/>
      <c r="V46" s="506"/>
      <c r="W46" s="506"/>
      <c r="X46" s="506"/>
      <c r="Y46" s="506"/>
      <c r="Z46" s="506"/>
      <c r="AA46" s="506"/>
      <c r="AB46" s="506"/>
      <c r="AC46" s="506"/>
      <c r="AD46" s="506"/>
      <c r="AE46" s="506"/>
      <c r="AF46" s="506"/>
      <c r="AG46" s="506"/>
      <c r="AH46" s="506"/>
      <c r="AI46" s="506"/>
      <c r="AJ46" s="506"/>
      <c r="AK46" s="506"/>
      <c r="AL46" s="506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6"/>
      <c r="AZ46" s="506"/>
      <c r="BA46" s="506"/>
      <c r="BB46" s="506"/>
      <c r="BC46" s="506"/>
      <c r="BD46" s="506"/>
      <c r="BE46" s="506"/>
      <c r="BF46" s="506"/>
      <c r="BG46" s="506"/>
      <c r="BH46" s="506"/>
      <c r="BI46" s="506"/>
      <c r="BJ46" s="506"/>
      <c r="BK46" s="506"/>
      <c r="BL46" s="506"/>
      <c r="BM46" s="506"/>
      <c r="BN46" s="506"/>
      <c r="BO46" s="506"/>
      <c r="BP46" s="506"/>
      <c r="BQ46" s="506"/>
      <c r="BR46" s="506"/>
      <c r="BS46" s="506"/>
      <c r="BT46" s="506"/>
      <c r="BU46" s="506"/>
      <c r="BV46" s="506"/>
      <c r="BW46" s="506"/>
      <c r="BX46" s="506"/>
      <c r="BY46" s="506"/>
      <c r="BZ46" s="506"/>
      <c r="CA46" s="506"/>
      <c r="CB46" s="506"/>
      <c r="CC46" s="506"/>
      <c r="CD46" s="506"/>
      <c r="CE46" s="506"/>
      <c r="CF46" s="506"/>
      <c r="CG46" s="506"/>
      <c r="CH46" s="506"/>
      <c r="CI46" s="506"/>
      <c r="CJ46" s="506"/>
      <c r="CK46" s="506"/>
      <c r="CL46" s="506"/>
      <c r="CM46" s="506"/>
      <c r="CN46" s="506"/>
      <c r="CO46" s="506"/>
      <c r="CP46" s="506"/>
      <c r="CQ46" s="506"/>
      <c r="CR46" s="506"/>
      <c r="CS46" s="506"/>
      <c r="CT46" s="506"/>
      <c r="CU46" s="506"/>
      <c r="CV46" s="506"/>
      <c r="CW46" s="506"/>
      <c r="CX46" s="506"/>
      <c r="CY46" s="506"/>
      <c r="CZ46" s="506"/>
      <c r="DA46" s="506"/>
      <c r="DB46" s="506"/>
      <c r="DC46" s="506"/>
      <c r="DD46" s="506"/>
      <c r="DE46" s="506"/>
      <c r="DF46" s="506"/>
      <c r="DG46" s="506"/>
      <c r="DH46" s="506"/>
      <c r="DI46" s="506"/>
      <c r="DJ46" s="506"/>
      <c r="DK46" s="506"/>
      <c r="DL46" s="506"/>
      <c r="DM46" s="506"/>
      <c r="DN46" s="506"/>
      <c r="DO46" s="506"/>
      <c r="DP46" s="506"/>
      <c r="DQ46" s="506"/>
      <c r="DR46" s="506"/>
      <c r="DS46" s="506"/>
      <c r="DT46" s="506"/>
      <c r="DU46" s="506"/>
      <c r="DV46" s="506"/>
      <c r="DW46" s="506"/>
      <c r="DX46" s="506"/>
      <c r="DY46" s="506"/>
      <c r="DZ46" s="506"/>
      <c r="EA46" s="506"/>
      <c r="EB46" s="506"/>
      <c r="EC46" s="506"/>
      <c r="ED46" s="506"/>
      <c r="EE46" s="506"/>
      <c r="EF46" s="506"/>
      <c r="EG46" s="506"/>
      <c r="EH46" s="506"/>
      <c r="EI46" s="506"/>
    </row>
    <row r="47" spans="1:139" x14ac:dyDescent="0.25">
      <c r="A47" s="526">
        <v>1957</v>
      </c>
      <c r="B47" s="496">
        <v>41125.186046511626</v>
      </c>
      <c r="C47" s="496">
        <v>37814.558139534878</v>
      </c>
      <c r="D47" s="496">
        <v>78939.744186046504</v>
      </c>
      <c r="E47" s="527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06"/>
      <c r="BG47" s="506"/>
      <c r="BH47" s="506"/>
      <c r="BI47" s="506"/>
      <c r="BJ47" s="506"/>
      <c r="BK47" s="506"/>
      <c r="BL47" s="506"/>
      <c r="BM47" s="506"/>
      <c r="BN47" s="506"/>
      <c r="BO47" s="506"/>
      <c r="BP47" s="506"/>
      <c r="BQ47" s="506"/>
      <c r="BR47" s="506"/>
      <c r="BS47" s="506"/>
      <c r="BT47" s="506"/>
      <c r="BU47" s="506"/>
      <c r="BV47" s="506"/>
      <c r="BW47" s="506"/>
      <c r="BX47" s="506"/>
      <c r="BY47" s="506"/>
      <c r="BZ47" s="506"/>
      <c r="CA47" s="506"/>
      <c r="CB47" s="506"/>
      <c r="CC47" s="506"/>
      <c r="CD47" s="506"/>
      <c r="CE47" s="506"/>
      <c r="CF47" s="506"/>
      <c r="CG47" s="506"/>
      <c r="CH47" s="506"/>
      <c r="CI47" s="506"/>
      <c r="CJ47" s="506"/>
      <c r="CK47" s="506"/>
      <c r="CL47" s="506"/>
      <c r="CM47" s="506"/>
      <c r="CN47" s="506"/>
      <c r="CO47" s="506"/>
      <c r="CP47" s="506"/>
      <c r="CQ47" s="506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6"/>
      <c r="DF47" s="506"/>
      <c r="DG47" s="506"/>
      <c r="DH47" s="506"/>
      <c r="DI47" s="506"/>
      <c r="DJ47" s="506"/>
      <c r="DK47" s="506"/>
      <c r="DL47" s="506"/>
      <c r="DM47" s="506"/>
      <c r="DN47" s="506"/>
      <c r="DO47" s="506"/>
      <c r="DP47" s="506"/>
      <c r="DQ47" s="506"/>
      <c r="DR47" s="506"/>
      <c r="DS47" s="506"/>
      <c r="DT47" s="506"/>
      <c r="DU47" s="506"/>
      <c r="DV47" s="506"/>
      <c r="DW47" s="506"/>
      <c r="DX47" s="506"/>
      <c r="DY47" s="506"/>
      <c r="DZ47" s="506"/>
      <c r="EA47" s="506"/>
      <c r="EB47" s="506"/>
      <c r="EC47" s="506"/>
      <c r="ED47" s="506"/>
      <c r="EE47" s="506"/>
      <c r="EF47" s="506"/>
      <c r="EG47" s="506"/>
      <c r="EH47" s="506"/>
      <c r="EI47" s="506"/>
    </row>
    <row r="48" spans="1:139" x14ac:dyDescent="0.25">
      <c r="A48" s="526">
        <v>1958</v>
      </c>
      <c r="B48" s="496">
        <v>39869.568181818184</v>
      </c>
      <c r="C48" s="496">
        <v>37927.38636363636</v>
      </c>
      <c r="D48" s="496">
        <v>77796.954545454544</v>
      </c>
      <c r="E48" s="527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  <c r="BA48" s="506"/>
      <c r="BB48" s="506"/>
      <c r="BC48" s="506"/>
      <c r="BD48" s="506"/>
      <c r="BE48" s="506"/>
      <c r="BF48" s="506"/>
      <c r="BG48" s="506"/>
      <c r="BH48" s="506"/>
      <c r="BI48" s="506"/>
      <c r="BJ48" s="506"/>
      <c r="BK48" s="506"/>
      <c r="BL48" s="506"/>
      <c r="BM48" s="506"/>
      <c r="BN48" s="506"/>
      <c r="BO48" s="506"/>
      <c r="BP48" s="506"/>
      <c r="BQ48" s="506"/>
      <c r="BR48" s="506"/>
      <c r="BS48" s="506"/>
      <c r="BT48" s="506"/>
      <c r="BU48" s="506"/>
      <c r="BV48" s="506"/>
      <c r="BW48" s="506"/>
      <c r="BX48" s="506"/>
      <c r="BY48" s="506"/>
      <c r="BZ48" s="506"/>
      <c r="CA48" s="506"/>
      <c r="CB48" s="506"/>
      <c r="CC48" s="506"/>
      <c r="CD48" s="506"/>
      <c r="CE48" s="506"/>
      <c r="CF48" s="506"/>
      <c r="CG48" s="506"/>
      <c r="CH48" s="506"/>
      <c r="CI48" s="506"/>
      <c r="CJ48" s="506"/>
      <c r="CK48" s="506"/>
      <c r="CL48" s="506"/>
      <c r="CM48" s="506"/>
      <c r="CN48" s="506"/>
      <c r="CO48" s="506"/>
      <c r="CP48" s="506"/>
      <c r="CQ48" s="506"/>
      <c r="CR48" s="506"/>
      <c r="CS48" s="506"/>
      <c r="CT48" s="506"/>
      <c r="CU48" s="506"/>
      <c r="CV48" s="506"/>
      <c r="CW48" s="506"/>
      <c r="CX48" s="506"/>
      <c r="CY48" s="506"/>
      <c r="CZ48" s="506"/>
      <c r="DA48" s="506"/>
      <c r="DB48" s="506"/>
      <c r="DC48" s="506"/>
      <c r="DD48" s="506"/>
      <c r="DE48" s="506"/>
      <c r="DF48" s="506"/>
      <c r="DG48" s="506"/>
      <c r="DH48" s="506"/>
      <c r="DI48" s="506"/>
      <c r="DJ48" s="506"/>
      <c r="DK48" s="506"/>
      <c r="DL48" s="506"/>
      <c r="DM48" s="506"/>
      <c r="DN48" s="506"/>
      <c r="DO48" s="506"/>
      <c r="DP48" s="506"/>
      <c r="DQ48" s="506"/>
      <c r="DR48" s="506"/>
      <c r="DS48" s="506"/>
      <c r="DT48" s="506"/>
      <c r="DU48" s="506"/>
      <c r="DV48" s="506"/>
      <c r="DW48" s="506"/>
      <c r="DX48" s="506"/>
      <c r="DY48" s="506"/>
      <c r="DZ48" s="506"/>
      <c r="EA48" s="506"/>
      <c r="EB48" s="506"/>
      <c r="EC48" s="506"/>
      <c r="ED48" s="506"/>
      <c r="EE48" s="506"/>
      <c r="EF48" s="506"/>
      <c r="EG48" s="506"/>
      <c r="EH48" s="506"/>
      <c r="EI48" s="506"/>
    </row>
    <row r="49" spans="1:139" x14ac:dyDescent="0.25">
      <c r="A49" s="526">
        <v>1959</v>
      </c>
      <c r="B49" s="496">
        <v>38741.311111111114</v>
      </c>
      <c r="C49" s="496">
        <v>37165.933333333342</v>
      </c>
      <c r="D49" s="496">
        <v>75907.244444444455</v>
      </c>
      <c r="E49" s="527"/>
      <c r="G49" s="506"/>
      <c r="H49" s="506"/>
      <c r="I49" s="506"/>
      <c r="J49" s="506"/>
      <c r="K49" s="506"/>
      <c r="L49" s="506"/>
      <c r="M49" s="506"/>
      <c r="N49" s="506"/>
      <c r="O49" s="506"/>
      <c r="P49" s="506"/>
      <c r="Q49" s="506"/>
      <c r="R49" s="506"/>
      <c r="S49" s="506"/>
      <c r="T49" s="506"/>
      <c r="U49" s="506"/>
      <c r="V49" s="506"/>
      <c r="W49" s="506"/>
      <c r="X49" s="506"/>
      <c r="Y49" s="506"/>
      <c r="Z49" s="506"/>
      <c r="AA49" s="506"/>
      <c r="AB49" s="506"/>
      <c r="AC49" s="50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6"/>
      <c r="AU49" s="506"/>
      <c r="AV49" s="506"/>
      <c r="AW49" s="506"/>
      <c r="AX49" s="506"/>
      <c r="AY49" s="506"/>
      <c r="AZ49" s="506"/>
      <c r="BA49" s="506"/>
      <c r="BB49" s="506"/>
      <c r="BC49" s="506"/>
      <c r="BD49" s="506"/>
      <c r="BE49" s="506"/>
      <c r="BF49" s="506"/>
      <c r="BG49" s="506"/>
      <c r="BH49" s="506"/>
      <c r="BI49" s="506"/>
      <c r="BJ49" s="506"/>
      <c r="BK49" s="506"/>
      <c r="BL49" s="506"/>
      <c r="BM49" s="506"/>
      <c r="BN49" s="506"/>
      <c r="BO49" s="506"/>
      <c r="BP49" s="506"/>
      <c r="BQ49" s="506"/>
      <c r="BR49" s="506"/>
      <c r="BS49" s="506"/>
      <c r="BT49" s="506"/>
      <c r="BU49" s="506"/>
      <c r="BV49" s="506"/>
      <c r="BW49" s="506"/>
      <c r="BX49" s="506"/>
      <c r="BY49" s="506"/>
      <c r="BZ49" s="506"/>
      <c r="CA49" s="506"/>
      <c r="CB49" s="506"/>
      <c r="CC49" s="506"/>
      <c r="CD49" s="506"/>
      <c r="CE49" s="506"/>
      <c r="CF49" s="506"/>
      <c r="CG49" s="506"/>
      <c r="CH49" s="506"/>
      <c r="CI49" s="506"/>
      <c r="CJ49" s="506"/>
      <c r="CK49" s="506"/>
      <c r="CL49" s="506"/>
      <c r="CM49" s="506"/>
      <c r="CN49" s="506"/>
      <c r="CO49" s="506"/>
      <c r="CP49" s="506"/>
      <c r="CQ49" s="506"/>
      <c r="CR49" s="506"/>
      <c r="CS49" s="506"/>
      <c r="CT49" s="506"/>
      <c r="CU49" s="506"/>
      <c r="CV49" s="506"/>
      <c r="CW49" s="506"/>
      <c r="CX49" s="506"/>
      <c r="CY49" s="506"/>
      <c r="CZ49" s="506"/>
      <c r="DA49" s="506"/>
      <c r="DB49" s="506"/>
      <c r="DC49" s="506"/>
      <c r="DD49" s="506"/>
      <c r="DE49" s="506"/>
      <c r="DF49" s="506"/>
      <c r="DG49" s="506"/>
      <c r="DH49" s="506"/>
      <c r="DI49" s="506"/>
      <c r="DJ49" s="506"/>
      <c r="DK49" s="506"/>
      <c r="DL49" s="506"/>
      <c r="DM49" s="506"/>
      <c r="DN49" s="506"/>
      <c r="DO49" s="506"/>
      <c r="DP49" s="506"/>
      <c r="DQ49" s="506"/>
      <c r="DR49" s="506"/>
      <c r="DS49" s="506"/>
      <c r="DT49" s="506"/>
      <c r="DU49" s="506"/>
      <c r="DV49" s="506"/>
      <c r="DW49" s="506"/>
      <c r="DX49" s="506"/>
      <c r="DY49" s="506"/>
      <c r="DZ49" s="506"/>
      <c r="EA49" s="506"/>
      <c r="EB49" s="506"/>
      <c r="EC49" s="506"/>
      <c r="ED49" s="506"/>
      <c r="EE49" s="506"/>
      <c r="EF49" s="506"/>
      <c r="EG49" s="506"/>
      <c r="EH49" s="506"/>
      <c r="EI49" s="506"/>
    </row>
    <row r="50" spans="1:139" x14ac:dyDescent="0.25">
      <c r="A50" s="526">
        <v>1960</v>
      </c>
      <c r="B50" s="496">
        <v>36930.760869565216</v>
      </c>
      <c r="C50" s="496">
        <v>36119.956521739135</v>
      </c>
      <c r="D50" s="496">
        <v>73050.717391304352</v>
      </c>
      <c r="E50" s="527"/>
      <c r="G50" s="506"/>
      <c r="H50" s="506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  <c r="BE50" s="506"/>
      <c r="BF50" s="506"/>
      <c r="BG50" s="506"/>
      <c r="BH50" s="506"/>
      <c r="BI50" s="506"/>
      <c r="BJ50" s="506"/>
      <c r="BK50" s="506"/>
      <c r="BL50" s="506"/>
      <c r="BM50" s="506"/>
      <c r="BN50" s="506"/>
      <c r="BO50" s="506"/>
      <c r="BP50" s="506"/>
      <c r="BQ50" s="506"/>
      <c r="BR50" s="506"/>
      <c r="BS50" s="506"/>
      <c r="BT50" s="506"/>
      <c r="BU50" s="506"/>
      <c r="BV50" s="506"/>
      <c r="BW50" s="506"/>
      <c r="BX50" s="506"/>
      <c r="BY50" s="506"/>
      <c r="BZ50" s="506"/>
      <c r="CA50" s="506"/>
      <c r="CB50" s="506"/>
      <c r="CC50" s="506"/>
      <c r="CD50" s="506"/>
      <c r="CE50" s="506"/>
      <c r="CF50" s="506"/>
      <c r="CG50" s="506"/>
      <c r="CH50" s="506"/>
      <c r="CI50" s="506"/>
      <c r="CJ50" s="506"/>
      <c r="CK50" s="506"/>
      <c r="CL50" s="506"/>
      <c r="CM50" s="506"/>
      <c r="CN50" s="506"/>
      <c r="CO50" s="506"/>
      <c r="CP50" s="506"/>
      <c r="CQ50" s="506"/>
      <c r="CR50" s="506"/>
      <c r="CS50" s="506"/>
      <c r="CT50" s="506"/>
      <c r="CU50" s="506"/>
      <c r="CV50" s="506"/>
      <c r="CW50" s="506"/>
      <c r="CX50" s="506"/>
      <c r="CY50" s="506"/>
      <c r="CZ50" s="506"/>
      <c r="DA50" s="506"/>
      <c r="DB50" s="506"/>
      <c r="DC50" s="506"/>
      <c r="DD50" s="506"/>
      <c r="DE50" s="506"/>
      <c r="DF50" s="506"/>
      <c r="DG50" s="506"/>
      <c r="DH50" s="506"/>
      <c r="DI50" s="506"/>
      <c r="DJ50" s="506"/>
      <c r="DK50" s="506"/>
      <c r="DL50" s="506"/>
      <c r="DM50" s="506"/>
      <c r="DN50" s="506"/>
      <c r="DO50" s="506"/>
      <c r="DP50" s="506"/>
      <c r="DQ50" s="506"/>
      <c r="DR50" s="506"/>
      <c r="DS50" s="506"/>
      <c r="DT50" s="506"/>
      <c r="DU50" s="506"/>
      <c r="DV50" s="506"/>
      <c r="DW50" s="506"/>
      <c r="DX50" s="506"/>
      <c r="DY50" s="506"/>
      <c r="DZ50" s="506"/>
      <c r="EA50" s="506"/>
      <c r="EB50" s="506"/>
      <c r="EC50" s="506"/>
      <c r="ED50" s="506"/>
      <c r="EE50" s="506"/>
      <c r="EF50" s="506"/>
      <c r="EG50" s="506"/>
      <c r="EH50" s="506"/>
      <c r="EI50" s="506"/>
    </row>
    <row r="51" spans="1:139" x14ac:dyDescent="0.25">
      <c r="A51" s="526">
        <v>1961</v>
      </c>
      <c r="B51" s="496">
        <v>37495.255319148935</v>
      </c>
      <c r="C51" s="496">
        <v>36742.446808510642</v>
      </c>
      <c r="D51" s="496">
        <v>74237.702127659577</v>
      </c>
      <c r="E51" s="527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  <c r="BE51" s="506"/>
      <c r="BF51" s="506"/>
      <c r="BG51" s="506"/>
      <c r="BH51" s="506"/>
      <c r="BI51" s="506"/>
      <c r="BJ51" s="506"/>
      <c r="BK51" s="506"/>
      <c r="BL51" s="506"/>
      <c r="BM51" s="506"/>
      <c r="BN51" s="506"/>
      <c r="BO51" s="506"/>
      <c r="BP51" s="506"/>
      <c r="BQ51" s="506"/>
      <c r="BR51" s="506"/>
      <c r="BS51" s="506"/>
      <c r="BT51" s="506"/>
      <c r="BU51" s="506"/>
      <c r="BV51" s="506"/>
      <c r="BW51" s="506"/>
      <c r="BX51" s="506"/>
      <c r="BY51" s="506"/>
      <c r="BZ51" s="506"/>
      <c r="CA51" s="506"/>
      <c r="CB51" s="506"/>
      <c r="CC51" s="506"/>
      <c r="CD51" s="506"/>
      <c r="CE51" s="506"/>
      <c r="CF51" s="506"/>
      <c r="CG51" s="506"/>
      <c r="CH51" s="506"/>
      <c r="CI51" s="506"/>
      <c r="CJ51" s="506"/>
      <c r="CK51" s="506"/>
      <c r="CL51" s="506"/>
      <c r="CM51" s="506"/>
      <c r="CN51" s="506"/>
      <c r="CO51" s="506"/>
      <c r="CP51" s="506"/>
      <c r="CQ51" s="506"/>
      <c r="CR51" s="506"/>
      <c r="CS51" s="506"/>
      <c r="CT51" s="506"/>
      <c r="CU51" s="506"/>
      <c r="CV51" s="506"/>
      <c r="CW51" s="506"/>
      <c r="CX51" s="506"/>
      <c r="CY51" s="506"/>
      <c r="CZ51" s="506"/>
      <c r="DA51" s="506"/>
      <c r="DB51" s="506"/>
      <c r="DC51" s="506"/>
      <c r="DD51" s="506"/>
      <c r="DE51" s="506"/>
      <c r="DF51" s="506"/>
      <c r="DG51" s="506"/>
      <c r="DH51" s="506"/>
      <c r="DI51" s="506"/>
      <c r="DJ51" s="506"/>
      <c r="DK51" s="506"/>
      <c r="DL51" s="506"/>
      <c r="DM51" s="506"/>
      <c r="DN51" s="506"/>
      <c r="DO51" s="506"/>
      <c r="DP51" s="506"/>
      <c r="DQ51" s="506"/>
      <c r="DR51" s="506"/>
      <c r="DS51" s="506"/>
      <c r="DT51" s="506"/>
      <c r="DU51" s="506"/>
      <c r="DV51" s="506"/>
      <c r="DW51" s="506"/>
      <c r="DX51" s="506"/>
      <c r="DY51" s="506"/>
      <c r="DZ51" s="506"/>
      <c r="EA51" s="506"/>
      <c r="EB51" s="506"/>
      <c r="EC51" s="506"/>
      <c r="ED51" s="506"/>
      <c r="EE51" s="506"/>
      <c r="EF51" s="506"/>
      <c r="EG51" s="506"/>
      <c r="EH51" s="506"/>
      <c r="EI51" s="506"/>
    </row>
    <row r="52" spans="1:139" x14ac:dyDescent="0.25">
      <c r="A52" s="526">
        <v>1962</v>
      </c>
      <c r="B52" s="496">
        <v>37728.5</v>
      </c>
      <c r="C52" s="496">
        <v>36730.479166666657</v>
      </c>
      <c r="D52" s="496">
        <v>74458.979166666657</v>
      </c>
      <c r="E52" s="527"/>
      <c r="G52" s="506"/>
      <c r="H52" s="506"/>
      <c r="I52" s="506"/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506"/>
      <c r="U52" s="506"/>
      <c r="V52" s="506"/>
      <c r="W52" s="506"/>
      <c r="X52" s="506"/>
      <c r="Y52" s="506"/>
      <c r="Z52" s="506"/>
      <c r="AA52" s="506"/>
      <c r="AB52" s="506"/>
      <c r="AC52" s="506"/>
      <c r="AD52" s="506"/>
      <c r="AE52" s="506"/>
      <c r="AF52" s="506"/>
      <c r="AG52" s="506"/>
      <c r="AH52" s="506"/>
      <c r="AI52" s="506"/>
      <c r="AJ52" s="506"/>
      <c r="AK52" s="506"/>
      <c r="AL52" s="506"/>
      <c r="AM52" s="506"/>
      <c r="AN52" s="506"/>
      <c r="AO52" s="506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  <c r="BA52" s="506"/>
      <c r="BB52" s="506"/>
      <c r="BC52" s="506"/>
      <c r="BD52" s="506"/>
      <c r="BE52" s="506"/>
      <c r="BF52" s="506"/>
      <c r="BG52" s="506"/>
      <c r="BH52" s="506"/>
      <c r="BI52" s="506"/>
      <c r="BJ52" s="506"/>
      <c r="BK52" s="506"/>
      <c r="BL52" s="506"/>
      <c r="BM52" s="506"/>
      <c r="BN52" s="506"/>
      <c r="BO52" s="506"/>
      <c r="BP52" s="506"/>
      <c r="BQ52" s="506"/>
      <c r="BR52" s="506"/>
      <c r="BS52" s="506"/>
      <c r="BT52" s="506"/>
      <c r="BU52" s="506"/>
      <c r="BV52" s="506"/>
      <c r="BW52" s="506"/>
      <c r="BX52" s="506"/>
      <c r="BY52" s="506"/>
      <c r="BZ52" s="506"/>
      <c r="CA52" s="506"/>
      <c r="CB52" s="506"/>
      <c r="CC52" s="506"/>
      <c r="CD52" s="506"/>
      <c r="CE52" s="506"/>
      <c r="CF52" s="506"/>
      <c r="CG52" s="506"/>
      <c r="CH52" s="506"/>
      <c r="CI52" s="506"/>
      <c r="CJ52" s="506"/>
      <c r="CK52" s="506"/>
      <c r="CL52" s="506"/>
      <c r="CM52" s="506"/>
      <c r="CN52" s="506"/>
      <c r="CO52" s="506"/>
      <c r="CP52" s="506"/>
      <c r="CQ52" s="506"/>
      <c r="CR52" s="506"/>
      <c r="CS52" s="506"/>
      <c r="CT52" s="506"/>
      <c r="CU52" s="506"/>
      <c r="CV52" s="506"/>
      <c r="CW52" s="506"/>
      <c r="CX52" s="506"/>
      <c r="CY52" s="506"/>
      <c r="CZ52" s="506"/>
      <c r="DA52" s="506"/>
      <c r="DB52" s="506"/>
      <c r="DC52" s="506"/>
      <c r="DD52" s="506"/>
      <c r="DE52" s="506"/>
      <c r="DF52" s="506"/>
      <c r="DG52" s="506"/>
      <c r="DH52" s="506"/>
      <c r="DI52" s="506"/>
      <c r="DJ52" s="506"/>
      <c r="DK52" s="506"/>
      <c r="DL52" s="506"/>
      <c r="DM52" s="506"/>
      <c r="DN52" s="506"/>
      <c r="DO52" s="506"/>
      <c r="DP52" s="506"/>
      <c r="DQ52" s="506"/>
      <c r="DR52" s="506"/>
      <c r="DS52" s="506"/>
      <c r="DT52" s="506"/>
      <c r="DU52" s="506"/>
      <c r="DV52" s="506"/>
      <c r="DW52" s="506"/>
      <c r="DX52" s="506"/>
      <c r="DY52" s="506"/>
      <c r="DZ52" s="506"/>
      <c r="EA52" s="506"/>
      <c r="EB52" s="506"/>
      <c r="EC52" s="506"/>
      <c r="ED52" s="506"/>
      <c r="EE52" s="506"/>
      <c r="EF52" s="506"/>
      <c r="EG52" s="506"/>
      <c r="EH52" s="506"/>
      <c r="EI52" s="506"/>
    </row>
    <row r="53" spans="1:139" x14ac:dyDescent="0.25">
      <c r="A53" s="526">
        <v>1963</v>
      </c>
      <c r="B53" s="496">
        <v>36298.959183673469</v>
      </c>
      <c r="C53" s="496">
        <v>35890.428571428572</v>
      </c>
      <c r="D53" s="496">
        <v>72189.387755102041</v>
      </c>
      <c r="E53" s="527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506"/>
      <c r="W53" s="506"/>
      <c r="X53" s="506"/>
      <c r="Y53" s="506"/>
      <c r="Z53" s="506"/>
      <c r="AA53" s="506"/>
      <c r="AB53" s="506"/>
      <c r="AC53" s="506"/>
      <c r="AD53" s="506"/>
      <c r="AE53" s="506"/>
      <c r="AF53" s="506"/>
      <c r="AG53" s="506"/>
      <c r="AH53" s="506"/>
      <c r="AI53" s="506"/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6"/>
      <c r="AU53" s="506"/>
      <c r="AV53" s="506"/>
      <c r="AW53" s="506"/>
      <c r="AX53" s="506"/>
      <c r="AY53" s="506"/>
      <c r="AZ53" s="506"/>
      <c r="BA53" s="506"/>
      <c r="BB53" s="506"/>
      <c r="BC53" s="506"/>
      <c r="BD53" s="506"/>
      <c r="BE53" s="506"/>
      <c r="BF53" s="506"/>
      <c r="BG53" s="506"/>
      <c r="BH53" s="506"/>
      <c r="BI53" s="506"/>
      <c r="BJ53" s="506"/>
      <c r="BK53" s="506"/>
      <c r="BL53" s="506"/>
      <c r="BM53" s="506"/>
      <c r="BN53" s="506"/>
      <c r="BO53" s="506"/>
      <c r="BP53" s="506"/>
      <c r="BQ53" s="506"/>
      <c r="BR53" s="506"/>
      <c r="BS53" s="506"/>
      <c r="BT53" s="506"/>
      <c r="BU53" s="506"/>
      <c r="BV53" s="506"/>
      <c r="BW53" s="506"/>
      <c r="BX53" s="506"/>
      <c r="BY53" s="506"/>
      <c r="BZ53" s="506"/>
      <c r="CA53" s="506"/>
      <c r="CB53" s="506"/>
      <c r="CC53" s="506"/>
      <c r="CD53" s="506"/>
      <c r="CE53" s="506"/>
      <c r="CF53" s="506"/>
      <c r="CG53" s="506"/>
      <c r="CH53" s="506"/>
      <c r="CI53" s="506"/>
      <c r="CJ53" s="506"/>
      <c r="CK53" s="506"/>
      <c r="CL53" s="506"/>
      <c r="CM53" s="506"/>
      <c r="CN53" s="506"/>
      <c r="CO53" s="506"/>
      <c r="CP53" s="506"/>
      <c r="CQ53" s="506"/>
      <c r="CR53" s="506"/>
      <c r="CS53" s="506"/>
      <c r="CT53" s="506"/>
      <c r="CU53" s="506"/>
      <c r="CV53" s="506"/>
      <c r="CW53" s="506"/>
      <c r="CX53" s="506"/>
      <c r="CY53" s="506"/>
      <c r="CZ53" s="506"/>
      <c r="DA53" s="506"/>
      <c r="DB53" s="506"/>
      <c r="DC53" s="506"/>
      <c r="DD53" s="506"/>
      <c r="DE53" s="506"/>
      <c r="DF53" s="506"/>
      <c r="DG53" s="506"/>
      <c r="DH53" s="506"/>
      <c r="DI53" s="506"/>
      <c r="DJ53" s="506"/>
      <c r="DK53" s="506"/>
      <c r="DL53" s="506"/>
      <c r="DM53" s="506"/>
      <c r="DN53" s="506"/>
      <c r="DO53" s="506"/>
      <c r="DP53" s="506"/>
      <c r="DQ53" s="506"/>
      <c r="DR53" s="506"/>
      <c r="DS53" s="506"/>
      <c r="DT53" s="506"/>
      <c r="DU53" s="506"/>
      <c r="DV53" s="506"/>
      <c r="DW53" s="506"/>
      <c r="DX53" s="506"/>
      <c r="DY53" s="506"/>
      <c r="DZ53" s="506"/>
      <c r="EA53" s="506"/>
      <c r="EB53" s="506"/>
      <c r="EC53" s="506"/>
      <c r="ED53" s="506"/>
      <c r="EE53" s="506"/>
      <c r="EF53" s="506"/>
      <c r="EG53" s="506"/>
      <c r="EH53" s="506"/>
      <c r="EI53" s="506"/>
    </row>
    <row r="54" spans="1:139" x14ac:dyDescent="0.25">
      <c r="A54" s="526">
        <v>1964</v>
      </c>
      <c r="B54" s="496">
        <v>37678.720000000001</v>
      </c>
      <c r="C54" s="496">
        <v>37606.820000000007</v>
      </c>
      <c r="D54" s="496">
        <v>75285.540000000008</v>
      </c>
      <c r="E54" s="527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506"/>
      <c r="W54" s="506"/>
      <c r="X54" s="506"/>
      <c r="Y54" s="506"/>
      <c r="Z54" s="506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  <c r="BA54" s="506"/>
      <c r="BB54" s="506"/>
      <c r="BC54" s="506"/>
      <c r="BD54" s="506"/>
      <c r="BE54" s="506"/>
      <c r="BF54" s="506"/>
      <c r="BG54" s="506"/>
      <c r="BH54" s="506"/>
      <c r="BI54" s="506"/>
      <c r="BJ54" s="506"/>
      <c r="BK54" s="506"/>
      <c r="BL54" s="506"/>
      <c r="BM54" s="506"/>
      <c r="BN54" s="506"/>
      <c r="BO54" s="506"/>
      <c r="BP54" s="506"/>
      <c r="BQ54" s="506"/>
      <c r="BR54" s="506"/>
      <c r="BS54" s="506"/>
      <c r="BT54" s="506"/>
      <c r="BU54" s="506"/>
      <c r="BV54" s="506"/>
      <c r="BW54" s="506"/>
      <c r="BX54" s="506"/>
      <c r="BY54" s="506"/>
      <c r="BZ54" s="506"/>
      <c r="CA54" s="506"/>
      <c r="CB54" s="506"/>
      <c r="CC54" s="506"/>
      <c r="CD54" s="506"/>
      <c r="CE54" s="506"/>
      <c r="CF54" s="506"/>
      <c r="CG54" s="506"/>
      <c r="CH54" s="506"/>
      <c r="CI54" s="506"/>
      <c r="CJ54" s="506"/>
      <c r="CK54" s="506"/>
      <c r="CL54" s="506"/>
      <c r="CM54" s="506"/>
      <c r="CN54" s="506"/>
      <c r="CO54" s="506"/>
      <c r="CP54" s="506"/>
      <c r="CQ54" s="506"/>
      <c r="CR54" s="506"/>
      <c r="CS54" s="506"/>
      <c r="CT54" s="506"/>
      <c r="CU54" s="506"/>
      <c r="CV54" s="506"/>
      <c r="CW54" s="506"/>
      <c r="CX54" s="506"/>
      <c r="CY54" s="506"/>
      <c r="CZ54" s="506"/>
      <c r="DA54" s="506"/>
      <c r="DB54" s="506"/>
      <c r="DC54" s="506"/>
      <c r="DD54" s="506"/>
      <c r="DE54" s="506"/>
      <c r="DF54" s="506"/>
      <c r="DG54" s="506"/>
      <c r="DH54" s="506"/>
      <c r="DI54" s="506"/>
      <c r="DJ54" s="506"/>
      <c r="DK54" s="506"/>
      <c r="DL54" s="506"/>
      <c r="DM54" s="506"/>
      <c r="DN54" s="506"/>
      <c r="DO54" s="506"/>
      <c r="DP54" s="506"/>
      <c r="DQ54" s="506"/>
      <c r="DR54" s="506"/>
      <c r="DS54" s="506"/>
      <c r="DT54" s="506"/>
      <c r="DU54" s="506"/>
      <c r="DV54" s="506"/>
      <c r="DW54" s="506"/>
      <c r="DX54" s="506"/>
      <c r="DY54" s="506"/>
      <c r="DZ54" s="506"/>
      <c r="EA54" s="506"/>
      <c r="EB54" s="506"/>
      <c r="EC54" s="506"/>
      <c r="ED54" s="506"/>
      <c r="EE54" s="506"/>
      <c r="EF54" s="506"/>
      <c r="EG54" s="506"/>
      <c r="EH54" s="506"/>
      <c r="EI54" s="506"/>
    </row>
    <row r="55" spans="1:139" x14ac:dyDescent="0.25">
      <c r="A55" s="526">
        <v>1965</v>
      </c>
      <c r="B55" s="496">
        <v>38246.960784313727</v>
      </c>
      <c r="C55" s="496">
        <v>38139.176470588231</v>
      </c>
      <c r="D55" s="496">
        <v>76386.137254901958</v>
      </c>
      <c r="E55" s="527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  <c r="BA55" s="506"/>
      <c r="BB55" s="506"/>
      <c r="BC55" s="506"/>
      <c r="BD55" s="506"/>
      <c r="BE55" s="506"/>
      <c r="BF55" s="506"/>
      <c r="BG55" s="506"/>
      <c r="BH55" s="506"/>
      <c r="BI55" s="506"/>
      <c r="BJ55" s="506"/>
      <c r="BK55" s="506"/>
      <c r="BL55" s="506"/>
      <c r="BM55" s="506"/>
      <c r="BN55" s="506"/>
      <c r="BO55" s="506"/>
      <c r="BP55" s="506"/>
      <c r="BQ55" s="506"/>
      <c r="BR55" s="506"/>
      <c r="BS55" s="506"/>
      <c r="BT55" s="506"/>
      <c r="BU55" s="506"/>
      <c r="BV55" s="506"/>
      <c r="BW55" s="506"/>
      <c r="BX55" s="506"/>
      <c r="BY55" s="506"/>
      <c r="BZ55" s="506"/>
      <c r="CA55" s="506"/>
      <c r="CB55" s="506"/>
      <c r="CC55" s="506"/>
      <c r="CD55" s="506"/>
      <c r="CE55" s="506"/>
      <c r="CF55" s="506"/>
      <c r="CG55" s="506"/>
      <c r="CH55" s="506"/>
      <c r="CI55" s="506"/>
      <c r="CJ55" s="506"/>
      <c r="CK55" s="506"/>
      <c r="CL55" s="506"/>
      <c r="CM55" s="506"/>
      <c r="CN55" s="506"/>
      <c r="CO55" s="506"/>
      <c r="CP55" s="506"/>
      <c r="CQ55" s="506"/>
      <c r="CR55" s="506"/>
      <c r="CS55" s="506"/>
      <c r="CT55" s="506"/>
      <c r="CU55" s="506"/>
      <c r="CV55" s="506"/>
      <c r="CW55" s="506"/>
      <c r="CX55" s="506"/>
      <c r="CY55" s="506"/>
      <c r="CZ55" s="506"/>
      <c r="DA55" s="506"/>
      <c r="DB55" s="506"/>
      <c r="DC55" s="506"/>
      <c r="DD55" s="506"/>
      <c r="DE55" s="506"/>
      <c r="DF55" s="506"/>
      <c r="DG55" s="506"/>
      <c r="DH55" s="506"/>
      <c r="DI55" s="506"/>
      <c r="DJ55" s="506"/>
      <c r="DK55" s="506"/>
      <c r="DL55" s="506"/>
      <c r="DM55" s="506"/>
      <c r="DN55" s="506"/>
      <c r="DO55" s="506"/>
      <c r="DP55" s="506"/>
      <c r="DQ55" s="506"/>
      <c r="DR55" s="506"/>
      <c r="DS55" s="506"/>
      <c r="DT55" s="506"/>
      <c r="DU55" s="506"/>
      <c r="DV55" s="506"/>
      <c r="DW55" s="506"/>
      <c r="DX55" s="506"/>
      <c r="DY55" s="506"/>
      <c r="DZ55" s="506"/>
      <c r="EA55" s="506"/>
      <c r="EB55" s="506"/>
      <c r="EC55" s="506"/>
      <c r="ED55" s="506"/>
      <c r="EE55" s="506"/>
      <c r="EF55" s="506"/>
      <c r="EG55" s="506"/>
      <c r="EH55" s="506"/>
      <c r="EI55" s="506"/>
    </row>
    <row r="56" spans="1:139" x14ac:dyDescent="0.25">
      <c r="A56" s="526">
        <v>1966</v>
      </c>
      <c r="B56" s="496">
        <v>37057.538461538461</v>
      </c>
      <c r="C56" s="496">
        <v>36847.519230769227</v>
      </c>
      <c r="D56" s="496">
        <v>73905.057692307688</v>
      </c>
      <c r="E56" s="527"/>
      <c r="G56" s="506"/>
      <c r="H56" s="506"/>
      <c r="I56" s="506"/>
      <c r="J56" s="506"/>
      <c r="K56" s="506"/>
      <c r="L56" s="506"/>
      <c r="M56" s="506"/>
      <c r="N56" s="506"/>
      <c r="O56" s="506"/>
      <c r="P56" s="506"/>
      <c r="Q56" s="506"/>
      <c r="R56" s="506"/>
      <c r="S56" s="506"/>
      <c r="T56" s="506"/>
      <c r="U56" s="506"/>
      <c r="V56" s="506"/>
      <c r="W56" s="506"/>
      <c r="X56" s="506"/>
      <c r="Y56" s="506"/>
      <c r="Z56" s="506"/>
      <c r="AA56" s="506"/>
      <c r="AB56" s="506"/>
      <c r="AC56" s="506"/>
      <c r="AD56" s="506"/>
      <c r="AE56" s="506"/>
      <c r="AF56" s="506"/>
      <c r="AG56" s="506"/>
      <c r="AH56" s="506"/>
      <c r="AI56" s="506"/>
      <c r="AJ56" s="506"/>
      <c r="AK56" s="506"/>
      <c r="AL56" s="506"/>
      <c r="AM56" s="506"/>
      <c r="AN56" s="506"/>
      <c r="AO56" s="506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  <c r="BA56" s="506"/>
      <c r="BB56" s="506"/>
      <c r="BC56" s="506"/>
      <c r="BD56" s="506"/>
      <c r="BE56" s="506"/>
      <c r="BF56" s="506"/>
      <c r="BG56" s="506"/>
      <c r="BH56" s="506"/>
      <c r="BI56" s="506"/>
      <c r="BJ56" s="506"/>
      <c r="BK56" s="506"/>
      <c r="BL56" s="506"/>
      <c r="BM56" s="506"/>
      <c r="BN56" s="506"/>
      <c r="BO56" s="506"/>
      <c r="BP56" s="506"/>
      <c r="BQ56" s="506"/>
      <c r="BR56" s="506"/>
      <c r="BS56" s="506"/>
      <c r="BT56" s="506"/>
      <c r="BU56" s="506"/>
      <c r="BV56" s="506"/>
      <c r="BW56" s="506"/>
      <c r="BX56" s="506"/>
      <c r="BY56" s="506"/>
      <c r="BZ56" s="506"/>
      <c r="CA56" s="506"/>
      <c r="CB56" s="506"/>
      <c r="CC56" s="506"/>
      <c r="CD56" s="506"/>
      <c r="CE56" s="506"/>
      <c r="CF56" s="506"/>
      <c r="CG56" s="506"/>
      <c r="CH56" s="506"/>
      <c r="CI56" s="506"/>
      <c r="CJ56" s="506"/>
      <c r="CK56" s="506"/>
      <c r="CL56" s="506"/>
      <c r="CM56" s="506"/>
      <c r="CN56" s="506"/>
      <c r="CO56" s="506"/>
      <c r="CP56" s="506"/>
      <c r="CQ56" s="506"/>
      <c r="CR56" s="506"/>
      <c r="CS56" s="506"/>
      <c r="CT56" s="506"/>
      <c r="CU56" s="506"/>
      <c r="CV56" s="506"/>
      <c r="CW56" s="506"/>
      <c r="CX56" s="506"/>
      <c r="CY56" s="506"/>
      <c r="CZ56" s="506"/>
      <c r="DA56" s="506"/>
      <c r="DB56" s="506"/>
      <c r="DC56" s="506"/>
      <c r="DD56" s="506"/>
      <c r="DE56" s="506"/>
      <c r="DF56" s="506"/>
      <c r="DG56" s="506"/>
      <c r="DH56" s="506"/>
      <c r="DI56" s="506"/>
      <c r="DJ56" s="506"/>
      <c r="DK56" s="506"/>
      <c r="DL56" s="506"/>
      <c r="DM56" s="506"/>
      <c r="DN56" s="506"/>
      <c r="DO56" s="506"/>
      <c r="DP56" s="506"/>
      <c r="DQ56" s="506"/>
      <c r="DR56" s="506"/>
      <c r="DS56" s="506"/>
      <c r="DT56" s="506"/>
      <c r="DU56" s="506"/>
      <c r="DV56" s="506"/>
      <c r="DW56" s="506"/>
      <c r="DX56" s="506"/>
      <c r="DY56" s="506"/>
      <c r="DZ56" s="506"/>
      <c r="EA56" s="506"/>
      <c r="EB56" s="506"/>
      <c r="EC56" s="506"/>
      <c r="ED56" s="506"/>
      <c r="EE56" s="506"/>
      <c r="EF56" s="506"/>
      <c r="EG56" s="506"/>
      <c r="EH56" s="506"/>
      <c r="EI56" s="506"/>
    </row>
    <row r="57" spans="1:139" x14ac:dyDescent="0.25">
      <c r="A57" s="526">
        <v>1967</v>
      </c>
      <c r="B57" s="496">
        <v>35929.584905660377</v>
      </c>
      <c r="C57" s="496">
        <v>35793.320754716973</v>
      </c>
      <c r="D57" s="496">
        <v>71722.90566037735</v>
      </c>
      <c r="E57" s="527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B57" s="506"/>
      <c r="AC57" s="506"/>
      <c r="AD57" s="506"/>
      <c r="AE57" s="506"/>
      <c r="AF57" s="506"/>
      <c r="AG57" s="506"/>
      <c r="AH57" s="506"/>
      <c r="AI57" s="506"/>
      <c r="AJ57" s="506"/>
      <c r="AK57" s="506"/>
      <c r="AL57" s="506"/>
      <c r="AM57" s="506"/>
      <c r="AN57" s="506"/>
      <c r="AO57" s="506"/>
      <c r="AP57" s="506"/>
      <c r="AQ57" s="506"/>
      <c r="AR57" s="506"/>
      <c r="AS57" s="506"/>
      <c r="AT57" s="506"/>
      <c r="AU57" s="506"/>
      <c r="AV57" s="506"/>
      <c r="AW57" s="506"/>
      <c r="AX57" s="506"/>
      <c r="AY57" s="506"/>
      <c r="AZ57" s="506"/>
      <c r="BA57" s="506"/>
      <c r="BB57" s="506"/>
      <c r="BC57" s="506"/>
      <c r="BD57" s="506"/>
      <c r="BE57" s="506"/>
      <c r="BF57" s="506"/>
      <c r="BG57" s="506"/>
      <c r="BH57" s="506"/>
      <c r="BI57" s="506"/>
      <c r="BJ57" s="506"/>
      <c r="BK57" s="506"/>
      <c r="BL57" s="506"/>
      <c r="BM57" s="506"/>
      <c r="BN57" s="506"/>
      <c r="BO57" s="506"/>
      <c r="BP57" s="506"/>
      <c r="BQ57" s="506"/>
      <c r="BR57" s="506"/>
      <c r="BS57" s="506"/>
      <c r="BT57" s="506"/>
      <c r="BU57" s="506"/>
      <c r="BV57" s="506"/>
      <c r="BW57" s="506"/>
      <c r="BX57" s="506"/>
      <c r="BY57" s="506"/>
      <c r="BZ57" s="506"/>
      <c r="CA57" s="506"/>
      <c r="CB57" s="506"/>
      <c r="CC57" s="506"/>
      <c r="CD57" s="506"/>
      <c r="CE57" s="506"/>
      <c r="CF57" s="506"/>
      <c r="CG57" s="506"/>
      <c r="CH57" s="506"/>
      <c r="CI57" s="506"/>
      <c r="CJ57" s="506"/>
      <c r="CK57" s="506"/>
      <c r="CL57" s="506"/>
      <c r="CM57" s="506"/>
      <c r="CN57" s="506"/>
      <c r="CO57" s="506"/>
      <c r="CP57" s="506"/>
      <c r="CQ57" s="506"/>
      <c r="CR57" s="506"/>
      <c r="CS57" s="506"/>
      <c r="CT57" s="506"/>
      <c r="CU57" s="506"/>
      <c r="CV57" s="506"/>
      <c r="CW57" s="506"/>
      <c r="CX57" s="506"/>
      <c r="CY57" s="506"/>
      <c r="CZ57" s="506"/>
      <c r="DA57" s="506"/>
      <c r="DB57" s="506"/>
      <c r="DC57" s="506"/>
      <c r="DD57" s="506"/>
      <c r="DE57" s="506"/>
      <c r="DF57" s="506"/>
      <c r="DG57" s="506"/>
      <c r="DH57" s="506"/>
      <c r="DI57" s="506"/>
      <c r="DJ57" s="506"/>
      <c r="DK57" s="506"/>
      <c r="DL57" s="506"/>
      <c r="DM57" s="506"/>
      <c r="DN57" s="506"/>
      <c r="DO57" s="506"/>
      <c r="DP57" s="506"/>
      <c r="DQ57" s="506"/>
      <c r="DR57" s="506"/>
      <c r="DS57" s="506"/>
      <c r="DT57" s="506"/>
      <c r="DU57" s="506"/>
      <c r="DV57" s="506"/>
      <c r="DW57" s="506"/>
      <c r="DX57" s="506"/>
      <c r="DY57" s="506"/>
      <c r="DZ57" s="506"/>
      <c r="EA57" s="506"/>
      <c r="EB57" s="506"/>
      <c r="EC57" s="506"/>
      <c r="ED57" s="506"/>
      <c r="EE57" s="506"/>
      <c r="EF57" s="506"/>
      <c r="EG57" s="506"/>
      <c r="EH57" s="506"/>
      <c r="EI57" s="506"/>
    </row>
    <row r="58" spans="1:139" x14ac:dyDescent="0.25">
      <c r="A58" s="526">
        <v>1968</v>
      </c>
      <c r="B58" s="496">
        <v>34410.722222222219</v>
      </c>
      <c r="C58" s="496">
        <v>34918.777777777781</v>
      </c>
      <c r="D58" s="496">
        <v>69329.5</v>
      </c>
      <c r="E58" s="527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6"/>
      <c r="AL58" s="506"/>
      <c r="AM58" s="506"/>
      <c r="AN58" s="506"/>
      <c r="AO58" s="506"/>
      <c r="AP58" s="506"/>
      <c r="AQ58" s="506"/>
      <c r="AR58" s="506"/>
      <c r="AS58" s="506"/>
      <c r="AT58" s="506"/>
      <c r="AU58" s="506"/>
      <c r="AV58" s="506"/>
      <c r="AW58" s="506"/>
      <c r="AX58" s="506"/>
      <c r="AY58" s="506"/>
      <c r="AZ58" s="506"/>
      <c r="BA58" s="506"/>
      <c r="BB58" s="506"/>
      <c r="BC58" s="506"/>
      <c r="BD58" s="506"/>
      <c r="BE58" s="506"/>
      <c r="BF58" s="506"/>
      <c r="BG58" s="506"/>
      <c r="BH58" s="506"/>
      <c r="BI58" s="506"/>
      <c r="BJ58" s="506"/>
      <c r="BK58" s="506"/>
      <c r="BL58" s="506"/>
      <c r="BM58" s="506"/>
      <c r="BN58" s="506"/>
      <c r="BO58" s="506"/>
      <c r="BP58" s="506"/>
      <c r="BQ58" s="506"/>
      <c r="BR58" s="506"/>
      <c r="BS58" s="506"/>
      <c r="BT58" s="506"/>
      <c r="BU58" s="506"/>
      <c r="BV58" s="506"/>
      <c r="BW58" s="506"/>
      <c r="BX58" s="506"/>
      <c r="BY58" s="506"/>
      <c r="BZ58" s="506"/>
      <c r="CA58" s="506"/>
      <c r="CB58" s="506"/>
      <c r="CC58" s="506"/>
      <c r="CD58" s="506"/>
      <c r="CE58" s="506"/>
      <c r="CF58" s="506"/>
      <c r="CG58" s="506"/>
      <c r="CH58" s="506"/>
      <c r="CI58" s="506"/>
      <c r="CJ58" s="506"/>
      <c r="CK58" s="506"/>
      <c r="CL58" s="506"/>
      <c r="CM58" s="506"/>
      <c r="CN58" s="506"/>
      <c r="CO58" s="506"/>
      <c r="CP58" s="506"/>
      <c r="CQ58" s="506"/>
      <c r="CR58" s="506"/>
      <c r="CS58" s="506"/>
      <c r="CT58" s="506"/>
      <c r="CU58" s="506"/>
      <c r="CV58" s="506"/>
      <c r="CW58" s="506"/>
      <c r="CX58" s="506"/>
      <c r="CY58" s="506"/>
      <c r="CZ58" s="506"/>
      <c r="DA58" s="506"/>
      <c r="DB58" s="506"/>
      <c r="DC58" s="506"/>
      <c r="DD58" s="506"/>
      <c r="DE58" s="506"/>
      <c r="DF58" s="506"/>
      <c r="DG58" s="506"/>
      <c r="DH58" s="506"/>
      <c r="DI58" s="506"/>
      <c r="DJ58" s="506"/>
      <c r="DK58" s="506"/>
      <c r="DL58" s="506"/>
      <c r="DM58" s="506"/>
      <c r="DN58" s="506"/>
      <c r="DO58" s="506"/>
      <c r="DP58" s="506"/>
      <c r="DQ58" s="506"/>
      <c r="DR58" s="506"/>
      <c r="DS58" s="506"/>
      <c r="DT58" s="506"/>
      <c r="DU58" s="506"/>
      <c r="DV58" s="506"/>
      <c r="DW58" s="506"/>
      <c r="DX58" s="506"/>
      <c r="DY58" s="506"/>
      <c r="DZ58" s="506"/>
      <c r="EA58" s="506"/>
      <c r="EB58" s="506"/>
      <c r="EC58" s="506"/>
      <c r="ED58" s="506"/>
      <c r="EE58" s="506"/>
      <c r="EF58" s="506"/>
      <c r="EG58" s="506"/>
      <c r="EH58" s="506"/>
      <c r="EI58" s="506"/>
    </row>
    <row r="59" spans="1:139" x14ac:dyDescent="0.25">
      <c r="A59" s="526">
        <v>1969</v>
      </c>
      <c r="B59" s="496">
        <v>34160.63636363636</v>
      </c>
      <c r="C59" s="496">
        <v>34593.490909090899</v>
      </c>
      <c r="D59" s="496">
        <v>68754.127272727259</v>
      </c>
      <c r="E59" s="527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6"/>
      <c r="AL59" s="506"/>
      <c r="AM59" s="506"/>
      <c r="AN59" s="506"/>
      <c r="AO59" s="506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  <c r="BA59" s="506"/>
      <c r="BB59" s="506"/>
      <c r="BC59" s="506"/>
      <c r="BD59" s="506"/>
      <c r="BE59" s="506"/>
      <c r="BF59" s="506"/>
      <c r="BG59" s="506"/>
      <c r="BH59" s="506"/>
      <c r="BI59" s="506"/>
      <c r="BJ59" s="506"/>
      <c r="BK59" s="506"/>
      <c r="BL59" s="506"/>
      <c r="BM59" s="506"/>
      <c r="BN59" s="506"/>
      <c r="BO59" s="506"/>
      <c r="BP59" s="506"/>
      <c r="BQ59" s="506"/>
      <c r="BR59" s="506"/>
      <c r="BS59" s="506"/>
      <c r="BT59" s="506"/>
      <c r="BU59" s="506"/>
      <c r="BV59" s="506"/>
      <c r="BW59" s="506"/>
      <c r="BX59" s="506"/>
      <c r="BY59" s="506"/>
      <c r="BZ59" s="506"/>
      <c r="CA59" s="506"/>
      <c r="CB59" s="506"/>
      <c r="CC59" s="506"/>
      <c r="CD59" s="506"/>
      <c r="CE59" s="506"/>
      <c r="CF59" s="506"/>
      <c r="CG59" s="506"/>
      <c r="CH59" s="506"/>
      <c r="CI59" s="506"/>
      <c r="CJ59" s="506"/>
      <c r="CK59" s="506"/>
      <c r="CL59" s="506"/>
      <c r="CM59" s="506"/>
      <c r="CN59" s="506"/>
      <c r="CO59" s="506"/>
      <c r="CP59" s="506"/>
      <c r="CQ59" s="506"/>
      <c r="CR59" s="506"/>
      <c r="CS59" s="506"/>
      <c r="CT59" s="506"/>
      <c r="CU59" s="506"/>
      <c r="CV59" s="506"/>
      <c r="CW59" s="506"/>
      <c r="CX59" s="506"/>
      <c r="CY59" s="506"/>
      <c r="CZ59" s="506"/>
      <c r="DA59" s="506"/>
      <c r="DB59" s="506"/>
      <c r="DC59" s="506"/>
      <c r="DD59" s="506"/>
      <c r="DE59" s="506"/>
      <c r="DF59" s="506"/>
      <c r="DG59" s="506"/>
      <c r="DH59" s="506"/>
      <c r="DI59" s="506"/>
      <c r="DJ59" s="506"/>
      <c r="DK59" s="506"/>
      <c r="DL59" s="506"/>
      <c r="DM59" s="506"/>
      <c r="DN59" s="506"/>
      <c r="DO59" s="506"/>
      <c r="DP59" s="506"/>
      <c r="DQ59" s="506"/>
      <c r="DR59" s="506"/>
      <c r="DS59" s="506"/>
      <c r="DT59" s="506"/>
      <c r="DU59" s="506"/>
      <c r="DV59" s="506"/>
      <c r="DW59" s="506"/>
      <c r="DX59" s="506"/>
      <c r="DY59" s="506"/>
      <c r="DZ59" s="506"/>
      <c r="EA59" s="506"/>
      <c r="EB59" s="506"/>
      <c r="EC59" s="506"/>
      <c r="ED59" s="506"/>
      <c r="EE59" s="506"/>
      <c r="EF59" s="506"/>
      <c r="EG59" s="506"/>
      <c r="EH59" s="506"/>
      <c r="EI59" s="506"/>
    </row>
    <row r="60" spans="1:139" x14ac:dyDescent="0.25">
      <c r="A60" s="526">
        <v>1970</v>
      </c>
      <c r="B60" s="496">
        <v>35655.25</v>
      </c>
      <c r="C60" s="496">
        <v>36581.33928571429</v>
      </c>
      <c r="D60" s="496">
        <v>72236.58928571429</v>
      </c>
      <c r="E60" s="527"/>
      <c r="G60" s="506"/>
      <c r="H60" s="506"/>
      <c r="I60" s="506"/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6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  <c r="BA60" s="506"/>
      <c r="BB60" s="506"/>
      <c r="BC60" s="506"/>
      <c r="BD60" s="506"/>
      <c r="BE60" s="506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06"/>
      <c r="BZ60" s="506"/>
      <c r="CA60" s="506"/>
      <c r="CB60" s="506"/>
      <c r="CC60" s="506"/>
      <c r="CD60" s="506"/>
      <c r="CE60" s="506"/>
      <c r="CF60" s="506"/>
      <c r="CG60" s="506"/>
      <c r="CH60" s="506"/>
      <c r="CI60" s="506"/>
      <c r="CJ60" s="506"/>
      <c r="CK60" s="506"/>
      <c r="CL60" s="506"/>
      <c r="CM60" s="506"/>
      <c r="CN60" s="506"/>
      <c r="CO60" s="506"/>
      <c r="CP60" s="506"/>
      <c r="CQ60" s="506"/>
      <c r="CR60" s="506"/>
      <c r="CS60" s="506"/>
      <c r="CT60" s="506"/>
      <c r="CU60" s="506"/>
      <c r="CV60" s="506"/>
      <c r="CW60" s="506"/>
      <c r="CX60" s="506"/>
      <c r="CY60" s="506"/>
      <c r="CZ60" s="506"/>
      <c r="DA60" s="506"/>
      <c r="DB60" s="506"/>
      <c r="DC60" s="506"/>
      <c r="DD60" s="506"/>
      <c r="DE60" s="506"/>
      <c r="DF60" s="506"/>
      <c r="DG60" s="506"/>
      <c r="DH60" s="506"/>
      <c r="DI60" s="506"/>
      <c r="DJ60" s="506"/>
      <c r="DK60" s="506"/>
      <c r="DL60" s="506"/>
      <c r="DM60" s="506"/>
      <c r="DN60" s="506"/>
      <c r="DO60" s="506"/>
      <c r="DP60" s="506"/>
      <c r="DQ60" s="506"/>
      <c r="DR60" s="506"/>
      <c r="DS60" s="506"/>
      <c r="DT60" s="506"/>
      <c r="DU60" s="506"/>
      <c r="DV60" s="506"/>
      <c r="DW60" s="506"/>
      <c r="DX60" s="506"/>
      <c r="DY60" s="506"/>
      <c r="DZ60" s="506"/>
      <c r="EA60" s="506"/>
      <c r="EB60" s="506"/>
      <c r="EC60" s="506"/>
      <c r="ED60" s="506"/>
      <c r="EE60" s="506"/>
      <c r="EF60" s="506"/>
      <c r="EG60" s="506"/>
      <c r="EH60" s="506"/>
      <c r="EI60" s="506"/>
    </row>
    <row r="61" spans="1:139" x14ac:dyDescent="0.25">
      <c r="A61" s="526">
        <v>1971</v>
      </c>
      <c r="B61" s="496">
        <v>36220.912280701756</v>
      </c>
      <c r="C61" s="496">
        <v>37301.736842105267</v>
      </c>
      <c r="D61" s="496">
        <v>73522.649122807023</v>
      </c>
      <c r="E61" s="527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D61" s="506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  <c r="BA61" s="506"/>
      <c r="BB61" s="506"/>
      <c r="BC61" s="506"/>
      <c r="BD61" s="506"/>
      <c r="BE61" s="506"/>
      <c r="BF61" s="506"/>
      <c r="BG61" s="506"/>
      <c r="BH61" s="506"/>
      <c r="BI61" s="506"/>
      <c r="BJ61" s="506"/>
      <c r="BK61" s="506"/>
      <c r="BL61" s="506"/>
      <c r="BM61" s="506"/>
      <c r="BN61" s="506"/>
      <c r="BO61" s="506"/>
      <c r="BP61" s="506"/>
      <c r="BQ61" s="506"/>
      <c r="BR61" s="506"/>
      <c r="BS61" s="506"/>
      <c r="BT61" s="506"/>
      <c r="BU61" s="506"/>
      <c r="BV61" s="506"/>
      <c r="BW61" s="506"/>
      <c r="BX61" s="506"/>
      <c r="BY61" s="506"/>
      <c r="BZ61" s="506"/>
      <c r="CA61" s="506"/>
      <c r="CB61" s="506"/>
      <c r="CC61" s="506"/>
      <c r="CD61" s="506"/>
      <c r="CE61" s="506"/>
      <c r="CF61" s="506"/>
      <c r="CG61" s="506"/>
      <c r="CH61" s="506"/>
      <c r="CI61" s="506"/>
      <c r="CJ61" s="506"/>
      <c r="CK61" s="506"/>
      <c r="CL61" s="506"/>
      <c r="CM61" s="506"/>
      <c r="CN61" s="506"/>
      <c r="CO61" s="506"/>
      <c r="CP61" s="506"/>
      <c r="CQ61" s="506"/>
      <c r="CR61" s="506"/>
      <c r="CS61" s="506"/>
      <c r="CT61" s="506"/>
      <c r="CU61" s="506"/>
      <c r="CV61" s="506"/>
      <c r="CW61" s="506"/>
      <c r="CX61" s="506"/>
      <c r="CY61" s="506"/>
      <c r="CZ61" s="506"/>
      <c r="DA61" s="506"/>
      <c r="DB61" s="506"/>
      <c r="DC61" s="506"/>
      <c r="DD61" s="506"/>
      <c r="DE61" s="506"/>
      <c r="DF61" s="506"/>
      <c r="DG61" s="506"/>
      <c r="DH61" s="506"/>
      <c r="DI61" s="506"/>
      <c r="DJ61" s="506"/>
      <c r="DK61" s="506"/>
      <c r="DL61" s="506"/>
      <c r="DM61" s="506"/>
      <c r="DN61" s="506"/>
      <c r="DO61" s="506"/>
      <c r="DP61" s="506"/>
      <c r="DQ61" s="506"/>
      <c r="DR61" s="506"/>
      <c r="DS61" s="506"/>
      <c r="DT61" s="506"/>
      <c r="DU61" s="506"/>
      <c r="DV61" s="506"/>
      <c r="DW61" s="506"/>
      <c r="DX61" s="506"/>
      <c r="DY61" s="506"/>
      <c r="DZ61" s="506"/>
      <c r="EA61" s="506"/>
      <c r="EB61" s="506"/>
      <c r="EC61" s="506"/>
      <c r="ED61" s="506"/>
      <c r="EE61" s="506"/>
      <c r="EF61" s="506"/>
      <c r="EG61" s="506"/>
      <c r="EH61" s="506"/>
      <c r="EI61" s="506"/>
    </row>
    <row r="62" spans="1:139" x14ac:dyDescent="0.25">
      <c r="A62" s="526">
        <v>1972</v>
      </c>
      <c r="B62" s="496">
        <v>37293.948275862072</v>
      </c>
      <c r="C62" s="496">
        <v>38529.89655172413</v>
      </c>
      <c r="D62" s="496">
        <v>75823.844827586203</v>
      </c>
      <c r="E62" s="527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6"/>
      <c r="AL62" s="506"/>
      <c r="AM62" s="506"/>
      <c r="AN62" s="506"/>
      <c r="AO62" s="506"/>
      <c r="AP62" s="506"/>
      <c r="AQ62" s="506"/>
      <c r="AR62" s="506"/>
      <c r="AS62" s="506"/>
      <c r="AT62" s="506"/>
      <c r="AU62" s="506"/>
      <c r="AV62" s="506"/>
      <c r="AW62" s="506"/>
      <c r="AX62" s="506"/>
      <c r="AY62" s="506"/>
      <c r="AZ62" s="506"/>
      <c r="BA62" s="506"/>
      <c r="BB62" s="506"/>
      <c r="BC62" s="506"/>
      <c r="BD62" s="506"/>
      <c r="BE62" s="506"/>
      <c r="BF62" s="506"/>
      <c r="BG62" s="506"/>
      <c r="BH62" s="506"/>
      <c r="BI62" s="506"/>
      <c r="BJ62" s="506"/>
      <c r="BK62" s="506"/>
      <c r="BL62" s="506"/>
      <c r="BM62" s="506"/>
      <c r="BN62" s="506"/>
      <c r="BO62" s="506"/>
      <c r="BP62" s="506"/>
      <c r="BQ62" s="506"/>
      <c r="BR62" s="506"/>
      <c r="BS62" s="506"/>
      <c r="BT62" s="506"/>
      <c r="BU62" s="506"/>
      <c r="BV62" s="506"/>
      <c r="BW62" s="506"/>
      <c r="BX62" s="506"/>
      <c r="BY62" s="506"/>
      <c r="BZ62" s="506"/>
      <c r="CA62" s="506"/>
      <c r="CB62" s="506"/>
      <c r="CC62" s="506"/>
      <c r="CD62" s="506"/>
      <c r="CE62" s="506"/>
      <c r="CF62" s="506"/>
      <c r="CG62" s="506"/>
      <c r="CH62" s="506"/>
      <c r="CI62" s="506"/>
      <c r="CJ62" s="506"/>
      <c r="CK62" s="506"/>
      <c r="CL62" s="506"/>
      <c r="CM62" s="506"/>
      <c r="CN62" s="506"/>
      <c r="CO62" s="506"/>
      <c r="CP62" s="506"/>
      <c r="CQ62" s="506"/>
      <c r="CR62" s="506"/>
      <c r="CS62" s="506"/>
      <c r="CT62" s="506"/>
      <c r="CU62" s="506"/>
      <c r="CV62" s="506"/>
      <c r="CW62" s="506"/>
      <c r="CX62" s="506"/>
      <c r="CY62" s="506"/>
      <c r="CZ62" s="506"/>
      <c r="DA62" s="506"/>
      <c r="DB62" s="506"/>
      <c r="DC62" s="506"/>
      <c r="DD62" s="506"/>
      <c r="DE62" s="506"/>
      <c r="DF62" s="506"/>
      <c r="DG62" s="506"/>
      <c r="DH62" s="506"/>
      <c r="DI62" s="506"/>
      <c r="DJ62" s="506"/>
      <c r="DK62" s="506"/>
      <c r="DL62" s="506"/>
      <c r="DM62" s="506"/>
      <c r="DN62" s="506"/>
      <c r="DO62" s="506"/>
      <c r="DP62" s="506"/>
      <c r="DQ62" s="506"/>
      <c r="DR62" s="506"/>
      <c r="DS62" s="506"/>
      <c r="DT62" s="506"/>
      <c r="DU62" s="506"/>
      <c r="DV62" s="506"/>
      <c r="DW62" s="506"/>
      <c r="DX62" s="506"/>
      <c r="DY62" s="506"/>
      <c r="DZ62" s="506"/>
      <c r="EA62" s="506"/>
      <c r="EB62" s="506"/>
      <c r="EC62" s="506"/>
      <c r="ED62" s="506"/>
      <c r="EE62" s="506"/>
      <c r="EF62" s="506"/>
      <c r="EG62" s="506"/>
      <c r="EH62" s="506"/>
      <c r="EI62" s="506"/>
    </row>
    <row r="63" spans="1:139" x14ac:dyDescent="0.25">
      <c r="A63" s="526">
        <v>1973</v>
      </c>
      <c r="B63" s="496">
        <v>39594.745762711864</v>
      </c>
      <c r="C63" s="496">
        <v>40801.322033898316</v>
      </c>
      <c r="D63" s="496">
        <v>80396.067796610179</v>
      </c>
      <c r="E63" s="527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6"/>
      <c r="AL63" s="506"/>
      <c r="AM63" s="506"/>
      <c r="AN63" s="506"/>
      <c r="AO63" s="506"/>
      <c r="AP63" s="506"/>
      <c r="AQ63" s="506"/>
      <c r="AR63" s="506"/>
      <c r="AS63" s="506"/>
      <c r="AT63" s="506"/>
      <c r="AU63" s="506"/>
      <c r="AV63" s="506"/>
      <c r="AW63" s="506"/>
      <c r="AX63" s="506"/>
      <c r="AY63" s="506"/>
      <c r="AZ63" s="506"/>
      <c r="BA63" s="506"/>
      <c r="BB63" s="506"/>
      <c r="BC63" s="506"/>
      <c r="BD63" s="506"/>
      <c r="BE63" s="506"/>
      <c r="BF63" s="506"/>
      <c r="BG63" s="506"/>
      <c r="BH63" s="506"/>
      <c r="BI63" s="506"/>
      <c r="BJ63" s="506"/>
      <c r="BK63" s="506"/>
      <c r="BL63" s="506"/>
      <c r="BM63" s="506"/>
      <c r="BN63" s="506"/>
      <c r="BO63" s="506"/>
      <c r="BP63" s="506"/>
      <c r="BQ63" s="506"/>
      <c r="BR63" s="506"/>
      <c r="BS63" s="506"/>
      <c r="BT63" s="506"/>
      <c r="BU63" s="506"/>
      <c r="BV63" s="506"/>
      <c r="BW63" s="506"/>
      <c r="BX63" s="506"/>
      <c r="BY63" s="506"/>
      <c r="BZ63" s="506"/>
      <c r="CA63" s="506"/>
      <c r="CB63" s="506"/>
      <c r="CC63" s="506"/>
      <c r="CD63" s="506"/>
      <c r="CE63" s="506"/>
      <c r="CF63" s="506"/>
      <c r="CG63" s="506"/>
      <c r="CH63" s="506"/>
      <c r="CI63" s="506"/>
      <c r="CJ63" s="506"/>
      <c r="CK63" s="506"/>
      <c r="CL63" s="506"/>
      <c r="CM63" s="506"/>
      <c r="CN63" s="506"/>
      <c r="CO63" s="506"/>
      <c r="CP63" s="506"/>
      <c r="CQ63" s="506"/>
      <c r="CR63" s="506"/>
      <c r="CS63" s="506"/>
      <c r="CT63" s="506"/>
      <c r="CU63" s="506"/>
      <c r="CV63" s="506"/>
      <c r="CW63" s="506"/>
      <c r="CX63" s="506"/>
      <c r="CY63" s="506"/>
      <c r="CZ63" s="506"/>
      <c r="DA63" s="506"/>
      <c r="DB63" s="506"/>
      <c r="DC63" s="506"/>
      <c r="DD63" s="506"/>
      <c r="DE63" s="506"/>
      <c r="DF63" s="506"/>
      <c r="DG63" s="506"/>
      <c r="DH63" s="506"/>
      <c r="DI63" s="506"/>
      <c r="DJ63" s="506"/>
      <c r="DK63" s="506"/>
      <c r="DL63" s="506"/>
      <c r="DM63" s="506"/>
      <c r="DN63" s="506"/>
      <c r="DO63" s="506"/>
      <c r="DP63" s="506"/>
      <c r="DQ63" s="506"/>
      <c r="DR63" s="506"/>
      <c r="DS63" s="506"/>
      <c r="DT63" s="506"/>
      <c r="DU63" s="506"/>
      <c r="DV63" s="506"/>
      <c r="DW63" s="506"/>
      <c r="DX63" s="506"/>
      <c r="DY63" s="506"/>
      <c r="DZ63" s="506"/>
      <c r="EA63" s="506"/>
      <c r="EB63" s="506"/>
      <c r="EC63" s="506"/>
      <c r="ED63" s="506"/>
      <c r="EE63" s="506"/>
      <c r="EF63" s="506"/>
      <c r="EG63" s="506"/>
      <c r="EH63" s="506"/>
      <c r="EI63" s="506"/>
    </row>
    <row r="64" spans="1:139" x14ac:dyDescent="0.25">
      <c r="A64" s="526">
        <v>1974</v>
      </c>
      <c r="B64" s="496">
        <v>41989.51666666667</v>
      </c>
      <c r="C64" s="496">
        <v>43372.23333333333</v>
      </c>
      <c r="D64" s="496">
        <v>85361.75</v>
      </c>
      <c r="E64" s="527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6"/>
      <c r="U64" s="506"/>
      <c r="V64" s="506"/>
      <c r="W64" s="506"/>
      <c r="X64" s="506"/>
      <c r="Y64" s="506"/>
      <c r="Z64" s="506"/>
      <c r="AA64" s="506"/>
      <c r="AB64" s="506"/>
      <c r="AC64" s="506"/>
      <c r="AD64" s="506"/>
      <c r="AE64" s="506"/>
      <c r="AF64" s="506"/>
      <c r="AG64" s="506"/>
      <c r="AH64" s="506"/>
      <c r="AI64" s="506"/>
      <c r="AJ64" s="506"/>
      <c r="AK64" s="506"/>
      <c r="AL64" s="506"/>
      <c r="AM64" s="506"/>
      <c r="AN64" s="506"/>
      <c r="AO64" s="506"/>
      <c r="AP64" s="506"/>
      <c r="AQ64" s="506"/>
      <c r="AR64" s="506"/>
      <c r="AS64" s="506"/>
      <c r="AT64" s="506"/>
      <c r="AU64" s="506"/>
      <c r="AV64" s="506"/>
      <c r="AW64" s="506"/>
      <c r="AX64" s="506"/>
      <c r="AY64" s="506"/>
      <c r="AZ64" s="506"/>
      <c r="BA64" s="506"/>
      <c r="BB64" s="506"/>
      <c r="BC64" s="506"/>
      <c r="BD64" s="506"/>
      <c r="BE64" s="506"/>
      <c r="BF64" s="506"/>
      <c r="BG64" s="506"/>
      <c r="BH64" s="506"/>
      <c r="BI64" s="506"/>
      <c r="BJ64" s="506"/>
      <c r="BK64" s="506"/>
      <c r="BL64" s="506"/>
      <c r="BM64" s="506"/>
      <c r="BN64" s="506"/>
      <c r="BO64" s="506"/>
      <c r="BP64" s="506"/>
      <c r="BQ64" s="506"/>
      <c r="BR64" s="506"/>
      <c r="BS64" s="506"/>
      <c r="BT64" s="506"/>
      <c r="BU64" s="506"/>
      <c r="BV64" s="506"/>
      <c r="BW64" s="506"/>
      <c r="BX64" s="506"/>
      <c r="BY64" s="506"/>
      <c r="BZ64" s="506"/>
      <c r="CA64" s="506"/>
      <c r="CB64" s="506"/>
      <c r="CC64" s="506"/>
      <c r="CD64" s="506"/>
      <c r="CE64" s="506"/>
      <c r="CF64" s="506"/>
      <c r="CG64" s="506"/>
      <c r="CH64" s="506"/>
      <c r="CI64" s="506"/>
      <c r="CJ64" s="506"/>
      <c r="CK64" s="506"/>
      <c r="CL64" s="506"/>
      <c r="CM64" s="506"/>
      <c r="CN64" s="506"/>
      <c r="CO64" s="506"/>
      <c r="CP64" s="506"/>
      <c r="CQ64" s="506"/>
      <c r="CR64" s="506"/>
      <c r="CS64" s="506"/>
      <c r="CT64" s="506"/>
      <c r="CU64" s="506"/>
      <c r="CV64" s="506"/>
      <c r="CW64" s="506"/>
      <c r="CX64" s="506"/>
      <c r="CY64" s="506"/>
      <c r="CZ64" s="506"/>
      <c r="DA64" s="506"/>
      <c r="DB64" s="506"/>
      <c r="DC64" s="506"/>
      <c r="DD64" s="506"/>
      <c r="DE64" s="506"/>
      <c r="DF64" s="506"/>
      <c r="DG64" s="506"/>
      <c r="DH64" s="506"/>
      <c r="DI64" s="506"/>
      <c r="DJ64" s="506"/>
      <c r="DK64" s="506"/>
      <c r="DL64" s="506"/>
      <c r="DM64" s="506"/>
      <c r="DN64" s="506"/>
      <c r="DO64" s="506"/>
      <c r="DP64" s="506"/>
      <c r="DQ64" s="506"/>
      <c r="DR64" s="506"/>
      <c r="DS64" s="506"/>
      <c r="DT64" s="506"/>
      <c r="DU64" s="506"/>
      <c r="DV64" s="506"/>
      <c r="DW64" s="506"/>
      <c r="DX64" s="506"/>
      <c r="DY64" s="506"/>
      <c r="DZ64" s="506"/>
      <c r="EA64" s="506"/>
      <c r="EB64" s="506"/>
      <c r="EC64" s="506"/>
      <c r="ED64" s="506"/>
      <c r="EE64" s="506"/>
      <c r="EF64" s="506"/>
      <c r="EG64" s="506"/>
      <c r="EH64" s="506"/>
      <c r="EI64" s="506"/>
    </row>
    <row r="65" spans="1:139" x14ac:dyDescent="0.25">
      <c r="A65" s="526">
        <v>1975</v>
      </c>
      <c r="B65" s="496">
        <v>43904.131147540982</v>
      </c>
      <c r="C65" s="496">
        <v>46225.393442622946</v>
      </c>
      <c r="D65" s="496">
        <v>90129.524590163928</v>
      </c>
      <c r="E65" s="527"/>
      <c r="G65" s="506"/>
      <c r="H65" s="506"/>
      <c r="I65" s="506"/>
      <c r="J65" s="506"/>
      <c r="K65" s="506"/>
      <c r="L65" s="506"/>
      <c r="M65" s="506"/>
      <c r="N65" s="506"/>
      <c r="O65" s="506"/>
      <c r="P65" s="506"/>
      <c r="Q65" s="506"/>
      <c r="R65" s="506"/>
      <c r="S65" s="506"/>
      <c r="T65" s="506"/>
      <c r="U65" s="506"/>
      <c r="V65" s="506"/>
      <c r="W65" s="506"/>
      <c r="X65" s="506"/>
      <c r="Y65" s="506"/>
      <c r="Z65" s="506"/>
      <c r="AA65" s="506"/>
      <c r="AB65" s="506"/>
      <c r="AC65" s="506"/>
      <c r="AD65" s="506"/>
      <c r="AE65" s="506"/>
      <c r="AF65" s="506"/>
      <c r="AG65" s="506"/>
      <c r="AH65" s="506"/>
      <c r="AI65" s="506"/>
      <c r="AJ65" s="506"/>
      <c r="AK65" s="506"/>
      <c r="AL65" s="506"/>
      <c r="AM65" s="506"/>
      <c r="AN65" s="506"/>
      <c r="AO65" s="506"/>
      <c r="AP65" s="506"/>
      <c r="AQ65" s="506"/>
      <c r="AR65" s="506"/>
      <c r="AS65" s="506"/>
      <c r="AT65" s="506"/>
      <c r="AU65" s="506"/>
      <c r="AV65" s="506"/>
      <c r="AW65" s="506"/>
      <c r="AX65" s="506"/>
      <c r="AY65" s="506"/>
      <c r="AZ65" s="506"/>
      <c r="BA65" s="506"/>
      <c r="BB65" s="506"/>
      <c r="BC65" s="506"/>
      <c r="BD65" s="506"/>
      <c r="BE65" s="506"/>
      <c r="BF65" s="506"/>
      <c r="BG65" s="506"/>
      <c r="BH65" s="506"/>
      <c r="BI65" s="506"/>
      <c r="BJ65" s="506"/>
      <c r="BK65" s="506"/>
      <c r="BL65" s="506"/>
      <c r="BM65" s="506"/>
      <c r="BN65" s="506"/>
      <c r="BO65" s="506"/>
      <c r="BP65" s="506"/>
      <c r="BQ65" s="506"/>
      <c r="BR65" s="506"/>
      <c r="BS65" s="506"/>
      <c r="BT65" s="506"/>
      <c r="BU65" s="506"/>
      <c r="BV65" s="506"/>
      <c r="BW65" s="506"/>
      <c r="BX65" s="506"/>
      <c r="BY65" s="506"/>
      <c r="BZ65" s="506"/>
      <c r="CA65" s="506"/>
      <c r="CB65" s="506"/>
      <c r="CC65" s="506"/>
      <c r="CD65" s="506"/>
      <c r="CE65" s="506"/>
      <c r="CF65" s="506"/>
      <c r="CG65" s="506"/>
      <c r="CH65" s="506"/>
      <c r="CI65" s="506"/>
      <c r="CJ65" s="506"/>
      <c r="CK65" s="506"/>
      <c r="CL65" s="506"/>
      <c r="CM65" s="506"/>
      <c r="CN65" s="506"/>
      <c r="CO65" s="506"/>
      <c r="CP65" s="506"/>
      <c r="CQ65" s="506"/>
      <c r="CR65" s="506"/>
      <c r="CS65" s="506"/>
      <c r="CT65" s="506"/>
      <c r="CU65" s="506"/>
      <c r="CV65" s="506"/>
      <c r="CW65" s="506"/>
      <c r="CX65" s="506"/>
      <c r="CY65" s="506"/>
      <c r="CZ65" s="506"/>
      <c r="DA65" s="506"/>
      <c r="DB65" s="506"/>
      <c r="DC65" s="506"/>
      <c r="DD65" s="506"/>
      <c r="DE65" s="506"/>
      <c r="DF65" s="506"/>
      <c r="DG65" s="506"/>
      <c r="DH65" s="506"/>
      <c r="DI65" s="506"/>
      <c r="DJ65" s="506"/>
      <c r="DK65" s="506"/>
      <c r="DL65" s="506"/>
      <c r="DM65" s="506"/>
      <c r="DN65" s="506"/>
      <c r="DO65" s="506"/>
      <c r="DP65" s="506"/>
      <c r="DQ65" s="506"/>
      <c r="DR65" s="506"/>
      <c r="DS65" s="506"/>
      <c r="DT65" s="506"/>
      <c r="DU65" s="506"/>
      <c r="DV65" s="506"/>
      <c r="DW65" s="506"/>
      <c r="DX65" s="506"/>
      <c r="DY65" s="506"/>
      <c r="DZ65" s="506"/>
      <c r="EA65" s="506"/>
      <c r="EB65" s="506"/>
      <c r="EC65" s="506"/>
      <c r="ED65" s="506"/>
      <c r="EE65" s="506"/>
      <c r="EF65" s="506"/>
      <c r="EG65" s="506"/>
      <c r="EH65" s="506"/>
      <c r="EI65" s="506"/>
    </row>
    <row r="66" spans="1:139" x14ac:dyDescent="0.25">
      <c r="A66" s="526">
        <v>1976</v>
      </c>
      <c r="B66" s="496">
        <v>44141.209677419356</v>
      </c>
      <c r="C66" s="496">
        <v>46068.51612903225</v>
      </c>
      <c r="D66" s="496">
        <v>90209.725806451606</v>
      </c>
      <c r="E66" s="527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6"/>
      <c r="AL66" s="506"/>
      <c r="AM66" s="506"/>
      <c r="AN66" s="506"/>
      <c r="AO66" s="506"/>
      <c r="AP66" s="506"/>
      <c r="AQ66" s="506"/>
      <c r="AR66" s="506"/>
      <c r="AS66" s="506"/>
      <c r="AT66" s="506"/>
      <c r="AU66" s="506"/>
      <c r="AV66" s="506"/>
      <c r="AW66" s="506"/>
      <c r="AX66" s="506"/>
      <c r="AY66" s="506"/>
      <c r="AZ66" s="506"/>
      <c r="BA66" s="506"/>
      <c r="BB66" s="506"/>
      <c r="BC66" s="506"/>
      <c r="BD66" s="506"/>
      <c r="BE66" s="506"/>
      <c r="BF66" s="506"/>
      <c r="BG66" s="506"/>
      <c r="BH66" s="506"/>
      <c r="BI66" s="506"/>
      <c r="BJ66" s="506"/>
      <c r="BK66" s="506"/>
      <c r="BL66" s="506"/>
      <c r="BM66" s="506"/>
      <c r="BN66" s="506"/>
      <c r="BO66" s="506"/>
      <c r="BP66" s="506"/>
      <c r="BQ66" s="506"/>
      <c r="BR66" s="506"/>
      <c r="BS66" s="506"/>
      <c r="BT66" s="506"/>
      <c r="BU66" s="506"/>
      <c r="BV66" s="506"/>
      <c r="BW66" s="506"/>
      <c r="BX66" s="506"/>
      <c r="BY66" s="506"/>
      <c r="BZ66" s="506"/>
      <c r="CA66" s="506"/>
      <c r="CB66" s="506"/>
      <c r="CC66" s="506"/>
      <c r="CD66" s="506"/>
      <c r="CE66" s="506"/>
      <c r="CF66" s="506"/>
      <c r="CG66" s="506"/>
      <c r="CH66" s="506"/>
      <c r="CI66" s="506"/>
      <c r="CJ66" s="506"/>
      <c r="CK66" s="506"/>
      <c r="CL66" s="506"/>
      <c r="CM66" s="506"/>
      <c r="CN66" s="506"/>
      <c r="CO66" s="506"/>
      <c r="CP66" s="506"/>
      <c r="CQ66" s="506"/>
      <c r="CR66" s="506"/>
      <c r="CS66" s="506"/>
      <c r="CT66" s="506"/>
      <c r="CU66" s="506"/>
      <c r="CV66" s="506"/>
      <c r="CW66" s="506"/>
      <c r="CX66" s="506"/>
      <c r="CY66" s="506"/>
      <c r="CZ66" s="506"/>
      <c r="DA66" s="506"/>
      <c r="DB66" s="506"/>
      <c r="DC66" s="506"/>
      <c r="DD66" s="506"/>
      <c r="DE66" s="506"/>
      <c r="DF66" s="506"/>
      <c r="DG66" s="506"/>
      <c r="DH66" s="506"/>
      <c r="DI66" s="506"/>
      <c r="DJ66" s="506"/>
      <c r="DK66" s="506"/>
      <c r="DL66" s="506"/>
      <c r="DM66" s="506"/>
      <c r="DN66" s="506"/>
      <c r="DO66" s="506"/>
      <c r="DP66" s="506"/>
      <c r="DQ66" s="506"/>
      <c r="DR66" s="506"/>
      <c r="DS66" s="506"/>
      <c r="DT66" s="506"/>
      <c r="DU66" s="506"/>
      <c r="DV66" s="506"/>
      <c r="DW66" s="506"/>
      <c r="DX66" s="506"/>
      <c r="DY66" s="506"/>
      <c r="DZ66" s="506"/>
      <c r="EA66" s="506"/>
      <c r="EB66" s="506"/>
      <c r="EC66" s="506"/>
      <c r="ED66" s="506"/>
      <c r="EE66" s="506"/>
      <c r="EF66" s="506"/>
      <c r="EG66" s="506"/>
      <c r="EH66" s="506"/>
      <c r="EI66" s="506"/>
    </row>
    <row r="67" spans="1:139" x14ac:dyDescent="0.25">
      <c r="A67" s="526">
        <v>1977</v>
      </c>
      <c r="B67" s="496">
        <v>44685.095238095237</v>
      </c>
      <c r="C67" s="496">
        <v>47584.349206349201</v>
      </c>
      <c r="D67" s="496">
        <v>92269.444444444438</v>
      </c>
      <c r="E67" s="527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6"/>
      <c r="AL67" s="506"/>
      <c r="AM67" s="506"/>
      <c r="AN67" s="506"/>
      <c r="AO67" s="506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  <c r="BA67" s="506"/>
      <c r="BB67" s="506"/>
      <c r="BC67" s="506"/>
      <c r="BD67" s="506"/>
      <c r="BE67" s="506"/>
      <c r="BF67" s="506"/>
      <c r="BG67" s="506"/>
      <c r="BH67" s="506"/>
      <c r="BI67" s="506"/>
      <c r="BJ67" s="506"/>
      <c r="BK67" s="506"/>
      <c r="BL67" s="506"/>
      <c r="BM67" s="506"/>
      <c r="BN67" s="506"/>
      <c r="BO67" s="506"/>
      <c r="BP67" s="506"/>
      <c r="BQ67" s="506"/>
      <c r="BR67" s="506"/>
      <c r="BS67" s="506"/>
      <c r="BT67" s="506"/>
      <c r="BU67" s="506"/>
      <c r="BV67" s="506"/>
      <c r="BW67" s="506"/>
      <c r="BX67" s="506"/>
      <c r="BY67" s="506"/>
      <c r="BZ67" s="506"/>
      <c r="CA67" s="506"/>
      <c r="CB67" s="506"/>
      <c r="CC67" s="506"/>
      <c r="CD67" s="506"/>
      <c r="CE67" s="506"/>
      <c r="CF67" s="506"/>
      <c r="CG67" s="506"/>
      <c r="CH67" s="506"/>
      <c r="CI67" s="506"/>
      <c r="CJ67" s="506"/>
      <c r="CK67" s="506"/>
      <c r="CL67" s="506"/>
      <c r="CM67" s="506"/>
      <c r="CN67" s="506"/>
      <c r="CO67" s="506"/>
      <c r="CP67" s="506"/>
      <c r="CQ67" s="506"/>
      <c r="CR67" s="506"/>
      <c r="CS67" s="506"/>
      <c r="CT67" s="506"/>
      <c r="CU67" s="506"/>
      <c r="CV67" s="506"/>
      <c r="CW67" s="506"/>
      <c r="CX67" s="506"/>
      <c r="CY67" s="506"/>
      <c r="CZ67" s="506"/>
      <c r="DA67" s="506"/>
      <c r="DB67" s="506"/>
      <c r="DC67" s="506"/>
      <c r="DD67" s="506"/>
      <c r="DE67" s="506"/>
      <c r="DF67" s="506"/>
      <c r="DG67" s="506"/>
      <c r="DH67" s="506"/>
      <c r="DI67" s="506"/>
      <c r="DJ67" s="506"/>
      <c r="DK67" s="506"/>
      <c r="DL67" s="506"/>
      <c r="DM67" s="506"/>
      <c r="DN67" s="506"/>
      <c r="DO67" s="506"/>
      <c r="DP67" s="506"/>
      <c r="DQ67" s="506"/>
      <c r="DR67" s="506"/>
      <c r="DS67" s="506"/>
      <c r="DT67" s="506"/>
      <c r="DU67" s="506"/>
      <c r="DV67" s="506"/>
      <c r="DW67" s="506"/>
      <c r="DX67" s="506"/>
      <c r="DY67" s="506"/>
      <c r="DZ67" s="506"/>
      <c r="EA67" s="506"/>
      <c r="EB67" s="506"/>
      <c r="EC67" s="506"/>
      <c r="ED67" s="506"/>
      <c r="EE67" s="506"/>
      <c r="EF67" s="506"/>
      <c r="EG67" s="506"/>
      <c r="EH67" s="506"/>
      <c r="EI67" s="506"/>
    </row>
    <row r="68" spans="1:139" x14ac:dyDescent="0.25">
      <c r="A68" s="526">
        <v>1978</v>
      </c>
      <c r="B68" s="496">
        <v>44902.640625</v>
      </c>
      <c r="C68" s="496">
        <v>47751.421875</v>
      </c>
      <c r="D68" s="496">
        <v>92654.0625</v>
      </c>
      <c r="E68" s="527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06"/>
      <c r="AJ68" s="506"/>
      <c r="AK68" s="506"/>
      <c r="AL68" s="506"/>
      <c r="AM68" s="506"/>
      <c r="AN68" s="506"/>
      <c r="AO68" s="506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  <c r="BA68" s="506"/>
      <c r="BB68" s="506"/>
      <c r="BC68" s="506"/>
      <c r="BD68" s="506"/>
      <c r="BE68" s="506"/>
      <c r="BF68" s="506"/>
      <c r="BG68" s="506"/>
      <c r="BH68" s="506"/>
      <c r="BI68" s="506"/>
      <c r="BJ68" s="506"/>
      <c r="BK68" s="506"/>
      <c r="BL68" s="506"/>
      <c r="BM68" s="506"/>
      <c r="BN68" s="506"/>
      <c r="BO68" s="506"/>
      <c r="BP68" s="506"/>
      <c r="BQ68" s="506"/>
      <c r="BR68" s="506"/>
      <c r="BS68" s="506"/>
      <c r="BT68" s="506"/>
      <c r="BU68" s="506"/>
      <c r="BV68" s="506"/>
      <c r="BW68" s="506"/>
      <c r="BX68" s="506"/>
      <c r="BY68" s="506"/>
      <c r="BZ68" s="506"/>
      <c r="CA68" s="506"/>
      <c r="CB68" s="506"/>
      <c r="CC68" s="506"/>
      <c r="CD68" s="506"/>
      <c r="CE68" s="506"/>
      <c r="CF68" s="506"/>
      <c r="CG68" s="506"/>
      <c r="CH68" s="506"/>
      <c r="CI68" s="506"/>
      <c r="CJ68" s="506"/>
      <c r="CK68" s="506"/>
      <c r="CL68" s="506"/>
      <c r="CM68" s="506"/>
      <c r="CN68" s="506"/>
      <c r="CO68" s="506"/>
      <c r="CP68" s="506"/>
      <c r="CQ68" s="506"/>
      <c r="CR68" s="506"/>
      <c r="CS68" s="506"/>
      <c r="CT68" s="506"/>
      <c r="CU68" s="506"/>
      <c r="CV68" s="506"/>
      <c r="CW68" s="506"/>
      <c r="CX68" s="506"/>
      <c r="CY68" s="506"/>
      <c r="CZ68" s="506"/>
      <c r="DA68" s="506"/>
      <c r="DB68" s="506"/>
      <c r="DC68" s="506"/>
      <c r="DD68" s="506"/>
      <c r="DE68" s="506"/>
      <c r="DF68" s="506"/>
      <c r="DG68" s="506"/>
      <c r="DH68" s="506"/>
      <c r="DI68" s="506"/>
      <c r="DJ68" s="506"/>
      <c r="DK68" s="506"/>
      <c r="DL68" s="506"/>
      <c r="DM68" s="506"/>
      <c r="DN68" s="506"/>
      <c r="DO68" s="506"/>
      <c r="DP68" s="506"/>
      <c r="DQ68" s="506"/>
      <c r="DR68" s="506"/>
      <c r="DS68" s="506"/>
      <c r="DT68" s="506"/>
      <c r="DU68" s="506"/>
      <c r="DV68" s="506"/>
      <c r="DW68" s="506"/>
      <c r="DX68" s="506"/>
      <c r="DY68" s="506"/>
      <c r="DZ68" s="506"/>
      <c r="EA68" s="506"/>
      <c r="EB68" s="506"/>
      <c r="EC68" s="506"/>
      <c r="ED68" s="506"/>
      <c r="EE68" s="506"/>
      <c r="EF68" s="506"/>
      <c r="EG68" s="506"/>
      <c r="EH68" s="506"/>
      <c r="EI68" s="506"/>
    </row>
    <row r="69" spans="1:139" x14ac:dyDescent="0.25">
      <c r="A69" s="526">
        <v>1979</v>
      </c>
      <c r="B69" s="496">
        <v>45356.261538461542</v>
      </c>
      <c r="C69" s="496">
        <v>47760.276923076926</v>
      </c>
      <c r="D69" s="496">
        <v>93116.538461538468</v>
      </c>
      <c r="E69" s="527"/>
      <c r="G69" s="506"/>
      <c r="H69" s="506"/>
      <c r="I69" s="506"/>
      <c r="J69" s="506"/>
      <c r="K69" s="506"/>
      <c r="L69" s="506"/>
      <c r="M69" s="506"/>
      <c r="N69" s="506"/>
      <c r="O69" s="506"/>
      <c r="P69" s="506"/>
      <c r="Q69" s="506"/>
      <c r="R69" s="506"/>
      <c r="S69" s="506"/>
      <c r="T69" s="506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06"/>
      <c r="AJ69" s="506"/>
      <c r="AK69" s="506"/>
      <c r="AL69" s="506"/>
      <c r="AM69" s="506"/>
      <c r="AN69" s="506"/>
      <c r="AO69" s="506"/>
      <c r="AP69" s="506"/>
      <c r="AQ69" s="506"/>
      <c r="AR69" s="506"/>
      <c r="AS69" s="506"/>
      <c r="AT69" s="506"/>
      <c r="AU69" s="506"/>
      <c r="AV69" s="506"/>
      <c r="AW69" s="506"/>
      <c r="AX69" s="506"/>
      <c r="AY69" s="506"/>
      <c r="AZ69" s="506"/>
      <c r="BA69" s="506"/>
      <c r="BB69" s="506"/>
      <c r="BC69" s="506"/>
      <c r="BD69" s="506"/>
      <c r="BE69" s="506"/>
      <c r="BF69" s="506"/>
      <c r="BG69" s="506"/>
      <c r="BH69" s="506"/>
      <c r="BI69" s="506"/>
      <c r="BJ69" s="506"/>
      <c r="BK69" s="506"/>
      <c r="BL69" s="506"/>
      <c r="BM69" s="506"/>
      <c r="BN69" s="506"/>
      <c r="BO69" s="506"/>
      <c r="BP69" s="506"/>
      <c r="BQ69" s="506"/>
      <c r="BR69" s="506"/>
      <c r="BS69" s="506"/>
      <c r="BT69" s="506"/>
      <c r="BU69" s="506"/>
      <c r="BV69" s="506"/>
      <c r="BW69" s="506"/>
      <c r="BX69" s="506"/>
      <c r="BY69" s="506"/>
      <c r="BZ69" s="506"/>
      <c r="CA69" s="506"/>
      <c r="CB69" s="506"/>
      <c r="CC69" s="506"/>
      <c r="CD69" s="506"/>
      <c r="CE69" s="506"/>
      <c r="CF69" s="506"/>
      <c r="CG69" s="506"/>
      <c r="CH69" s="506"/>
      <c r="CI69" s="506"/>
      <c r="CJ69" s="506"/>
      <c r="CK69" s="506"/>
      <c r="CL69" s="506"/>
      <c r="CM69" s="506"/>
      <c r="CN69" s="506"/>
      <c r="CO69" s="506"/>
      <c r="CP69" s="506"/>
      <c r="CQ69" s="506"/>
      <c r="CR69" s="506"/>
      <c r="CS69" s="506"/>
      <c r="CT69" s="506"/>
      <c r="CU69" s="506"/>
      <c r="CV69" s="506"/>
      <c r="CW69" s="506"/>
      <c r="CX69" s="506"/>
      <c r="CY69" s="506"/>
      <c r="CZ69" s="506"/>
      <c r="DA69" s="506"/>
      <c r="DB69" s="506"/>
      <c r="DC69" s="506"/>
      <c r="DD69" s="506"/>
      <c r="DE69" s="506"/>
      <c r="DF69" s="506"/>
      <c r="DG69" s="506"/>
      <c r="DH69" s="506"/>
      <c r="DI69" s="506"/>
      <c r="DJ69" s="506"/>
      <c r="DK69" s="506"/>
      <c r="DL69" s="506"/>
      <c r="DM69" s="506"/>
      <c r="DN69" s="506"/>
      <c r="DO69" s="506"/>
      <c r="DP69" s="506"/>
      <c r="DQ69" s="506"/>
      <c r="DR69" s="506"/>
      <c r="DS69" s="506"/>
      <c r="DT69" s="506"/>
      <c r="DU69" s="506"/>
      <c r="DV69" s="506"/>
      <c r="DW69" s="506"/>
      <c r="DX69" s="506"/>
      <c r="DY69" s="506"/>
      <c r="DZ69" s="506"/>
      <c r="EA69" s="506"/>
      <c r="EB69" s="506"/>
      <c r="EC69" s="506"/>
      <c r="ED69" s="506"/>
      <c r="EE69" s="506"/>
      <c r="EF69" s="506"/>
      <c r="EG69" s="506"/>
      <c r="EH69" s="506"/>
      <c r="EI69" s="506"/>
    </row>
    <row r="70" spans="1:139" x14ac:dyDescent="0.25">
      <c r="A70" s="526">
        <v>1980</v>
      </c>
      <c r="B70" s="496">
        <v>45844.393939393936</v>
      </c>
      <c r="C70" s="496">
        <v>48057.787878787887</v>
      </c>
      <c r="D70" s="496">
        <v>93902.181818181823</v>
      </c>
      <c r="E70" s="527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6"/>
      <c r="AL70" s="506"/>
      <c r="AM70" s="506"/>
      <c r="AN70" s="506"/>
      <c r="AO70" s="506"/>
      <c r="AP70" s="506"/>
      <c r="AQ70" s="506"/>
      <c r="AR70" s="506"/>
      <c r="AS70" s="506"/>
      <c r="AT70" s="506"/>
      <c r="AU70" s="506"/>
      <c r="AV70" s="506"/>
      <c r="AW70" s="506"/>
      <c r="AX70" s="506"/>
      <c r="AY70" s="506"/>
      <c r="AZ70" s="506"/>
      <c r="BA70" s="506"/>
      <c r="BB70" s="506"/>
      <c r="BC70" s="506"/>
      <c r="BD70" s="506"/>
      <c r="BE70" s="506"/>
      <c r="BF70" s="506"/>
      <c r="BG70" s="506"/>
      <c r="BH70" s="506"/>
      <c r="BI70" s="506"/>
      <c r="BJ70" s="506"/>
      <c r="BK70" s="506"/>
      <c r="BL70" s="506"/>
      <c r="BM70" s="506"/>
      <c r="BN70" s="506"/>
      <c r="BO70" s="506"/>
      <c r="BP70" s="506"/>
      <c r="BQ70" s="506"/>
      <c r="BR70" s="506"/>
      <c r="BS70" s="506"/>
      <c r="BT70" s="506"/>
      <c r="BU70" s="506"/>
      <c r="BV70" s="506"/>
      <c r="BW70" s="506"/>
      <c r="BX70" s="506"/>
      <c r="BY70" s="506"/>
      <c r="BZ70" s="506"/>
      <c r="CA70" s="506"/>
      <c r="CB70" s="506"/>
      <c r="CC70" s="506"/>
      <c r="CD70" s="506"/>
      <c r="CE70" s="506"/>
      <c r="CF70" s="506"/>
      <c r="CG70" s="506"/>
      <c r="CH70" s="506"/>
      <c r="CI70" s="506"/>
      <c r="CJ70" s="506"/>
      <c r="CK70" s="506"/>
      <c r="CL70" s="506"/>
      <c r="CM70" s="506"/>
      <c r="CN70" s="506"/>
      <c r="CO70" s="506"/>
      <c r="CP70" s="506"/>
      <c r="CQ70" s="506"/>
      <c r="CR70" s="506"/>
      <c r="CS70" s="506"/>
      <c r="CT70" s="506"/>
      <c r="CU70" s="506"/>
      <c r="CV70" s="506"/>
      <c r="CW70" s="506"/>
      <c r="CX70" s="506"/>
      <c r="CY70" s="506"/>
      <c r="CZ70" s="506"/>
      <c r="DA70" s="506"/>
      <c r="DB70" s="506"/>
      <c r="DC70" s="506"/>
      <c r="DD70" s="506"/>
      <c r="DE70" s="506"/>
      <c r="DF70" s="506"/>
      <c r="DG70" s="506"/>
      <c r="DH70" s="506"/>
      <c r="DI70" s="506"/>
      <c r="DJ70" s="506"/>
      <c r="DK70" s="506"/>
      <c r="DL70" s="506"/>
      <c r="DM70" s="506"/>
      <c r="DN70" s="506"/>
      <c r="DO70" s="506"/>
      <c r="DP70" s="506"/>
      <c r="DQ70" s="506"/>
      <c r="DR70" s="506"/>
      <c r="DS70" s="506"/>
      <c r="DT70" s="506"/>
      <c r="DU70" s="506"/>
      <c r="DV70" s="506"/>
      <c r="DW70" s="506"/>
      <c r="DX70" s="506"/>
      <c r="DY70" s="506"/>
      <c r="DZ70" s="506"/>
      <c r="EA70" s="506"/>
      <c r="EB70" s="506"/>
      <c r="EC70" s="506"/>
      <c r="ED70" s="506"/>
      <c r="EE70" s="506"/>
      <c r="EF70" s="506"/>
      <c r="EG70" s="506"/>
      <c r="EH70" s="506"/>
      <c r="EI70" s="506"/>
    </row>
    <row r="71" spans="1:139" x14ac:dyDescent="0.25">
      <c r="A71" s="526">
        <v>1981</v>
      </c>
      <c r="B71" s="496">
        <v>43330.104477611938</v>
      </c>
      <c r="C71" s="496">
        <v>46260.970149253728</v>
      </c>
      <c r="D71" s="496">
        <v>89591.074626865666</v>
      </c>
      <c r="E71" s="527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506"/>
      <c r="AO71" s="506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  <c r="BA71" s="506"/>
      <c r="BB71" s="506"/>
      <c r="BC71" s="506"/>
      <c r="BD71" s="506"/>
      <c r="BE71" s="506"/>
      <c r="BF71" s="506"/>
      <c r="BG71" s="506"/>
      <c r="BH71" s="506"/>
      <c r="BI71" s="506"/>
      <c r="BJ71" s="506"/>
      <c r="BK71" s="506"/>
      <c r="BL71" s="506"/>
      <c r="BM71" s="506"/>
      <c r="BN71" s="506"/>
      <c r="BO71" s="506"/>
      <c r="BP71" s="506"/>
      <c r="BQ71" s="506"/>
      <c r="BR71" s="506"/>
      <c r="BS71" s="506"/>
      <c r="BT71" s="506"/>
      <c r="BU71" s="506"/>
      <c r="BV71" s="506"/>
      <c r="BW71" s="506"/>
      <c r="BX71" s="506"/>
      <c r="BY71" s="506"/>
      <c r="BZ71" s="506"/>
      <c r="CA71" s="506"/>
      <c r="CB71" s="506"/>
      <c r="CC71" s="506"/>
      <c r="CD71" s="506"/>
      <c r="CE71" s="506"/>
      <c r="CF71" s="506"/>
      <c r="CG71" s="506"/>
      <c r="CH71" s="506"/>
      <c r="CI71" s="506"/>
      <c r="CJ71" s="506"/>
      <c r="CK71" s="506"/>
      <c r="CL71" s="506"/>
      <c r="CM71" s="506"/>
      <c r="CN71" s="506"/>
      <c r="CO71" s="506"/>
      <c r="CP71" s="506"/>
      <c r="CQ71" s="506"/>
      <c r="CR71" s="506"/>
      <c r="CS71" s="506"/>
      <c r="CT71" s="506"/>
      <c r="CU71" s="506"/>
      <c r="CV71" s="506"/>
      <c r="CW71" s="506"/>
      <c r="CX71" s="506"/>
      <c r="CY71" s="506"/>
      <c r="CZ71" s="506"/>
      <c r="DA71" s="506"/>
      <c r="DB71" s="506"/>
      <c r="DC71" s="506"/>
      <c r="DD71" s="506"/>
      <c r="DE71" s="506"/>
      <c r="DF71" s="506"/>
      <c r="DG71" s="506"/>
      <c r="DH71" s="506"/>
      <c r="DI71" s="506"/>
      <c r="DJ71" s="506"/>
      <c r="DK71" s="506"/>
      <c r="DL71" s="506"/>
      <c r="DM71" s="506"/>
      <c r="DN71" s="506"/>
      <c r="DO71" s="506"/>
      <c r="DP71" s="506"/>
      <c r="DQ71" s="506"/>
      <c r="DR71" s="506"/>
      <c r="DS71" s="506"/>
      <c r="DT71" s="506"/>
      <c r="DU71" s="506"/>
      <c r="DV71" s="506"/>
      <c r="DW71" s="506"/>
      <c r="DX71" s="506"/>
      <c r="DY71" s="506"/>
      <c r="DZ71" s="506"/>
      <c r="EA71" s="506"/>
      <c r="EB71" s="506"/>
      <c r="EC71" s="506"/>
      <c r="ED71" s="506"/>
      <c r="EE71" s="506"/>
      <c r="EF71" s="506"/>
      <c r="EG71" s="506"/>
      <c r="EH71" s="506"/>
      <c r="EI71" s="506"/>
    </row>
    <row r="72" spans="1:139" x14ac:dyDescent="0.25">
      <c r="A72" s="526">
        <v>1982</v>
      </c>
      <c r="B72" s="496">
        <v>43264.867647058825</v>
      </c>
      <c r="C72" s="496">
        <v>45313.132352941175</v>
      </c>
      <c r="D72" s="496">
        <v>88578</v>
      </c>
      <c r="E72" s="527"/>
      <c r="G72" s="506"/>
      <c r="H72" s="506"/>
      <c r="I72" s="506"/>
      <c r="J72" s="506"/>
      <c r="K72" s="506"/>
      <c r="L72" s="506"/>
      <c r="M72" s="506"/>
      <c r="N72" s="506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506"/>
      <c r="AO72" s="506"/>
      <c r="AP72" s="506"/>
      <c r="AQ72" s="506"/>
      <c r="AR72" s="506"/>
      <c r="AS72" s="506"/>
      <c r="AT72" s="506"/>
      <c r="AU72" s="506"/>
      <c r="AV72" s="506"/>
      <c r="AW72" s="506"/>
      <c r="AX72" s="506"/>
      <c r="AY72" s="506"/>
      <c r="AZ72" s="506"/>
      <c r="BA72" s="506"/>
      <c r="BB72" s="506"/>
      <c r="BC72" s="506"/>
      <c r="BD72" s="506"/>
      <c r="BE72" s="506"/>
      <c r="BF72" s="506"/>
      <c r="BG72" s="506"/>
      <c r="BH72" s="506"/>
      <c r="BI72" s="506"/>
      <c r="BJ72" s="506"/>
      <c r="BK72" s="506"/>
      <c r="BL72" s="506"/>
      <c r="BM72" s="506"/>
      <c r="BN72" s="506"/>
      <c r="BO72" s="506"/>
      <c r="BP72" s="506"/>
      <c r="BQ72" s="506"/>
      <c r="BR72" s="506"/>
      <c r="BS72" s="506"/>
      <c r="BT72" s="506"/>
      <c r="BU72" s="506"/>
      <c r="BV72" s="506"/>
      <c r="BW72" s="506"/>
      <c r="BX72" s="506"/>
      <c r="BY72" s="506"/>
      <c r="BZ72" s="506"/>
      <c r="CA72" s="506"/>
      <c r="CB72" s="506"/>
      <c r="CC72" s="506"/>
      <c r="CD72" s="506"/>
      <c r="CE72" s="506"/>
      <c r="CF72" s="506"/>
      <c r="CG72" s="506"/>
      <c r="CH72" s="506"/>
      <c r="CI72" s="506"/>
      <c r="CJ72" s="506"/>
      <c r="CK72" s="506"/>
      <c r="CL72" s="506"/>
      <c r="CM72" s="506"/>
      <c r="CN72" s="506"/>
      <c r="CO72" s="506"/>
      <c r="CP72" s="506"/>
      <c r="CQ72" s="506"/>
      <c r="CR72" s="506"/>
      <c r="CS72" s="506"/>
      <c r="CT72" s="506"/>
      <c r="CU72" s="506"/>
      <c r="CV72" s="506"/>
      <c r="CW72" s="506"/>
      <c r="CX72" s="506"/>
      <c r="CY72" s="506"/>
      <c r="CZ72" s="506"/>
      <c r="DA72" s="506"/>
      <c r="DB72" s="506"/>
      <c r="DC72" s="506"/>
      <c r="DD72" s="506"/>
      <c r="DE72" s="506"/>
      <c r="DF72" s="506"/>
      <c r="DG72" s="506"/>
      <c r="DH72" s="506"/>
      <c r="DI72" s="506"/>
      <c r="DJ72" s="506"/>
      <c r="DK72" s="506"/>
      <c r="DL72" s="506"/>
      <c r="DM72" s="506"/>
      <c r="DN72" s="506"/>
      <c r="DO72" s="506"/>
      <c r="DP72" s="506"/>
      <c r="DQ72" s="506"/>
      <c r="DR72" s="506"/>
      <c r="DS72" s="506"/>
      <c r="DT72" s="506"/>
      <c r="DU72" s="506"/>
      <c r="DV72" s="506"/>
      <c r="DW72" s="506"/>
      <c r="DX72" s="506"/>
      <c r="DY72" s="506"/>
      <c r="DZ72" s="506"/>
      <c r="EA72" s="506"/>
      <c r="EB72" s="506"/>
      <c r="EC72" s="506"/>
      <c r="ED72" s="506"/>
      <c r="EE72" s="506"/>
      <c r="EF72" s="506"/>
      <c r="EG72" s="506"/>
      <c r="EH72" s="506"/>
      <c r="EI72" s="506"/>
    </row>
    <row r="73" spans="1:139" x14ac:dyDescent="0.25">
      <c r="A73" s="526">
        <v>1983</v>
      </c>
      <c r="B73" s="496">
        <v>42773.260869565216</v>
      </c>
      <c r="C73" s="496">
        <v>45668.362318840576</v>
      </c>
      <c r="D73" s="496">
        <v>88441.623188405792</v>
      </c>
      <c r="E73" s="527"/>
      <c r="G73" s="506"/>
      <c r="H73" s="506"/>
      <c r="I73" s="506"/>
      <c r="J73" s="506"/>
      <c r="K73" s="506"/>
      <c r="L73" s="506"/>
      <c r="M73" s="506"/>
      <c r="N73" s="506"/>
      <c r="O73" s="506"/>
      <c r="P73" s="506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06"/>
      <c r="AJ73" s="506"/>
      <c r="AK73" s="506"/>
      <c r="AL73" s="506"/>
      <c r="AM73" s="506"/>
      <c r="AN73" s="506"/>
      <c r="AO73" s="506"/>
      <c r="AP73" s="506"/>
      <c r="AQ73" s="506"/>
      <c r="AR73" s="506"/>
      <c r="AS73" s="506"/>
      <c r="AT73" s="506"/>
      <c r="AU73" s="506"/>
      <c r="AV73" s="506"/>
      <c r="AW73" s="506"/>
      <c r="AX73" s="506"/>
      <c r="AY73" s="506"/>
      <c r="AZ73" s="506"/>
      <c r="BA73" s="506"/>
      <c r="BB73" s="506"/>
      <c r="BC73" s="506"/>
      <c r="BD73" s="506"/>
      <c r="BE73" s="506"/>
      <c r="BF73" s="506"/>
      <c r="BG73" s="506"/>
      <c r="BH73" s="506"/>
      <c r="BI73" s="506"/>
      <c r="BJ73" s="506"/>
      <c r="BK73" s="506"/>
      <c r="BL73" s="506"/>
      <c r="BM73" s="506"/>
      <c r="BN73" s="506"/>
      <c r="BO73" s="506"/>
      <c r="BP73" s="506"/>
      <c r="BQ73" s="506"/>
      <c r="BR73" s="506"/>
      <c r="BS73" s="506"/>
      <c r="BT73" s="506"/>
      <c r="BU73" s="506"/>
      <c r="BV73" s="506"/>
      <c r="BW73" s="506"/>
      <c r="BX73" s="506"/>
      <c r="BY73" s="506"/>
      <c r="BZ73" s="506"/>
      <c r="CA73" s="506"/>
      <c r="CB73" s="506"/>
      <c r="CC73" s="506"/>
      <c r="CD73" s="506"/>
      <c r="CE73" s="506"/>
      <c r="CF73" s="506"/>
      <c r="CG73" s="506"/>
      <c r="CH73" s="506"/>
      <c r="CI73" s="506"/>
      <c r="CJ73" s="506"/>
      <c r="CK73" s="506"/>
      <c r="CL73" s="506"/>
      <c r="CM73" s="506"/>
      <c r="CN73" s="506"/>
      <c r="CO73" s="506"/>
      <c r="CP73" s="506"/>
      <c r="CQ73" s="506"/>
      <c r="CR73" s="506"/>
      <c r="CS73" s="506"/>
      <c r="CT73" s="506"/>
      <c r="CU73" s="506"/>
      <c r="CV73" s="506"/>
      <c r="CW73" s="506"/>
      <c r="CX73" s="506"/>
      <c r="CY73" s="506"/>
      <c r="CZ73" s="506"/>
      <c r="DA73" s="506"/>
      <c r="DB73" s="506"/>
      <c r="DC73" s="506"/>
      <c r="DD73" s="506"/>
      <c r="DE73" s="506"/>
      <c r="DF73" s="506"/>
      <c r="DG73" s="506"/>
      <c r="DH73" s="506"/>
      <c r="DI73" s="506"/>
      <c r="DJ73" s="506"/>
      <c r="DK73" s="506"/>
      <c r="DL73" s="506"/>
      <c r="DM73" s="506"/>
      <c r="DN73" s="506"/>
      <c r="DO73" s="506"/>
      <c r="DP73" s="506"/>
      <c r="DQ73" s="506"/>
      <c r="DR73" s="506"/>
      <c r="DS73" s="506"/>
      <c r="DT73" s="506"/>
      <c r="DU73" s="506"/>
      <c r="DV73" s="506"/>
      <c r="DW73" s="506"/>
      <c r="DX73" s="506"/>
      <c r="DY73" s="506"/>
      <c r="DZ73" s="506"/>
      <c r="EA73" s="506"/>
      <c r="EB73" s="506"/>
      <c r="EC73" s="506"/>
      <c r="ED73" s="506"/>
      <c r="EE73" s="506"/>
      <c r="EF73" s="506"/>
      <c r="EG73" s="506"/>
      <c r="EH73" s="506"/>
      <c r="EI73" s="506"/>
    </row>
    <row r="74" spans="1:139" x14ac:dyDescent="0.25">
      <c r="A74" s="526">
        <v>1984</v>
      </c>
      <c r="B74" s="496">
        <v>42982.485714285714</v>
      </c>
      <c r="C74" s="496">
        <v>45196.457142857143</v>
      </c>
      <c r="D74" s="496">
        <v>88178.942857142858</v>
      </c>
      <c r="E74" s="527"/>
      <c r="G74" s="506"/>
      <c r="H74" s="506"/>
      <c r="I74" s="506"/>
      <c r="J74" s="506"/>
      <c r="K74" s="506"/>
      <c r="L74" s="506"/>
      <c r="M74" s="506"/>
      <c r="N74" s="506"/>
      <c r="O74" s="506"/>
      <c r="P74" s="506"/>
      <c r="Q74" s="506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06"/>
      <c r="AJ74" s="506"/>
      <c r="AK74" s="506"/>
      <c r="AL74" s="506"/>
      <c r="AM74" s="506"/>
      <c r="AN74" s="506"/>
      <c r="AO74" s="506"/>
      <c r="AP74" s="506"/>
      <c r="AQ74" s="506"/>
      <c r="AR74" s="506"/>
      <c r="AS74" s="506"/>
      <c r="AT74" s="506"/>
      <c r="AU74" s="506"/>
      <c r="AV74" s="506"/>
      <c r="AW74" s="506"/>
      <c r="AX74" s="506"/>
      <c r="AY74" s="506"/>
      <c r="AZ74" s="506"/>
      <c r="BA74" s="506"/>
      <c r="BB74" s="506"/>
      <c r="BC74" s="506"/>
      <c r="BD74" s="506"/>
      <c r="BE74" s="506"/>
      <c r="BF74" s="506"/>
      <c r="BG74" s="506"/>
      <c r="BH74" s="506"/>
      <c r="BI74" s="506"/>
      <c r="BJ74" s="506"/>
      <c r="BK74" s="506"/>
      <c r="BL74" s="506"/>
      <c r="BM74" s="506"/>
      <c r="BN74" s="506"/>
      <c r="BO74" s="506"/>
      <c r="BP74" s="506"/>
      <c r="BQ74" s="506"/>
      <c r="BR74" s="506"/>
      <c r="BS74" s="506"/>
      <c r="BT74" s="506"/>
      <c r="BU74" s="506"/>
      <c r="BV74" s="506"/>
      <c r="BW74" s="506"/>
      <c r="BX74" s="506"/>
      <c r="BY74" s="506"/>
      <c r="BZ74" s="506"/>
      <c r="CA74" s="506"/>
      <c r="CB74" s="506"/>
      <c r="CC74" s="506"/>
      <c r="CD74" s="506"/>
      <c r="CE74" s="506"/>
      <c r="CF74" s="506"/>
      <c r="CG74" s="506"/>
      <c r="CH74" s="506"/>
      <c r="CI74" s="506"/>
      <c r="CJ74" s="506"/>
      <c r="CK74" s="506"/>
      <c r="CL74" s="506"/>
      <c r="CM74" s="506"/>
      <c r="CN74" s="506"/>
      <c r="CO74" s="506"/>
      <c r="CP74" s="506"/>
      <c r="CQ74" s="506"/>
      <c r="CR74" s="506"/>
      <c r="CS74" s="506"/>
      <c r="CT74" s="506"/>
      <c r="CU74" s="506"/>
      <c r="CV74" s="506"/>
      <c r="CW74" s="506"/>
      <c r="CX74" s="506"/>
      <c r="CY74" s="506"/>
      <c r="CZ74" s="506"/>
      <c r="DA74" s="506"/>
      <c r="DB74" s="506"/>
      <c r="DC74" s="506"/>
      <c r="DD74" s="506"/>
      <c r="DE74" s="506"/>
      <c r="DF74" s="506"/>
      <c r="DG74" s="506"/>
      <c r="DH74" s="506"/>
      <c r="DI74" s="506"/>
      <c r="DJ74" s="506"/>
      <c r="DK74" s="506"/>
      <c r="DL74" s="506"/>
      <c r="DM74" s="506"/>
      <c r="DN74" s="506"/>
      <c r="DO74" s="506"/>
      <c r="DP74" s="506"/>
      <c r="DQ74" s="506"/>
      <c r="DR74" s="506"/>
      <c r="DS74" s="506"/>
      <c r="DT74" s="506"/>
      <c r="DU74" s="506"/>
      <c r="DV74" s="506"/>
      <c r="DW74" s="506"/>
      <c r="DX74" s="506"/>
      <c r="DY74" s="506"/>
      <c r="DZ74" s="506"/>
      <c r="EA74" s="506"/>
      <c r="EB74" s="506"/>
      <c r="EC74" s="506"/>
      <c r="ED74" s="506"/>
      <c r="EE74" s="506"/>
      <c r="EF74" s="506"/>
      <c r="EG74" s="506"/>
      <c r="EH74" s="506"/>
      <c r="EI74" s="506"/>
    </row>
    <row r="75" spans="1:139" x14ac:dyDescent="0.25">
      <c r="A75" s="526">
        <v>1985</v>
      </c>
      <c r="B75" s="496">
        <v>42999.197183098593</v>
      </c>
      <c r="C75" s="496">
        <v>44907.126760563369</v>
      </c>
      <c r="D75" s="496">
        <v>87906.323943661962</v>
      </c>
      <c r="E75" s="527"/>
      <c r="G75" s="506"/>
      <c r="H75" s="506"/>
      <c r="I75" s="506"/>
      <c r="J75" s="506"/>
      <c r="K75" s="506"/>
      <c r="L75" s="506"/>
      <c r="M75" s="506"/>
      <c r="N75" s="506"/>
      <c r="O75" s="506"/>
      <c r="P75" s="506"/>
      <c r="Q75" s="506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06"/>
      <c r="AJ75" s="506"/>
      <c r="AK75" s="506"/>
      <c r="AL75" s="506"/>
      <c r="AM75" s="506"/>
      <c r="AN75" s="506"/>
      <c r="AO75" s="506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  <c r="BA75" s="506"/>
      <c r="BB75" s="506"/>
      <c r="BC75" s="506"/>
      <c r="BD75" s="506"/>
      <c r="BE75" s="506"/>
      <c r="BF75" s="506"/>
      <c r="BG75" s="506"/>
      <c r="BH75" s="506"/>
      <c r="BI75" s="506"/>
      <c r="BJ75" s="506"/>
      <c r="BK75" s="506"/>
      <c r="BL75" s="506"/>
      <c r="BM75" s="506"/>
      <c r="BN75" s="506"/>
      <c r="BO75" s="506"/>
      <c r="BP75" s="506"/>
      <c r="BQ75" s="506"/>
      <c r="BR75" s="506"/>
      <c r="BS75" s="506"/>
      <c r="BT75" s="506"/>
      <c r="BU75" s="506"/>
      <c r="BV75" s="506"/>
      <c r="BW75" s="506"/>
      <c r="BX75" s="506"/>
      <c r="BY75" s="506"/>
      <c r="BZ75" s="506"/>
      <c r="CA75" s="506"/>
      <c r="CB75" s="506"/>
      <c r="CC75" s="506"/>
      <c r="CD75" s="506"/>
      <c r="CE75" s="506"/>
      <c r="CF75" s="506"/>
      <c r="CG75" s="506"/>
      <c r="CH75" s="506"/>
      <c r="CI75" s="506"/>
      <c r="CJ75" s="506"/>
      <c r="CK75" s="506"/>
      <c r="CL75" s="506"/>
      <c r="CM75" s="506"/>
      <c r="CN75" s="506"/>
      <c r="CO75" s="506"/>
      <c r="CP75" s="506"/>
      <c r="CQ75" s="506"/>
      <c r="CR75" s="506"/>
      <c r="CS75" s="506"/>
      <c r="CT75" s="506"/>
      <c r="CU75" s="506"/>
      <c r="CV75" s="506"/>
      <c r="CW75" s="506"/>
      <c r="CX75" s="506"/>
      <c r="CY75" s="506"/>
      <c r="CZ75" s="506"/>
      <c r="DA75" s="506"/>
      <c r="DB75" s="506"/>
      <c r="DC75" s="506"/>
      <c r="DD75" s="506"/>
      <c r="DE75" s="506"/>
      <c r="DF75" s="506"/>
      <c r="DG75" s="506"/>
      <c r="DH75" s="506"/>
      <c r="DI75" s="506"/>
      <c r="DJ75" s="506"/>
      <c r="DK75" s="506"/>
      <c r="DL75" s="506"/>
      <c r="DM75" s="506"/>
      <c r="DN75" s="506"/>
      <c r="DO75" s="506"/>
      <c r="DP75" s="506"/>
      <c r="DQ75" s="506"/>
      <c r="DR75" s="506"/>
      <c r="DS75" s="506"/>
      <c r="DT75" s="506"/>
      <c r="DU75" s="506"/>
      <c r="DV75" s="506"/>
      <c r="DW75" s="506"/>
      <c r="DX75" s="506"/>
      <c r="DY75" s="506"/>
      <c r="DZ75" s="506"/>
      <c r="EA75" s="506"/>
      <c r="EB75" s="506"/>
      <c r="EC75" s="506"/>
      <c r="ED75" s="506"/>
      <c r="EE75" s="506"/>
      <c r="EF75" s="506"/>
      <c r="EG75" s="506"/>
      <c r="EH75" s="506"/>
      <c r="EI75" s="506"/>
    </row>
    <row r="76" spans="1:139" x14ac:dyDescent="0.25">
      <c r="A76" s="526">
        <v>1986</v>
      </c>
      <c r="B76" s="496">
        <v>42998.138888888891</v>
      </c>
      <c r="C76" s="496">
        <v>44919.958333333328</v>
      </c>
      <c r="D76" s="496">
        <v>87918.097222222219</v>
      </c>
      <c r="E76" s="527"/>
      <c r="G76" s="506"/>
      <c r="H76" s="506"/>
      <c r="I76" s="506"/>
      <c r="J76" s="506"/>
      <c r="K76" s="506"/>
      <c r="L76" s="506"/>
      <c r="M76" s="506"/>
      <c r="N76" s="506"/>
      <c r="O76" s="506"/>
      <c r="P76" s="506"/>
      <c r="Q76" s="506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06"/>
      <c r="AJ76" s="506"/>
      <c r="AK76" s="506"/>
      <c r="AL76" s="506"/>
      <c r="AM76" s="506"/>
      <c r="AN76" s="506"/>
      <c r="AO76" s="506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  <c r="BA76" s="506"/>
      <c r="BB76" s="506"/>
      <c r="BC76" s="506"/>
      <c r="BD76" s="506"/>
      <c r="BE76" s="506"/>
      <c r="BF76" s="506"/>
      <c r="BG76" s="506"/>
      <c r="BH76" s="506"/>
      <c r="BI76" s="506"/>
      <c r="BJ76" s="506"/>
      <c r="BK76" s="506"/>
      <c r="BL76" s="506"/>
      <c r="BM76" s="506"/>
      <c r="BN76" s="506"/>
      <c r="BO76" s="506"/>
      <c r="BP76" s="506"/>
      <c r="BQ76" s="506"/>
      <c r="BR76" s="506"/>
      <c r="BS76" s="506"/>
      <c r="BT76" s="506"/>
      <c r="BU76" s="506"/>
      <c r="BV76" s="506"/>
      <c r="BW76" s="506"/>
      <c r="BX76" s="506"/>
      <c r="BY76" s="506"/>
      <c r="BZ76" s="506"/>
      <c r="CA76" s="506"/>
      <c r="CB76" s="506"/>
      <c r="CC76" s="506"/>
      <c r="CD76" s="506"/>
      <c r="CE76" s="506"/>
      <c r="CF76" s="506"/>
      <c r="CG76" s="506"/>
      <c r="CH76" s="506"/>
      <c r="CI76" s="506"/>
      <c r="CJ76" s="506"/>
      <c r="CK76" s="506"/>
      <c r="CL76" s="506"/>
      <c r="CM76" s="506"/>
      <c r="CN76" s="506"/>
      <c r="CO76" s="506"/>
      <c r="CP76" s="506"/>
      <c r="CQ76" s="506"/>
      <c r="CR76" s="506"/>
      <c r="CS76" s="506"/>
      <c r="CT76" s="506"/>
      <c r="CU76" s="506"/>
      <c r="CV76" s="506"/>
      <c r="CW76" s="506"/>
      <c r="CX76" s="506"/>
      <c r="CY76" s="506"/>
      <c r="CZ76" s="506"/>
      <c r="DA76" s="506"/>
      <c r="DB76" s="506"/>
      <c r="DC76" s="506"/>
      <c r="DD76" s="506"/>
      <c r="DE76" s="506"/>
      <c r="DF76" s="506"/>
      <c r="DG76" s="506"/>
      <c r="DH76" s="506"/>
      <c r="DI76" s="506"/>
      <c r="DJ76" s="506"/>
      <c r="DK76" s="506"/>
      <c r="DL76" s="506"/>
      <c r="DM76" s="506"/>
      <c r="DN76" s="506"/>
      <c r="DO76" s="506"/>
      <c r="DP76" s="506"/>
      <c r="DQ76" s="506"/>
      <c r="DR76" s="506"/>
      <c r="DS76" s="506"/>
      <c r="DT76" s="506"/>
      <c r="DU76" s="506"/>
      <c r="DV76" s="506"/>
      <c r="DW76" s="506"/>
      <c r="DX76" s="506"/>
      <c r="DY76" s="506"/>
      <c r="DZ76" s="506"/>
      <c r="EA76" s="506"/>
      <c r="EB76" s="506"/>
      <c r="EC76" s="506"/>
      <c r="ED76" s="506"/>
      <c r="EE76" s="506"/>
      <c r="EF76" s="506"/>
      <c r="EG76" s="506"/>
      <c r="EH76" s="506"/>
      <c r="EI76" s="506"/>
    </row>
    <row r="77" spans="1:139" x14ac:dyDescent="0.25">
      <c r="A77" s="526">
        <v>1987</v>
      </c>
      <c r="B77" s="496">
        <v>41619.71232876712</v>
      </c>
      <c r="C77" s="496">
        <v>43302.753424657531</v>
      </c>
      <c r="D77" s="496">
        <v>84922.465753424651</v>
      </c>
      <c r="E77" s="527"/>
      <c r="G77" s="506"/>
      <c r="H77" s="506"/>
      <c r="I77" s="506"/>
      <c r="J77" s="506"/>
      <c r="K77" s="506"/>
      <c r="L77" s="506"/>
      <c r="M77" s="506"/>
      <c r="N77" s="506"/>
      <c r="O77" s="506"/>
      <c r="P77" s="506"/>
      <c r="Q77" s="506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06"/>
      <c r="AJ77" s="506"/>
      <c r="AK77" s="506"/>
      <c r="AL77" s="506"/>
      <c r="AM77" s="506"/>
      <c r="AN77" s="506"/>
      <c r="AO77" s="506"/>
      <c r="AP77" s="506"/>
      <c r="AQ77" s="506"/>
      <c r="AR77" s="506"/>
      <c r="AS77" s="506"/>
      <c r="AT77" s="506"/>
      <c r="AU77" s="506"/>
      <c r="AV77" s="506"/>
      <c r="AW77" s="506"/>
      <c r="AX77" s="506"/>
      <c r="AY77" s="506"/>
      <c r="AZ77" s="506"/>
      <c r="BA77" s="506"/>
      <c r="BB77" s="506"/>
      <c r="BC77" s="506"/>
      <c r="BD77" s="506"/>
      <c r="BE77" s="506"/>
      <c r="BF77" s="506"/>
      <c r="BG77" s="506"/>
      <c r="BH77" s="506"/>
      <c r="BI77" s="506"/>
      <c r="BJ77" s="506"/>
      <c r="BK77" s="506"/>
      <c r="BL77" s="506"/>
      <c r="BM77" s="506"/>
      <c r="BN77" s="506"/>
      <c r="BO77" s="506"/>
      <c r="BP77" s="506"/>
      <c r="BQ77" s="506"/>
      <c r="BR77" s="506"/>
      <c r="BS77" s="506"/>
      <c r="BT77" s="506"/>
      <c r="BU77" s="506"/>
      <c r="BV77" s="506"/>
      <c r="BW77" s="506"/>
      <c r="BX77" s="506"/>
      <c r="BY77" s="506"/>
      <c r="BZ77" s="506"/>
      <c r="CA77" s="506"/>
      <c r="CB77" s="506"/>
      <c r="CC77" s="506"/>
      <c r="CD77" s="506"/>
      <c r="CE77" s="506"/>
      <c r="CF77" s="506"/>
      <c r="CG77" s="506"/>
      <c r="CH77" s="506"/>
      <c r="CI77" s="506"/>
      <c r="CJ77" s="506"/>
      <c r="CK77" s="506"/>
      <c r="CL77" s="506"/>
      <c r="CM77" s="506"/>
      <c r="CN77" s="506"/>
      <c r="CO77" s="506"/>
      <c r="CP77" s="506"/>
      <c r="CQ77" s="506"/>
      <c r="CR77" s="506"/>
      <c r="CS77" s="506"/>
      <c r="CT77" s="506"/>
      <c r="CU77" s="506"/>
      <c r="CV77" s="506"/>
      <c r="CW77" s="506"/>
      <c r="CX77" s="506"/>
      <c r="CY77" s="506"/>
      <c r="CZ77" s="506"/>
      <c r="DA77" s="506"/>
      <c r="DB77" s="506"/>
      <c r="DC77" s="506"/>
      <c r="DD77" s="506"/>
      <c r="DE77" s="506"/>
      <c r="DF77" s="506"/>
      <c r="DG77" s="506"/>
      <c r="DH77" s="506"/>
      <c r="DI77" s="506"/>
      <c r="DJ77" s="506"/>
      <c r="DK77" s="506"/>
      <c r="DL77" s="506"/>
      <c r="DM77" s="506"/>
      <c r="DN77" s="506"/>
      <c r="DO77" s="506"/>
      <c r="DP77" s="506"/>
      <c r="DQ77" s="506"/>
      <c r="DR77" s="506"/>
      <c r="DS77" s="506"/>
      <c r="DT77" s="506"/>
      <c r="DU77" s="506"/>
      <c r="DV77" s="506"/>
      <c r="DW77" s="506"/>
      <c r="DX77" s="506"/>
      <c r="DY77" s="506"/>
      <c r="DZ77" s="506"/>
      <c r="EA77" s="506"/>
      <c r="EB77" s="506"/>
      <c r="EC77" s="506"/>
      <c r="ED77" s="506"/>
      <c r="EE77" s="506"/>
      <c r="EF77" s="506"/>
      <c r="EG77" s="506"/>
      <c r="EH77" s="506"/>
      <c r="EI77" s="506"/>
    </row>
    <row r="78" spans="1:139" x14ac:dyDescent="0.25">
      <c r="A78" s="526">
        <v>1988</v>
      </c>
      <c r="B78" s="496">
        <v>40730.270270270274</v>
      </c>
      <c r="C78" s="496">
        <v>41981.12162162162</v>
      </c>
      <c r="D78" s="496">
        <v>82711.391891891893</v>
      </c>
      <c r="E78" s="527"/>
      <c r="G78" s="506"/>
      <c r="H78" s="506"/>
      <c r="I78" s="506"/>
      <c r="J78" s="506"/>
      <c r="K78" s="506"/>
      <c r="L78" s="506"/>
      <c r="M78" s="506"/>
      <c r="N78" s="506"/>
      <c r="O78" s="506"/>
      <c r="P78" s="506"/>
      <c r="Q78" s="506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06"/>
      <c r="AJ78" s="506"/>
      <c r="AK78" s="506"/>
      <c r="AL78" s="506"/>
      <c r="AM78" s="506"/>
      <c r="AN78" s="506"/>
      <c r="AO78" s="506"/>
      <c r="AP78" s="506"/>
      <c r="AQ78" s="506"/>
      <c r="AR78" s="506"/>
      <c r="AS78" s="506"/>
      <c r="AT78" s="506"/>
      <c r="AU78" s="506"/>
      <c r="AV78" s="506"/>
      <c r="AW78" s="506"/>
      <c r="AX78" s="506"/>
      <c r="AY78" s="506"/>
      <c r="AZ78" s="506"/>
      <c r="BA78" s="506"/>
      <c r="BB78" s="506"/>
      <c r="BC78" s="506"/>
      <c r="BD78" s="506"/>
      <c r="BE78" s="506"/>
      <c r="BF78" s="506"/>
      <c r="BG78" s="506"/>
      <c r="BH78" s="506"/>
      <c r="BI78" s="506"/>
      <c r="BJ78" s="506"/>
      <c r="BK78" s="506"/>
      <c r="BL78" s="506"/>
      <c r="BM78" s="506"/>
      <c r="BN78" s="506"/>
      <c r="BO78" s="506"/>
      <c r="BP78" s="506"/>
      <c r="BQ78" s="506"/>
      <c r="BR78" s="506"/>
      <c r="BS78" s="506"/>
      <c r="BT78" s="506"/>
      <c r="BU78" s="506"/>
      <c r="BV78" s="506"/>
      <c r="BW78" s="506"/>
      <c r="BX78" s="506"/>
      <c r="BY78" s="506"/>
      <c r="BZ78" s="506"/>
      <c r="CA78" s="506"/>
      <c r="CB78" s="506"/>
      <c r="CC78" s="506"/>
      <c r="CD78" s="506"/>
      <c r="CE78" s="506"/>
      <c r="CF78" s="506"/>
      <c r="CG78" s="506"/>
      <c r="CH78" s="506"/>
      <c r="CI78" s="506"/>
      <c r="CJ78" s="506"/>
      <c r="CK78" s="506"/>
      <c r="CL78" s="506"/>
      <c r="CM78" s="506"/>
      <c r="CN78" s="506"/>
      <c r="CO78" s="506"/>
      <c r="CP78" s="506"/>
      <c r="CQ78" s="506"/>
      <c r="CR78" s="506"/>
      <c r="CS78" s="506"/>
      <c r="CT78" s="506"/>
      <c r="CU78" s="506"/>
      <c r="CV78" s="506"/>
      <c r="CW78" s="506"/>
      <c r="CX78" s="506"/>
      <c r="CY78" s="506"/>
      <c r="CZ78" s="506"/>
      <c r="DA78" s="506"/>
      <c r="DB78" s="506"/>
      <c r="DC78" s="506"/>
      <c r="DD78" s="506"/>
      <c r="DE78" s="506"/>
      <c r="DF78" s="506"/>
      <c r="DG78" s="506"/>
      <c r="DH78" s="506"/>
      <c r="DI78" s="506"/>
      <c r="DJ78" s="506"/>
      <c r="DK78" s="506"/>
      <c r="DL78" s="506"/>
      <c r="DM78" s="506"/>
      <c r="DN78" s="506"/>
      <c r="DO78" s="506"/>
      <c r="DP78" s="506"/>
      <c r="DQ78" s="506"/>
      <c r="DR78" s="506"/>
      <c r="DS78" s="506"/>
      <c r="DT78" s="506"/>
      <c r="DU78" s="506"/>
      <c r="DV78" s="506"/>
      <c r="DW78" s="506"/>
      <c r="DX78" s="506"/>
      <c r="DY78" s="506"/>
      <c r="DZ78" s="506"/>
      <c r="EA78" s="506"/>
      <c r="EB78" s="506"/>
      <c r="EC78" s="506"/>
      <c r="ED78" s="506"/>
      <c r="EE78" s="506"/>
      <c r="EF78" s="506"/>
      <c r="EG78" s="506"/>
      <c r="EH78" s="506"/>
      <c r="EI78" s="506"/>
    </row>
    <row r="79" spans="1:139" x14ac:dyDescent="0.25">
      <c r="A79" s="526">
        <v>1989</v>
      </c>
      <c r="B79" s="496">
        <v>40279.786666666667</v>
      </c>
      <c r="C79" s="496">
        <v>41707.039999999994</v>
      </c>
      <c r="D79" s="496">
        <v>81986.82666666666</v>
      </c>
      <c r="E79" s="527"/>
      <c r="G79" s="506"/>
      <c r="H79" s="506"/>
      <c r="I79" s="506"/>
      <c r="J79" s="506"/>
      <c r="K79" s="506"/>
      <c r="L79" s="506"/>
      <c r="M79" s="506"/>
      <c r="N79" s="506"/>
      <c r="O79" s="506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06"/>
      <c r="AJ79" s="506"/>
      <c r="AK79" s="506"/>
      <c r="AL79" s="506"/>
      <c r="AM79" s="506"/>
      <c r="AN79" s="506"/>
      <c r="AO79" s="506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  <c r="BA79" s="506"/>
      <c r="BB79" s="506"/>
      <c r="BC79" s="506"/>
      <c r="BD79" s="506"/>
      <c r="BE79" s="506"/>
      <c r="BF79" s="506"/>
      <c r="BG79" s="506"/>
      <c r="BH79" s="506"/>
      <c r="BI79" s="506"/>
      <c r="BJ79" s="506"/>
      <c r="BK79" s="506"/>
      <c r="BL79" s="506"/>
      <c r="BM79" s="506"/>
      <c r="BN79" s="506"/>
      <c r="BO79" s="506"/>
      <c r="BP79" s="506"/>
      <c r="BQ79" s="506"/>
      <c r="BR79" s="506"/>
      <c r="BS79" s="506"/>
      <c r="BT79" s="506"/>
      <c r="BU79" s="506"/>
      <c r="BV79" s="506"/>
      <c r="BW79" s="506"/>
      <c r="BX79" s="506"/>
      <c r="BY79" s="506"/>
      <c r="BZ79" s="506"/>
      <c r="CA79" s="506"/>
      <c r="CB79" s="506"/>
      <c r="CC79" s="506"/>
      <c r="CD79" s="506"/>
      <c r="CE79" s="506"/>
      <c r="CF79" s="506"/>
      <c r="CG79" s="506"/>
      <c r="CH79" s="506"/>
      <c r="CI79" s="506"/>
      <c r="CJ79" s="506"/>
      <c r="CK79" s="506"/>
      <c r="CL79" s="506"/>
      <c r="CM79" s="506"/>
      <c r="CN79" s="506"/>
      <c r="CO79" s="506"/>
      <c r="CP79" s="506"/>
      <c r="CQ79" s="506"/>
      <c r="CR79" s="506"/>
      <c r="CS79" s="506"/>
      <c r="CT79" s="506"/>
      <c r="CU79" s="506"/>
      <c r="CV79" s="506"/>
      <c r="CW79" s="506"/>
      <c r="CX79" s="506"/>
      <c r="CY79" s="506"/>
      <c r="CZ79" s="506"/>
      <c r="DA79" s="506"/>
      <c r="DB79" s="506"/>
      <c r="DC79" s="506"/>
      <c r="DD79" s="506"/>
      <c r="DE79" s="506"/>
      <c r="DF79" s="506"/>
      <c r="DG79" s="506"/>
      <c r="DH79" s="506"/>
      <c r="DI79" s="506"/>
      <c r="DJ79" s="506"/>
      <c r="DK79" s="506"/>
      <c r="DL79" s="506"/>
      <c r="DM79" s="506"/>
      <c r="DN79" s="506"/>
      <c r="DO79" s="506"/>
      <c r="DP79" s="506"/>
      <c r="DQ79" s="506"/>
      <c r="DR79" s="506"/>
      <c r="DS79" s="506"/>
      <c r="DT79" s="506"/>
      <c r="DU79" s="506"/>
      <c r="DV79" s="506"/>
      <c r="DW79" s="506"/>
      <c r="DX79" s="506"/>
      <c r="DY79" s="506"/>
      <c r="DZ79" s="506"/>
      <c r="EA79" s="506"/>
      <c r="EB79" s="506"/>
      <c r="EC79" s="506"/>
      <c r="ED79" s="506"/>
      <c r="EE79" s="506"/>
      <c r="EF79" s="506"/>
      <c r="EG79" s="506"/>
      <c r="EH79" s="506"/>
      <c r="EI79" s="506"/>
    </row>
    <row r="80" spans="1:139" x14ac:dyDescent="0.25">
      <c r="A80" s="526">
        <v>1990</v>
      </c>
      <c r="B80" s="496">
        <v>39150.07894736842</v>
      </c>
      <c r="C80" s="496">
        <v>40443.407894736833</v>
      </c>
      <c r="D80" s="496">
        <v>79593.486842105252</v>
      </c>
      <c r="E80" s="527"/>
      <c r="G80" s="506"/>
      <c r="H80" s="506"/>
      <c r="I80" s="506"/>
      <c r="J80" s="506"/>
      <c r="K80" s="506"/>
      <c r="L80" s="506"/>
      <c r="M80" s="506"/>
      <c r="N80" s="506"/>
      <c r="O80" s="506"/>
      <c r="P80" s="506"/>
      <c r="Q80" s="506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06"/>
      <c r="AJ80" s="506"/>
      <c r="AK80" s="506"/>
      <c r="AL80" s="506"/>
      <c r="AM80" s="506"/>
      <c r="AN80" s="506"/>
      <c r="AO80" s="506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  <c r="BA80" s="506"/>
      <c r="BB80" s="506"/>
      <c r="BC80" s="506"/>
      <c r="BD80" s="506"/>
      <c r="BE80" s="506"/>
      <c r="BF80" s="506"/>
      <c r="BG80" s="506"/>
      <c r="BH80" s="506"/>
      <c r="BI80" s="506"/>
      <c r="BJ80" s="506"/>
      <c r="BK80" s="506"/>
      <c r="BL80" s="506"/>
      <c r="BM80" s="506"/>
      <c r="BN80" s="506"/>
      <c r="BO80" s="506"/>
      <c r="BP80" s="506"/>
      <c r="BQ80" s="506"/>
      <c r="BR80" s="506"/>
      <c r="BS80" s="506"/>
      <c r="BT80" s="506"/>
      <c r="BU80" s="506"/>
      <c r="BV80" s="506"/>
      <c r="BW80" s="506"/>
      <c r="BX80" s="506"/>
      <c r="BY80" s="506"/>
      <c r="BZ80" s="506"/>
      <c r="CA80" s="506"/>
      <c r="CB80" s="506"/>
      <c r="CC80" s="506"/>
      <c r="CD80" s="506"/>
      <c r="CE80" s="506"/>
      <c r="CF80" s="506"/>
      <c r="CG80" s="506"/>
      <c r="CH80" s="506"/>
      <c r="CI80" s="506"/>
      <c r="CJ80" s="506"/>
      <c r="CK80" s="506"/>
      <c r="CL80" s="506"/>
      <c r="CM80" s="506"/>
      <c r="CN80" s="506"/>
      <c r="CO80" s="506"/>
      <c r="CP80" s="506"/>
      <c r="CQ80" s="506"/>
      <c r="CR80" s="506"/>
      <c r="CS80" s="506"/>
      <c r="CT80" s="506"/>
      <c r="CU80" s="506"/>
      <c r="CV80" s="506"/>
      <c r="CW80" s="506"/>
      <c r="CX80" s="506"/>
      <c r="CY80" s="506"/>
      <c r="CZ80" s="506"/>
      <c r="DA80" s="506"/>
      <c r="DB80" s="506"/>
      <c r="DC80" s="506"/>
      <c r="DD80" s="506"/>
      <c r="DE80" s="506"/>
      <c r="DF80" s="506"/>
      <c r="DG80" s="506"/>
      <c r="DH80" s="506"/>
      <c r="DI80" s="506"/>
      <c r="DJ80" s="506"/>
      <c r="DK80" s="506"/>
      <c r="DL80" s="506"/>
      <c r="DM80" s="506"/>
      <c r="DN80" s="506"/>
      <c r="DO80" s="506"/>
      <c r="DP80" s="506"/>
      <c r="DQ80" s="506"/>
      <c r="DR80" s="506"/>
      <c r="DS80" s="506"/>
      <c r="DT80" s="506"/>
      <c r="DU80" s="506"/>
      <c r="DV80" s="506"/>
      <c r="DW80" s="506"/>
      <c r="DX80" s="506"/>
      <c r="DY80" s="506"/>
      <c r="DZ80" s="506"/>
      <c r="EA80" s="506"/>
      <c r="EB80" s="506"/>
      <c r="EC80" s="506"/>
      <c r="ED80" s="506"/>
      <c r="EE80" s="506"/>
      <c r="EF80" s="506"/>
      <c r="EG80" s="506"/>
      <c r="EH80" s="506"/>
      <c r="EI80" s="506"/>
    </row>
    <row r="81" spans="1:139" x14ac:dyDescent="0.25">
      <c r="A81" s="526">
        <v>1991</v>
      </c>
      <c r="B81" s="496">
        <v>38912.7012987013</v>
      </c>
      <c r="C81" s="496">
        <v>40784.558441558431</v>
      </c>
      <c r="D81" s="496">
        <v>79697.259740259731</v>
      </c>
      <c r="E81" s="527"/>
      <c r="G81" s="506"/>
      <c r="H81" s="506"/>
      <c r="I81" s="506"/>
      <c r="J81" s="506"/>
      <c r="K81" s="506"/>
      <c r="L81" s="506"/>
      <c r="M81" s="506"/>
      <c r="N81" s="506"/>
      <c r="O81" s="506"/>
      <c r="P81" s="506"/>
      <c r="Q81" s="506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06"/>
      <c r="AJ81" s="506"/>
      <c r="AK81" s="506"/>
      <c r="AL81" s="506"/>
      <c r="AM81" s="506"/>
      <c r="AN81" s="506"/>
      <c r="AO81" s="506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  <c r="BA81" s="506"/>
      <c r="BB81" s="506"/>
      <c r="BC81" s="506"/>
      <c r="BD81" s="506"/>
      <c r="BE81" s="506"/>
      <c r="BF81" s="506"/>
      <c r="BG81" s="506"/>
      <c r="BH81" s="506"/>
      <c r="BI81" s="506"/>
      <c r="BJ81" s="506"/>
      <c r="BK81" s="506"/>
      <c r="BL81" s="506"/>
      <c r="BM81" s="506"/>
      <c r="BN81" s="506"/>
      <c r="BO81" s="506"/>
      <c r="BP81" s="506"/>
      <c r="BQ81" s="506"/>
      <c r="BR81" s="506"/>
      <c r="BS81" s="506"/>
      <c r="BT81" s="506"/>
      <c r="BU81" s="506"/>
      <c r="BV81" s="506"/>
      <c r="BW81" s="506"/>
      <c r="BX81" s="506"/>
      <c r="BY81" s="506"/>
      <c r="BZ81" s="506"/>
      <c r="CA81" s="506"/>
      <c r="CB81" s="506"/>
      <c r="CC81" s="506"/>
      <c r="CD81" s="506"/>
      <c r="CE81" s="506"/>
      <c r="CF81" s="506"/>
      <c r="CG81" s="506"/>
      <c r="CH81" s="506"/>
      <c r="CI81" s="506"/>
      <c r="CJ81" s="506"/>
      <c r="CK81" s="506"/>
      <c r="CL81" s="506"/>
      <c r="CM81" s="506"/>
      <c r="CN81" s="506"/>
      <c r="CO81" s="506"/>
      <c r="CP81" s="506"/>
      <c r="CQ81" s="506"/>
      <c r="CR81" s="506"/>
      <c r="CS81" s="506"/>
      <c r="CT81" s="506"/>
      <c r="CU81" s="506"/>
      <c r="CV81" s="506"/>
      <c r="CW81" s="506"/>
      <c r="CX81" s="506"/>
      <c r="CY81" s="506"/>
      <c r="CZ81" s="506"/>
      <c r="DA81" s="506"/>
      <c r="DB81" s="506"/>
      <c r="DC81" s="506"/>
      <c r="DD81" s="506"/>
      <c r="DE81" s="506"/>
      <c r="DF81" s="506"/>
      <c r="DG81" s="506"/>
      <c r="DH81" s="506"/>
      <c r="DI81" s="506"/>
      <c r="DJ81" s="506"/>
      <c r="DK81" s="506"/>
      <c r="DL81" s="506"/>
      <c r="DM81" s="506"/>
      <c r="DN81" s="506"/>
      <c r="DO81" s="506"/>
      <c r="DP81" s="506"/>
      <c r="DQ81" s="506"/>
      <c r="DR81" s="506"/>
      <c r="DS81" s="506"/>
      <c r="DT81" s="506"/>
      <c r="DU81" s="506"/>
      <c r="DV81" s="506"/>
      <c r="DW81" s="506"/>
      <c r="DX81" s="506"/>
      <c r="DY81" s="506"/>
      <c r="DZ81" s="506"/>
      <c r="EA81" s="506"/>
      <c r="EB81" s="506"/>
      <c r="EC81" s="506"/>
      <c r="ED81" s="506"/>
      <c r="EE81" s="506"/>
      <c r="EF81" s="506"/>
      <c r="EG81" s="506"/>
      <c r="EH81" s="506"/>
      <c r="EI81" s="506"/>
    </row>
    <row r="82" spans="1:139" x14ac:dyDescent="0.25">
      <c r="A82" s="526">
        <v>1992</v>
      </c>
      <c r="B82" s="496">
        <v>38483.820512820515</v>
      </c>
      <c r="C82" s="496">
        <v>39880.910256410265</v>
      </c>
      <c r="D82" s="496">
        <v>78364.73076923078</v>
      </c>
      <c r="E82" s="527"/>
      <c r="G82" s="506"/>
      <c r="H82" s="506"/>
      <c r="I82" s="506"/>
      <c r="J82" s="506"/>
      <c r="K82" s="506"/>
      <c r="L82" s="506"/>
      <c r="M82" s="506"/>
      <c r="N82" s="506"/>
      <c r="O82" s="506"/>
      <c r="P82" s="506"/>
      <c r="Q82" s="506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06"/>
      <c r="AJ82" s="506"/>
      <c r="AK82" s="506"/>
      <c r="AL82" s="506"/>
      <c r="AM82" s="506"/>
      <c r="AN82" s="506"/>
      <c r="AO82" s="506"/>
      <c r="AP82" s="506"/>
      <c r="AQ82" s="506"/>
      <c r="AR82" s="506"/>
      <c r="AS82" s="506"/>
      <c r="AT82" s="506"/>
      <c r="AU82" s="506"/>
      <c r="AV82" s="506"/>
      <c r="AW82" s="506"/>
      <c r="AX82" s="506"/>
      <c r="AY82" s="506"/>
      <c r="AZ82" s="506"/>
      <c r="BA82" s="506"/>
      <c r="BB82" s="506"/>
      <c r="BC82" s="506"/>
      <c r="BD82" s="506"/>
      <c r="BE82" s="506"/>
      <c r="BF82" s="506"/>
      <c r="BG82" s="506"/>
      <c r="BH82" s="506"/>
      <c r="BI82" s="506"/>
      <c r="BJ82" s="506"/>
      <c r="BK82" s="506"/>
      <c r="BL82" s="506"/>
      <c r="BM82" s="506"/>
      <c r="BN82" s="506"/>
      <c r="BO82" s="506"/>
      <c r="BP82" s="506"/>
      <c r="BQ82" s="506"/>
      <c r="BR82" s="506"/>
      <c r="BS82" s="506"/>
      <c r="BT82" s="506"/>
      <c r="BU82" s="506"/>
      <c r="BV82" s="506"/>
      <c r="BW82" s="506"/>
      <c r="BX82" s="506"/>
      <c r="BY82" s="506"/>
      <c r="BZ82" s="506"/>
      <c r="CA82" s="506"/>
      <c r="CB82" s="506"/>
      <c r="CC82" s="506"/>
      <c r="CD82" s="506"/>
      <c r="CE82" s="506"/>
      <c r="CF82" s="506"/>
      <c r="CG82" s="506"/>
      <c r="CH82" s="506"/>
      <c r="CI82" s="506"/>
      <c r="CJ82" s="506"/>
      <c r="CK82" s="506"/>
      <c r="CL82" s="506"/>
      <c r="CM82" s="506"/>
      <c r="CN82" s="506"/>
      <c r="CO82" s="506"/>
      <c r="CP82" s="506"/>
      <c r="CQ82" s="506"/>
      <c r="CR82" s="506"/>
      <c r="CS82" s="506"/>
      <c r="CT82" s="506"/>
      <c r="CU82" s="506"/>
      <c r="CV82" s="506"/>
      <c r="CW82" s="506"/>
      <c r="CX82" s="506"/>
      <c r="CY82" s="506"/>
      <c r="CZ82" s="506"/>
      <c r="DA82" s="506"/>
      <c r="DB82" s="506"/>
      <c r="DC82" s="506"/>
      <c r="DD82" s="506"/>
      <c r="DE82" s="506"/>
      <c r="DF82" s="506"/>
      <c r="DG82" s="506"/>
      <c r="DH82" s="506"/>
      <c r="DI82" s="506"/>
      <c r="DJ82" s="506"/>
      <c r="DK82" s="506"/>
      <c r="DL82" s="506"/>
      <c r="DM82" s="506"/>
      <c r="DN82" s="506"/>
      <c r="DO82" s="506"/>
      <c r="DP82" s="506"/>
      <c r="DQ82" s="506"/>
      <c r="DR82" s="506"/>
      <c r="DS82" s="506"/>
      <c r="DT82" s="506"/>
      <c r="DU82" s="506"/>
      <c r="DV82" s="506"/>
      <c r="DW82" s="506"/>
      <c r="DX82" s="506"/>
      <c r="DY82" s="506"/>
      <c r="DZ82" s="506"/>
      <c r="EA82" s="506"/>
      <c r="EB82" s="506"/>
      <c r="EC82" s="506"/>
      <c r="ED82" s="506"/>
      <c r="EE82" s="506"/>
      <c r="EF82" s="506"/>
      <c r="EG82" s="506"/>
      <c r="EH82" s="506"/>
      <c r="EI82" s="506"/>
    </row>
    <row r="83" spans="1:139" x14ac:dyDescent="0.25">
      <c r="A83" s="526">
        <v>1993</v>
      </c>
      <c r="B83" s="496">
        <v>36723.113924050631</v>
      </c>
      <c r="C83" s="496">
        <v>38260.746835443031</v>
      </c>
      <c r="D83" s="496">
        <v>74983.860759493662</v>
      </c>
      <c r="E83" s="527"/>
      <c r="G83" s="506"/>
      <c r="H83" s="506"/>
      <c r="I83" s="506"/>
      <c r="J83" s="506"/>
      <c r="K83" s="506"/>
      <c r="L83" s="506"/>
      <c r="M83" s="506"/>
      <c r="N83" s="506"/>
      <c r="O83" s="506"/>
      <c r="P83" s="506"/>
      <c r="Q83" s="506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06"/>
      <c r="AJ83" s="506"/>
      <c r="AK83" s="506"/>
      <c r="AL83" s="506"/>
      <c r="AM83" s="506"/>
      <c r="AN83" s="506"/>
      <c r="AO83" s="506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  <c r="BA83" s="506"/>
      <c r="BB83" s="506"/>
      <c r="BC83" s="506"/>
      <c r="BD83" s="506"/>
      <c r="BE83" s="506"/>
      <c r="BF83" s="506"/>
      <c r="BG83" s="506"/>
      <c r="BH83" s="506"/>
      <c r="BI83" s="506"/>
      <c r="BJ83" s="506"/>
      <c r="BK83" s="506"/>
      <c r="BL83" s="506"/>
      <c r="BM83" s="506"/>
      <c r="BN83" s="506"/>
      <c r="BO83" s="506"/>
      <c r="BP83" s="506"/>
      <c r="BQ83" s="506"/>
      <c r="BR83" s="506"/>
      <c r="BS83" s="506"/>
      <c r="BT83" s="506"/>
      <c r="BU83" s="506"/>
      <c r="BV83" s="506"/>
      <c r="BW83" s="506"/>
      <c r="BX83" s="506"/>
      <c r="BY83" s="506"/>
      <c r="BZ83" s="506"/>
      <c r="CA83" s="506"/>
      <c r="CB83" s="506"/>
      <c r="CC83" s="506"/>
      <c r="CD83" s="506"/>
      <c r="CE83" s="506"/>
      <c r="CF83" s="506"/>
      <c r="CG83" s="506"/>
      <c r="CH83" s="506"/>
      <c r="CI83" s="506"/>
      <c r="CJ83" s="506"/>
      <c r="CK83" s="506"/>
      <c r="CL83" s="506"/>
      <c r="CM83" s="506"/>
      <c r="CN83" s="506"/>
      <c r="CO83" s="506"/>
      <c r="CP83" s="506"/>
      <c r="CQ83" s="506"/>
      <c r="CR83" s="506"/>
      <c r="CS83" s="506"/>
      <c r="CT83" s="506"/>
      <c r="CU83" s="506"/>
      <c r="CV83" s="506"/>
      <c r="CW83" s="506"/>
      <c r="CX83" s="506"/>
      <c r="CY83" s="506"/>
      <c r="CZ83" s="506"/>
      <c r="DA83" s="506"/>
      <c r="DB83" s="506"/>
      <c r="DC83" s="506"/>
      <c r="DD83" s="506"/>
      <c r="DE83" s="506"/>
      <c r="DF83" s="506"/>
      <c r="DG83" s="506"/>
      <c r="DH83" s="506"/>
      <c r="DI83" s="506"/>
      <c r="DJ83" s="506"/>
      <c r="DK83" s="506"/>
      <c r="DL83" s="506"/>
      <c r="DM83" s="506"/>
      <c r="DN83" s="506"/>
      <c r="DO83" s="506"/>
      <c r="DP83" s="506"/>
      <c r="DQ83" s="506"/>
      <c r="DR83" s="506"/>
      <c r="DS83" s="506"/>
      <c r="DT83" s="506"/>
      <c r="DU83" s="506"/>
      <c r="DV83" s="506"/>
      <c r="DW83" s="506"/>
      <c r="DX83" s="506"/>
      <c r="DY83" s="506"/>
      <c r="DZ83" s="506"/>
      <c r="EA83" s="506"/>
      <c r="EB83" s="506"/>
      <c r="EC83" s="506"/>
      <c r="ED83" s="506"/>
      <c r="EE83" s="506"/>
      <c r="EF83" s="506"/>
      <c r="EG83" s="506"/>
      <c r="EH83" s="506"/>
      <c r="EI83" s="506"/>
    </row>
    <row r="84" spans="1:139" x14ac:dyDescent="0.25">
      <c r="A84" s="526">
        <v>1994</v>
      </c>
      <c r="B84" s="496">
        <v>36020.037499999999</v>
      </c>
      <c r="C84" s="496">
        <v>37860.35</v>
      </c>
      <c r="D84" s="496">
        <v>73880.387499999997</v>
      </c>
      <c r="E84" s="527"/>
      <c r="G84" s="506"/>
      <c r="H84" s="506"/>
      <c r="I84" s="506"/>
      <c r="J84" s="506"/>
      <c r="K84" s="506"/>
      <c r="L84" s="506"/>
      <c r="M84" s="506"/>
      <c r="N84" s="506"/>
      <c r="O84" s="506"/>
      <c r="P84" s="506"/>
      <c r="Q84" s="506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06"/>
      <c r="AJ84" s="506"/>
      <c r="AK84" s="506"/>
      <c r="AL84" s="506"/>
      <c r="AM84" s="506"/>
      <c r="AN84" s="506"/>
      <c r="AO84" s="506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  <c r="BA84" s="506"/>
      <c r="BB84" s="506"/>
      <c r="BC84" s="506"/>
      <c r="BD84" s="506"/>
      <c r="BE84" s="506"/>
      <c r="BF84" s="506"/>
      <c r="BG84" s="506"/>
      <c r="BH84" s="506"/>
      <c r="BI84" s="506"/>
      <c r="BJ84" s="506"/>
      <c r="BK84" s="506"/>
      <c r="BL84" s="506"/>
      <c r="BM84" s="506"/>
      <c r="BN84" s="506"/>
      <c r="BO84" s="506"/>
      <c r="BP84" s="506"/>
      <c r="BQ84" s="506"/>
      <c r="BR84" s="506"/>
      <c r="BS84" s="506"/>
      <c r="BT84" s="506"/>
      <c r="BU84" s="506"/>
      <c r="BV84" s="506"/>
      <c r="BW84" s="506"/>
      <c r="BX84" s="506"/>
      <c r="BY84" s="506"/>
      <c r="BZ84" s="506"/>
      <c r="CA84" s="506"/>
      <c r="CB84" s="506"/>
      <c r="CC84" s="506"/>
      <c r="CD84" s="506"/>
      <c r="CE84" s="506"/>
      <c r="CF84" s="506"/>
      <c r="CG84" s="506"/>
      <c r="CH84" s="506"/>
      <c r="CI84" s="506"/>
      <c r="CJ84" s="506"/>
      <c r="CK84" s="506"/>
      <c r="CL84" s="506"/>
      <c r="CM84" s="506"/>
      <c r="CN84" s="506"/>
      <c r="CO84" s="506"/>
      <c r="CP84" s="506"/>
      <c r="CQ84" s="506"/>
      <c r="CR84" s="506"/>
      <c r="CS84" s="506"/>
      <c r="CT84" s="506"/>
      <c r="CU84" s="506"/>
      <c r="CV84" s="506"/>
      <c r="CW84" s="506"/>
      <c r="CX84" s="506"/>
      <c r="CY84" s="506"/>
      <c r="CZ84" s="506"/>
      <c r="DA84" s="506"/>
      <c r="DB84" s="506"/>
      <c r="DC84" s="506"/>
      <c r="DD84" s="506"/>
      <c r="DE84" s="506"/>
      <c r="DF84" s="506"/>
      <c r="DG84" s="506"/>
      <c r="DH84" s="506"/>
      <c r="DI84" s="506"/>
      <c r="DJ84" s="506"/>
      <c r="DK84" s="506"/>
      <c r="DL84" s="506"/>
      <c r="DM84" s="506"/>
      <c r="DN84" s="506"/>
      <c r="DO84" s="506"/>
      <c r="DP84" s="506"/>
      <c r="DQ84" s="506"/>
      <c r="DR84" s="506"/>
      <c r="DS84" s="506"/>
      <c r="DT84" s="506"/>
      <c r="DU84" s="506"/>
      <c r="DV84" s="506"/>
      <c r="DW84" s="506"/>
      <c r="DX84" s="506"/>
      <c r="DY84" s="506"/>
      <c r="DZ84" s="506"/>
      <c r="EA84" s="506"/>
      <c r="EB84" s="506"/>
      <c r="EC84" s="506"/>
      <c r="ED84" s="506"/>
      <c r="EE84" s="506"/>
      <c r="EF84" s="506"/>
      <c r="EG84" s="506"/>
      <c r="EH84" s="506"/>
      <c r="EI84" s="506"/>
    </row>
    <row r="85" spans="1:139" x14ac:dyDescent="0.25">
      <c r="A85" s="526">
        <v>1995</v>
      </c>
      <c r="B85" s="496">
        <v>33140.024691358027</v>
      </c>
      <c r="C85" s="496">
        <v>34277.629629629628</v>
      </c>
      <c r="D85" s="496">
        <v>67417.654320987655</v>
      </c>
      <c r="E85" s="527"/>
      <c r="G85" s="506"/>
      <c r="H85" s="506"/>
      <c r="I85" s="506"/>
      <c r="J85" s="506"/>
      <c r="K85" s="506"/>
      <c r="L85" s="506"/>
      <c r="M85" s="506"/>
      <c r="N85" s="506"/>
      <c r="O85" s="506"/>
      <c r="P85" s="506"/>
      <c r="Q85" s="506"/>
      <c r="R85" s="506"/>
      <c r="S85" s="506"/>
      <c r="T85" s="506"/>
      <c r="U85" s="506"/>
      <c r="V85" s="506"/>
      <c r="W85" s="506"/>
      <c r="X85" s="506"/>
      <c r="Y85" s="506"/>
      <c r="Z85" s="506"/>
      <c r="AA85" s="506"/>
      <c r="AB85" s="506"/>
      <c r="AC85" s="506"/>
      <c r="AD85" s="506"/>
      <c r="AE85" s="506"/>
      <c r="AF85" s="506"/>
      <c r="AG85" s="506"/>
      <c r="AH85" s="506"/>
      <c r="AI85" s="506"/>
      <c r="AJ85" s="506"/>
      <c r="AK85" s="506"/>
      <c r="AL85" s="506"/>
      <c r="AM85" s="506"/>
      <c r="AN85" s="506"/>
      <c r="AO85" s="506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  <c r="BA85" s="506"/>
      <c r="BB85" s="506"/>
      <c r="BC85" s="506"/>
      <c r="BD85" s="506"/>
      <c r="BE85" s="506"/>
      <c r="BF85" s="506"/>
      <c r="BG85" s="506"/>
      <c r="BH85" s="506"/>
      <c r="BI85" s="506"/>
      <c r="BJ85" s="506"/>
      <c r="BK85" s="506"/>
      <c r="BL85" s="506"/>
      <c r="BM85" s="506"/>
      <c r="BN85" s="506"/>
      <c r="BO85" s="506"/>
      <c r="BP85" s="506"/>
      <c r="BQ85" s="506"/>
      <c r="BR85" s="506"/>
      <c r="BS85" s="506"/>
      <c r="BT85" s="506"/>
      <c r="BU85" s="506"/>
      <c r="BV85" s="506"/>
      <c r="BW85" s="506"/>
      <c r="BX85" s="506"/>
      <c r="BY85" s="506"/>
      <c r="BZ85" s="506"/>
      <c r="CA85" s="506"/>
      <c r="CB85" s="506"/>
      <c r="CC85" s="506"/>
      <c r="CD85" s="506"/>
      <c r="CE85" s="506"/>
      <c r="CF85" s="506"/>
      <c r="CG85" s="506"/>
      <c r="CH85" s="506"/>
      <c r="CI85" s="506"/>
      <c r="CJ85" s="506"/>
      <c r="CK85" s="506"/>
      <c r="CL85" s="506"/>
      <c r="CM85" s="506"/>
      <c r="CN85" s="506"/>
      <c r="CO85" s="506"/>
      <c r="CP85" s="506"/>
      <c r="CQ85" s="506"/>
      <c r="CR85" s="506"/>
      <c r="CS85" s="506"/>
      <c r="CT85" s="506"/>
      <c r="CU85" s="506"/>
      <c r="CV85" s="506"/>
      <c r="CW85" s="506"/>
      <c r="CX85" s="506"/>
      <c r="CY85" s="506"/>
      <c r="CZ85" s="506"/>
      <c r="DA85" s="506"/>
      <c r="DB85" s="506"/>
      <c r="DC85" s="506"/>
      <c r="DD85" s="506"/>
      <c r="DE85" s="506"/>
      <c r="DF85" s="506"/>
      <c r="DG85" s="506"/>
      <c r="DH85" s="506"/>
      <c r="DI85" s="506"/>
      <c r="DJ85" s="506"/>
      <c r="DK85" s="506"/>
      <c r="DL85" s="506"/>
      <c r="DM85" s="506"/>
      <c r="DN85" s="506"/>
      <c r="DO85" s="506"/>
      <c r="DP85" s="506"/>
      <c r="DQ85" s="506"/>
      <c r="DR85" s="506"/>
      <c r="DS85" s="506"/>
      <c r="DT85" s="506"/>
      <c r="DU85" s="506"/>
      <c r="DV85" s="506"/>
      <c r="DW85" s="506"/>
      <c r="DX85" s="506"/>
      <c r="DY85" s="506"/>
      <c r="DZ85" s="506"/>
      <c r="EA85" s="506"/>
      <c r="EB85" s="506"/>
      <c r="EC85" s="506"/>
      <c r="ED85" s="506"/>
      <c r="EE85" s="506"/>
      <c r="EF85" s="506"/>
      <c r="EG85" s="506"/>
      <c r="EH85" s="506"/>
      <c r="EI85" s="506"/>
    </row>
    <row r="86" spans="1:139" x14ac:dyDescent="0.25">
      <c r="A86" s="526">
        <v>1996</v>
      </c>
      <c r="B86" s="496">
        <v>30628.439024390245</v>
      </c>
      <c r="C86" s="496">
        <v>32043</v>
      </c>
      <c r="D86" s="496">
        <v>62671.439024390245</v>
      </c>
      <c r="E86" s="527"/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06"/>
      <c r="AJ86" s="506"/>
      <c r="AK86" s="506"/>
      <c r="AL86" s="506"/>
      <c r="AM86" s="506"/>
      <c r="AN86" s="506"/>
      <c r="AO86" s="506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  <c r="BA86" s="506"/>
      <c r="BB86" s="506"/>
      <c r="BC86" s="506"/>
      <c r="BD86" s="506"/>
      <c r="BE86" s="506"/>
      <c r="BF86" s="506"/>
      <c r="BG86" s="506"/>
      <c r="BH86" s="506"/>
      <c r="BI86" s="506"/>
      <c r="BJ86" s="506"/>
      <c r="BK86" s="506"/>
      <c r="BL86" s="506"/>
      <c r="BM86" s="506"/>
      <c r="BN86" s="506"/>
      <c r="BO86" s="506"/>
      <c r="BP86" s="506"/>
      <c r="BQ86" s="506"/>
      <c r="BR86" s="506"/>
      <c r="BS86" s="506"/>
      <c r="BT86" s="506"/>
      <c r="BU86" s="506"/>
      <c r="BV86" s="506"/>
      <c r="BW86" s="506"/>
      <c r="BX86" s="506"/>
      <c r="BY86" s="506"/>
      <c r="BZ86" s="506"/>
      <c r="CA86" s="506"/>
      <c r="CB86" s="506"/>
      <c r="CC86" s="506"/>
      <c r="CD86" s="506"/>
      <c r="CE86" s="506"/>
      <c r="CF86" s="506"/>
      <c r="CG86" s="506"/>
      <c r="CH86" s="506"/>
      <c r="CI86" s="506"/>
      <c r="CJ86" s="506"/>
      <c r="CK86" s="506"/>
      <c r="CL86" s="506"/>
      <c r="CM86" s="506"/>
      <c r="CN86" s="506"/>
      <c r="CO86" s="506"/>
      <c r="CP86" s="506"/>
      <c r="CQ86" s="506"/>
      <c r="CR86" s="506"/>
      <c r="CS86" s="506"/>
      <c r="CT86" s="506"/>
      <c r="CU86" s="506"/>
      <c r="CV86" s="506"/>
      <c r="CW86" s="506"/>
      <c r="CX86" s="506"/>
      <c r="CY86" s="506"/>
      <c r="CZ86" s="506"/>
      <c r="DA86" s="506"/>
      <c r="DB86" s="506"/>
      <c r="DC86" s="506"/>
      <c r="DD86" s="506"/>
      <c r="DE86" s="506"/>
      <c r="DF86" s="506"/>
      <c r="DG86" s="506"/>
      <c r="DH86" s="506"/>
      <c r="DI86" s="506"/>
      <c r="DJ86" s="506"/>
      <c r="DK86" s="506"/>
      <c r="DL86" s="506"/>
      <c r="DM86" s="506"/>
      <c r="DN86" s="506"/>
      <c r="DO86" s="506"/>
      <c r="DP86" s="506"/>
      <c r="DQ86" s="506"/>
      <c r="DR86" s="506"/>
      <c r="DS86" s="506"/>
      <c r="DT86" s="506"/>
      <c r="DU86" s="506"/>
      <c r="DV86" s="506"/>
      <c r="DW86" s="506"/>
      <c r="DX86" s="506"/>
      <c r="DY86" s="506"/>
      <c r="DZ86" s="506"/>
      <c r="EA86" s="506"/>
      <c r="EB86" s="506"/>
      <c r="EC86" s="506"/>
      <c r="ED86" s="506"/>
      <c r="EE86" s="506"/>
      <c r="EF86" s="506"/>
      <c r="EG86" s="506"/>
      <c r="EH86" s="506"/>
      <c r="EI86" s="506"/>
    </row>
    <row r="87" spans="1:139" x14ac:dyDescent="0.25">
      <c r="A87" s="526">
        <v>1997</v>
      </c>
      <c r="B87" s="496">
        <v>29755.832491255343</v>
      </c>
      <c r="C87" s="496">
        <v>31670.891566265062</v>
      </c>
      <c r="D87" s="496">
        <v>61426.724057520405</v>
      </c>
      <c r="E87" s="527"/>
      <c r="G87" s="506"/>
      <c r="H87" s="506"/>
      <c r="I87" s="506"/>
      <c r="J87" s="506"/>
      <c r="K87" s="506"/>
      <c r="L87" s="506"/>
      <c r="M87" s="506"/>
      <c r="N87" s="506"/>
      <c r="O87" s="506"/>
      <c r="P87" s="506"/>
      <c r="Q87" s="506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06"/>
      <c r="AJ87" s="506"/>
      <c r="AK87" s="506"/>
      <c r="AL87" s="506"/>
      <c r="AM87" s="506"/>
      <c r="AN87" s="506"/>
      <c r="AO87" s="506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  <c r="BA87" s="506"/>
      <c r="BB87" s="506"/>
      <c r="BC87" s="506"/>
      <c r="BD87" s="506"/>
      <c r="BE87" s="506"/>
      <c r="BF87" s="506"/>
      <c r="BG87" s="506"/>
      <c r="BH87" s="506"/>
      <c r="BI87" s="506"/>
      <c r="BJ87" s="506"/>
      <c r="BK87" s="506"/>
      <c r="BL87" s="506"/>
      <c r="BM87" s="506"/>
      <c r="BN87" s="506"/>
      <c r="BO87" s="506"/>
      <c r="BP87" s="506"/>
      <c r="BQ87" s="506"/>
      <c r="BR87" s="506"/>
      <c r="BS87" s="506"/>
      <c r="BT87" s="506"/>
      <c r="BU87" s="506"/>
      <c r="BV87" s="506"/>
      <c r="BW87" s="506"/>
      <c r="BX87" s="506"/>
      <c r="BY87" s="506"/>
      <c r="BZ87" s="506"/>
      <c r="CA87" s="506"/>
      <c r="CB87" s="506"/>
      <c r="CC87" s="506"/>
      <c r="CD87" s="506"/>
      <c r="CE87" s="506"/>
      <c r="CF87" s="506"/>
      <c r="CG87" s="506"/>
      <c r="CH87" s="506"/>
      <c r="CI87" s="506"/>
      <c r="CJ87" s="506"/>
      <c r="CK87" s="506"/>
      <c r="CL87" s="506"/>
      <c r="CM87" s="506"/>
      <c r="CN87" s="506"/>
      <c r="CO87" s="506"/>
      <c r="CP87" s="506"/>
      <c r="CQ87" s="506"/>
      <c r="CR87" s="506"/>
      <c r="CS87" s="506"/>
      <c r="CT87" s="506"/>
      <c r="CU87" s="506"/>
      <c r="CV87" s="506"/>
      <c r="CW87" s="506"/>
      <c r="CX87" s="506"/>
      <c r="CY87" s="506"/>
      <c r="CZ87" s="506"/>
      <c r="DA87" s="506"/>
      <c r="DB87" s="506"/>
      <c r="DC87" s="506"/>
      <c r="DD87" s="506"/>
      <c r="DE87" s="506"/>
      <c r="DF87" s="506"/>
      <c r="DG87" s="506"/>
      <c r="DH87" s="506"/>
      <c r="DI87" s="506"/>
      <c r="DJ87" s="506"/>
      <c r="DK87" s="506"/>
      <c r="DL87" s="506"/>
      <c r="DM87" s="506"/>
      <c r="DN87" s="506"/>
      <c r="DO87" s="506"/>
      <c r="DP87" s="506"/>
      <c r="DQ87" s="506"/>
      <c r="DR87" s="506"/>
      <c r="DS87" s="506"/>
      <c r="DT87" s="506"/>
      <c r="DU87" s="506"/>
      <c r="DV87" s="506"/>
      <c r="DW87" s="506"/>
      <c r="DX87" s="506"/>
      <c r="DY87" s="506"/>
      <c r="DZ87" s="506"/>
      <c r="EA87" s="506"/>
      <c r="EB87" s="506"/>
      <c r="EC87" s="506"/>
      <c r="ED87" s="506"/>
      <c r="EE87" s="506"/>
      <c r="EF87" s="506"/>
      <c r="EG87" s="506"/>
      <c r="EH87" s="506"/>
      <c r="EI87" s="506"/>
    </row>
    <row r="88" spans="1:139" x14ac:dyDescent="0.25">
      <c r="A88" s="526">
        <v>1998</v>
      </c>
      <c r="B88" s="496">
        <v>29341.440860215054</v>
      </c>
      <c r="C88" s="496">
        <v>30980.1678187404</v>
      </c>
      <c r="D88" s="496">
        <v>60321.608678955454</v>
      </c>
      <c r="E88" s="527"/>
      <c r="G88" s="506"/>
      <c r="H88" s="506"/>
      <c r="I88" s="506"/>
      <c r="J88" s="506"/>
      <c r="K88" s="506"/>
      <c r="L88" s="506"/>
      <c r="M88" s="506"/>
      <c r="N88" s="506"/>
      <c r="O88" s="506"/>
      <c r="P88" s="506"/>
      <c r="Q88" s="506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06"/>
      <c r="AJ88" s="506"/>
      <c r="AK88" s="506"/>
      <c r="AL88" s="506"/>
      <c r="AM88" s="506"/>
      <c r="AN88" s="506"/>
      <c r="AO88" s="506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  <c r="BA88" s="506"/>
      <c r="BB88" s="506"/>
      <c r="BC88" s="506"/>
      <c r="BD88" s="506"/>
      <c r="BE88" s="506"/>
      <c r="BF88" s="506"/>
      <c r="BG88" s="506"/>
      <c r="BH88" s="506"/>
      <c r="BI88" s="506"/>
      <c r="BJ88" s="506"/>
      <c r="BK88" s="506"/>
      <c r="BL88" s="506"/>
      <c r="BM88" s="506"/>
      <c r="BN88" s="506"/>
      <c r="BO88" s="506"/>
      <c r="BP88" s="506"/>
      <c r="BQ88" s="506"/>
      <c r="BR88" s="506"/>
      <c r="BS88" s="506"/>
      <c r="BT88" s="506"/>
      <c r="BU88" s="506"/>
      <c r="BV88" s="506"/>
      <c r="BW88" s="506"/>
      <c r="BX88" s="506"/>
      <c r="BY88" s="506"/>
      <c r="BZ88" s="506"/>
      <c r="CA88" s="506"/>
      <c r="CB88" s="506"/>
      <c r="CC88" s="506"/>
      <c r="CD88" s="506"/>
      <c r="CE88" s="506"/>
      <c r="CF88" s="506"/>
      <c r="CG88" s="506"/>
      <c r="CH88" s="506"/>
      <c r="CI88" s="506"/>
      <c r="CJ88" s="506"/>
      <c r="CK88" s="506"/>
      <c r="CL88" s="506"/>
      <c r="CM88" s="506"/>
      <c r="CN88" s="506"/>
      <c r="CO88" s="506"/>
      <c r="CP88" s="506"/>
      <c r="CQ88" s="506"/>
      <c r="CR88" s="506"/>
      <c r="CS88" s="506"/>
      <c r="CT88" s="506"/>
      <c r="CU88" s="506"/>
      <c r="CV88" s="506"/>
      <c r="CW88" s="506"/>
      <c r="CX88" s="506"/>
      <c r="CY88" s="506"/>
      <c r="CZ88" s="506"/>
      <c r="DA88" s="506"/>
      <c r="DB88" s="506"/>
      <c r="DC88" s="506"/>
      <c r="DD88" s="506"/>
      <c r="DE88" s="506"/>
      <c r="DF88" s="506"/>
      <c r="DG88" s="506"/>
      <c r="DH88" s="506"/>
      <c r="DI88" s="506"/>
      <c r="DJ88" s="506"/>
      <c r="DK88" s="506"/>
      <c r="DL88" s="506"/>
      <c r="DM88" s="506"/>
      <c r="DN88" s="506"/>
      <c r="DO88" s="506"/>
      <c r="DP88" s="506"/>
      <c r="DQ88" s="506"/>
      <c r="DR88" s="506"/>
      <c r="DS88" s="506"/>
      <c r="DT88" s="506"/>
      <c r="DU88" s="506"/>
      <c r="DV88" s="506"/>
      <c r="DW88" s="506"/>
      <c r="DX88" s="506"/>
      <c r="DY88" s="506"/>
      <c r="DZ88" s="506"/>
      <c r="EA88" s="506"/>
      <c r="EB88" s="506"/>
      <c r="EC88" s="506"/>
      <c r="ED88" s="506"/>
      <c r="EE88" s="506"/>
      <c r="EF88" s="506"/>
      <c r="EG88" s="506"/>
      <c r="EH88" s="506"/>
      <c r="EI88" s="506"/>
    </row>
    <row r="89" spans="1:139" x14ac:dyDescent="0.25">
      <c r="A89" s="526">
        <v>1999</v>
      </c>
      <c r="B89" s="496">
        <v>28529</v>
      </c>
      <c r="C89" s="496">
        <v>30082.025426944972</v>
      </c>
      <c r="D89" s="496">
        <v>58611.025426944972</v>
      </c>
      <c r="E89" s="527"/>
      <c r="G89" s="506"/>
      <c r="H89" s="506"/>
      <c r="I89" s="506"/>
      <c r="J89" s="506"/>
      <c r="K89" s="506"/>
      <c r="L89" s="506"/>
      <c r="M89" s="506"/>
      <c r="N89" s="506"/>
      <c r="O89" s="506"/>
      <c r="P89" s="506"/>
      <c r="Q89" s="506"/>
      <c r="R89" s="506"/>
      <c r="S89" s="506"/>
      <c r="T89" s="506"/>
      <c r="U89" s="506"/>
      <c r="V89" s="506"/>
      <c r="W89" s="506"/>
      <c r="X89" s="506"/>
      <c r="Y89" s="506"/>
      <c r="Z89" s="506"/>
      <c r="AA89" s="506"/>
      <c r="AB89" s="506"/>
      <c r="AC89" s="506"/>
      <c r="AD89" s="506"/>
      <c r="AE89" s="506"/>
      <c r="AF89" s="506"/>
      <c r="AG89" s="506"/>
      <c r="AH89" s="506"/>
      <c r="AI89" s="506"/>
      <c r="AJ89" s="506"/>
      <c r="AK89" s="506"/>
      <c r="AL89" s="506"/>
      <c r="AM89" s="506"/>
      <c r="AN89" s="506"/>
      <c r="AO89" s="506"/>
      <c r="AP89" s="506"/>
      <c r="AQ89" s="506"/>
      <c r="AR89" s="506"/>
      <c r="AS89" s="506"/>
      <c r="AT89" s="506"/>
      <c r="AU89" s="506"/>
      <c r="AV89" s="506"/>
      <c r="AW89" s="506"/>
      <c r="AX89" s="506"/>
      <c r="AY89" s="506"/>
      <c r="AZ89" s="506"/>
      <c r="BA89" s="506"/>
      <c r="BB89" s="506"/>
      <c r="BC89" s="506"/>
      <c r="BD89" s="506"/>
      <c r="BE89" s="506"/>
      <c r="BF89" s="506"/>
      <c r="BG89" s="506"/>
      <c r="BH89" s="506"/>
      <c r="BI89" s="506"/>
      <c r="BJ89" s="506"/>
      <c r="BK89" s="506"/>
      <c r="BL89" s="506"/>
      <c r="BM89" s="506"/>
      <c r="BN89" s="506"/>
      <c r="BO89" s="506"/>
      <c r="BP89" s="506"/>
      <c r="BQ89" s="506"/>
      <c r="BR89" s="506"/>
      <c r="BS89" s="506"/>
      <c r="BT89" s="506"/>
      <c r="BU89" s="506"/>
      <c r="BV89" s="506"/>
      <c r="BW89" s="506"/>
      <c r="BX89" s="506"/>
      <c r="BY89" s="506"/>
      <c r="BZ89" s="506"/>
      <c r="CA89" s="506"/>
      <c r="CB89" s="506"/>
      <c r="CC89" s="506"/>
      <c r="CD89" s="506"/>
      <c r="CE89" s="506"/>
      <c r="CF89" s="506"/>
      <c r="CG89" s="506"/>
      <c r="CH89" s="506"/>
      <c r="CI89" s="506"/>
      <c r="CJ89" s="506"/>
      <c r="CK89" s="506"/>
      <c r="CL89" s="506"/>
      <c r="CM89" s="506"/>
      <c r="CN89" s="506"/>
      <c r="CO89" s="506"/>
      <c r="CP89" s="506"/>
      <c r="CQ89" s="506"/>
      <c r="CR89" s="506"/>
      <c r="CS89" s="506"/>
      <c r="CT89" s="506"/>
      <c r="CU89" s="506"/>
      <c r="CV89" s="506"/>
      <c r="CW89" s="506"/>
      <c r="CX89" s="506"/>
      <c r="CY89" s="506"/>
      <c r="CZ89" s="506"/>
      <c r="DA89" s="506"/>
      <c r="DB89" s="506"/>
      <c r="DC89" s="506"/>
      <c r="DD89" s="506"/>
      <c r="DE89" s="506"/>
      <c r="DF89" s="506"/>
      <c r="DG89" s="506"/>
      <c r="DH89" s="506"/>
      <c r="DI89" s="506"/>
      <c r="DJ89" s="506"/>
      <c r="DK89" s="506"/>
      <c r="DL89" s="506"/>
      <c r="DM89" s="506"/>
      <c r="DN89" s="506"/>
      <c r="DO89" s="506"/>
      <c r="DP89" s="506"/>
      <c r="DQ89" s="506"/>
      <c r="DR89" s="506"/>
      <c r="DS89" s="506"/>
      <c r="DT89" s="506"/>
      <c r="DU89" s="506"/>
      <c r="DV89" s="506"/>
      <c r="DW89" s="506"/>
      <c r="DX89" s="506"/>
      <c r="DY89" s="506"/>
      <c r="DZ89" s="506"/>
      <c r="EA89" s="506"/>
      <c r="EB89" s="506"/>
      <c r="EC89" s="506"/>
      <c r="ED89" s="506"/>
      <c r="EE89" s="506"/>
      <c r="EF89" s="506"/>
      <c r="EG89" s="506"/>
      <c r="EH89" s="506"/>
      <c r="EI89" s="506"/>
    </row>
    <row r="90" spans="1:139" x14ac:dyDescent="0.25">
      <c r="A90" s="526">
        <v>2000</v>
      </c>
      <c r="B90" s="496">
        <v>28344.00225056264</v>
      </c>
      <c r="C90" s="496">
        <v>29408.724306076518</v>
      </c>
      <c r="D90" s="496">
        <v>57752.726556639158</v>
      </c>
      <c r="E90" s="527"/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6"/>
      <c r="R90" s="506"/>
      <c r="S90" s="506"/>
      <c r="T90" s="506"/>
      <c r="U90" s="506"/>
      <c r="V90" s="506"/>
      <c r="W90" s="506"/>
      <c r="X90" s="506"/>
      <c r="Y90" s="506"/>
      <c r="Z90" s="506"/>
      <c r="AA90" s="506"/>
      <c r="AB90" s="506"/>
      <c r="AC90" s="506"/>
      <c r="AD90" s="506"/>
      <c r="AE90" s="506"/>
      <c r="AF90" s="506"/>
      <c r="AG90" s="506"/>
      <c r="AH90" s="506"/>
      <c r="AI90" s="506"/>
      <c r="AJ90" s="506"/>
      <c r="AK90" s="506"/>
      <c r="AL90" s="506"/>
      <c r="AM90" s="506"/>
      <c r="AN90" s="506"/>
      <c r="AO90" s="506"/>
      <c r="AP90" s="506"/>
      <c r="AQ90" s="506"/>
      <c r="AR90" s="506"/>
      <c r="AS90" s="506"/>
      <c r="AT90" s="506"/>
      <c r="AU90" s="506"/>
      <c r="AV90" s="506"/>
      <c r="AW90" s="506"/>
      <c r="AX90" s="506"/>
      <c r="AY90" s="506"/>
      <c r="AZ90" s="506"/>
      <c r="BA90" s="506"/>
      <c r="BB90" s="506"/>
      <c r="BC90" s="506"/>
      <c r="BD90" s="506"/>
      <c r="BE90" s="506"/>
      <c r="BF90" s="506"/>
      <c r="BG90" s="506"/>
      <c r="BH90" s="506"/>
      <c r="BI90" s="506"/>
      <c r="BJ90" s="506"/>
      <c r="BK90" s="506"/>
      <c r="BL90" s="506"/>
      <c r="BM90" s="506"/>
      <c r="BN90" s="506"/>
      <c r="BO90" s="506"/>
      <c r="BP90" s="506"/>
      <c r="BQ90" s="506"/>
      <c r="BR90" s="506"/>
      <c r="BS90" s="506"/>
      <c r="BT90" s="506"/>
      <c r="BU90" s="506"/>
      <c r="BV90" s="506"/>
      <c r="BW90" s="506"/>
      <c r="BX90" s="506"/>
      <c r="BY90" s="506"/>
      <c r="BZ90" s="506"/>
      <c r="CA90" s="506"/>
      <c r="CB90" s="506"/>
      <c r="CC90" s="506"/>
      <c r="CD90" s="506"/>
      <c r="CE90" s="506"/>
      <c r="CF90" s="506"/>
      <c r="CG90" s="506"/>
      <c r="CH90" s="506"/>
      <c r="CI90" s="506"/>
      <c r="CJ90" s="506"/>
      <c r="CK90" s="506"/>
      <c r="CL90" s="506"/>
      <c r="CM90" s="506"/>
      <c r="CN90" s="506"/>
      <c r="CO90" s="506"/>
      <c r="CP90" s="506"/>
      <c r="CQ90" s="506"/>
      <c r="CR90" s="506"/>
      <c r="CS90" s="506"/>
      <c r="CT90" s="506"/>
      <c r="CU90" s="506"/>
      <c r="CV90" s="506"/>
      <c r="CW90" s="506"/>
      <c r="CX90" s="506"/>
      <c r="CY90" s="506"/>
      <c r="CZ90" s="506"/>
      <c r="DA90" s="506"/>
      <c r="DB90" s="506"/>
      <c r="DC90" s="506"/>
      <c r="DD90" s="506"/>
      <c r="DE90" s="506"/>
      <c r="DF90" s="506"/>
      <c r="DG90" s="506"/>
      <c r="DH90" s="506"/>
      <c r="DI90" s="506"/>
      <c r="DJ90" s="506"/>
      <c r="DK90" s="506"/>
      <c r="DL90" s="506"/>
      <c r="DM90" s="506"/>
      <c r="DN90" s="506"/>
      <c r="DO90" s="506"/>
      <c r="DP90" s="506"/>
      <c r="DQ90" s="506"/>
      <c r="DR90" s="506"/>
      <c r="DS90" s="506"/>
      <c r="DT90" s="506"/>
      <c r="DU90" s="506"/>
      <c r="DV90" s="506"/>
      <c r="DW90" s="506"/>
      <c r="DX90" s="506"/>
      <c r="DY90" s="506"/>
      <c r="DZ90" s="506"/>
      <c r="EA90" s="506"/>
      <c r="EB90" s="506"/>
      <c r="EC90" s="506"/>
      <c r="ED90" s="506"/>
      <c r="EE90" s="506"/>
      <c r="EF90" s="506"/>
      <c r="EG90" s="506"/>
      <c r="EH90" s="506"/>
      <c r="EI90" s="506"/>
    </row>
    <row r="91" spans="1:139" x14ac:dyDescent="0.25">
      <c r="A91" s="526">
        <v>2001</v>
      </c>
      <c r="B91" s="496">
        <v>27703.031516499814</v>
      </c>
      <c r="C91" s="496">
        <v>29141.25658138673</v>
      </c>
      <c r="D91" s="496">
        <v>56844.288097886543</v>
      </c>
      <c r="E91" s="527"/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6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06"/>
      <c r="AJ91" s="506"/>
      <c r="AK91" s="506"/>
      <c r="AL91" s="506"/>
      <c r="AM91" s="506"/>
      <c r="AN91" s="506"/>
      <c r="AO91" s="506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  <c r="BA91" s="506"/>
      <c r="BB91" s="506"/>
      <c r="BC91" s="506"/>
      <c r="BD91" s="506"/>
      <c r="BE91" s="506"/>
      <c r="BF91" s="506"/>
      <c r="BG91" s="506"/>
      <c r="BH91" s="506"/>
      <c r="BI91" s="506"/>
      <c r="BJ91" s="506"/>
      <c r="BK91" s="506"/>
      <c r="BL91" s="506"/>
      <c r="BM91" s="506"/>
      <c r="BN91" s="506"/>
      <c r="BO91" s="506"/>
      <c r="BP91" s="506"/>
      <c r="BQ91" s="506"/>
      <c r="BR91" s="506"/>
      <c r="BS91" s="506"/>
      <c r="BT91" s="506"/>
      <c r="BU91" s="506"/>
      <c r="BV91" s="506"/>
      <c r="BW91" s="506"/>
      <c r="BX91" s="506"/>
      <c r="BY91" s="506"/>
      <c r="BZ91" s="506"/>
      <c r="CA91" s="506"/>
      <c r="CB91" s="506"/>
      <c r="CC91" s="506"/>
      <c r="CD91" s="506"/>
      <c r="CE91" s="506"/>
      <c r="CF91" s="506"/>
      <c r="CG91" s="506"/>
      <c r="CH91" s="506"/>
      <c r="CI91" s="506"/>
      <c r="CJ91" s="506"/>
      <c r="CK91" s="506"/>
      <c r="CL91" s="506"/>
      <c r="CM91" s="506"/>
      <c r="CN91" s="506"/>
      <c r="CO91" s="506"/>
      <c r="CP91" s="506"/>
      <c r="CQ91" s="506"/>
      <c r="CR91" s="506"/>
      <c r="CS91" s="506"/>
      <c r="CT91" s="506"/>
      <c r="CU91" s="506"/>
      <c r="CV91" s="506"/>
      <c r="CW91" s="506"/>
      <c r="CX91" s="506"/>
      <c r="CY91" s="506"/>
      <c r="CZ91" s="506"/>
      <c r="DA91" s="506"/>
      <c r="DB91" s="506"/>
      <c r="DC91" s="506"/>
      <c r="DD91" s="506"/>
      <c r="DE91" s="506"/>
      <c r="DF91" s="506"/>
      <c r="DG91" s="506"/>
      <c r="DH91" s="506"/>
      <c r="DI91" s="506"/>
      <c r="DJ91" s="506"/>
      <c r="DK91" s="506"/>
      <c r="DL91" s="506"/>
      <c r="DM91" s="506"/>
      <c r="DN91" s="506"/>
      <c r="DO91" s="506"/>
      <c r="DP91" s="506"/>
      <c r="DQ91" s="506"/>
      <c r="DR91" s="506"/>
      <c r="DS91" s="506"/>
      <c r="DT91" s="506"/>
      <c r="DU91" s="506"/>
      <c r="DV91" s="506"/>
      <c r="DW91" s="506"/>
      <c r="DX91" s="506"/>
      <c r="DY91" s="506"/>
      <c r="DZ91" s="506"/>
      <c r="EA91" s="506"/>
      <c r="EB91" s="506"/>
      <c r="EC91" s="506"/>
      <c r="ED91" s="506"/>
      <c r="EE91" s="506"/>
      <c r="EF91" s="506"/>
      <c r="EG91" s="506"/>
      <c r="EH91" s="506"/>
      <c r="EI91" s="506"/>
    </row>
    <row r="92" spans="1:139" x14ac:dyDescent="0.25">
      <c r="A92" s="526">
        <v>2002</v>
      </c>
      <c r="B92" s="496">
        <v>25807.413123167156</v>
      </c>
      <c r="C92" s="496">
        <v>27580.395894428155</v>
      </c>
      <c r="D92" s="496">
        <v>53387.809017595311</v>
      </c>
      <c r="E92" s="527"/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6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06"/>
      <c r="AJ92" s="506"/>
      <c r="AK92" s="506"/>
      <c r="AL92" s="506"/>
      <c r="AM92" s="506"/>
      <c r="AN92" s="506"/>
      <c r="AO92" s="506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  <c r="BA92" s="506"/>
      <c r="BB92" s="506"/>
      <c r="BC92" s="506"/>
      <c r="BD92" s="506"/>
      <c r="BE92" s="506"/>
      <c r="BF92" s="506"/>
      <c r="BG92" s="506"/>
      <c r="BH92" s="506"/>
      <c r="BI92" s="506"/>
      <c r="BJ92" s="506"/>
      <c r="BK92" s="506"/>
      <c r="BL92" s="506"/>
      <c r="BM92" s="506"/>
      <c r="BN92" s="506"/>
      <c r="BO92" s="506"/>
      <c r="BP92" s="506"/>
      <c r="BQ92" s="506"/>
      <c r="BR92" s="506"/>
      <c r="BS92" s="506"/>
      <c r="BT92" s="506"/>
      <c r="BU92" s="506"/>
      <c r="BV92" s="506"/>
      <c r="BW92" s="506"/>
      <c r="BX92" s="506"/>
      <c r="BY92" s="506"/>
      <c r="BZ92" s="506"/>
      <c r="CA92" s="506"/>
      <c r="CB92" s="506"/>
      <c r="CC92" s="506"/>
      <c r="CD92" s="506"/>
      <c r="CE92" s="506"/>
      <c r="CF92" s="506"/>
      <c r="CG92" s="506"/>
      <c r="CH92" s="506"/>
      <c r="CI92" s="506"/>
      <c r="CJ92" s="506"/>
      <c r="CK92" s="506"/>
      <c r="CL92" s="506"/>
      <c r="CM92" s="506"/>
      <c r="CN92" s="506"/>
      <c r="CO92" s="506"/>
      <c r="CP92" s="506"/>
      <c r="CQ92" s="506"/>
      <c r="CR92" s="506"/>
      <c r="CS92" s="506"/>
      <c r="CT92" s="506"/>
      <c r="CU92" s="506"/>
      <c r="CV92" s="506"/>
      <c r="CW92" s="506"/>
      <c r="CX92" s="506"/>
      <c r="CY92" s="506"/>
      <c r="CZ92" s="506"/>
      <c r="DA92" s="506"/>
      <c r="DB92" s="506"/>
      <c r="DC92" s="506"/>
      <c r="DD92" s="506"/>
      <c r="DE92" s="506"/>
      <c r="DF92" s="506"/>
      <c r="DG92" s="506"/>
      <c r="DH92" s="506"/>
      <c r="DI92" s="506"/>
      <c r="DJ92" s="506"/>
      <c r="DK92" s="506"/>
      <c r="DL92" s="506"/>
      <c r="DM92" s="506"/>
      <c r="DN92" s="506"/>
      <c r="DO92" s="506"/>
      <c r="DP92" s="506"/>
      <c r="DQ92" s="506"/>
      <c r="DR92" s="506"/>
      <c r="DS92" s="506"/>
      <c r="DT92" s="506"/>
      <c r="DU92" s="506"/>
      <c r="DV92" s="506"/>
      <c r="DW92" s="506"/>
      <c r="DX92" s="506"/>
      <c r="DY92" s="506"/>
      <c r="DZ92" s="506"/>
      <c r="EA92" s="506"/>
      <c r="EB92" s="506"/>
      <c r="EC92" s="506"/>
      <c r="ED92" s="506"/>
      <c r="EE92" s="506"/>
      <c r="EF92" s="506"/>
      <c r="EG92" s="506"/>
      <c r="EH92" s="506"/>
      <c r="EI92" s="506"/>
    </row>
    <row r="93" spans="1:139" x14ac:dyDescent="0.25">
      <c r="A93" s="526">
        <v>2003</v>
      </c>
      <c r="B93" s="496">
        <v>25774.833997825299</v>
      </c>
      <c r="C93" s="496">
        <v>26953.149691917359</v>
      </c>
      <c r="D93" s="496">
        <v>52727.983689742658</v>
      </c>
      <c r="E93" s="527"/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6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06"/>
      <c r="AJ93" s="506"/>
      <c r="AK93" s="506"/>
      <c r="AL93" s="506"/>
      <c r="AM93" s="506"/>
      <c r="AN93" s="506"/>
      <c r="AO93" s="506"/>
      <c r="AP93" s="506"/>
      <c r="AQ93" s="506"/>
      <c r="AR93" s="506"/>
      <c r="AS93" s="506"/>
      <c r="AT93" s="506"/>
      <c r="AU93" s="506"/>
      <c r="AV93" s="506"/>
      <c r="AW93" s="506"/>
      <c r="AX93" s="506"/>
      <c r="AY93" s="506"/>
      <c r="AZ93" s="506"/>
      <c r="BA93" s="506"/>
      <c r="BB93" s="506"/>
      <c r="BC93" s="506"/>
      <c r="BD93" s="506"/>
      <c r="BE93" s="506"/>
      <c r="BF93" s="506"/>
      <c r="BG93" s="506"/>
      <c r="BH93" s="506"/>
      <c r="BI93" s="506"/>
      <c r="BJ93" s="506"/>
      <c r="BK93" s="506"/>
      <c r="BL93" s="506"/>
      <c r="BM93" s="506"/>
      <c r="BN93" s="506"/>
      <c r="BO93" s="506"/>
      <c r="BP93" s="506"/>
      <c r="BQ93" s="506"/>
      <c r="BR93" s="506"/>
      <c r="BS93" s="506"/>
      <c r="BT93" s="506"/>
      <c r="BU93" s="506"/>
      <c r="BV93" s="506"/>
      <c r="BW93" s="506"/>
      <c r="BX93" s="506"/>
      <c r="BY93" s="506"/>
      <c r="BZ93" s="506"/>
      <c r="CA93" s="506"/>
      <c r="CB93" s="506"/>
      <c r="CC93" s="506"/>
      <c r="CD93" s="506"/>
      <c r="CE93" s="506"/>
      <c r="CF93" s="506"/>
      <c r="CG93" s="506"/>
      <c r="CH93" s="506"/>
      <c r="CI93" s="506"/>
      <c r="CJ93" s="506"/>
      <c r="CK93" s="506"/>
      <c r="CL93" s="506"/>
      <c r="CM93" s="506"/>
      <c r="CN93" s="506"/>
      <c r="CO93" s="506"/>
      <c r="CP93" s="506"/>
      <c r="CQ93" s="506"/>
      <c r="CR93" s="506"/>
      <c r="CS93" s="506"/>
      <c r="CT93" s="506"/>
      <c r="CU93" s="506"/>
      <c r="CV93" s="506"/>
      <c r="CW93" s="506"/>
      <c r="CX93" s="506"/>
      <c r="CY93" s="506"/>
      <c r="CZ93" s="506"/>
      <c r="DA93" s="506"/>
      <c r="DB93" s="506"/>
      <c r="DC93" s="506"/>
      <c r="DD93" s="506"/>
      <c r="DE93" s="506"/>
      <c r="DF93" s="506"/>
      <c r="DG93" s="506"/>
      <c r="DH93" s="506"/>
      <c r="DI93" s="506"/>
      <c r="DJ93" s="506"/>
      <c r="DK93" s="506"/>
      <c r="DL93" s="506"/>
      <c r="DM93" s="506"/>
      <c r="DN93" s="506"/>
      <c r="DO93" s="506"/>
      <c r="DP93" s="506"/>
      <c r="DQ93" s="506"/>
      <c r="DR93" s="506"/>
      <c r="DS93" s="506"/>
      <c r="DT93" s="506"/>
      <c r="DU93" s="506"/>
      <c r="DV93" s="506"/>
      <c r="DW93" s="506"/>
      <c r="DX93" s="506"/>
      <c r="DY93" s="506"/>
      <c r="DZ93" s="506"/>
      <c r="EA93" s="506"/>
      <c r="EB93" s="506"/>
      <c r="EC93" s="506"/>
      <c r="ED93" s="506"/>
      <c r="EE93" s="506"/>
      <c r="EF93" s="506"/>
      <c r="EG93" s="506"/>
      <c r="EH93" s="506"/>
      <c r="EI93" s="506"/>
    </row>
    <row r="94" spans="1:139" x14ac:dyDescent="0.25">
      <c r="A94" s="526">
        <v>2004</v>
      </c>
      <c r="B94" s="496">
        <v>26082.102508960572</v>
      </c>
      <c r="C94" s="496">
        <v>27491.621146953406</v>
      </c>
      <c r="D94" s="496">
        <v>53573.723655913978</v>
      </c>
      <c r="E94" s="527"/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6"/>
      <c r="R94" s="506"/>
      <c r="S94" s="506"/>
      <c r="T94" s="506"/>
      <c r="U94" s="506"/>
      <c r="V94" s="506"/>
      <c r="W94" s="506"/>
      <c r="X94" s="506"/>
      <c r="Y94" s="506"/>
      <c r="Z94" s="506"/>
      <c r="AA94" s="506"/>
      <c r="AB94" s="506"/>
      <c r="AC94" s="506"/>
      <c r="AD94" s="506"/>
      <c r="AE94" s="506"/>
      <c r="AF94" s="506"/>
      <c r="AG94" s="506"/>
      <c r="AH94" s="506"/>
      <c r="AI94" s="506"/>
      <c r="AJ94" s="506"/>
      <c r="AK94" s="506"/>
      <c r="AL94" s="506"/>
      <c r="AM94" s="506"/>
      <c r="AN94" s="506"/>
      <c r="AO94" s="506"/>
      <c r="AP94" s="506"/>
      <c r="AQ94" s="506"/>
      <c r="AR94" s="506"/>
      <c r="AS94" s="506"/>
      <c r="AT94" s="506"/>
      <c r="AU94" s="506"/>
      <c r="AV94" s="506"/>
      <c r="AW94" s="506"/>
      <c r="AX94" s="506"/>
      <c r="AY94" s="506"/>
      <c r="AZ94" s="506"/>
      <c r="BA94" s="506"/>
      <c r="BB94" s="506"/>
      <c r="BC94" s="506"/>
      <c r="BD94" s="506"/>
      <c r="BE94" s="506"/>
      <c r="BF94" s="506"/>
      <c r="BG94" s="506"/>
      <c r="BH94" s="506"/>
      <c r="BI94" s="506"/>
      <c r="BJ94" s="506"/>
      <c r="BK94" s="506"/>
      <c r="BL94" s="506"/>
      <c r="BM94" s="506"/>
      <c r="BN94" s="506"/>
      <c r="BO94" s="506"/>
      <c r="BP94" s="506"/>
      <c r="BQ94" s="506"/>
      <c r="BR94" s="506"/>
      <c r="BS94" s="506"/>
      <c r="BT94" s="506"/>
      <c r="BU94" s="506"/>
      <c r="BV94" s="506"/>
      <c r="BW94" s="506"/>
      <c r="BX94" s="506"/>
      <c r="BY94" s="506"/>
      <c r="BZ94" s="506"/>
      <c r="CA94" s="506"/>
      <c r="CB94" s="506"/>
      <c r="CC94" s="506"/>
      <c r="CD94" s="506"/>
      <c r="CE94" s="506"/>
      <c r="CF94" s="506"/>
      <c r="CG94" s="506"/>
      <c r="CH94" s="506"/>
      <c r="CI94" s="506"/>
      <c r="CJ94" s="506"/>
      <c r="CK94" s="506"/>
      <c r="CL94" s="506"/>
      <c r="CM94" s="506"/>
      <c r="CN94" s="506"/>
      <c r="CO94" s="506"/>
      <c r="CP94" s="506"/>
      <c r="CQ94" s="506"/>
      <c r="CR94" s="506"/>
      <c r="CS94" s="506"/>
      <c r="CT94" s="506"/>
      <c r="CU94" s="506"/>
      <c r="CV94" s="506"/>
      <c r="CW94" s="506"/>
      <c r="CX94" s="506"/>
      <c r="CY94" s="506"/>
      <c r="CZ94" s="506"/>
      <c r="DA94" s="506"/>
      <c r="DB94" s="506"/>
      <c r="DC94" s="506"/>
      <c r="DD94" s="506"/>
      <c r="DE94" s="506"/>
      <c r="DF94" s="506"/>
      <c r="DG94" s="506"/>
      <c r="DH94" s="506"/>
      <c r="DI94" s="506"/>
      <c r="DJ94" s="506"/>
      <c r="DK94" s="506"/>
      <c r="DL94" s="506"/>
      <c r="DM94" s="506"/>
      <c r="DN94" s="506"/>
      <c r="DO94" s="506"/>
      <c r="DP94" s="506"/>
      <c r="DQ94" s="506"/>
      <c r="DR94" s="506"/>
      <c r="DS94" s="506"/>
      <c r="DT94" s="506"/>
      <c r="DU94" s="506"/>
      <c r="DV94" s="506"/>
      <c r="DW94" s="506"/>
      <c r="DX94" s="506"/>
      <c r="DY94" s="506"/>
      <c r="DZ94" s="506"/>
      <c r="EA94" s="506"/>
      <c r="EB94" s="506"/>
      <c r="EC94" s="506"/>
      <c r="ED94" s="506"/>
      <c r="EE94" s="506"/>
      <c r="EF94" s="506"/>
      <c r="EG94" s="506"/>
      <c r="EH94" s="506"/>
      <c r="EI94" s="506"/>
    </row>
    <row r="95" spans="1:139" x14ac:dyDescent="0.25">
      <c r="A95" s="526">
        <v>2005</v>
      </c>
      <c r="B95" s="496">
        <v>27221.794753633465</v>
      </c>
      <c r="C95" s="496">
        <v>28744.044310528177</v>
      </c>
      <c r="D95" s="496">
        <v>55965.839064161642</v>
      </c>
      <c r="E95" s="527"/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6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06"/>
      <c r="AJ95" s="506"/>
      <c r="AK95" s="506"/>
      <c r="AL95" s="506"/>
      <c r="AM95" s="506"/>
      <c r="AN95" s="506"/>
      <c r="AO95" s="506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  <c r="BA95" s="506"/>
      <c r="BB95" s="506"/>
      <c r="BC95" s="506"/>
      <c r="BD95" s="506"/>
      <c r="BE95" s="506"/>
      <c r="BF95" s="506"/>
      <c r="BG95" s="506"/>
      <c r="BH95" s="506"/>
      <c r="BI95" s="506"/>
      <c r="BJ95" s="506"/>
      <c r="BK95" s="506"/>
      <c r="BL95" s="506"/>
      <c r="BM95" s="506"/>
      <c r="BN95" s="506"/>
      <c r="BO95" s="506"/>
      <c r="BP95" s="506"/>
      <c r="BQ95" s="506"/>
      <c r="BR95" s="506"/>
      <c r="BS95" s="506"/>
      <c r="BT95" s="506"/>
      <c r="BU95" s="506"/>
      <c r="BV95" s="506"/>
      <c r="BW95" s="506"/>
      <c r="BX95" s="506"/>
      <c r="BY95" s="506"/>
      <c r="BZ95" s="506"/>
      <c r="CA95" s="506"/>
      <c r="CB95" s="506"/>
      <c r="CC95" s="506"/>
      <c r="CD95" s="506"/>
      <c r="CE95" s="506"/>
      <c r="CF95" s="506"/>
      <c r="CG95" s="506"/>
      <c r="CH95" s="506"/>
      <c r="CI95" s="506"/>
      <c r="CJ95" s="506"/>
      <c r="CK95" s="506"/>
      <c r="CL95" s="506"/>
      <c r="CM95" s="506"/>
      <c r="CN95" s="506"/>
      <c r="CO95" s="506"/>
      <c r="CP95" s="506"/>
      <c r="CQ95" s="506"/>
      <c r="CR95" s="506"/>
      <c r="CS95" s="506"/>
      <c r="CT95" s="506"/>
      <c r="CU95" s="506"/>
      <c r="CV95" s="506"/>
      <c r="CW95" s="506"/>
      <c r="CX95" s="506"/>
      <c r="CY95" s="506"/>
      <c r="CZ95" s="506"/>
      <c r="DA95" s="506"/>
      <c r="DB95" s="506"/>
      <c r="DC95" s="506"/>
      <c r="DD95" s="506"/>
      <c r="DE95" s="506"/>
      <c r="DF95" s="506"/>
      <c r="DG95" s="506"/>
      <c r="DH95" s="506"/>
      <c r="DI95" s="506"/>
      <c r="DJ95" s="506"/>
      <c r="DK95" s="506"/>
      <c r="DL95" s="506"/>
      <c r="DM95" s="506"/>
      <c r="DN95" s="506"/>
      <c r="DO95" s="506"/>
      <c r="DP95" s="506"/>
      <c r="DQ95" s="506"/>
      <c r="DR95" s="506"/>
      <c r="DS95" s="506"/>
      <c r="DT95" s="506"/>
      <c r="DU95" s="506"/>
      <c r="DV95" s="506"/>
      <c r="DW95" s="506"/>
      <c r="DX95" s="506"/>
      <c r="DY95" s="506"/>
      <c r="DZ95" s="506"/>
      <c r="EA95" s="506"/>
      <c r="EB95" s="506"/>
      <c r="EC95" s="506"/>
      <c r="ED95" s="506"/>
      <c r="EE95" s="506"/>
      <c r="EF95" s="506"/>
      <c r="EG95" s="506"/>
      <c r="EH95" s="506"/>
      <c r="EI95" s="506"/>
    </row>
    <row r="96" spans="1:139" x14ac:dyDescent="0.25">
      <c r="A96" s="526">
        <v>2006</v>
      </c>
      <c r="B96" s="496">
        <v>27436.167251051895</v>
      </c>
      <c r="C96" s="496">
        <v>29092.408835904633</v>
      </c>
      <c r="D96" s="496">
        <v>56528.576086956527</v>
      </c>
      <c r="E96" s="527"/>
      <c r="G96" s="506"/>
      <c r="H96" s="506"/>
      <c r="I96" s="506"/>
      <c r="J96" s="506"/>
      <c r="K96" s="506"/>
      <c r="L96" s="506"/>
      <c r="M96" s="506"/>
      <c r="N96" s="506"/>
      <c r="O96" s="506"/>
      <c r="P96" s="506"/>
      <c r="Q96" s="506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06"/>
      <c r="AJ96" s="506"/>
      <c r="AK96" s="506"/>
      <c r="AL96" s="506"/>
      <c r="AM96" s="506"/>
      <c r="AN96" s="506"/>
      <c r="AO96" s="506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  <c r="BA96" s="506"/>
      <c r="BB96" s="506"/>
      <c r="BC96" s="506"/>
      <c r="BD96" s="506"/>
      <c r="BE96" s="506"/>
      <c r="BF96" s="506"/>
      <c r="BG96" s="506"/>
      <c r="BH96" s="506"/>
      <c r="BI96" s="506"/>
      <c r="BJ96" s="506"/>
      <c r="BK96" s="506"/>
      <c r="BL96" s="506"/>
      <c r="BM96" s="506"/>
      <c r="BN96" s="506"/>
      <c r="BO96" s="506"/>
      <c r="BP96" s="506"/>
      <c r="BQ96" s="506"/>
      <c r="BR96" s="506"/>
      <c r="BS96" s="506"/>
      <c r="BT96" s="506"/>
      <c r="BU96" s="506"/>
      <c r="BV96" s="506"/>
      <c r="BW96" s="506"/>
      <c r="BX96" s="506"/>
      <c r="BY96" s="506"/>
      <c r="BZ96" s="506"/>
      <c r="CA96" s="506"/>
      <c r="CB96" s="506"/>
      <c r="CC96" s="506"/>
      <c r="CD96" s="506"/>
      <c r="CE96" s="506"/>
      <c r="CF96" s="506"/>
      <c r="CG96" s="506"/>
      <c r="CH96" s="506"/>
      <c r="CI96" s="506"/>
      <c r="CJ96" s="506"/>
      <c r="CK96" s="506"/>
      <c r="CL96" s="506"/>
      <c r="CM96" s="506"/>
      <c r="CN96" s="506"/>
      <c r="CO96" s="506"/>
      <c r="CP96" s="506"/>
      <c r="CQ96" s="506"/>
      <c r="CR96" s="506"/>
      <c r="CS96" s="506"/>
      <c r="CT96" s="506"/>
      <c r="CU96" s="506"/>
      <c r="CV96" s="506"/>
      <c r="CW96" s="506"/>
      <c r="CX96" s="506"/>
      <c r="CY96" s="506"/>
      <c r="CZ96" s="506"/>
      <c r="DA96" s="506"/>
      <c r="DB96" s="506"/>
      <c r="DC96" s="506"/>
      <c r="DD96" s="506"/>
      <c r="DE96" s="506"/>
      <c r="DF96" s="506"/>
      <c r="DG96" s="506"/>
      <c r="DH96" s="506"/>
      <c r="DI96" s="506"/>
      <c r="DJ96" s="506"/>
      <c r="DK96" s="506"/>
      <c r="DL96" s="506"/>
      <c r="DM96" s="506"/>
      <c r="DN96" s="506"/>
      <c r="DO96" s="506"/>
      <c r="DP96" s="506"/>
      <c r="DQ96" s="506"/>
      <c r="DR96" s="506"/>
      <c r="DS96" s="506"/>
      <c r="DT96" s="506"/>
      <c r="DU96" s="506"/>
      <c r="DV96" s="506"/>
      <c r="DW96" s="506"/>
      <c r="DX96" s="506"/>
      <c r="DY96" s="506"/>
      <c r="DZ96" s="506"/>
      <c r="EA96" s="506"/>
      <c r="EB96" s="506"/>
      <c r="EC96" s="506"/>
      <c r="ED96" s="506"/>
      <c r="EE96" s="506"/>
      <c r="EF96" s="506"/>
      <c r="EG96" s="506"/>
      <c r="EH96" s="506"/>
      <c r="EI96" s="506"/>
    </row>
    <row r="97" spans="1:139" x14ac:dyDescent="0.25">
      <c r="A97" s="526">
        <v>2007</v>
      </c>
      <c r="B97" s="496">
        <v>27218.184183142559</v>
      </c>
      <c r="C97" s="496">
        <v>28801.617759278535</v>
      </c>
      <c r="D97" s="496">
        <v>56019.801942421094</v>
      </c>
      <c r="E97" s="527"/>
      <c r="G97" s="506"/>
      <c r="H97" s="506"/>
      <c r="I97" s="506"/>
      <c r="J97" s="506"/>
      <c r="K97" s="506"/>
      <c r="L97" s="506"/>
      <c r="M97" s="506"/>
      <c r="N97" s="506"/>
      <c r="O97" s="506"/>
      <c r="P97" s="506"/>
      <c r="Q97" s="506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06"/>
      <c r="AJ97" s="506"/>
      <c r="AK97" s="506"/>
      <c r="AL97" s="506"/>
      <c r="AM97" s="506"/>
      <c r="AN97" s="506"/>
      <c r="AO97" s="506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  <c r="BA97" s="506"/>
      <c r="BB97" s="506"/>
      <c r="BC97" s="506"/>
      <c r="BD97" s="506"/>
      <c r="BE97" s="506"/>
      <c r="BF97" s="506"/>
      <c r="BG97" s="506"/>
      <c r="BH97" s="506"/>
      <c r="BI97" s="506"/>
      <c r="BJ97" s="506"/>
      <c r="BK97" s="506"/>
      <c r="BL97" s="506"/>
      <c r="BM97" s="506"/>
      <c r="BN97" s="506"/>
      <c r="BO97" s="506"/>
      <c r="BP97" s="506"/>
      <c r="BQ97" s="506"/>
      <c r="BR97" s="506"/>
      <c r="BS97" s="506"/>
      <c r="BT97" s="506"/>
      <c r="BU97" s="506"/>
      <c r="BV97" s="506"/>
      <c r="BW97" s="506"/>
      <c r="BX97" s="506"/>
      <c r="BY97" s="506"/>
      <c r="BZ97" s="506"/>
      <c r="CA97" s="506"/>
      <c r="CB97" s="506"/>
      <c r="CC97" s="506"/>
      <c r="CD97" s="506"/>
      <c r="CE97" s="506"/>
      <c r="CF97" s="506"/>
      <c r="CG97" s="506"/>
      <c r="CH97" s="506"/>
      <c r="CI97" s="506"/>
      <c r="CJ97" s="506"/>
      <c r="CK97" s="506"/>
      <c r="CL97" s="506"/>
      <c r="CM97" s="506"/>
      <c r="CN97" s="506"/>
      <c r="CO97" s="506"/>
      <c r="CP97" s="506"/>
      <c r="CQ97" s="506"/>
      <c r="CR97" s="506"/>
      <c r="CS97" s="506"/>
      <c r="CT97" s="506"/>
      <c r="CU97" s="506"/>
      <c r="CV97" s="506"/>
      <c r="CW97" s="506"/>
      <c r="CX97" s="506"/>
      <c r="CY97" s="506"/>
      <c r="CZ97" s="506"/>
      <c r="DA97" s="506"/>
      <c r="DB97" s="506"/>
      <c r="DC97" s="506"/>
      <c r="DD97" s="506"/>
      <c r="DE97" s="506"/>
      <c r="DF97" s="506"/>
      <c r="DG97" s="506"/>
      <c r="DH97" s="506"/>
      <c r="DI97" s="506"/>
      <c r="DJ97" s="506"/>
      <c r="DK97" s="506"/>
      <c r="DL97" s="506"/>
      <c r="DM97" s="506"/>
      <c r="DN97" s="506"/>
      <c r="DO97" s="506"/>
      <c r="DP97" s="506"/>
      <c r="DQ97" s="506"/>
      <c r="DR97" s="506"/>
      <c r="DS97" s="506"/>
      <c r="DT97" s="506"/>
      <c r="DU97" s="506"/>
      <c r="DV97" s="506"/>
      <c r="DW97" s="506"/>
      <c r="DX97" s="506"/>
      <c r="DY97" s="506"/>
      <c r="DZ97" s="506"/>
      <c r="EA97" s="506"/>
      <c r="EB97" s="506"/>
      <c r="EC97" s="506"/>
      <c r="ED97" s="506"/>
      <c r="EE97" s="506"/>
      <c r="EF97" s="506"/>
      <c r="EG97" s="506"/>
      <c r="EH97" s="506"/>
      <c r="EI97" s="506"/>
    </row>
    <row r="98" spans="1:139" x14ac:dyDescent="0.25">
      <c r="A98" s="526">
        <v>2008</v>
      </c>
      <c r="B98" s="496">
        <v>27594.746739876457</v>
      </c>
      <c r="C98" s="496">
        <v>29022.85312285518</v>
      </c>
      <c r="D98" s="496">
        <v>56617.599862731637</v>
      </c>
      <c r="E98" s="527"/>
      <c r="G98" s="506"/>
      <c r="H98" s="506"/>
      <c r="I98" s="506"/>
      <c r="J98" s="506"/>
      <c r="K98" s="506"/>
      <c r="L98" s="506"/>
      <c r="M98" s="506"/>
      <c r="N98" s="506"/>
      <c r="O98" s="506"/>
      <c r="P98" s="506"/>
      <c r="Q98" s="506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06"/>
      <c r="AJ98" s="506"/>
      <c r="AK98" s="506"/>
      <c r="AL98" s="506"/>
      <c r="AM98" s="506"/>
      <c r="AN98" s="506"/>
      <c r="AO98" s="506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  <c r="BA98" s="506"/>
      <c r="BB98" s="506"/>
      <c r="BC98" s="506"/>
      <c r="BD98" s="506"/>
      <c r="BE98" s="506"/>
      <c r="BF98" s="506"/>
      <c r="BG98" s="506"/>
      <c r="BH98" s="506"/>
      <c r="BI98" s="506"/>
      <c r="BJ98" s="506"/>
      <c r="BK98" s="506"/>
      <c r="BL98" s="506"/>
      <c r="BM98" s="506"/>
      <c r="BN98" s="506"/>
      <c r="BO98" s="506"/>
      <c r="BP98" s="506"/>
      <c r="BQ98" s="506"/>
      <c r="BR98" s="506"/>
      <c r="BS98" s="506"/>
      <c r="BT98" s="506"/>
      <c r="BU98" s="506"/>
      <c r="BV98" s="506"/>
      <c r="BW98" s="506"/>
      <c r="BX98" s="506"/>
      <c r="BY98" s="506"/>
      <c r="BZ98" s="506"/>
      <c r="CA98" s="506"/>
      <c r="CB98" s="506"/>
      <c r="CC98" s="506"/>
      <c r="CD98" s="506"/>
      <c r="CE98" s="506"/>
      <c r="CF98" s="506"/>
      <c r="CG98" s="506"/>
      <c r="CH98" s="506"/>
      <c r="CI98" s="506"/>
      <c r="CJ98" s="506"/>
      <c r="CK98" s="506"/>
      <c r="CL98" s="506"/>
      <c r="CM98" s="506"/>
      <c r="CN98" s="506"/>
      <c r="CO98" s="506"/>
      <c r="CP98" s="506"/>
      <c r="CQ98" s="506"/>
      <c r="CR98" s="506"/>
      <c r="CS98" s="506"/>
      <c r="CT98" s="506"/>
      <c r="CU98" s="506"/>
      <c r="CV98" s="506"/>
      <c r="CW98" s="506"/>
      <c r="CX98" s="506"/>
      <c r="CY98" s="506"/>
      <c r="CZ98" s="506"/>
      <c r="DA98" s="506"/>
      <c r="DB98" s="506"/>
      <c r="DC98" s="506"/>
      <c r="DD98" s="506"/>
      <c r="DE98" s="506"/>
      <c r="DF98" s="506"/>
      <c r="DG98" s="506"/>
      <c r="DH98" s="506"/>
      <c r="DI98" s="506"/>
      <c r="DJ98" s="506"/>
      <c r="DK98" s="506"/>
      <c r="DL98" s="506"/>
      <c r="DM98" s="506"/>
      <c r="DN98" s="506"/>
      <c r="DO98" s="506"/>
      <c r="DP98" s="506"/>
      <c r="DQ98" s="506"/>
      <c r="DR98" s="506"/>
      <c r="DS98" s="506"/>
      <c r="DT98" s="506"/>
      <c r="DU98" s="506"/>
      <c r="DV98" s="506"/>
      <c r="DW98" s="506"/>
      <c r="DX98" s="506"/>
      <c r="DY98" s="506"/>
      <c r="DZ98" s="506"/>
      <c r="EA98" s="506"/>
      <c r="EB98" s="506"/>
      <c r="EC98" s="506"/>
      <c r="ED98" s="506"/>
      <c r="EE98" s="506"/>
      <c r="EF98" s="506"/>
      <c r="EG98" s="506"/>
      <c r="EH98" s="506"/>
      <c r="EI98" s="506"/>
    </row>
    <row r="99" spans="1:139" x14ac:dyDescent="0.25">
      <c r="A99" s="526">
        <v>2009</v>
      </c>
      <c r="B99" s="496">
        <v>28862.235314091682</v>
      </c>
      <c r="C99" s="496">
        <v>30458.652631578952</v>
      </c>
      <c r="D99" s="496">
        <v>59320.887945670635</v>
      </c>
      <c r="E99" s="527"/>
      <c r="G99" s="506"/>
      <c r="H99" s="506"/>
      <c r="I99" s="506"/>
      <c r="J99" s="506"/>
      <c r="K99" s="506"/>
      <c r="L99" s="506"/>
      <c r="M99" s="506"/>
      <c r="N99" s="506"/>
      <c r="O99" s="506"/>
      <c r="P99" s="506"/>
      <c r="Q99" s="506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06"/>
      <c r="AJ99" s="506"/>
      <c r="AK99" s="506"/>
      <c r="AL99" s="506"/>
      <c r="AM99" s="506"/>
      <c r="AN99" s="506"/>
      <c r="AO99" s="506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  <c r="BA99" s="506"/>
      <c r="BB99" s="506"/>
      <c r="BC99" s="506"/>
      <c r="BD99" s="506"/>
      <c r="BE99" s="506"/>
      <c r="BF99" s="506"/>
      <c r="BG99" s="506"/>
      <c r="BH99" s="506"/>
      <c r="BI99" s="506"/>
      <c r="BJ99" s="506"/>
      <c r="BK99" s="506"/>
      <c r="BL99" s="506"/>
      <c r="BM99" s="506"/>
      <c r="BN99" s="506"/>
      <c r="BO99" s="506"/>
      <c r="BP99" s="506"/>
      <c r="BQ99" s="506"/>
      <c r="BR99" s="506"/>
      <c r="BS99" s="506"/>
      <c r="BT99" s="506"/>
      <c r="BU99" s="506"/>
      <c r="BV99" s="506"/>
      <c r="BW99" s="506"/>
      <c r="BX99" s="506"/>
      <c r="BY99" s="506"/>
      <c r="BZ99" s="506"/>
      <c r="CA99" s="506"/>
      <c r="CB99" s="506"/>
      <c r="CC99" s="506"/>
      <c r="CD99" s="506"/>
      <c r="CE99" s="506"/>
      <c r="CF99" s="506"/>
      <c r="CG99" s="506"/>
      <c r="CH99" s="506"/>
      <c r="CI99" s="506"/>
      <c r="CJ99" s="506"/>
      <c r="CK99" s="506"/>
      <c r="CL99" s="506"/>
      <c r="CM99" s="506"/>
      <c r="CN99" s="506"/>
      <c r="CO99" s="506"/>
      <c r="CP99" s="506"/>
      <c r="CQ99" s="506"/>
      <c r="CR99" s="506"/>
      <c r="CS99" s="506"/>
      <c r="CT99" s="506"/>
      <c r="CU99" s="506"/>
      <c r="CV99" s="506"/>
      <c r="CW99" s="506"/>
      <c r="CX99" s="506"/>
      <c r="CY99" s="506"/>
      <c r="CZ99" s="506"/>
      <c r="DA99" s="506"/>
      <c r="DB99" s="506"/>
      <c r="DC99" s="506"/>
      <c r="DD99" s="506"/>
      <c r="DE99" s="506"/>
      <c r="DF99" s="506"/>
      <c r="DG99" s="506"/>
      <c r="DH99" s="506"/>
      <c r="DI99" s="506"/>
      <c r="DJ99" s="506"/>
      <c r="DK99" s="506"/>
      <c r="DL99" s="506"/>
      <c r="DM99" s="506"/>
      <c r="DN99" s="506"/>
      <c r="DO99" s="506"/>
      <c r="DP99" s="506"/>
      <c r="DQ99" s="506"/>
      <c r="DR99" s="506"/>
      <c r="DS99" s="506"/>
      <c r="DT99" s="506"/>
      <c r="DU99" s="506"/>
      <c r="DV99" s="506"/>
      <c r="DW99" s="506"/>
      <c r="DX99" s="506"/>
      <c r="DY99" s="506"/>
      <c r="DZ99" s="506"/>
      <c r="EA99" s="506"/>
      <c r="EB99" s="506"/>
      <c r="EC99" s="506"/>
      <c r="ED99" s="506"/>
      <c r="EE99" s="506"/>
      <c r="EF99" s="506"/>
      <c r="EG99" s="506"/>
      <c r="EH99" s="506"/>
      <c r="EI99" s="506"/>
    </row>
    <row r="100" spans="1:139" x14ac:dyDescent="0.25">
      <c r="A100" s="526">
        <v>2010</v>
      </c>
      <c r="B100" s="496">
        <v>30076.729838709678</v>
      </c>
      <c r="C100" s="496">
        <v>32014.72446236559</v>
      </c>
      <c r="D100" s="496">
        <v>62091.454301075268</v>
      </c>
      <c r="E100" s="527"/>
      <c r="G100" s="506"/>
      <c r="H100" s="506"/>
      <c r="I100" s="506"/>
      <c r="J100" s="506"/>
      <c r="K100" s="506"/>
      <c r="L100" s="506"/>
      <c r="M100" s="506"/>
      <c r="N100" s="506"/>
      <c r="O100" s="506"/>
      <c r="P100" s="506"/>
      <c r="Q100" s="506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06"/>
      <c r="AJ100" s="506"/>
      <c r="AK100" s="506"/>
      <c r="AL100" s="506"/>
      <c r="AM100" s="506"/>
      <c r="AN100" s="506"/>
      <c r="AO100" s="506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  <c r="BA100" s="506"/>
      <c r="BB100" s="506"/>
      <c r="BC100" s="506"/>
      <c r="BD100" s="506"/>
      <c r="BE100" s="506"/>
      <c r="BF100" s="506"/>
      <c r="BG100" s="506"/>
      <c r="BH100" s="506"/>
      <c r="BI100" s="506"/>
      <c r="BJ100" s="506"/>
      <c r="BK100" s="506"/>
      <c r="BL100" s="506"/>
      <c r="BM100" s="506"/>
      <c r="BN100" s="506"/>
      <c r="BO100" s="506"/>
      <c r="BP100" s="506"/>
      <c r="BQ100" s="506"/>
      <c r="BR100" s="506"/>
      <c r="BS100" s="506"/>
      <c r="BT100" s="506"/>
      <c r="BU100" s="506"/>
      <c r="BV100" s="506"/>
      <c r="BW100" s="506"/>
      <c r="BX100" s="506"/>
      <c r="BY100" s="506"/>
      <c r="BZ100" s="506"/>
      <c r="CA100" s="506"/>
      <c r="CB100" s="506"/>
      <c r="CC100" s="506"/>
      <c r="CD100" s="506"/>
      <c r="CE100" s="506"/>
      <c r="CF100" s="506"/>
      <c r="CG100" s="506"/>
      <c r="CH100" s="506"/>
      <c r="CI100" s="506"/>
      <c r="CJ100" s="506"/>
      <c r="CK100" s="506"/>
      <c r="CL100" s="506"/>
      <c r="CM100" s="506"/>
      <c r="CN100" s="506"/>
      <c r="CO100" s="506"/>
      <c r="CP100" s="506"/>
      <c r="CQ100" s="506"/>
      <c r="CR100" s="506"/>
      <c r="CS100" s="506"/>
      <c r="CT100" s="506"/>
      <c r="CU100" s="506"/>
      <c r="CV100" s="506"/>
      <c r="CW100" s="506"/>
      <c r="CX100" s="506"/>
      <c r="CY100" s="506"/>
      <c r="CZ100" s="506"/>
      <c r="DA100" s="506"/>
      <c r="DB100" s="506"/>
      <c r="DC100" s="506"/>
      <c r="DD100" s="506"/>
      <c r="DE100" s="506"/>
      <c r="DF100" s="506"/>
      <c r="DG100" s="506"/>
      <c r="DH100" s="506"/>
      <c r="DI100" s="506"/>
      <c r="DJ100" s="506"/>
      <c r="DK100" s="506"/>
      <c r="DL100" s="506"/>
      <c r="DM100" s="506"/>
      <c r="DN100" s="506"/>
      <c r="DO100" s="506"/>
      <c r="DP100" s="506"/>
      <c r="DQ100" s="506"/>
      <c r="DR100" s="506"/>
      <c r="DS100" s="506"/>
      <c r="DT100" s="506"/>
      <c r="DU100" s="506"/>
      <c r="DV100" s="506"/>
      <c r="DW100" s="506"/>
      <c r="DX100" s="506"/>
      <c r="DY100" s="506"/>
      <c r="DZ100" s="506"/>
      <c r="EA100" s="506"/>
      <c r="EB100" s="506"/>
      <c r="EC100" s="506"/>
      <c r="ED100" s="506"/>
      <c r="EE100" s="506"/>
      <c r="EF100" s="506"/>
      <c r="EG100" s="506"/>
      <c r="EH100" s="506"/>
      <c r="EI100" s="506"/>
    </row>
    <row r="101" spans="1:139" x14ac:dyDescent="0.25">
      <c r="A101" s="526">
        <v>2011</v>
      </c>
      <c r="B101" s="496">
        <v>29778.127369471236</v>
      </c>
      <c r="C101" s="496">
        <v>30582.570003325578</v>
      </c>
      <c r="D101" s="496">
        <v>60360.697372796814</v>
      </c>
      <c r="E101" s="527"/>
      <c r="G101" s="506"/>
      <c r="H101" s="506"/>
      <c r="I101" s="506"/>
      <c r="J101" s="506"/>
      <c r="K101" s="506"/>
      <c r="L101" s="506"/>
      <c r="M101" s="506"/>
      <c r="N101" s="506"/>
      <c r="O101" s="506"/>
      <c r="P101" s="506"/>
      <c r="Q101" s="506"/>
      <c r="R101" s="506"/>
      <c r="S101" s="506"/>
      <c r="T101" s="506"/>
      <c r="U101" s="506"/>
      <c r="V101" s="506"/>
      <c r="W101" s="506"/>
      <c r="X101" s="506"/>
      <c r="Y101" s="506"/>
      <c r="Z101" s="506"/>
      <c r="AA101" s="506"/>
      <c r="AB101" s="506"/>
      <c r="AC101" s="506"/>
      <c r="AD101" s="506"/>
      <c r="AE101" s="506"/>
      <c r="AF101" s="506"/>
      <c r="AG101" s="506"/>
      <c r="AH101" s="506"/>
      <c r="AI101" s="506"/>
      <c r="AJ101" s="506"/>
      <c r="AK101" s="506"/>
      <c r="AL101" s="506"/>
      <c r="AM101" s="506"/>
      <c r="AN101" s="506"/>
      <c r="AO101" s="506"/>
      <c r="AP101" s="506"/>
      <c r="AQ101" s="506"/>
      <c r="AR101" s="506"/>
      <c r="AS101" s="506"/>
      <c r="AT101" s="506"/>
      <c r="AU101" s="506"/>
      <c r="AV101" s="506"/>
      <c r="AW101" s="506"/>
      <c r="AX101" s="506"/>
      <c r="AY101" s="506"/>
      <c r="AZ101" s="506"/>
      <c r="BA101" s="506"/>
      <c r="BB101" s="506"/>
      <c r="BC101" s="506"/>
      <c r="BD101" s="506"/>
      <c r="BE101" s="506"/>
      <c r="BF101" s="506"/>
      <c r="BG101" s="506"/>
      <c r="BH101" s="506"/>
      <c r="BI101" s="506"/>
      <c r="BJ101" s="506"/>
      <c r="BK101" s="506"/>
      <c r="BL101" s="506"/>
      <c r="BM101" s="506"/>
      <c r="BN101" s="506"/>
      <c r="BO101" s="506"/>
      <c r="BP101" s="506"/>
      <c r="BQ101" s="506"/>
      <c r="BR101" s="506"/>
      <c r="BS101" s="506"/>
      <c r="BT101" s="506"/>
      <c r="BU101" s="506"/>
      <c r="BV101" s="506"/>
      <c r="BW101" s="506"/>
      <c r="BX101" s="506"/>
      <c r="BY101" s="506"/>
      <c r="BZ101" s="506"/>
      <c r="CA101" s="506"/>
      <c r="CB101" s="506"/>
      <c r="CC101" s="506"/>
      <c r="CD101" s="506"/>
      <c r="CE101" s="506"/>
      <c r="CF101" s="506"/>
      <c r="CG101" s="506"/>
      <c r="CH101" s="506"/>
      <c r="CI101" s="506"/>
      <c r="CJ101" s="506"/>
      <c r="CK101" s="506"/>
      <c r="CL101" s="506"/>
      <c r="CM101" s="506"/>
      <c r="CN101" s="506"/>
      <c r="CO101" s="506"/>
      <c r="CP101" s="506"/>
      <c r="CQ101" s="506"/>
      <c r="CR101" s="506"/>
      <c r="CS101" s="506"/>
      <c r="CT101" s="506"/>
      <c r="CU101" s="506"/>
      <c r="CV101" s="506"/>
      <c r="CW101" s="506"/>
      <c r="CX101" s="506"/>
      <c r="CY101" s="506"/>
      <c r="CZ101" s="506"/>
      <c r="DA101" s="506"/>
      <c r="DB101" s="506"/>
      <c r="DC101" s="506"/>
      <c r="DD101" s="506"/>
      <c r="DE101" s="506"/>
      <c r="DF101" s="506"/>
      <c r="DG101" s="506"/>
      <c r="DH101" s="506"/>
      <c r="DI101" s="506"/>
      <c r="DJ101" s="506"/>
      <c r="DK101" s="506"/>
      <c r="DL101" s="506"/>
      <c r="DM101" s="506"/>
      <c r="DN101" s="506"/>
      <c r="DO101" s="506"/>
      <c r="DP101" s="506"/>
      <c r="DQ101" s="506"/>
      <c r="DR101" s="506"/>
      <c r="DS101" s="506"/>
      <c r="DT101" s="506"/>
      <c r="DU101" s="506"/>
      <c r="DV101" s="506"/>
      <c r="DW101" s="506"/>
      <c r="DX101" s="506"/>
      <c r="DY101" s="506"/>
      <c r="DZ101" s="506"/>
      <c r="EA101" s="506"/>
      <c r="EB101" s="506"/>
      <c r="EC101" s="506"/>
      <c r="ED101" s="506"/>
      <c r="EE101" s="506"/>
      <c r="EF101" s="506"/>
      <c r="EG101" s="506"/>
      <c r="EH101" s="506"/>
      <c r="EI101" s="506"/>
    </row>
    <row r="102" spans="1:139" x14ac:dyDescent="0.25">
      <c r="A102" s="526">
        <v>2012</v>
      </c>
      <c r="B102" s="496">
        <v>31134.973008558263</v>
      </c>
      <c r="C102" s="496">
        <v>32518.64581961817</v>
      </c>
      <c r="D102" s="496">
        <v>63653.618828176433</v>
      </c>
      <c r="E102" s="527"/>
      <c r="G102" s="506"/>
      <c r="H102" s="506"/>
      <c r="I102" s="506"/>
      <c r="J102" s="506"/>
      <c r="K102" s="506"/>
      <c r="L102" s="506"/>
      <c r="M102" s="506"/>
      <c r="N102" s="506"/>
      <c r="O102" s="506"/>
      <c r="P102" s="506"/>
      <c r="Q102" s="506"/>
      <c r="R102" s="506"/>
      <c r="S102" s="506"/>
      <c r="T102" s="506"/>
      <c r="U102" s="506"/>
      <c r="V102" s="506"/>
      <c r="W102" s="506"/>
      <c r="X102" s="506"/>
      <c r="Y102" s="506"/>
      <c r="Z102" s="506"/>
      <c r="AA102" s="506"/>
      <c r="AB102" s="506"/>
      <c r="AC102" s="506"/>
      <c r="AD102" s="506"/>
      <c r="AE102" s="506"/>
      <c r="AF102" s="506"/>
      <c r="AG102" s="506"/>
      <c r="AH102" s="506"/>
      <c r="AI102" s="506"/>
      <c r="AJ102" s="506"/>
      <c r="AK102" s="506"/>
      <c r="AL102" s="506"/>
      <c r="AM102" s="506"/>
      <c r="AN102" s="506"/>
      <c r="AO102" s="506"/>
      <c r="AP102" s="506"/>
      <c r="AQ102" s="506"/>
      <c r="AR102" s="506"/>
      <c r="AS102" s="506"/>
      <c r="AT102" s="506"/>
      <c r="AU102" s="506"/>
      <c r="AV102" s="506"/>
      <c r="AW102" s="506"/>
      <c r="AX102" s="506"/>
      <c r="AY102" s="506"/>
      <c r="AZ102" s="506"/>
      <c r="BA102" s="506"/>
      <c r="BB102" s="506"/>
      <c r="BC102" s="506"/>
      <c r="BD102" s="506"/>
      <c r="BE102" s="506"/>
      <c r="BF102" s="506"/>
      <c r="BG102" s="506"/>
      <c r="BH102" s="506"/>
      <c r="BI102" s="506"/>
      <c r="BJ102" s="506"/>
      <c r="BK102" s="506"/>
      <c r="BL102" s="506"/>
      <c r="BM102" s="506"/>
      <c r="BN102" s="506"/>
      <c r="BO102" s="506"/>
      <c r="BP102" s="506"/>
      <c r="BQ102" s="506"/>
      <c r="BR102" s="506"/>
      <c r="BS102" s="506"/>
      <c r="BT102" s="506"/>
      <c r="BU102" s="506"/>
      <c r="BV102" s="506"/>
      <c r="BW102" s="506"/>
      <c r="BX102" s="506"/>
      <c r="BY102" s="506"/>
      <c r="BZ102" s="506"/>
      <c r="CA102" s="506"/>
      <c r="CB102" s="506"/>
      <c r="CC102" s="506"/>
      <c r="CD102" s="506"/>
      <c r="CE102" s="506"/>
      <c r="CF102" s="506"/>
      <c r="CG102" s="506"/>
      <c r="CH102" s="506"/>
      <c r="CI102" s="506"/>
      <c r="CJ102" s="506"/>
      <c r="CK102" s="506"/>
      <c r="CL102" s="506"/>
      <c r="CM102" s="506"/>
      <c r="CN102" s="506"/>
      <c r="CO102" s="506"/>
      <c r="CP102" s="506"/>
      <c r="CQ102" s="506"/>
      <c r="CR102" s="506"/>
      <c r="CS102" s="506"/>
      <c r="CT102" s="506"/>
      <c r="CU102" s="506"/>
      <c r="CV102" s="506"/>
      <c r="CW102" s="506"/>
      <c r="CX102" s="506"/>
      <c r="CY102" s="506"/>
      <c r="CZ102" s="506"/>
      <c r="DA102" s="506"/>
      <c r="DB102" s="506"/>
      <c r="DC102" s="506"/>
      <c r="DD102" s="506"/>
      <c r="DE102" s="506"/>
      <c r="DF102" s="506"/>
      <c r="DG102" s="506"/>
      <c r="DH102" s="506"/>
      <c r="DI102" s="506"/>
      <c r="DJ102" s="506"/>
      <c r="DK102" s="506"/>
      <c r="DL102" s="506"/>
      <c r="DM102" s="506"/>
      <c r="DN102" s="506"/>
      <c r="DO102" s="506"/>
      <c r="DP102" s="506"/>
      <c r="DQ102" s="506"/>
      <c r="DR102" s="506"/>
      <c r="DS102" s="506"/>
      <c r="DT102" s="506"/>
      <c r="DU102" s="506"/>
      <c r="DV102" s="506"/>
      <c r="DW102" s="506"/>
      <c r="DX102" s="506"/>
      <c r="DY102" s="506"/>
      <c r="DZ102" s="506"/>
      <c r="EA102" s="506"/>
      <c r="EB102" s="506"/>
      <c r="EC102" s="506"/>
      <c r="ED102" s="506"/>
      <c r="EE102" s="506"/>
      <c r="EF102" s="506"/>
      <c r="EG102" s="506"/>
      <c r="EH102" s="506"/>
      <c r="EI102" s="506"/>
    </row>
    <row r="103" spans="1:139" x14ac:dyDescent="0.25">
      <c r="A103" s="526">
        <v>2013</v>
      </c>
      <c r="B103" s="496">
        <v>28542.13457152167</v>
      </c>
      <c r="C103" s="496">
        <v>30329.19843597263</v>
      </c>
      <c r="D103" s="496">
        <v>58871.333007494301</v>
      </c>
      <c r="E103" s="527"/>
      <c r="G103" s="506"/>
      <c r="H103" s="506"/>
      <c r="I103" s="506"/>
      <c r="J103" s="506"/>
      <c r="K103" s="506"/>
      <c r="L103" s="506"/>
      <c r="M103" s="506"/>
      <c r="N103" s="506"/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6"/>
      <c r="Z103" s="506"/>
      <c r="AA103" s="506"/>
      <c r="AB103" s="506"/>
      <c r="AC103" s="506"/>
      <c r="AD103" s="506"/>
      <c r="AE103" s="506"/>
      <c r="AF103" s="506"/>
      <c r="AG103" s="506"/>
      <c r="AH103" s="506"/>
      <c r="AI103" s="506"/>
      <c r="AJ103" s="506"/>
      <c r="AK103" s="506"/>
      <c r="AL103" s="506"/>
      <c r="AM103" s="506"/>
      <c r="AN103" s="506"/>
      <c r="AO103" s="506"/>
      <c r="AP103" s="506"/>
      <c r="AQ103" s="506"/>
      <c r="AR103" s="506"/>
      <c r="AS103" s="506"/>
      <c r="AT103" s="506"/>
      <c r="AU103" s="506"/>
      <c r="AV103" s="506"/>
      <c r="AW103" s="506"/>
      <c r="AX103" s="506"/>
      <c r="AY103" s="506"/>
      <c r="AZ103" s="506"/>
      <c r="BA103" s="506"/>
      <c r="BB103" s="506"/>
      <c r="BC103" s="506"/>
      <c r="BD103" s="506"/>
      <c r="BE103" s="506"/>
      <c r="BF103" s="506"/>
      <c r="BG103" s="506"/>
      <c r="BH103" s="506"/>
      <c r="BI103" s="506"/>
      <c r="BJ103" s="506"/>
      <c r="BK103" s="506"/>
      <c r="BL103" s="506"/>
      <c r="BM103" s="506"/>
      <c r="BN103" s="506"/>
      <c r="BO103" s="506"/>
      <c r="BP103" s="506"/>
      <c r="BQ103" s="506"/>
      <c r="BR103" s="506"/>
      <c r="BS103" s="506"/>
      <c r="BT103" s="506"/>
      <c r="BU103" s="506"/>
      <c r="BV103" s="506"/>
      <c r="BW103" s="506"/>
      <c r="BX103" s="506"/>
      <c r="BY103" s="506"/>
      <c r="BZ103" s="506"/>
      <c r="CA103" s="506"/>
      <c r="CB103" s="506"/>
      <c r="CC103" s="506"/>
      <c r="CD103" s="506"/>
      <c r="CE103" s="506"/>
      <c r="CF103" s="506"/>
      <c r="CG103" s="506"/>
      <c r="CH103" s="506"/>
      <c r="CI103" s="506"/>
      <c r="CJ103" s="506"/>
      <c r="CK103" s="506"/>
      <c r="CL103" s="506"/>
      <c r="CM103" s="506"/>
      <c r="CN103" s="506"/>
      <c r="CO103" s="506"/>
      <c r="CP103" s="506"/>
      <c r="CQ103" s="506"/>
      <c r="CR103" s="506"/>
      <c r="CS103" s="506"/>
      <c r="CT103" s="506"/>
      <c r="CU103" s="506"/>
      <c r="CV103" s="506"/>
      <c r="CW103" s="506"/>
      <c r="CX103" s="506"/>
      <c r="CY103" s="506"/>
      <c r="CZ103" s="506"/>
      <c r="DA103" s="506"/>
      <c r="DB103" s="506"/>
      <c r="DC103" s="506"/>
      <c r="DD103" s="506"/>
      <c r="DE103" s="506"/>
      <c r="DF103" s="506"/>
      <c r="DG103" s="506"/>
      <c r="DH103" s="506"/>
      <c r="DI103" s="506"/>
      <c r="DJ103" s="506"/>
      <c r="DK103" s="506"/>
      <c r="DL103" s="506"/>
      <c r="DM103" s="506"/>
      <c r="DN103" s="506"/>
      <c r="DO103" s="506"/>
      <c r="DP103" s="506"/>
      <c r="DQ103" s="506"/>
      <c r="DR103" s="506"/>
      <c r="DS103" s="506"/>
      <c r="DT103" s="506"/>
      <c r="DU103" s="506"/>
      <c r="DV103" s="506"/>
      <c r="DW103" s="506"/>
      <c r="DX103" s="506"/>
      <c r="DY103" s="506"/>
      <c r="DZ103" s="506"/>
      <c r="EA103" s="506"/>
      <c r="EB103" s="506"/>
      <c r="EC103" s="506"/>
      <c r="ED103" s="506"/>
      <c r="EE103" s="506"/>
      <c r="EF103" s="506"/>
      <c r="EG103" s="506"/>
      <c r="EH103" s="506"/>
      <c r="EI103" s="506"/>
    </row>
    <row r="104" spans="1:139" x14ac:dyDescent="0.25">
      <c r="A104" s="526">
        <v>2014</v>
      </c>
      <c r="B104" s="496">
        <v>28214.024516129033</v>
      </c>
      <c r="C104" s="496">
        <v>29518.804838709682</v>
      </c>
      <c r="D104" s="496">
        <v>57732.829354838716</v>
      </c>
      <c r="E104" s="527"/>
      <c r="G104" s="506"/>
      <c r="H104" s="506"/>
      <c r="I104" s="506"/>
      <c r="J104" s="506"/>
      <c r="K104" s="506"/>
      <c r="L104" s="506"/>
      <c r="M104" s="506"/>
      <c r="N104" s="506"/>
      <c r="O104" s="506"/>
      <c r="P104" s="506"/>
      <c r="Q104" s="506"/>
      <c r="R104" s="506"/>
      <c r="S104" s="506"/>
      <c r="T104" s="506"/>
      <c r="U104" s="506"/>
      <c r="V104" s="506"/>
      <c r="W104" s="506"/>
      <c r="X104" s="506"/>
      <c r="Y104" s="506"/>
      <c r="Z104" s="506"/>
      <c r="AA104" s="506"/>
      <c r="AB104" s="506"/>
      <c r="AC104" s="506"/>
      <c r="AD104" s="506"/>
      <c r="AE104" s="506"/>
      <c r="AF104" s="506"/>
      <c r="AG104" s="506"/>
      <c r="AH104" s="506"/>
      <c r="AI104" s="506"/>
      <c r="AJ104" s="506"/>
      <c r="AK104" s="506"/>
      <c r="AL104" s="506"/>
      <c r="AM104" s="506"/>
      <c r="AN104" s="506"/>
      <c r="AO104" s="506"/>
      <c r="AP104" s="506"/>
      <c r="AQ104" s="506"/>
      <c r="AR104" s="506"/>
      <c r="AS104" s="506"/>
      <c r="AT104" s="506"/>
      <c r="AU104" s="506"/>
      <c r="AV104" s="506"/>
      <c r="AW104" s="506"/>
      <c r="AX104" s="506"/>
      <c r="AY104" s="506"/>
      <c r="AZ104" s="506"/>
      <c r="BA104" s="506"/>
      <c r="BB104" s="506"/>
      <c r="BC104" s="506"/>
      <c r="BD104" s="506"/>
      <c r="BE104" s="506"/>
      <c r="BF104" s="506"/>
      <c r="BG104" s="506"/>
      <c r="BH104" s="506"/>
      <c r="BI104" s="506"/>
      <c r="BJ104" s="506"/>
      <c r="BK104" s="506"/>
      <c r="BL104" s="506"/>
      <c r="BM104" s="506"/>
      <c r="BN104" s="506"/>
      <c r="BO104" s="506"/>
      <c r="BP104" s="506"/>
      <c r="BQ104" s="506"/>
      <c r="BR104" s="506"/>
      <c r="BS104" s="506"/>
      <c r="BT104" s="506"/>
      <c r="BU104" s="506"/>
      <c r="BV104" s="506"/>
      <c r="BW104" s="506"/>
      <c r="BX104" s="506"/>
      <c r="BY104" s="506"/>
      <c r="BZ104" s="506"/>
      <c r="CA104" s="506"/>
      <c r="CB104" s="506"/>
      <c r="CC104" s="506"/>
      <c r="CD104" s="506"/>
      <c r="CE104" s="506"/>
      <c r="CF104" s="506"/>
      <c r="CG104" s="506"/>
      <c r="CH104" s="506"/>
      <c r="CI104" s="506"/>
      <c r="CJ104" s="506"/>
      <c r="CK104" s="506"/>
      <c r="CL104" s="506"/>
      <c r="CM104" s="506"/>
      <c r="CN104" s="506"/>
      <c r="CO104" s="506"/>
      <c r="CP104" s="506"/>
      <c r="CQ104" s="506"/>
      <c r="CR104" s="506"/>
      <c r="CS104" s="506"/>
      <c r="CT104" s="506"/>
      <c r="CU104" s="506"/>
      <c r="CV104" s="506"/>
      <c r="CW104" s="506"/>
      <c r="CX104" s="506"/>
      <c r="CY104" s="506"/>
      <c r="CZ104" s="506"/>
      <c r="DA104" s="506"/>
      <c r="DB104" s="506"/>
      <c r="DC104" s="506"/>
      <c r="DD104" s="506"/>
      <c r="DE104" s="506"/>
      <c r="DF104" s="506"/>
      <c r="DG104" s="506"/>
      <c r="DH104" s="506"/>
      <c r="DI104" s="506"/>
      <c r="DJ104" s="506"/>
      <c r="DK104" s="506"/>
      <c r="DL104" s="506"/>
      <c r="DM104" s="506"/>
      <c r="DN104" s="506"/>
      <c r="DO104" s="506"/>
      <c r="DP104" s="506"/>
      <c r="DQ104" s="506"/>
      <c r="DR104" s="506"/>
      <c r="DS104" s="506"/>
      <c r="DT104" s="506"/>
      <c r="DU104" s="506"/>
      <c r="DV104" s="506"/>
      <c r="DW104" s="506"/>
      <c r="DX104" s="506"/>
      <c r="DY104" s="506"/>
      <c r="DZ104" s="506"/>
      <c r="EA104" s="506"/>
      <c r="EB104" s="506"/>
      <c r="EC104" s="506"/>
      <c r="ED104" s="506"/>
      <c r="EE104" s="506"/>
      <c r="EF104" s="506"/>
      <c r="EG104" s="506"/>
      <c r="EH104" s="506"/>
      <c r="EI104" s="506"/>
    </row>
    <row r="105" spans="1:139" x14ac:dyDescent="0.25">
      <c r="A105" s="505"/>
      <c r="B105" s="496"/>
      <c r="C105" s="496"/>
      <c r="D105" s="496"/>
      <c r="E105" s="506"/>
      <c r="G105" s="506"/>
      <c r="H105" s="506"/>
      <c r="I105" s="506"/>
      <c r="J105" s="506"/>
      <c r="K105" s="506"/>
      <c r="L105" s="506"/>
      <c r="M105" s="506"/>
      <c r="N105" s="506"/>
      <c r="O105" s="506"/>
      <c r="P105" s="506"/>
      <c r="Q105" s="506"/>
      <c r="R105" s="506"/>
      <c r="S105" s="506"/>
      <c r="T105" s="506"/>
      <c r="U105" s="506"/>
      <c r="V105" s="506"/>
      <c r="W105" s="506"/>
      <c r="X105" s="506"/>
      <c r="Y105" s="506"/>
      <c r="Z105" s="506"/>
      <c r="AA105" s="506"/>
      <c r="AB105" s="506"/>
      <c r="AC105" s="506"/>
      <c r="AD105" s="506"/>
      <c r="AE105" s="506"/>
      <c r="AF105" s="506"/>
      <c r="AG105" s="506"/>
      <c r="AH105" s="506"/>
      <c r="AI105" s="506"/>
      <c r="AJ105" s="506"/>
      <c r="AK105" s="506"/>
      <c r="AL105" s="506"/>
      <c r="AM105" s="506"/>
      <c r="AN105" s="506"/>
      <c r="AO105" s="506"/>
      <c r="AP105" s="506"/>
      <c r="AQ105" s="506"/>
      <c r="AR105" s="506"/>
      <c r="AS105" s="506"/>
      <c r="AT105" s="506"/>
      <c r="AU105" s="506"/>
      <c r="AV105" s="506"/>
      <c r="AW105" s="506"/>
      <c r="AX105" s="506"/>
      <c r="AY105" s="506"/>
      <c r="AZ105" s="506"/>
      <c r="BA105" s="506"/>
      <c r="BB105" s="506"/>
      <c r="BC105" s="506"/>
      <c r="BD105" s="506"/>
      <c r="BE105" s="506"/>
      <c r="BF105" s="506"/>
      <c r="BG105" s="506"/>
      <c r="BH105" s="506"/>
      <c r="BI105" s="506"/>
      <c r="BJ105" s="506"/>
      <c r="BK105" s="506"/>
      <c r="BL105" s="506"/>
      <c r="BM105" s="506"/>
      <c r="BN105" s="506"/>
      <c r="BO105" s="506"/>
      <c r="BP105" s="506"/>
      <c r="BQ105" s="506"/>
      <c r="BR105" s="506"/>
      <c r="BS105" s="506"/>
      <c r="BT105" s="506"/>
      <c r="BU105" s="506"/>
      <c r="BV105" s="506"/>
      <c r="BW105" s="506"/>
      <c r="BX105" s="506"/>
      <c r="BY105" s="506"/>
      <c r="BZ105" s="506"/>
      <c r="CA105" s="506"/>
      <c r="CB105" s="506"/>
      <c r="CC105" s="506"/>
      <c r="CD105" s="506"/>
      <c r="CE105" s="506"/>
      <c r="CF105" s="506"/>
      <c r="CG105" s="506"/>
      <c r="CH105" s="506"/>
      <c r="CI105" s="506"/>
      <c r="CJ105" s="506"/>
      <c r="CK105" s="506"/>
      <c r="CL105" s="506"/>
      <c r="CM105" s="506"/>
      <c r="CN105" s="506"/>
      <c r="CO105" s="506"/>
      <c r="CP105" s="506"/>
      <c r="CQ105" s="506"/>
      <c r="CR105" s="506"/>
      <c r="CS105" s="506"/>
      <c r="CT105" s="506"/>
      <c r="CU105" s="506"/>
      <c r="CV105" s="506"/>
      <c r="CW105" s="506"/>
      <c r="CX105" s="506"/>
      <c r="CY105" s="506"/>
      <c r="CZ105" s="506"/>
      <c r="DA105" s="506"/>
      <c r="DB105" s="506"/>
      <c r="DC105" s="506"/>
      <c r="DD105" s="506"/>
      <c r="DE105" s="506"/>
      <c r="DF105" s="506"/>
      <c r="DG105" s="506"/>
      <c r="DH105" s="506"/>
      <c r="DI105" s="506"/>
      <c r="DJ105" s="506"/>
      <c r="DK105" s="506"/>
      <c r="DL105" s="506"/>
      <c r="DM105" s="506"/>
      <c r="DN105" s="506"/>
      <c r="DO105" s="506"/>
      <c r="DP105" s="506"/>
      <c r="DQ105" s="506"/>
      <c r="DR105" s="506"/>
      <c r="DS105" s="506"/>
      <c r="DT105" s="506"/>
      <c r="DU105" s="506"/>
      <c r="DV105" s="506"/>
      <c r="DW105" s="506"/>
      <c r="DX105" s="506"/>
      <c r="DY105" s="506"/>
      <c r="DZ105" s="506"/>
      <c r="EA105" s="506"/>
      <c r="EB105" s="506"/>
      <c r="EC105" s="506"/>
      <c r="ED105" s="506"/>
      <c r="EE105" s="506"/>
      <c r="EF105" s="506"/>
      <c r="EG105" s="506"/>
      <c r="EH105" s="506"/>
      <c r="EI105" s="506"/>
    </row>
    <row r="106" spans="1:139" x14ac:dyDescent="0.25">
      <c r="A106" s="505"/>
      <c r="B106" s="496"/>
      <c r="C106" s="496"/>
      <c r="D106" s="496"/>
      <c r="E106" s="506"/>
      <c r="G106" s="506"/>
      <c r="H106" s="506"/>
      <c r="I106" s="506"/>
      <c r="J106" s="506"/>
      <c r="K106" s="506"/>
      <c r="L106" s="506"/>
      <c r="M106" s="506"/>
      <c r="N106" s="506"/>
      <c r="O106" s="506"/>
      <c r="P106" s="506"/>
      <c r="Q106" s="506"/>
      <c r="R106" s="506"/>
      <c r="S106" s="506"/>
      <c r="T106" s="506"/>
      <c r="U106" s="506"/>
      <c r="V106" s="506"/>
      <c r="W106" s="506"/>
      <c r="X106" s="506"/>
      <c r="Y106" s="506"/>
      <c r="Z106" s="506"/>
      <c r="AA106" s="506"/>
      <c r="AB106" s="506"/>
      <c r="AC106" s="506"/>
      <c r="AD106" s="506"/>
      <c r="AE106" s="506"/>
      <c r="AF106" s="506"/>
      <c r="AG106" s="506"/>
      <c r="AH106" s="506"/>
      <c r="AI106" s="506"/>
      <c r="AJ106" s="506"/>
      <c r="AK106" s="506"/>
      <c r="AL106" s="506"/>
      <c r="AM106" s="506"/>
      <c r="AN106" s="506"/>
      <c r="AO106" s="506"/>
      <c r="AP106" s="506"/>
      <c r="AQ106" s="506"/>
      <c r="AR106" s="506"/>
      <c r="AS106" s="506"/>
      <c r="AT106" s="506"/>
      <c r="AU106" s="506"/>
      <c r="AV106" s="506"/>
      <c r="AW106" s="506"/>
      <c r="AX106" s="506"/>
      <c r="AY106" s="506"/>
      <c r="AZ106" s="506"/>
      <c r="BA106" s="506"/>
      <c r="BB106" s="506"/>
      <c r="BC106" s="506"/>
      <c r="BD106" s="506"/>
      <c r="BE106" s="506"/>
      <c r="BF106" s="506"/>
      <c r="BG106" s="506"/>
      <c r="BH106" s="506"/>
      <c r="BI106" s="506"/>
      <c r="BJ106" s="506"/>
      <c r="BK106" s="506"/>
      <c r="BL106" s="506"/>
      <c r="BM106" s="506"/>
      <c r="BN106" s="506"/>
      <c r="BO106" s="506"/>
      <c r="BP106" s="506"/>
      <c r="BQ106" s="506"/>
      <c r="BR106" s="506"/>
      <c r="BS106" s="506"/>
      <c r="BT106" s="506"/>
      <c r="BU106" s="506"/>
      <c r="BV106" s="506"/>
      <c r="BW106" s="506"/>
      <c r="BX106" s="506"/>
      <c r="BY106" s="506"/>
      <c r="BZ106" s="506"/>
      <c r="CA106" s="506"/>
      <c r="CB106" s="506"/>
      <c r="CC106" s="506"/>
      <c r="CD106" s="506"/>
      <c r="CE106" s="506"/>
      <c r="CF106" s="506"/>
      <c r="CG106" s="506"/>
      <c r="CH106" s="506"/>
      <c r="CI106" s="506"/>
      <c r="CJ106" s="506"/>
      <c r="CK106" s="506"/>
      <c r="CL106" s="506"/>
      <c r="CM106" s="506"/>
      <c r="CN106" s="506"/>
      <c r="CO106" s="506"/>
      <c r="CP106" s="506"/>
      <c r="CQ106" s="506"/>
      <c r="CR106" s="506"/>
      <c r="CS106" s="506"/>
      <c r="CT106" s="506"/>
      <c r="CU106" s="506"/>
      <c r="CV106" s="506"/>
      <c r="CW106" s="506"/>
      <c r="CX106" s="506"/>
      <c r="CY106" s="506"/>
      <c r="CZ106" s="506"/>
      <c r="DA106" s="506"/>
      <c r="DB106" s="506"/>
      <c r="DC106" s="506"/>
      <c r="DD106" s="506"/>
      <c r="DE106" s="506"/>
      <c r="DF106" s="506"/>
      <c r="DG106" s="506"/>
      <c r="DH106" s="506"/>
      <c r="DI106" s="506"/>
      <c r="DJ106" s="506"/>
      <c r="DK106" s="506"/>
      <c r="DL106" s="506"/>
      <c r="DM106" s="506"/>
      <c r="DN106" s="506"/>
      <c r="DO106" s="506"/>
      <c r="DP106" s="506"/>
      <c r="DQ106" s="506"/>
      <c r="DR106" s="506"/>
      <c r="DS106" s="506"/>
      <c r="DT106" s="506"/>
      <c r="DU106" s="506"/>
      <c r="DV106" s="506"/>
      <c r="DW106" s="506"/>
      <c r="DX106" s="506"/>
      <c r="DY106" s="506"/>
      <c r="DZ106" s="506"/>
      <c r="EA106" s="506"/>
      <c r="EB106" s="506"/>
      <c r="EC106" s="506"/>
      <c r="ED106" s="506"/>
      <c r="EE106" s="506"/>
      <c r="EF106" s="506"/>
      <c r="EG106" s="506"/>
      <c r="EH106" s="506"/>
      <c r="EI106" s="506"/>
    </row>
    <row r="107" spans="1:139" x14ac:dyDescent="0.25">
      <c r="A107" s="505"/>
      <c r="B107" s="496"/>
      <c r="C107" s="496"/>
      <c r="D107" s="496"/>
      <c r="E107" s="506"/>
      <c r="G107" s="506"/>
      <c r="H107" s="506"/>
      <c r="I107" s="506"/>
      <c r="J107" s="506"/>
      <c r="K107" s="506"/>
      <c r="L107" s="506"/>
      <c r="M107" s="506"/>
      <c r="N107" s="506"/>
      <c r="O107" s="506"/>
      <c r="P107" s="506"/>
      <c r="Q107" s="506"/>
      <c r="R107" s="506"/>
      <c r="S107" s="506"/>
      <c r="T107" s="506"/>
      <c r="U107" s="506"/>
      <c r="V107" s="506"/>
      <c r="W107" s="506"/>
      <c r="X107" s="506"/>
      <c r="Y107" s="506"/>
      <c r="Z107" s="506"/>
      <c r="AA107" s="506"/>
      <c r="AB107" s="506"/>
      <c r="AC107" s="506"/>
      <c r="AD107" s="506"/>
      <c r="AE107" s="506"/>
      <c r="AF107" s="506"/>
      <c r="AG107" s="506"/>
      <c r="AH107" s="506"/>
      <c r="AI107" s="506"/>
      <c r="AJ107" s="506"/>
      <c r="AK107" s="506"/>
      <c r="AL107" s="506"/>
      <c r="AM107" s="506"/>
      <c r="AN107" s="506"/>
      <c r="AO107" s="506"/>
      <c r="AP107" s="506"/>
      <c r="AQ107" s="506"/>
      <c r="AR107" s="506"/>
      <c r="AS107" s="506"/>
      <c r="AT107" s="506"/>
      <c r="AU107" s="506"/>
      <c r="AV107" s="506"/>
      <c r="AW107" s="506"/>
      <c r="AX107" s="506"/>
      <c r="AY107" s="506"/>
      <c r="AZ107" s="506"/>
      <c r="BA107" s="506"/>
      <c r="BB107" s="506"/>
      <c r="BC107" s="506"/>
      <c r="BD107" s="506"/>
      <c r="BE107" s="506"/>
      <c r="BF107" s="506"/>
      <c r="BG107" s="506"/>
      <c r="BH107" s="506"/>
      <c r="BI107" s="506"/>
      <c r="BJ107" s="506"/>
      <c r="BK107" s="506"/>
      <c r="BL107" s="506"/>
      <c r="BM107" s="506"/>
      <c r="BN107" s="506"/>
      <c r="BO107" s="506"/>
      <c r="BP107" s="506"/>
      <c r="BQ107" s="506"/>
      <c r="BR107" s="506"/>
      <c r="BS107" s="506"/>
      <c r="BT107" s="506"/>
      <c r="BU107" s="506"/>
      <c r="BV107" s="506"/>
      <c r="BW107" s="506"/>
      <c r="BX107" s="506"/>
      <c r="BY107" s="506"/>
      <c r="BZ107" s="506"/>
      <c r="CA107" s="506"/>
      <c r="CB107" s="506"/>
      <c r="CC107" s="506"/>
      <c r="CD107" s="506"/>
      <c r="CE107" s="506"/>
      <c r="CF107" s="506"/>
      <c r="CG107" s="506"/>
      <c r="CH107" s="506"/>
      <c r="CI107" s="506"/>
      <c r="CJ107" s="506"/>
      <c r="CK107" s="506"/>
      <c r="CL107" s="506"/>
      <c r="CM107" s="506"/>
      <c r="CN107" s="506"/>
      <c r="CO107" s="506"/>
      <c r="CP107" s="506"/>
      <c r="CQ107" s="506"/>
      <c r="CR107" s="506"/>
      <c r="CS107" s="506"/>
      <c r="CT107" s="506"/>
      <c r="CU107" s="506"/>
      <c r="CV107" s="506"/>
      <c r="CW107" s="506"/>
      <c r="CX107" s="506"/>
      <c r="CY107" s="506"/>
      <c r="CZ107" s="506"/>
      <c r="DA107" s="506"/>
      <c r="DB107" s="506"/>
      <c r="DC107" s="506"/>
      <c r="DD107" s="506"/>
      <c r="DE107" s="506"/>
      <c r="DF107" s="506"/>
      <c r="DG107" s="506"/>
      <c r="DH107" s="506"/>
      <c r="DI107" s="506"/>
      <c r="DJ107" s="506"/>
      <c r="DK107" s="506"/>
      <c r="DL107" s="506"/>
      <c r="DM107" s="506"/>
      <c r="DN107" s="506"/>
      <c r="DO107" s="506"/>
      <c r="DP107" s="506"/>
      <c r="DQ107" s="506"/>
      <c r="DR107" s="506"/>
      <c r="DS107" s="506"/>
      <c r="DT107" s="506"/>
      <c r="DU107" s="506"/>
      <c r="DV107" s="506"/>
      <c r="DW107" s="506"/>
      <c r="DX107" s="506"/>
      <c r="DY107" s="506"/>
      <c r="DZ107" s="506"/>
      <c r="EA107" s="506"/>
      <c r="EB107" s="506"/>
      <c r="EC107" s="506"/>
      <c r="ED107" s="506"/>
      <c r="EE107" s="506"/>
      <c r="EF107" s="506"/>
      <c r="EG107" s="506"/>
      <c r="EH107" s="506"/>
      <c r="EI107" s="506"/>
    </row>
    <row r="108" spans="1:139" x14ac:dyDescent="0.25">
      <c r="A108" s="505"/>
      <c r="B108" s="496"/>
      <c r="C108" s="496"/>
      <c r="D108" s="496"/>
      <c r="E108" s="506"/>
      <c r="G108" s="506"/>
      <c r="H108" s="506"/>
      <c r="I108" s="506"/>
      <c r="J108" s="506"/>
      <c r="K108" s="506"/>
      <c r="L108" s="506"/>
      <c r="M108" s="506"/>
      <c r="N108" s="506"/>
      <c r="O108" s="506"/>
      <c r="P108" s="506"/>
      <c r="Q108" s="506"/>
      <c r="R108" s="506"/>
      <c r="S108" s="506"/>
      <c r="T108" s="506"/>
      <c r="U108" s="506"/>
      <c r="V108" s="506"/>
      <c r="W108" s="506"/>
      <c r="X108" s="506"/>
      <c r="Y108" s="506"/>
      <c r="Z108" s="506"/>
      <c r="AA108" s="506"/>
      <c r="AB108" s="506"/>
      <c r="AC108" s="506"/>
      <c r="AD108" s="506"/>
      <c r="AE108" s="506"/>
      <c r="AF108" s="506"/>
      <c r="AG108" s="506"/>
      <c r="AH108" s="506"/>
      <c r="AI108" s="506"/>
      <c r="AJ108" s="506"/>
      <c r="AK108" s="506"/>
      <c r="AL108" s="506"/>
      <c r="AM108" s="506"/>
      <c r="AN108" s="506"/>
      <c r="AO108" s="506"/>
      <c r="AP108" s="506"/>
      <c r="AQ108" s="506"/>
      <c r="AR108" s="506"/>
      <c r="AS108" s="506"/>
      <c r="AT108" s="506"/>
      <c r="AU108" s="506"/>
      <c r="AV108" s="506"/>
      <c r="AW108" s="506"/>
      <c r="AX108" s="506"/>
      <c r="AY108" s="506"/>
      <c r="AZ108" s="506"/>
      <c r="BA108" s="506"/>
      <c r="BB108" s="506"/>
      <c r="BC108" s="506"/>
      <c r="BD108" s="506"/>
      <c r="BE108" s="506"/>
      <c r="BF108" s="506"/>
      <c r="BG108" s="506"/>
      <c r="BH108" s="506"/>
      <c r="BI108" s="506"/>
      <c r="BJ108" s="506"/>
      <c r="BK108" s="506"/>
      <c r="BL108" s="506"/>
      <c r="BM108" s="506"/>
      <c r="BN108" s="506"/>
      <c r="BO108" s="506"/>
      <c r="BP108" s="506"/>
      <c r="BQ108" s="506"/>
      <c r="BR108" s="506"/>
      <c r="BS108" s="506"/>
      <c r="BT108" s="506"/>
      <c r="BU108" s="506"/>
      <c r="BV108" s="506"/>
      <c r="BW108" s="506"/>
      <c r="BX108" s="506"/>
      <c r="BY108" s="506"/>
      <c r="BZ108" s="506"/>
      <c r="CA108" s="506"/>
      <c r="CB108" s="506"/>
      <c r="CC108" s="506"/>
      <c r="CD108" s="506"/>
      <c r="CE108" s="506"/>
      <c r="CF108" s="506"/>
      <c r="CG108" s="506"/>
      <c r="CH108" s="506"/>
      <c r="CI108" s="506"/>
      <c r="CJ108" s="506"/>
      <c r="CK108" s="506"/>
      <c r="CL108" s="506"/>
      <c r="CM108" s="506"/>
      <c r="CN108" s="506"/>
      <c r="CO108" s="506"/>
      <c r="CP108" s="506"/>
      <c r="CQ108" s="506"/>
      <c r="CR108" s="506"/>
      <c r="CS108" s="506"/>
      <c r="CT108" s="506"/>
      <c r="CU108" s="506"/>
      <c r="CV108" s="506"/>
      <c r="CW108" s="506"/>
      <c r="CX108" s="506"/>
      <c r="CY108" s="506"/>
      <c r="CZ108" s="506"/>
      <c r="DA108" s="506"/>
      <c r="DB108" s="506"/>
      <c r="DC108" s="506"/>
      <c r="DD108" s="506"/>
      <c r="DE108" s="506"/>
      <c r="DF108" s="506"/>
      <c r="DG108" s="506"/>
      <c r="DH108" s="506"/>
      <c r="DI108" s="506"/>
      <c r="DJ108" s="506"/>
      <c r="DK108" s="506"/>
      <c r="DL108" s="506"/>
      <c r="DM108" s="506"/>
      <c r="DN108" s="506"/>
      <c r="DO108" s="506"/>
      <c r="DP108" s="506"/>
      <c r="DQ108" s="506"/>
      <c r="DR108" s="506"/>
      <c r="DS108" s="506"/>
      <c r="DT108" s="506"/>
      <c r="DU108" s="506"/>
      <c r="DV108" s="506"/>
      <c r="DW108" s="506"/>
      <c r="DX108" s="506"/>
      <c r="DY108" s="506"/>
      <c r="DZ108" s="506"/>
      <c r="EA108" s="506"/>
      <c r="EB108" s="506"/>
      <c r="EC108" s="506"/>
      <c r="ED108" s="506"/>
      <c r="EE108" s="506"/>
      <c r="EF108" s="506"/>
      <c r="EG108" s="506"/>
      <c r="EH108" s="506"/>
      <c r="EI108" s="506"/>
    </row>
    <row r="109" spans="1:139" x14ac:dyDescent="0.25">
      <c r="A109" s="505"/>
      <c r="B109" s="496"/>
      <c r="C109" s="496"/>
      <c r="D109" s="496"/>
      <c r="E109" s="506"/>
      <c r="G109" s="506"/>
      <c r="H109" s="506"/>
      <c r="I109" s="506"/>
      <c r="J109" s="506"/>
      <c r="K109" s="506"/>
      <c r="L109" s="506"/>
      <c r="M109" s="506"/>
      <c r="N109" s="506"/>
      <c r="O109" s="506"/>
      <c r="P109" s="506"/>
      <c r="Q109" s="506"/>
      <c r="R109" s="506"/>
      <c r="S109" s="506"/>
      <c r="T109" s="506"/>
      <c r="U109" s="506"/>
      <c r="V109" s="506"/>
      <c r="W109" s="506"/>
      <c r="X109" s="506"/>
      <c r="Y109" s="506"/>
      <c r="Z109" s="506"/>
      <c r="AA109" s="506"/>
      <c r="AB109" s="506"/>
      <c r="AC109" s="506"/>
      <c r="AD109" s="506"/>
      <c r="AE109" s="506"/>
      <c r="AF109" s="506"/>
      <c r="AG109" s="506"/>
      <c r="AH109" s="506"/>
      <c r="AI109" s="506"/>
      <c r="AJ109" s="506"/>
      <c r="AK109" s="506"/>
      <c r="AL109" s="506"/>
      <c r="AM109" s="506"/>
      <c r="AN109" s="506"/>
      <c r="AO109" s="506"/>
      <c r="AP109" s="506"/>
      <c r="AQ109" s="506"/>
      <c r="AR109" s="506"/>
      <c r="AS109" s="506"/>
      <c r="AT109" s="506"/>
      <c r="AU109" s="506"/>
      <c r="AV109" s="506"/>
      <c r="AW109" s="506"/>
      <c r="AX109" s="506"/>
      <c r="AY109" s="506"/>
      <c r="AZ109" s="506"/>
      <c r="BA109" s="506"/>
      <c r="BB109" s="506"/>
      <c r="BC109" s="506"/>
      <c r="BD109" s="506"/>
      <c r="BE109" s="506"/>
      <c r="BF109" s="506"/>
      <c r="BG109" s="506"/>
      <c r="BH109" s="506"/>
      <c r="BI109" s="506"/>
      <c r="BJ109" s="506"/>
      <c r="BK109" s="506"/>
      <c r="BL109" s="506"/>
      <c r="BM109" s="506"/>
      <c r="BN109" s="506"/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06"/>
      <c r="BZ109" s="506"/>
      <c r="CA109" s="506"/>
      <c r="CB109" s="506"/>
      <c r="CC109" s="506"/>
      <c r="CD109" s="506"/>
      <c r="CE109" s="506"/>
      <c r="CF109" s="506"/>
      <c r="CG109" s="506"/>
      <c r="CH109" s="506"/>
      <c r="CI109" s="506"/>
      <c r="CJ109" s="506"/>
      <c r="CK109" s="506"/>
      <c r="CL109" s="506"/>
      <c r="CM109" s="506"/>
      <c r="CN109" s="506"/>
      <c r="CO109" s="506"/>
      <c r="CP109" s="506"/>
      <c r="CQ109" s="506"/>
      <c r="CR109" s="506"/>
      <c r="CS109" s="506"/>
      <c r="CT109" s="506"/>
      <c r="CU109" s="506"/>
      <c r="CV109" s="506"/>
      <c r="CW109" s="506"/>
      <c r="CX109" s="506"/>
      <c r="CY109" s="506"/>
      <c r="CZ109" s="506"/>
      <c r="DA109" s="506"/>
      <c r="DB109" s="506"/>
      <c r="DC109" s="506"/>
      <c r="DD109" s="506"/>
      <c r="DE109" s="506"/>
      <c r="DF109" s="506"/>
      <c r="DG109" s="506"/>
      <c r="DH109" s="506"/>
      <c r="DI109" s="506"/>
      <c r="DJ109" s="506"/>
      <c r="DK109" s="506"/>
      <c r="DL109" s="506"/>
      <c r="DM109" s="506"/>
      <c r="DN109" s="506"/>
      <c r="DO109" s="506"/>
      <c r="DP109" s="506"/>
      <c r="DQ109" s="506"/>
      <c r="DR109" s="506"/>
      <c r="DS109" s="506"/>
      <c r="DT109" s="506"/>
      <c r="DU109" s="506"/>
      <c r="DV109" s="506"/>
      <c r="DW109" s="506"/>
      <c r="DX109" s="506"/>
      <c r="DY109" s="506"/>
      <c r="DZ109" s="506"/>
      <c r="EA109" s="506"/>
      <c r="EB109" s="506"/>
      <c r="EC109" s="506"/>
      <c r="ED109" s="506"/>
      <c r="EE109" s="506"/>
      <c r="EF109" s="506"/>
      <c r="EG109" s="506"/>
      <c r="EH109" s="506"/>
      <c r="EI109" s="506"/>
    </row>
    <row r="110" spans="1:139" x14ac:dyDescent="0.25">
      <c r="A110" s="505"/>
      <c r="B110" s="496"/>
      <c r="C110" s="496"/>
      <c r="D110" s="496"/>
      <c r="E110" s="506"/>
      <c r="G110" s="506"/>
      <c r="H110" s="506"/>
      <c r="I110" s="506"/>
      <c r="J110" s="506"/>
      <c r="K110" s="506"/>
      <c r="L110" s="506"/>
      <c r="M110" s="506"/>
      <c r="N110" s="506"/>
      <c r="O110" s="506"/>
      <c r="P110" s="506"/>
      <c r="Q110" s="506"/>
      <c r="R110" s="506"/>
      <c r="S110" s="506"/>
      <c r="T110" s="506"/>
      <c r="U110" s="506"/>
      <c r="V110" s="506"/>
      <c r="W110" s="506"/>
      <c r="X110" s="506"/>
      <c r="Y110" s="506"/>
      <c r="Z110" s="506"/>
      <c r="AA110" s="506"/>
      <c r="AB110" s="506"/>
      <c r="AC110" s="506"/>
      <c r="AD110" s="506"/>
      <c r="AE110" s="506"/>
      <c r="AF110" s="506"/>
      <c r="AG110" s="506"/>
      <c r="AH110" s="506"/>
      <c r="AI110" s="506"/>
      <c r="AJ110" s="506"/>
      <c r="AK110" s="506"/>
      <c r="AL110" s="506"/>
      <c r="AM110" s="506"/>
      <c r="AN110" s="506"/>
      <c r="AO110" s="506"/>
      <c r="AP110" s="506"/>
      <c r="AQ110" s="506"/>
      <c r="AR110" s="506"/>
      <c r="AS110" s="506"/>
      <c r="AT110" s="506"/>
      <c r="AU110" s="506"/>
      <c r="AV110" s="506"/>
      <c r="AW110" s="506"/>
      <c r="AX110" s="506"/>
      <c r="AY110" s="506"/>
      <c r="AZ110" s="506"/>
      <c r="BA110" s="506"/>
      <c r="BB110" s="506"/>
      <c r="BC110" s="506"/>
      <c r="BD110" s="506"/>
      <c r="BE110" s="506"/>
      <c r="BF110" s="506"/>
      <c r="BG110" s="506"/>
      <c r="BH110" s="506"/>
      <c r="BI110" s="506"/>
      <c r="BJ110" s="506"/>
      <c r="BK110" s="506"/>
      <c r="BL110" s="506"/>
      <c r="BM110" s="506"/>
      <c r="BN110" s="506"/>
      <c r="BO110" s="506"/>
      <c r="BP110" s="506"/>
      <c r="BQ110" s="506"/>
      <c r="BR110" s="506"/>
      <c r="BS110" s="506"/>
      <c r="BT110" s="506"/>
      <c r="BU110" s="506"/>
      <c r="BV110" s="506"/>
      <c r="BW110" s="506"/>
      <c r="BX110" s="506"/>
      <c r="BY110" s="506"/>
      <c r="BZ110" s="506"/>
      <c r="CA110" s="506"/>
      <c r="CB110" s="506"/>
      <c r="CC110" s="506"/>
      <c r="CD110" s="506"/>
      <c r="CE110" s="506"/>
      <c r="CF110" s="506"/>
      <c r="CG110" s="506"/>
      <c r="CH110" s="506"/>
      <c r="CI110" s="506"/>
      <c r="CJ110" s="506"/>
      <c r="CK110" s="506"/>
      <c r="CL110" s="506"/>
      <c r="CM110" s="506"/>
      <c r="CN110" s="506"/>
      <c r="CO110" s="506"/>
      <c r="CP110" s="506"/>
      <c r="CQ110" s="506"/>
      <c r="CR110" s="506"/>
      <c r="CS110" s="506"/>
      <c r="CT110" s="506"/>
      <c r="CU110" s="506"/>
      <c r="CV110" s="506"/>
      <c r="CW110" s="506"/>
      <c r="CX110" s="506"/>
      <c r="CY110" s="506"/>
      <c r="CZ110" s="506"/>
      <c r="DA110" s="506"/>
      <c r="DB110" s="506"/>
      <c r="DC110" s="506"/>
      <c r="DD110" s="506"/>
      <c r="DE110" s="506"/>
      <c r="DF110" s="506"/>
      <c r="DG110" s="506"/>
      <c r="DH110" s="506"/>
      <c r="DI110" s="506"/>
      <c r="DJ110" s="506"/>
      <c r="DK110" s="506"/>
      <c r="DL110" s="506"/>
      <c r="DM110" s="506"/>
      <c r="DN110" s="506"/>
      <c r="DO110" s="506"/>
      <c r="DP110" s="506"/>
      <c r="DQ110" s="506"/>
      <c r="DR110" s="506"/>
      <c r="DS110" s="506"/>
      <c r="DT110" s="506"/>
      <c r="DU110" s="506"/>
      <c r="DV110" s="506"/>
      <c r="DW110" s="506"/>
      <c r="DX110" s="506"/>
      <c r="DY110" s="506"/>
      <c r="DZ110" s="506"/>
      <c r="EA110" s="506"/>
      <c r="EB110" s="506"/>
      <c r="EC110" s="506"/>
      <c r="ED110" s="506"/>
      <c r="EE110" s="506"/>
      <c r="EF110" s="506"/>
      <c r="EG110" s="506"/>
      <c r="EH110" s="506"/>
      <c r="EI110" s="506"/>
    </row>
    <row r="111" spans="1:139" x14ac:dyDescent="0.25">
      <c r="A111" s="505"/>
      <c r="B111" s="496"/>
      <c r="C111" s="496"/>
      <c r="D111" s="496"/>
      <c r="E111" s="506"/>
      <c r="G111" s="506"/>
      <c r="H111" s="506"/>
      <c r="I111" s="506"/>
      <c r="J111" s="506"/>
      <c r="K111" s="506"/>
      <c r="L111" s="506"/>
      <c r="M111" s="506"/>
      <c r="N111" s="506"/>
      <c r="O111" s="506"/>
      <c r="P111" s="506"/>
      <c r="Q111" s="506"/>
      <c r="R111" s="506"/>
      <c r="S111" s="506"/>
      <c r="T111" s="506"/>
      <c r="U111" s="506"/>
      <c r="V111" s="506"/>
      <c r="W111" s="506"/>
      <c r="X111" s="506"/>
      <c r="Y111" s="506"/>
      <c r="Z111" s="506"/>
      <c r="AA111" s="506"/>
      <c r="AB111" s="506"/>
      <c r="AC111" s="506"/>
      <c r="AD111" s="506"/>
      <c r="AE111" s="506"/>
      <c r="AF111" s="506"/>
      <c r="AG111" s="506"/>
      <c r="AH111" s="506"/>
      <c r="AI111" s="506"/>
      <c r="AJ111" s="506"/>
      <c r="AK111" s="506"/>
      <c r="AL111" s="506"/>
      <c r="AM111" s="506"/>
      <c r="AN111" s="506"/>
      <c r="AO111" s="506"/>
      <c r="AP111" s="506"/>
      <c r="AQ111" s="506"/>
      <c r="AR111" s="506"/>
      <c r="AS111" s="506"/>
      <c r="AT111" s="506"/>
      <c r="AU111" s="506"/>
      <c r="AV111" s="506"/>
      <c r="AW111" s="506"/>
      <c r="AX111" s="506"/>
      <c r="AY111" s="506"/>
      <c r="AZ111" s="506"/>
      <c r="BA111" s="506"/>
      <c r="BB111" s="506"/>
      <c r="BC111" s="506"/>
      <c r="BD111" s="506"/>
      <c r="BE111" s="506"/>
      <c r="BF111" s="506"/>
      <c r="BG111" s="506"/>
      <c r="BH111" s="506"/>
      <c r="BI111" s="506"/>
      <c r="BJ111" s="506"/>
      <c r="BK111" s="506"/>
      <c r="BL111" s="506"/>
      <c r="BM111" s="506"/>
      <c r="BN111" s="506"/>
      <c r="BO111" s="506"/>
      <c r="BP111" s="506"/>
      <c r="BQ111" s="506"/>
      <c r="BR111" s="506"/>
      <c r="BS111" s="506"/>
      <c r="BT111" s="506"/>
      <c r="BU111" s="506"/>
      <c r="BV111" s="506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6"/>
      <c r="CL111" s="506"/>
      <c r="CM111" s="506"/>
      <c r="CN111" s="506"/>
      <c r="CO111" s="506"/>
      <c r="CP111" s="506"/>
      <c r="CQ111" s="506"/>
      <c r="CR111" s="506"/>
      <c r="CS111" s="506"/>
      <c r="CT111" s="506"/>
      <c r="CU111" s="506"/>
      <c r="CV111" s="506"/>
      <c r="CW111" s="506"/>
      <c r="CX111" s="506"/>
      <c r="CY111" s="506"/>
      <c r="CZ111" s="506"/>
      <c r="DA111" s="506"/>
      <c r="DB111" s="506"/>
      <c r="DC111" s="506"/>
      <c r="DD111" s="506"/>
      <c r="DE111" s="506"/>
      <c r="DF111" s="506"/>
      <c r="DG111" s="506"/>
      <c r="DH111" s="506"/>
      <c r="DI111" s="506"/>
      <c r="DJ111" s="506"/>
      <c r="DK111" s="506"/>
      <c r="DL111" s="506"/>
      <c r="DM111" s="506"/>
      <c r="DN111" s="506"/>
      <c r="DO111" s="506"/>
      <c r="DP111" s="506"/>
      <c r="DQ111" s="506"/>
      <c r="DR111" s="506"/>
      <c r="DS111" s="506"/>
      <c r="DT111" s="506"/>
      <c r="DU111" s="506"/>
      <c r="DV111" s="506"/>
      <c r="DW111" s="506"/>
      <c r="DX111" s="506"/>
      <c r="DY111" s="506"/>
      <c r="DZ111" s="506"/>
      <c r="EA111" s="506"/>
      <c r="EB111" s="506"/>
      <c r="EC111" s="506"/>
      <c r="ED111" s="506"/>
      <c r="EE111" s="506"/>
      <c r="EF111" s="506"/>
      <c r="EG111" s="506"/>
      <c r="EH111" s="506"/>
      <c r="EI111" s="506"/>
    </row>
    <row r="112" spans="1:139" x14ac:dyDescent="0.25">
      <c r="A112" s="505"/>
      <c r="B112" s="496"/>
      <c r="C112" s="496"/>
      <c r="D112" s="496"/>
      <c r="E112" s="506"/>
      <c r="G112" s="506"/>
      <c r="H112" s="506"/>
      <c r="I112" s="506"/>
      <c r="J112" s="506"/>
      <c r="K112" s="506"/>
      <c r="L112" s="506"/>
      <c r="M112" s="506"/>
      <c r="N112" s="506"/>
      <c r="O112" s="506"/>
      <c r="P112" s="506"/>
      <c r="Q112" s="506"/>
      <c r="R112" s="506"/>
      <c r="S112" s="506"/>
      <c r="T112" s="506"/>
      <c r="U112" s="506"/>
      <c r="V112" s="506"/>
      <c r="W112" s="506"/>
      <c r="X112" s="506"/>
      <c r="Y112" s="506"/>
      <c r="Z112" s="506"/>
      <c r="AA112" s="506"/>
      <c r="AB112" s="506"/>
      <c r="AC112" s="506"/>
      <c r="AD112" s="506"/>
      <c r="AE112" s="506"/>
      <c r="AF112" s="506"/>
      <c r="AG112" s="506"/>
      <c r="AH112" s="506"/>
      <c r="AI112" s="506"/>
      <c r="AJ112" s="506"/>
      <c r="AK112" s="506"/>
      <c r="AL112" s="506"/>
      <c r="AM112" s="506"/>
      <c r="AN112" s="506"/>
      <c r="AO112" s="506"/>
      <c r="AP112" s="506"/>
      <c r="AQ112" s="506"/>
      <c r="AR112" s="506"/>
      <c r="AS112" s="506"/>
      <c r="AT112" s="506"/>
      <c r="AU112" s="506"/>
      <c r="AV112" s="506"/>
      <c r="AW112" s="506"/>
      <c r="AX112" s="506"/>
      <c r="AY112" s="506"/>
      <c r="AZ112" s="506"/>
      <c r="BA112" s="506"/>
      <c r="BB112" s="506"/>
      <c r="BC112" s="506"/>
      <c r="BD112" s="506"/>
      <c r="BE112" s="506"/>
      <c r="BF112" s="506"/>
      <c r="BG112" s="506"/>
      <c r="BH112" s="506"/>
      <c r="BI112" s="506"/>
      <c r="BJ112" s="506"/>
      <c r="BK112" s="506"/>
      <c r="BL112" s="506"/>
      <c r="BM112" s="506"/>
      <c r="BN112" s="506"/>
      <c r="BO112" s="506"/>
      <c r="BP112" s="506"/>
      <c r="BQ112" s="506"/>
      <c r="BR112" s="506"/>
      <c r="BS112" s="506"/>
      <c r="BT112" s="506"/>
      <c r="BU112" s="506"/>
      <c r="BV112" s="506"/>
      <c r="BW112" s="506"/>
      <c r="BX112" s="506"/>
      <c r="BY112" s="506"/>
      <c r="BZ112" s="506"/>
      <c r="CA112" s="506"/>
      <c r="CB112" s="506"/>
      <c r="CC112" s="506"/>
      <c r="CD112" s="506"/>
      <c r="CE112" s="506"/>
      <c r="CF112" s="506"/>
      <c r="CG112" s="506"/>
      <c r="CH112" s="506"/>
      <c r="CI112" s="506"/>
      <c r="CJ112" s="506"/>
      <c r="CK112" s="506"/>
      <c r="CL112" s="506"/>
      <c r="CM112" s="506"/>
      <c r="CN112" s="506"/>
      <c r="CO112" s="506"/>
      <c r="CP112" s="506"/>
      <c r="CQ112" s="506"/>
      <c r="CR112" s="506"/>
      <c r="CS112" s="506"/>
      <c r="CT112" s="506"/>
      <c r="CU112" s="506"/>
      <c r="CV112" s="506"/>
      <c r="CW112" s="506"/>
      <c r="CX112" s="506"/>
      <c r="CY112" s="506"/>
      <c r="CZ112" s="506"/>
      <c r="DA112" s="506"/>
      <c r="DB112" s="506"/>
      <c r="DC112" s="506"/>
      <c r="DD112" s="506"/>
      <c r="DE112" s="506"/>
      <c r="DF112" s="506"/>
      <c r="DG112" s="506"/>
      <c r="DH112" s="506"/>
      <c r="DI112" s="506"/>
      <c r="DJ112" s="506"/>
      <c r="DK112" s="506"/>
      <c r="DL112" s="506"/>
      <c r="DM112" s="506"/>
      <c r="DN112" s="506"/>
      <c r="DO112" s="506"/>
      <c r="DP112" s="506"/>
      <c r="DQ112" s="506"/>
      <c r="DR112" s="506"/>
      <c r="DS112" s="506"/>
      <c r="DT112" s="506"/>
      <c r="DU112" s="506"/>
      <c r="DV112" s="506"/>
      <c r="DW112" s="506"/>
      <c r="DX112" s="506"/>
      <c r="DY112" s="506"/>
      <c r="DZ112" s="506"/>
      <c r="EA112" s="506"/>
      <c r="EB112" s="506"/>
      <c r="EC112" s="506"/>
      <c r="ED112" s="506"/>
      <c r="EE112" s="506"/>
      <c r="EF112" s="506"/>
      <c r="EG112" s="506"/>
      <c r="EH112" s="506"/>
      <c r="EI112" s="506"/>
    </row>
    <row r="113" spans="1:139" x14ac:dyDescent="0.25">
      <c r="A113" s="505"/>
      <c r="B113" s="496"/>
      <c r="C113" s="496"/>
      <c r="D113" s="496"/>
      <c r="E113" s="506"/>
      <c r="G113" s="506"/>
      <c r="H113" s="506"/>
      <c r="I113" s="506"/>
      <c r="J113" s="506"/>
      <c r="K113" s="506"/>
      <c r="L113" s="506"/>
      <c r="M113" s="506"/>
      <c r="N113" s="506"/>
      <c r="O113" s="506"/>
      <c r="P113" s="506"/>
      <c r="Q113" s="506"/>
      <c r="R113" s="506"/>
      <c r="S113" s="506"/>
      <c r="T113" s="506"/>
      <c r="U113" s="506"/>
      <c r="V113" s="506"/>
      <c r="W113" s="506"/>
      <c r="X113" s="506"/>
      <c r="Y113" s="506"/>
      <c r="Z113" s="506"/>
      <c r="AA113" s="506"/>
      <c r="AB113" s="506"/>
      <c r="AC113" s="506"/>
      <c r="AD113" s="506"/>
      <c r="AE113" s="506"/>
      <c r="AF113" s="506"/>
      <c r="AG113" s="506"/>
      <c r="AH113" s="506"/>
      <c r="AI113" s="506"/>
      <c r="AJ113" s="506"/>
      <c r="AK113" s="506"/>
      <c r="AL113" s="506"/>
      <c r="AM113" s="506"/>
      <c r="AN113" s="506"/>
      <c r="AO113" s="506"/>
      <c r="AP113" s="506"/>
      <c r="AQ113" s="506"/>
      <c r="AR113" s="506"/>
      <c r="AS113" s="506"/>
      <c r="AT113" s="506"/>
      <c r="AU113" s="506"/>
      <c r="AV113" s="506"/>
      <c r="AW113" s="506"/>
      <c r="AX113" s="506"/>
      <c r="AY113" s="506"/>
      <c r="AZ113" s="506"/>
      <c r="BA113" s="506"/>
      <c r="BB113" s="506"/>
      <c r="BC113" s="506"/>
      <c r="BD113" s="506"/>
      <c r="BE113" s="506"/>
      <c r="BF113" s="506"/>
      <c r="BG113" s="506"/>
      <c r="BH113" s="506"/>
      <c r="BI113" s="506"/>
      <c r="BJ113" s="506"/>
      <c r="BK113" s="506"/>
      <c r="BL113" s="506"/>
      <c r="BM113" s="506"/>
      <c r="BN113" s="506"/>
      <c r="BO113" s="506"/>
      <c r="BP113" s="506"/>
      <c r="BQ113" s="506"/>
      <c r="BR113" s="506"/>
      <c r="BS113" s="506"/>
      <c r="BT113" s="506"/>
      <c r="BU113" s="506"/>
      <c r="BV113" s="506"/>
      <c r="BW113" s="506"/>
      <c r="BX113" s="506"/>
      <c r="BY113" s="506"/>
      <c r="BZ113" s="506"/>
      <c r="CA113" s="506"/>
      <c r="CB113" s="506"/>
      <c r="CC113" s="506"/>
      <c r="CD113" s="506"/>
      <c r="CE113" s="506"/>
      <c r="CF113" s="506"/>
      <c r="CG113" s="506"/>
      <c r="CH113" s="506"/>
      <c r="CI113" s="506"/>
      <c r="CJ113" s="506"/>
      <c r="CK113" s="506"/>
      <c r="CL113" s="506"/>
      <c r="CM113" s="506"/>
      <c r="CN113" s="506"/>
      <c r="CO113" s="506"/>
      <c r="CP113" s="506"/>
      <c r="CQ113" s="506"/>
      <c r="CR113" s="506"/>
      <c r="CS113" s="506"/>
      <c r="CT113" s="506"/>
      <c r="CU113" s="506"/>
      <c r="CV113" s="506"/>
      <c r="CW113" s="506"/>
      <c r="CX113" s="506"/>
      <c r="CY113" s="506"/>
      <c r="CZ113" s="506"/>
      <c r="DA113" s="506"/>
      <c r="DB113" s="506"/>
      <c r="DC113" s="506"/>
      <c r="DD113" s="506"/>
      <c r="DE113" s="506"/>
      <c r="DF113" s="506"/>
      <c r="DG113" s="506"/>
      <c r="DH113" s="506"/>
      <c r="DI113" s="506"/>
      <c r="DJ113" s="506"/>
      <c r="DK113" s="506"/>
      <c r="DL113" s="506"/>
      <c r="DM113" s="506"/>
      <c r="DN113" s="506"/>
      <c r="DO113" s="506"/>
      <c r="DP113" s="506"/>
      <c r="DQ113" s="506"/>
      <c r="DR113" s="506"/>
      <c r="DS113" s="506"/>
      <c r="DT113" s="506"/>
      <c r="DU113" s="506"/>
      <c r="DV113" s="506"/>
      <c r="DW113" s="506"/>
      <c r="DX113" s="506"/>
      <c r="DY113" s="506"/>
      <c r="DZ113" s="506"/>
      <c r="EA113" s="506"/>
      <c r="EB113" s="506"/>
      <c r="EC113" s="506"/>
      <c r="ED113" s="506"/>
      <c r="EE113" s="506"/>
      <c r="EF113" s="506"/>
      <c r="EG113" s="506"/>
      <c r="EH113" s="506"/>
      <c r="EI113" s="506"/>
    </row>
    <row r="114" spans="1:139" x14ac:dyDescent="0.25">
      <c r="A114" s="505"/>
      <c r="B114" s="496"/>
      <c r="C114" s="496"/>
      <c r="D114" s="496"/>
      <c r="E114" s="506"/>
      <c r="G114" s="506"/>
      <c r="H114" s="506"/>
      <c r="I114" s="506"/>
      <c r="J114" s="506"/>
      <c r="K114" s="506"/>
      <c r="L114" s="506"/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6"/>
      <c r="X114" s="506"/>
      <c r="Y114" s="506"/>
      <c r="Z114" s="506"/>
      <c r="AA114" s="506"/>
      <c r="AB114" s="506"/>
      <c r="AC114" s="506"/>
      <c r="AD114" s="506"/>
      <c r="AE114" s="506"/>
      <c r="AF114" s="506"/>
      <c r="AG114" s="506"/>
      <c r="AH114" s="506"/>
      <c r="AI114" s="506"/>
      <c r="AJ114" s="506"/>
      <c r="AK114" s="506"/>
      <c r="AL114" s="506"/>
      <c r="AM114" s="506"/>
      <c r="AN114" s="506"/>
      <c r="AO114" s="506"/>
      <c r="AP114" s="506"/>
      <c r="AQ114" s="506"/>
      <c r="AR114" s="506"/>
      <c r="AS114" s="506"/>
      <c r="AT114" s="506"/>
      <c r="AU114" s="506"/>
      <c r="AV114" s="506"/>
      <c r="AW114" s="506"/>
      <c r="AX114" s="506"/>
      <c r="AY114" s="506"/>
      <c r="AZ114" s="506"/>
      <c r="BA114" s="506"/>
      <c r="BB114" s="506"/>
      <c r="BC114" s="506"/>
      <c r="BD114" s="506"/>
      <c r="BE114" s="506"/>
      <c r="BF114" s="506"/>
      <c r="BG114" s="506"/>
      <c r="BH114" s="506"/>
      <c r="BI114" s="506"/>
      <c r="BJ114" s="506"/>
      <c r="BK114" s="506"/>
      <c r="BL114" s="506"/>
      <c r="BM114" s="506"/>
      <c r="BN114" s="506"/>
      <c r="BO114" s="506"/>
      <c r="BP114" s="506"/>
      <c r="BQ114" s="506"/>
      <c r="BR114" s="506"/>
      <c r="BS114" s="506"/>
      <c r="BT114" s="506"/>
      <c r="BU114" s="506"/>
      <c r="BV114" s="506"/>
      <c r="BW114" s="506"/>
      <c r="BX114" s="506"/>
      <c r="BY114" s="506"/>
      <c r="BZ114" s="506"/>
      <c r="CA114" s="506"/>
      <c r="CB114" s="506"/>
      <c r="CC114" s="506"/>
      <c r="CD114" s="506"/>
      <c r="CE114" s="506"/>
      <c r="CF114" s="506"/>
      <c r="CG114" s="506"/>
      <c r="CH114" s="506"/>
      <c r="CI114" s="506"/>
      <c r="CJ114" s="506"/>
      <c r="CK114" s="506"/>
      <c r="CL114" s="506"/>
      <c r="CM114" s="506"/>
      <c r="CN114" s="506"/>
      <c r="CO114" s="506"/>
      <c r="CP114" s="506"/>
      <c r="CQ114" s="506"/>
      <c r="CR114" s="506"/>
      <c r="CS114" s="506"/>
      <c r="CT114" s="506"/>
      <c r="CU114" s="506"/>
      <c r="CV114" s="506"/>
      <c r="CW114" s="506"/>
      <c r="CX114" s="506"/>
      <c r="CY114" s="506"/>
      <c r="CZ114" s="506"/>
      <c r="DA114" s="506"/>
      <c r="DB114" s="506"/>
      <c r="DC114" s="506"/>
      <c r="DD114" s="506"/>
      <c r="DE114" s="506"/>
      <c r="DF114" s="506"/>
      <c r="DG114" s="506"/>
      <c r="DH114" s="506"/>
      <c r="DI114" s="506"/>
      <c r="DJ114" s="506"/>
      <c r="DK114" s="506"/>
      <c r="DL114" s="506"/>
      <c r="DM114" s="506"/>
      <c r="DN114" s="506"/>
      <c r="DO114" s="506"/>
      <c r="DP114" s="506"/>
      <c r="DQ114" s="506"/>
      <c r="DR114" s="506"/>
      <c r="DS114" s="506"/>
      <c r="DT114" s="506"/>
      <c r="DU114" s="506"/>
      <c r="DV114" s="506"/>
      <c r="DW114" s="506"/>
      <c r="DX114" s="506"/>
      <c r="DY114" s="506"/>
      <c r="DZ114" s="506"/>
      <c r="EA114" s="506"/>
      <c r="EB114" s="506"/>
      <c r="EC114" s="506"/>
      <c r="ED114" s="506"/>
      <c r="EE114" s="506"/>
      <c r="EF114" s="506"/>
      <c r="EG114" s="506"/>
      <c r="EH114" s="506"/>
      <c r="EI114" s="506"/>
    </row>
    <row r="115" spans="1:139" x14ac:dyDescent="0.25">
      <c r="A115" s="505"/>
      <c r="B115" s="496"/>
      <c r="C115" s="496"/>
      <c r="D115" s="496"/>
      <c r="E115" s="506"/>
      <c r="G115" s="506"/>
      <c r="H115" s="506"/>
      <c r="I115" s="506"/>
      <c r="J115" s="506"/>
      <c r="K115" s="506"/>
      <c r="L115" s="506"/>
      <c r="M115" s="506"/>
      <c r="N115" s="506"/>
      <c r="O115" s="506"/>
      <c r="P115" s="506"/>
      <c r="Q115" s="506"/>
      <c r="R115" s="506"/>
      <c r="S115" s="506"/>
      <c r="T115" s="506"/>
      <c r="U115" s="506"/>
      <c r="V115" s="506"/>
      <c r="W115" s="506"/>
      <c r="X115" s="506"/>
      <c r="Y115" s="506"/>
      <c r="Z115" s="506"/>
      <c r="AA115" s="506"/>
      <c r="AB115" s="506"/>
      <c r="AC115" s="506"/>
      <c r="AD115" s="506"/>
      <c r="AE115" s="506"/>
      <c r="AF115" s="506"/>
      <c r="AG115" s="506"/>
      <c r="AH115" s="506"/>
      <c r="AI115" s="506"/>
      <c r="AJ115" s="506"/>
      <c r="AK115" s="506"/>
      <c r="AL115" s="506"/>
      <c r="AM115" s="506"/>
      <c r="AN115" s="506"/>
      <c r="AO115" s="506"/>
      <c r="AP115" s="506"/>
      <c r="AQ115" s="506"/>
      <c r="AR115" s="506"/>
      <c r="AS115" s="506"/>
      <c r="AT115" s="506"/>
      <c r="AU115" s="506"/>
      <c r="AV115" s="506"/>
      <c r="AW115" s="506"/>
      <c r="AX115" s="506"/>
      <c r="AY115" s="506"/>
      <c r="AZ115" s="506"/>
      <c r="BA115" s="506"/>
      <c r="BB115" s="506"/>
      <c r="BC115" s="506"/>
      <c r="BD115" s="506"/>
      <c r="BE115" s="506"/>
      <c r="BF115" s="506"/>
      <c r="BG115" s="506"/>
      <c r="BH115" s="506"/>
      <c r="BI115" s="506"/>
      <c r="BJ115" s="506"/>
      <c r="BK115" s="506"/>
      <c r="BL115" s="506"/>
      <c r="BM115" s="506"/>
      <c r="BN115" s="506"/>
      <c r="BO115" s="506"/>
      <c r="BP115" s="506"/>
      <c r="BQ115" s="506"/>
      <c r="BR115" s="506"/>
      <c r="BS115" s="506"/>
      <c r="BT115" s="506"/>
      <c r="BU115" s="506"/>
      <c r="BV115" s="506"/>
      <c r="BW115" s="506"/>
      <c r="BX115" s="506"/>
      <c r="BY115" s="506"/>
      <c r="BZ115" s="506"/>
      <c r="CA115" s="506"/>
      <c r="CB115" s="506"/>
      <c r="CC115" s="506"/>
      <c r="CD115" s="506"/>
      <c r="CE115" s="506"/>
      <c r="CF115" s="506"/>
      <c r="CG115" s="506"/>
      <c r="CH115" s="506"/>
      <c r="CI115" s="506"/>
      <c r="CJ115" s="506"/>
      <c r="CK115" s="506"/>
      <c r="CL115" s="506"/>
      <c r="CM115" s="506"/>
      <c r="CN115" s="506"/>
      <c r="CO115" s="506"/>
      <c r="CP115" s="506"/>
      <c r="CQ115" s="506"/>
      <c r="CR115" s="506"/>
      <c r="CS115" s="506"/>
      <c r="CT115" s="506"/>
      <c r="CU115" s="506"/>
      <c r="CV115" s="506"/>
      <c r="CW115" s="506"/>
      <c r="CX115" s="506"/>
      <c r="CY115" s="506"/>
      <c r="CZ115" s="506"/>
      <c r="DA115" s="506"/>
      <c r="DB115" s="506"/>
      <c r="DC115" s="506"/>
      <c r="DD115" s="506"/>
      <c r="DE115" s="506"/>
      <c r="DF115" s="506"/>
      <c r="DG115" s="506"/>
      <c r="DH115" s="506"/>
      <c r="DI115" s="506"/>
      <c r="DJ115" s="506"/>
      <c r="DK115" s="506"/>
      <c r="DL115" s="506"/>
      <c r="DM115" s="506"/>
      <c r="DN115" s="506"/>
      <c r="DO115" s="506"/>
      <c r="DP115" s="506"/>
      <c r="DQ115" s="506"/>
      <c r="DR115" s="506"/>
      <c r="DS115" s="506"/>
      <c r="DT115" s="506"/>
      <c r="DU115" s="506"/>
      <c r="DV115" s="506"/>
      <c r="DW115" s="506"/>
      <c r="DX115" s="506"/>
      <c r="DY115" s="506"/>
      <c r="DZ115" s="506"/>
      <c r="EA115" s="506"/>
      <c r="EB115" s="506"/>
      <c r="EC115" s="506"/>
      <c r="ED115" s="506"/>
      <c r="EE115" s="506"/>
      <c r="EF115" s="506"/>
      <c r="EG115" s="506"/>
      <c r="EH115" s="506"/>
      <c r="EI115" s="506"/>
    </row>
    <row r="116" spans="1:139" x14ac:dyDescent="0.25">
      <c r="A116" s="505"/>
      <c r="B116" s="496"/>
      <c r="C116" s="496"/>
      <c r="D116" s="496"/>
      <c r="E116" s="506"/>
      <c r="G116" s="506"/>
      <c r="H116" s="506"/>
      <c r="I116" s="506"/>
      <c r="J116" s="506"/>
      <c r="K116" s="506"/>
      <c r="L116" s="506"/>
      <c r="M116" s="506"/>
      <c r="N116" s="506"/>
      <c r="O116" s="506"/>
      <c r="P116" s="506"/>
      <c r="Q116" s="506"/>
      <c r="R116" s="506"/>
      <c r="S116" s="506"/>
      <c r="T116" s="506"/>
      <c r="U116" s="506"/>
      <c r="V116" s="506"/>
      <c r="W116" s="506"/>
      <c r="X116" s="506"/>
      <c r="Y116" s="506"/>
      <c r="Z116" s="506"/>
      <c r="AA116" s="506"/>
      <c r="AB116" s="506"/>
      <c r="AC116" s="506"/>
      <c r="AD116" s="506"/>
      <c r="AE116" s="506"/>
      <c r="AF116" s="506"/>
      <c r="AG116" s="506"/>
      <c r="AH116" s="506"/>
      <c r="AI116" s="506"/>
      <c r="AJ116" s="506"/>
      <c r="AK116" s="506"/>
      <c r="AL116" s="506"/>
      <c r="AM116" s="506"/>
      <c r="AN116" s="506"/>
      <c r="AO116" s="506"/>
      <c r="AP116" s="506"/>
      <c r="AQ116" s="506"/>
      <c r="AR116" s="506"/>
      <c r="AS116" s="506"/>
      <c r="AT116" s="506"/>
      <c r="AU116" s="506"/>
      <c r="AV116" s="506"/>
      <c r="AW116" s="506"/>
      <c r="AX116" s="506"/>
      <c r="AY116" s="506"/>
      <c r="AZ116" s="506"/>
      <c r="BA116" s="506"/>
      <c r="BB116" s="506"/>
      <c r="BC116" s="506"/>
      <c r="BD116" s="506"/>
      <c r="BE116" s="506"/>
      <c r="BF116" s="506"/>
      <c r="BG116" s="506"/>
      <c r="BH116" s="506"/>
      <c r="BI116" s="506"/>
      <c r="BJ116" s="506"/>
      <c r="BK116" s="506"/>
      <c r="BL116" s="506"/>
      <c r="BM116" s="506"/>
      <c r="BN116" s="506"/>
      <c r="BO116" s="506"/>
      <c r="BP116" s="506"/>
      <c r="BQ116" s="506"/>
      <c r="BR116" s="506"/>
      <c r="BS116" s="506"/>
      <c r="BT116" s="506"/>
      <c r="BU116" s="506"/>
      <c r="BV116" s="506"/>
      <c r="BW116" s="506"/>
      <c r="BX116" s="506"/>
      <c r="BY116" s="506"/>
      <c r="BZ116" s="506"/>
      <c r="CA116" s="506"/>
      <c r="CB116" s="506"/>
      <c r="CC116" s="506"/>
      <c r="CD116" s="506"/>
      <c r="CE116" s="506"/>
      <c r="CF116" s="506"/>
      <c r="CG116" s="506"/>
      <c r="CH116" s="506"/>
      <c r="CI116" s="506"/>
      <c r="CJ116" s="506"/>
      <c r="CK116" s="506"/>
      <c r="CL116" s="506"/>
      <c r="CM116" s="506"/>
      <c r="CN116" s="506"/>
      <c r="CO116" s="506"/>
      <c r="CP116" s="506"/>
      <c r="CQ116" s="506"/>
      <c r="CR116" s="506"/>
      <c r="CS116" s="506"/>
      <c r="CT116" s="506"/>
      <c r="CU116" s="506"/>
      <c r="CV116" s="506"/>
      <c r="CW116" s="506"/>
      <c r="CX116" s="506"/>
      <c r="CY116" s="506"/>
      <c r="CZ116" s="506"/>
      <c r="DA116" s="506"/>
      <c r="DB116" s="506"/>
      <c r="DC116" s="506"/>
      <c r="DD116" s="506"/>
      <c r="DE116" s="506"/>
      <c r="DF116" s="506"/>
      <c r="DG116" s="506"/>
      <c r="DH116" s="506"/>
      <c r="DI116" s="506"/>
      <c r="DJ116" s="506"/>
      <c r="DK116" s="506"/>
      <c r="DL116" s="506"/>
      <c r="DM116" s="506"/>
      <c r="DN116" s="506"/>
      <c r="DO116" s="506"/>
      <c r="DP116" s="506"/>
      <c r="DQ116" s="506"/>
      <c r="DR116" s="506"/>
      <c r="DS116" s="506"/>
      <c r="DT116" s="506"/>
      <c r="DU116" s="506"/>
      <c r="DV116" s="506"/>
      <c r="DW116" s="506"/>
      <c r="DX116" s="506"/>
      <c r="DY116" s="506"/>
      <c r="DZ116" s="506"/>
      <c r="EA116" s="506"/>
      <c r="EB116" s="506"/>
      <c r="EC116" s="506"/>
      <c r="ED116" s="506"/>
      <c r="EE116" s="506"/>
      <c r="EF116" s="506"/>
      <c r="EG116" s="506"/>
      <c r="EH116" s="506"/>
      <c r="EI116" s="506"/>
    </row>
    <row r="117" spans="1:139" x14ac:dyDescent="0.25">
      <c r="A117" s="505"/>
      <c r="B117" s="496"/>
      <c r="C117" s="496"/>
      <c r="D117" s="496"/>
      <c r="E117" s="506"/>
      <c r="G117" s="506"/>
      <c r="H117" s="506"/>
      <c r="I117" s="506"/>
      <c r="J117" s="506"/>
      <c r="K117" s="506"/>
      <c r="L117" s="506"/>
      <c r="M117" s="506"/>
      <c r="N117" s="506"/>
      <c r="O117" s="506"/>
      <c r="P117" s="506"/>
      <c r="Q117" s="506"/>
      <c r="R117" s="506"/>
      <c r="S117" s="506"/>
      <c r="T117" s="506"/>
      <c r="U117" s="506"/>
      <c r="V117" s="506"/>
      <c r="W117" s="506"/>
      <c r="X117" s="506"/>
      <c r="Y117" s="506"/>
      <c r="Z117" s="506"/>
      <c r="AA117" s="506"/>
      <c r="AB117" s="506"/>
      <c r="AC117" s="506"/>
      <c r="AD117" s="506"/>
      <c r="AE117" s="506"/>
      <c r="AF117" s="506"/>
      <c r="AG117" s="506"/>
      <c r="AH117" s="506"/>
      <c r="AI117" s="506"/>
      <c r="AJ117" s="506"/>
      <c r="AK117" s="506"/>
      <c r="AL117" s="506"/>
      <c r="AM117" s="506"/>
      <c r="AN117" s="506"/>
      <c r="AO117" s="506"/>
      <c r="AP117" s="506"/>
      <c r="AQ117" s="506"/>
      <c r="AR117" s="506"/>
      <c r="AS117" s="506"/>
      <c r="AT117" s="506"/>
      <c r="AU117" s="506"/>
      <c r="AV117" s="506"/>
      <c r="AW117" s="506"/>
      <c r="AX117" s="506"/>
      <c r="AY117" s="506"/>
      <c r="AZ117" s="506"/>
      <c r="BA117" s="506"/>
      <c r="BB117" s="506"/>
      <c r="BC117" s="506"/>
      <c r="BD117" s="506"/>
      <c r="BE117" s="506"/>
      <c r="BF117" s="506"/>
      <c r="BG117" s="506"/>
      <c r="BH117" s="506"/>
      <c r="BI117" s="506"/>
      <c r="BJ117" s="506"/>
      <c r="BK117" s="506"/>
      <c r="BL117" s="506"/>
      <c r="BM117" s="506"/>
      <c r="BN117" s="506"/>
      <c r="BO117" s="506"/>
      <c r="BP117" s="506"/>
      <c r="BQ117" s="506"/>
      <c r="BR117" s="506"/>
      <c r="BS117" s="506"/>
      <c r="BT117" s="506"/>
      <c r="BU117" s="506"/>
      <c r="BV117" s="506"/>
      <c r="BW117" s="506"/>
      <c r="BX117" s="506"/>
      <c r="BY117" s="506"/>
      <c r="BZ117" s="506"/>
      <c r="CA117" s="506"/>
      <c r="CB117" s="506"/>
      <c r="CC117" s="506"/>
      <c r="CD117" s="506"/>
      <c r="CE117" s="506"/>
      <c r="CF117" s="506"/>
      <c r="CG117" s="506"/>
      <c r="CH117" s="506"/>
      <c r="CI117" s="506"/>
      <c r="CJ117" s="506"/>
      <c r="CK117" s="506"/>
      <c r="CL117" s="506"/>
      <c r="CM117" s="506"/>
      <c r="CN117" s="506"/>
      <c r="CO117" s="506"/>
      <c r="CP117" s="506"/>
      <c r="CQ117" s="506"/>
      <c r="CR117" s="506"/>
      <c r="CS117" s="506"/>
      <c r="CT117" s="506"/>
      <c r="CU117" s="506"/>
      <c r="CV117" s="506"/>
      <c r="CW117" s="506"/>
      <c r="CX117" s="506"/>
      <c r="CY117" s="506"/>
      <c r="CZ117" s="506"/>
      <c r="DA117" s="506"/>
      <c r="DB117" s="506"/>
      <c r="DC117" s="506"/>
      <c r="DD117" s="506"/>
      <c r="DE117" s="506"/>
      <c r="DF117" s="506"/>
      <c r="DG117" s="506"/>
      <c r="DH117" s="506"/>
      <c r="DI117" s="506"/>
      <c r="DJ117" s="506"/>
      <c r="DK117" s="506"/>
      <c r="DL117" s="506"/>
      <c r="DM117" s="506"/>
      <c r="DN117" s="506"/>
      <c r="DO117" s="506"/>
      <c r="DP117" s="506"/>
      <c r="DQ117" s="506"/>
      <c r="DR117" s="506"/>
      <c r="DS117" s="506"/>
      <c r="DT117" s="506"/>
      <c r="DU117" s="506"/>
      <c r="DV117" s="506"/>
      <c r="DW117" s="506"/>
      <c r="DX117" s="506"/>
      <c r="DY117" s="506"/>
      <c r="DZ117" s="506"/>
      <c r="EA117" s="506"/>
      <c r="EB117" s="506"/>
      <c r="EC117" s="506"/>
      <c r="ED117" s="506"/>
      <c r="EE117" s="506"/>
      <c r="EF117" s="506"/>
      <c r="EG117" s="506"/>
      <c r="EH117" s="506"/>
      <c r="EI117" s="506"/>
    </row>
    <row r="118" spans="1:139" x14ac:dyDescent="0.25">
      <c r="A118" s="505"/>
      <c r="B118" s="496"/>
      <c r="C118" s="496"/>
      <c r="D118" s="496"/>
      <c r="E118" s="506"/>
      <c r="G118" s="506"/>
      <c r="H118" s="506"/>
      <c r="I118" s="506"/>
      <c r="J118" s="506"/>
      <c r="K118" s="506"/>
      <c r="L118" s="506"/>
      <c r="M118" s="506"/>
      <c r="N118" s="506"/>
      <c r="O118" s="506"/>
      <c r="P118" s="506"/>
      <c r="Q118" s="506"/>
      <c r="R118" s="506"/>
      <c r="S118" s="506"/>
      <c r="T118" s="506"/>
      <c r="U118" s="506"/>
      <c r="V118" s="506"/>
      <c r="W118" s="506"/>
      <c r="X118" s="506"/>
      <c r="Y118" s="506"/>
      <c r="Z118" s="506"/>
      <c r="AA118" s="506"/>
      <c r="AB118" s="506"/>
      <c r="AC118" s="506"/>
      <c r="AD118" s="506"/>
      <c r="AE118" s="506"/>
      <c r="AF118" s="506"/>
      <c r="AG118" s="506"/>
      <c r="AH118" s="506"/>
      <c r="AI118" s="506"/>
      <c r="AJ118" s="506"/>
      <c r="AK118" s="506"/>
      <c r="AL118" s="506"/>
      <c r="AM118" s="506"/>
      <c r="AN118" s="506"/>
      <c r="AO118" s="506"/>
      <c r="AP118" s="506"/>
      <c r="AQ118" s="506"/>
      <c r="AR118" s="506"/>
      <c r="AS118" s="506"/>
      <c r="AT118" s="506"/>
      <c r="AU118" s="506"/>
      <c r="AV118" s="506"/>
      <c r="AW118" s="506"/>
      <c r="AX118" s="506"/>
      <c r="AY118" s="506"/>
      <c r="AZ118" s="506"/>
      <c r="BA118" s="506"/>
      <c r="BB118" s="506"/>
      <c r="BC118" s="506"/>
      <c r="BD118" s="506"/>
      <c r="BE118" s="506"/>
      <c r="BF118" s="506"/>
      <c r="BG118" s="506"/>
      <c r="BH118" s="506"/>
      <c r="BI118" s="506"/>
      <c r="BJ118" s="506"/>
      <c r="BK118" s="506"/>
      <c r="BL118" s="506"/>
      <c r="BM118" s="506"/>
      <c r="BN118" s="506"/>
      <c r="BO118" s="506"/>
      <c r="BP118" s="506"/>
      <c r="BQ118" s="506"/>
      <c r="BR118" s="506"/>
      <c r="BS118" s="506"/>
      <c r="BT118" s="506"/>
      <c r="BU118" s="506"/>
      <c r="BV118" s="506"/>
      <c r="BW118" s="506"/>
      <c r="BX118" s="506"/>
      <c r="BY118" s="506"/>
      <c r="BZ118" s="506"/>
      <c r="CA118" s="506"/>
      <c r="CB118" s="506"/>
      <c r="CC118" s="506"/>
      <c r="CD118" s="506"/>
      <c r="CE118" s="506"/>
      <c r="CF118" s="506"/>
      <c r="CG118" s="506"/>
      <c r="CH118" s="506"/>
      <c r="CI118" s="506"/>
      <c r="CJ118" s="506"/>
      <c r="CK118" s="506"/>
      <c r="CL118" s="506"/>
      <c r="CM118" s="506"/>
      <c r="CN118" s="506"/>
      <c r="CO118" s="506"/>
      <c r="CP118" s="506"/>
      <c r="CQ118" s="506"/>
      <c r="CR118" s="506"/>
      <c r="CS118" s="506"/>
      <c r="CT118" s="506"/>
      <c r="CU118" s="506"/>
      <c r="CV118" s="506"/>
      <c r="CW118" s="506"/>
      <c r="CX118" s="506"/>
      <c r="CY118" s="506"/>
      <c r="CZ118" s="506"/>
      <c r="DA118" s="506"/>
      <c r="DB118" s="506"/>
      <c r="DC118" s="506"/>
      <c r="DD118" s="506"/>
      <c r="DE118" s="506"/>
      <c r="DF118" s="506"/>
      <c r="DG118" s="506"/>
      <c r="DH118" s="506"/>
      <c r="DI118" s="506"/>
      <c r="DJ118" s="506"/>
      <c r="DK118" s="506"/>
      <c r="DL118" s="506"/>
      <c r="DM118" s="506"/>
      <c r="DN118" s="506"/>
      <c r="DO118" s="506"/>
      <c r="DP118" s="506"/>
      <c r="DQ118" s="506"/>
      <c r="DR118" s="506"/>
      <c r="DS118" s="506"/>
      <c r="DT118" s="506"/>
      <c r="DU118" s="506"/>
      <c r="DV118" s="506"/>
      <c r="DW118" s="506"/>
      <c r="DX118" s="506"/>
      <c r="DY118" s="506"/>
      <c r="DZ118" s="506"/>
      <c r="EA118" s="506"/>
      <c r="EB118" s="506"/>
      <c r="EC118" s="506"/>
      <c r="ED118" s="506"/>
      <c r="EE118" s="506"/>
      <c r="EF118" s="506"/>
      <c r="EG118" s="506"/>
      <c r="EH118" s="506"/>
      <c r="EI118" s="506"/>
    </row>
    <row r="119" spans="1:139" x14ac:dyDescent="0.25">
      <c r="A119" s="505"/>
      <c r="B119" s="496"/>
      <c r="C119" s="496"/>
      <c r="D119" s="496"/>
      <c r="E119" s="506"/>
      <c r="G119" s="506"/>
      <c r="H119" s="506"/>
      <c r="I119" s="506"/>
      <c r="J119" s="506"/>
      <c r="K119" s="506"/>
      <c r="L119" s="506"/>
      <c r="M119" s="506"/>
      <c r="N119" s="506"/>
      <c r="O119" s="506"/>
      <c r="P119" s="506"/>
      <c r="Q119" s="506"/>
      <c r="R119" s="506"/>
      <c r="S119" s="506"/>
      <c r="T119" s="506"/>
      <c r="U119" s="506"/>
      <c r="V119" s="506"/>
      <c r="W119" s="506"/>
      <c r="X119" s="506"/>
      <c r="Y119" s="506"/>
      <c r="Z119" s="506"/>
      <c r="AA119" s="506"/>
      <c r="AB119" s="506"/>
      <c r="AC119" s="506"/>
      <c r="AD119" s="506"/>
      <c r="AE119" s="506"/>
      <c r="AF119" s="506"/>
      <c r="AG119" s="506"/>
      <c r="AH119" s="506"/>
      <c r="AI119" s="506"/>
      <c r="AJ119" s="506"/>
      <c r="AK119" s="506"/>
      <c r="AL119" s="506"/>
      <c r="AM119" s="506"/>
      <c r="AN119" s="506"/>
      <c r="AO119" s="506"/>
      <c r="AP119" s="506"/>
      <c r="AQ119" s="506"/>
      <c r="AR119" s="506"/>
      <c r="AS119" s="506"/>
      <c r="AT119" s="506"/>
      <c r="AU119" s="506"/>
      <c r="AV119" s="506"/>
      <c r="AW119" s="506"/>
      <c r="AX119" s="506"/>
      <c r="AY119" s="506"/>
      <c r="AZ119" s="506"/>
      <c r="BA119" s="506"/>
      <c r="BB119" s="506"/>
      <c r="BC119" s="506"/>
      <c r="BD119" s="506"/>
      <c r="BE119" s="506"/>
      <c r="BF119" s="506"/>
      <c r="BG119" s="506"/>
      <c r="BH119" s="506"/>
      <c r="BI119" s="506"/>
      <c r="BJ119" s="506"/>
      <c r="BK119" s="506"/>
      <c r="BL119" s="506"/>
      <c r="BM119" s="506"/>
      <c r="BN119" s="506"/>
      <c r="BO119" s="506"/>
      <c r="BP119" s="506"/>
      <c r="BQ119" s="506"/>
      <c r="BR119" s="506"/>
      <c r="BS119" s="506"/>
      <c r="BT119" s="506"/>
      <c r="BU119" s="506"/>
      <c r="BV119" s="506"/>
      <c r="BW119" s="506"/>
      <c r="BX119" s="506"/>
      <c r="BY119" s="506"/>
      <c r="BZ119" s="506"/>
      <c r="CA119" s="506"/>
      <c r="CB119" s="506"/>
      <c r="CC119" s="506"/>
      <c r="CD119" s="506"/>
      <c r="CE119" s="506"/>
      <c r="CF119" s="506"/>
      <c r="CG119" s="506"/>
      <c r="CH119" s="506"/>
      <c r="CI119" s="506"/>
      <c r="CJ119" s="506"/>
      <c r="CK119" s="506"/>
      <c r="CL119" s="506"/>
      <c r="CM119" s="506"/>
      <c r="CN119" s="506"/>
      <c r="CO119" s="506"/>
      <c r="CP119" s="506"/>
      <c r="CQ119" s="506"/>
      <c r="CR119" s="506"/>
      <c r="CS119" s="506"/>
      <c r="CT119" s="506"/>
      <c r="CU119" s="506"/>
      <c r="CV119" s="506"/>
      <c r="CW119" s="506"/>
      <c r="CX119" s="506"/>
      <c r="CY119" s="506"/>
      <c r="CZ119" s="506"/>
      <c r="DA119" s="506"/>
      <c r="DB119" s="506"/>
      <c r="DC119" s="506"/>
      <c r="DD119" s="506"/>
      <c r="DE119" s="506"/>
      <c r="DF119" s="506"/>
      <c r="DG119" s="506"/>
      <c r="DH119" s="506"/>
      <c r="DI119" s="506"/>
      <c r="DJ119" s="506"/>
      <c r="DK119" s="506"/>
      <c r="DL119" s="506"/>
      <c r="DM119" s="506"/>
      <c r="DN119" s="506"/>
      <c r="DO119" s="506"/>
      <c r="DP119" s="506"/>
      <c r="DQ119" s="506"/>
      <c r="DR119" s="506"/>
      <c r="DS119" s="506"/>
      <c r="DT119" s="506"/>
      <c r="DU119" s="506"/>
      <c r="DV119" s="506"/>
      <c r="DW119" s="506"/>
      <c r="DX119" s="506"/>
      <c r="DY119" s="506"/>
      <c r="DZ119" s="506"/>
      <c r="EA119" s="506"/>
      <c r="EB119" s="506"/>
      <c r="EC119" s="506"/>
      <c r="ED119" s="506"/>
      <c r="EE119" s="506"/>
      <c r="EF119" s="506"/>
      <c r="EG119" s="506"/>
      <c r="EH119" s="506"/>
      <c r="EI119" s="506"/>
    </row>
    <row r="120" spans="1:139" x14ac:dyDescent="0.25">
      <c r="A120" s="505"/>
      <c r="B120" s="496"/>
      <c r="C120" s="496"/>
      <c r="D120" s="496"/>
      <c r="E120" s="506"/>
      <c r="G120" s="506"/>
      <c r="H120" s="506"/>
      <c r="I120" s="506"/>
      <c r="J120" s="506"/>
      <c r="K120" s="506"/>
      <c r="L120" s="506"/>
      <c r="M120" s="506"/>
      <c r="N120" s="506"/>
      <c r="O120" s="506"/>
      <c r="P120" s="506"/>
      <c r="Q120" s="506"/>
      <c r="R120" s="506"/>
      <c r="S120" s="506"/>
      <c r="T120" s="506"/>
      <c r="U120" s="506"/>
      <c r="V120" s="506"/>
      <c r="W120" s="506"/>
      <c r="X120" s="506"/>
      <c r="Y120" s="506"/>
      <c r="Z120" s="506"/>
      <c r="AA120" s="506"/>
      <c r="AB120" s="506"/>
      <c r="AC120" s="506"/>
      <c r="AD120" s="506"/>
      <c r="AE120" s="506"/>
      <c r="AF120" s="506"/>
      <c r="AG120" s="506"/>
      <c r="AH120" s="506"/>
      <c r="AI120" s="506"/>
      <c r="AJ120" s="506"/>
      <c r="AK120" s="506"/>
      <c r="AL120" s="506"/>
      <c r="AM120" s="506"/>
      <c r="AN120" s="506"/>
      <c r="AO120" s="506"/>
      <c r="AP120" s="506"/>
      <c r="AQ120" s="506"/>
      <c r="AR120" s="506"/>
      <c r="AS120" s="506"/>
      <c r="AT120" s="506"/>
      <c r="AU120" s="506"/>
      <c r="AV120" s="506"/>
      <c r="AW120" s="506"/>
      <c r="AX120" s="506"/>
      <c r="AY120" s="506"/>
      <c r="AZ120" s="506"/>
      <c r="BA120" s="506"/>
      <c r="BB120" s="506"/>
      <c r="BC120" s="506"/>
      <c r="BD120" s="506"/>
      <c r="BE120" s="506"/>
      <c r="BF120" s="506"/>
      <c r="BG120" s="506"/>
      <c r="BH120" s="506"/>
      <c r="BI120" s="506"/>
      <c r="BJ120" s="506"/>
      <c r="BK120" s="506"/>
      <c r="BL120" s="506"/>
      <c r="BM120" s="506"/>
      <c r="BN120" s="506"/>
      <c r="BO120" s="506"/>
      <c r="BP120" s="506"/>
      <c r="BQ120" s="506"/>
      <c r="BR120" s="506"/>
      <c r="BS120" s="506"/>
      <c r="BT120" s="506"/>
      <c r="BU120" s="506"/>
      <c r="BV120" s="506"/>
      <c r="BW120" s="506"/>
      <c r="BX120" s="506"/>
      <c r="BY120" s="506"/>
      <c r="BZ120" s="506"/>
      <c r="CA120" s="506"/>
      <c r="CB120" s="506"/>
      <c r="CC120" s="506"/>
      <c r="CD120" s="506"/>
      <c r="CE120" s="506"/>
      <c r="CF120" s="506"/>
      <c r="CG120" s="506"/>
      <c r="CH120" s="506"/>
      <c r="CI120" s="506"/>
      <c r="CJ120" s="506"/>
      <c r="CK120" s="506"/>
      <c r="CL120" s="506"/>
      <c r="CM120" s="506"/>
      <c r="CN120" s="506"/>
      <c r="CO120" s="506"/>
      <c r="CP120" s="506"/>
      <c r="CQ120" s="506"/>
      <c r="CR120" s="506"/>
      <c r="CS120" s="506"/>
      <c r="CT120" s="506"/>
      <c r="CU120" s="506"/>
      <c r="CV120" s="506"/>
      <c r="CW120" s="506"/>
      <c r="CX120" s="506"/>
      <c r="CY120" s="506"/>
      <c r="CZ120" s="506"/>
      <c r="DA120" s="506"/>
      <c r="DB120" s="506"/>
      <c r="DC120" s="506"/>
      <c r="DD120" s="506"/>
      <c r="DE120" s="506"/>
      <c r="DF120" s="506"/>
      <c r="DG120" s="506"/>
      <c r="DH120" s="506"/>
      <c r="DI120" s="506"/>
      <c r="DJ120" s="506"/>
      <c r="DK120" s="506"/>
      <c r="DL120" s="506"/>
      <c r="DM120" s="506"/>
      <c r="DN120" s="506"/>
      <c r="DO120" s="506"/>
      <c r="DP120" s="506"/>
      <c r="DQ120" s="506"/>
      <c r="DR120" s="506"/>
      <c r="DS120" s="506"/>
      <c r="DT120" s="506"/>
      <c r="DU120" s="506"/>
      <c r="DV120" s="506"/>
      <c r="DW120" s="506"/>
      <c r="DX120" s="506"/>
      <c r="DY120" s="506"/>
      <c r="DZ120" s="506"/>
      <c r="EA120" s="506"/>
      <c r="EB120" s="506"/>
      <c r="EC120" s="506"/>
      <c r="ED120" s="506"/>
      <c r="EE120" s="506"/>
      <c r="EF120" s="506"/>
      <c r="EG120" s="506"/>
      <c r="EH120" s="506"/>
      <c r="EI120" s="506"/>
    </row>
    <row r="121" spans="1:139" x14ac:dyDescent="0.25">
      <c r="A121" s="505"/>
      <c r="B121" s="496"/>
      <c r="C121" s="496"/>
      <c r="D121" s="496"/>
      <c r="E121" s="506"/>
      <c r="G121" s="506"/>
      <c r="H121" s="506"/>
      <c r="I121" s="506"/>
      <c r="J121" s="506"/>
      <c r="K121" s="506"/>
      <c r="L121" s="506"/>
      <c r="M121" s="506"/>
      <c r="N121" s="506"/>
      <c r="O121" s="506"/>
      <c r="P121" s="506"/>
      <c r="Q121" s="506"/>
      <c r="R121" s="506"/>
      <c r="S121" s="506"/>
      <c r="T121" s="506"/>
      <c r="U121" s="506"/>
      <c r="V121" s="506"/>
      <c r="W121" s="506"/>
      <c r="X121" s="506"/>
      <c r="Y121" s="506"/>
      <c r="Z121" s="506"/>
      <c r="AA121" s="506"/>
      <c r="AB121" s="506"/>
      <c r="AC121" s="506"/>
      <c r="AD121" s="506"/>
      <c r="AE121" s="506"/>
      <c r="AF121" s="506"/>
      <c r="AG121" s="506"/>
      <c r="AH121" s="506"/>
      <c r="AI121" s="506"/>
      <c r="AJ121" s="506"/>
      <c r="AK121" s="506"/>
      <c r="AL121" s="506"/>
      <c r="AM121" s="506"/>
      <c r="AN121" s="506"/>
      <c r="AO121" s="506"/>
      <c r="AP121" s="506"/>
      <c r="AQ121" s="506"/>
      <c r="AR121" s="506"/>
      <c r="AS121" s="506"/>
      <c r="AT121" s="506"/>
      <c r="AU121" s="506"/>
      <c r="AV121" s="506"/>
      <c r="AW121" s="506"/>
      <c r="AX121" s="506"/>
      <c r="AY121" s="506"/>
      <c r="AZ121" s="506"/>
      <c r="BA121" s="506"/>
      <c r="BB121" s="506"/>
      <c r="BC121" s="506"/>
      <c r="BD121" s="506"/>
      <c r="BE121" s="506"/>
      <c r="BF121" s="506"/>
      <c r="BG121" s="506"/>
      <c r="BH121" s="506"/>
      <c r="BI121" s="506"/>
      <c r="BJ121" s="506"/>
      <c r="BK121" s="506"/>
      <c r="BL121" s="506"/>
      <c r="BM121" s="506"/>
      <c r="BN121" s="506"/>
      <c r="BO121" s="506"/>
      <c r="BP121" s="506"/>
      <c r="BQ121" s="506"/>
      <c r="BR121" s="506"/>
      <c r="BS121" s="506"/>
      <c r="BT121" s="506"/>
      <c r="BU121" s="506"/>
      <c r="BV121" s="506"/>
      <c r="BW121" s="506"/>
      <c r="BX121" s="506"/>
      <c r="BY121" s="506"/>
      <c r="BZ121" s="506"/>
      <c r="CA121" s="506"/>
      <c r="CB121" s="506"/>
      <c r="CC121" s="506"/>
      <c r="CD121" s="506"/>
      <c r="CE121" s="506"/>
      <c r="CF121" s="506"/>
      <c r="CG121" s="506"/>
      <c r="CH121" s="506"/>
      <c r="CI121" s="506"/>
      <c r="CJ121" s="506"/>
      <c r="CK121" s="506"/>
      <c r="CL121" s="506"/>
      <c r="CM121" s="506"/>
      <c r="CN121" s="506"/>
      <c r="CO121" s="506"/>
      <c r="CP121" s="506"/>
      <c r="CQ121" s="506"/>
      <c r="CR121" s="506"/>
      <c r="CS121" s="506"/>
      <c r="CT121" s="506"/>
      <c r="CU121" s="506"/>
      <c r="CV121" s="506"/>
      <c r="CW121" s="506"/>
      <c r="CX121" s="506"/>
      <c r="CY121" s="506"/>
      <c r="CZ121" s="506"/>
      <c r="DA121" s="506"/>
      <c r="DB121" s="506"/>
      <c r="DC121" s="506"/>
      <c r="DD121" s="506"/>
      <c r="DE121" s="506"/>
      <c r="DF121" s="506"/>
      <c r="DG121" s="506"/>
      <c r="DH121" s="506"/>
      <c r="DI121" s="506"/>
      <c r="DJ121" s="506"/>
      <c r="DK121" s="506"/>
      <c r="DL121" s="506"/>
      <c r="DM121" s="506"/>
      <c r="DN121" s="506"/>
      <c r="DO121" s="506"/>
      <c r="DP121" s="506"/>
      <c r="DQ121" s="506"/>
      <c r="DR121" s="506"/>
      <c r="DS121" s="506"/>
      <c r="DT121" s="506"/>
      <c r="DU121" s="506"/>
      <c r="DV121" s="506"/>
      <c r="DW121" s="506"/>
      <c r="DX121" s="506"/>
      <c r="DY121" s="506"/>
      <c r="DZ121" s="506"/>
      <c r="EA121" s="506"/>
      <c r="EB121" s="506"/>
      <c r="EC121" s="506"/>
      <c r="ED121" s="506"/>
      <c r="EE121" s="506"/>
      <c r="EF121" s="506"/>
      <c r="EG121" s="506"/>
      <c r="EH121" s="506"/>
      <c r="EI121" s="506"/>
    </row>
    <row r="122" spans="1:139" x14ac:dyDescent="0.25">
      <c r="A122" s="505"/>
      <c r="B122" s="496"/>
      <c r="C122" s="496"/>
      <c r="D122" s="496"/>
      <c r="E122" s="506"/>
      <c r="G122" s="506"/>
      <c r="H122" s="506"/>
      <c r="I122" s="506"/>
      <c r="J122" s="506"/>
      <c r="K122" s="506"/>
      <c r="L122" s="506"/>
      <c r="M122" s="506"/>
      <c r="N122" s="506"/>
      <c r="O122" s="506"/>
      <c r="P122" s="506"/>
      <c r="Q122" s="506"/>
      <c r="R122" s="506"/>
      <c r="S122" s="506"/>
      <c r="T122" s="506"/>
      <c r="U122" s="506"/>
      <c r="V122" s="506"/>
      <c r="W122" s="506"/>
      <c r="X122" s="506"/>
      <c r="Y122" s="506"/>
      <c r="Z122" s="506"/>
      <c r="AA122" s="506"/>
      <c r="AB122" s="506"/>
      <c r="AC122" s="506"/>
      <c r="AD122" s="506"/>
      <c r="AE122" s="506"/>
      <c r="AF122" s="506"/>
      <c r="AG122" s="506"/>
      <c r="AH122" s="506"/>
      <c r="AI122" s="506"/>
      <c r="AJ122" s="506"/>
      <c r="AK122" s="506"/>
      <c r="AL122" s="506"/>
      <c r="AM122" s="506"/>
      <c r="AN122" s="506"/>
      <c r="AO122" s="506"/>
      <c r="AP122" s="506"/>
      <c r="AQ122" s="506"/>
      <c r="AR122" s="506"/>
      <c r="AS122" s="506"/>
      <c r="AT122" s="506"/>
      <c r="AU122" s="506"/>
      <c r="AV122" s="506"/>
      <c r="AW122" s="506"/>
      <c r="AX122" s="506"/>
      <c r="AY122" s="506"/>
      <c r="AZ122" s="506"/>
      <c r="BA122" s="506"/>
      <c r="BB122" s="506"/>
      <c r="BC122" s="506"/>
      <c r="BD122" s="506"/>
      <c r="BE122" s="506"/>
      <c r="BF122" s="506"/>
      <c r="BG122" s="506"/>
      <c r="BH122" s="506"/>
      <c r="BI122" s="506"/>
      <c r="BJ122" s="506"/>
      <c r="BK122" s="506"/>
      <c r="BL122" s="506"/>
      <c r="BM122" s="506"/>
      <c r="BN122" s="506"/>
      <c r="BO122" s="506"/>
      <c r="BP122" s="506"/>
      <c r="BQ122" s="506"/>
      <c r="BR122" s="506"/>
      <c r="BS122" s="506"/>
      <c r="BT122" s="506"/>
      <c r="BU122" s="506"/>
      <c r="BV122" s="506"/>
      <c r="BW122" s="506"/>
      <c r="BX122" s="506"/>
      <c r="BY122" s="506"/>
      <c r="BZ122" s="506"/>
      <c r="CA122" s="506"/>
      <c r="CB122" s="506"/>
      <c r="CC122" s="506"/>
      <c r="CD122" s="506"/>
      <c r="CE122" s="506"/>
      <c r="CF122" s="506"/>
      <c r="CG122" s="506"/>
      <c r="CH122" s="506"/>
      <c r="CI122" s="506"/>
      <c r="CJ122" s="506"/>
      <c r="CK122" s="506"/>
      <c r="CL122" s="506"/>
      <c r="CM122" s="506"/>
      <c r="CN122" s="506"/>
      <c r="CO122" s="506"/>
      <c r="CP122" s="506"/>
      <c r="CQ122" s="506"/>
      <c r="CR122" s="506"/>
      <c r="CS122" s="506"/>
      <c r="CT122" s="506"/>
      <c r="CU122" s="506"/>
      <c r="CV122" s="506"/>
      <c r="CW122" s="506"/>
      <c r="CX122" s="506"/>
      <c r="CY122" s="506"/>
      <c r="CZ122" s="506"/>
      <c r="DA122" s="506"/>
      <c r="DB122" s="506"/>
      <c r="DC122" s="506"/>
      <c r="DD122" s="506"/>
      <c r="DE122" s="506"/>
      <c r="DF122" s="506"/>
      <c r="DG122" s="506"/>
      <c r="DH122" s="506"/>
      <c r="DI122" s="506"/>
      <c r="DJ122" s="506"/>
      <c r="DK122" s="506"/>
      <c r="DL122" s="506"/>
      <c r="DM122" s="506"/>
      <c r="DN122" s="506"/>
      <c r="DO122" s="506"/>
      <c r="DP122" s="506"/>
      <c r="DQ122" s="506"/>
      <c r="DR122" s="506"/>
      <c r="DS122" s="506"/>
      <c r="DT122" s="506"/>
      <c r="DU122" s="506"/>
      <c r="DV122" s="506"/>
      <c r="DW122" s="506"/>
      <c r="DX122" s="506"/>
      <c r="DY122" s="506"/>
      <c r="DZ122" s="506"/>
      <c r="EA122" s="506"/>
      <c r="EB122" s="506"/>
      <c r="EC122" s="506"/>
      <c r="ED122" s="506"/>
      <c r="EE122" s="506"/>
      <c r="EF122" s="506"/>
      <c r="EG122" s="506"/>
      <c r="EH122" s="506"/>
      <c r="EI122" s="506"/>
    </row>
    <row r="123" spans="1:139" x14ac:dyDescent="0.25">
      <c r="A123" s="505"/>
      <c r="B123" s="496"/>
      <c r="C123" s="496"/>
      <c r="D123" s="496"/>
      <c r="E123" s="506"/>
      <c r="G123" s="506"/>
      <c r="H123" s="506"/>
      <c r="I123" s="506"/>
      <c r="J123" s="506"/>
      <c r="K123" s="506"/>
      <c r="L123" s="506"/>
      <c r="M123" s="506"/>
      <c r="N123" s="506"/>
      <c r="O123" s="506"/>
      <c r="P123" s="506"/>
      <c r="Q123" s="506"/>
      <c r="R123" s="506"/>
      <c r="S123" s="506"/>
      <c r="T123" s="506"/>
      <c r="U123" s="506"/>
      <c r="V123" s="506"/>
      <c r="W123" s="506"/>
      <c r="X123" s="506"/>
      <c r="Y123" s="506"/>
      <c r="Z123" s="506"/>
      <c r="AA123" s="506"/>
      <c r="AB123" s="506"/>
      <c r="AC123" s="506"/>
      <c r="AD123" s="506"/>
      <c r="AE123" s="506"/>
      <c r="AF123" s="506"/>
      <c r="AG123" s="506"/>
      <c r="AH123" s="506"/>
      <c r="AI123" s="506"/>
      <c r="AJ123" s="506"/>
      <c r="AK123" s="506"/>
      <c r="AL123" s="506"/>
      <c r="AM123" s="506"/>
      <c r="AN123" s="506"/>
      <c r="AO123" s="506"/>
      <c r="AP123" s="506"/>
      <c r="AQ123" s="506"/>
      <c r="AR123" s="506"/>
      <c r="AS123" s="506"/>
      <c r="AT123" s="506"/>
      <c r="AU123" s="506"/>
      <c r="AV123" s="506"/>
      <c r="AW123" s="506"/>
      <c r="AX123" s="506"/>
      <c r="AY123" s="506"/>
      <c r="AZ123" s="506"/>
      <c r="BA123" s="506"/>
      <c r="BB123" s="506"/>
      <c r="BC123" s="506"/>
      <c r="BD123" s="506"/>
      <c r="BE123" s="506"/>
      <c r="BF123" s="506"/>
      <c r="BG123" s="506"/>
      <c r="BH123" s="506"/>
      <c r="BI123" s="506"/>
      <c r="BJ123" s="506"/>
      <c r="BK123" s="506"/>
      <c r="BL123" s="506"/>
      <c r="BM123" s="506"/>
      <c r="BN123" s="506"/>
      <c r="BO123" s="506"/>
      <c r="BP123" s="506"/>
      <c r="BQ123" s="506"/>
      <c r="BR123" s="506"/>
      <c r="BS123" s="506"/>
      <c r="BT123" s="506"/>
      <c r="BU123" s="506"/>
      <c r="BV123" s="506"/>
      <c r="BW123" s="506"/>
      <c r="BX123" s="506"/>
      <c r="BY123" s="506"/>
      <c r="BZ123" s="506"/>
      <c r="CA123" s="506"/>
      <c r="CB123" s="506"/>
      <c r="CC123" s="506"/>
      <c r="CD123" s="506"/>
      <c r="CE123" s="506"/>
      <c r="CF123" s="506"/>
      <c r="CG123" s="506"/>
      <c r="CH123" s="506"/>
      <c r="CI123" s="506"/>
      <c r="CJ123" s="506"/>
      <c r="CK123" s="506"/>
      <c r="CL123" s="506"/>
      <c r="CM123" s="506"/>
      <c r="CN123" s="506"/>
      <c r="CO123" s="506"/>
      <c r="CP123" s="506"/>
      <c r="CQ123" s="506"/>
      <c r="CR123" s="506"/>
      <c r="CS123" s="506"/>
      <c r="CT123" s="506"/>
      <c r="CU123" s="506"/>
      <c r="CV123" s="506"/>
      <c r="CW123" s="506"/>
      <c r="CX123" s="506"/>
      <c r="CY123" s="506"/>
      <c r="CZ123" s="506"/>
      <c r="DA123" s="506"/>
      <c r="DB123" s="506"/>
      <c r="DC123" s="506"/>
      <c r="DD123" s="506"/>
      <c r="DE123" s="506"/>
      <c r="DF123" s="506"/>
      <c r="DG123" s="506"/>
      <c r="DH123" s="506"/>
      <c r="DI123" s="506"/>
      <c r="DJ123" s="506"/>
      <c r="DK123" s="506"/>
      <c r="DL123" s="506"/>
      <c r="DM123" s="506"/>
      <c r="DN123" s="506"/>
      <c r="DO123" s="506"/>
      <c r="DP123" s="506"/>
      <c r="DQ123" s="506"/>
      <c r="DR123" s="506"/>
      <c r="DS123" s="506"/>
      <c r="DT123" s="506"/>
      <c r="DU123" s="506"/>
      <c r="DV123" s="506"/>
      <c r="DW123" s="506"/>
      <c r="DX123" s="506"/>
      <c r="DY123" s="506"/>
      <c r="DZ123" s="506"/>
      <c r="EA123" s="506"/>
      <c r="EB123" s="506"/>
      <c r="EC123" s="506"/>
      <c r="ED123" s="506"/>
      <c r="EE123" s="506"/>
      <c r="EF123" s="506"/>
      <c r="EG123" s="506"/>
      <c r="EH123" s="506"/>
      <c r="EI123" s="506"/>
    </row>
    <row r="124" spans="1:139" x14ac:dyDescent="0.25">
      <c r="A124" s="505"/>
      <c r="B124" s="496"/>
      <c r="C124" s="496"/>
      <c r="D124" s="496"/>
      <c r="E124" s="506"/>
      <c r="G124" s="506"/>
      <c r="H124" s="506"/>
      <c r="I124" s="506"/>
      <c r="J124" s="506"/>
      <c r="K124" s="506"/>
      <c r="L124" s="506"/>
      <c r="M124" s="506"/>
      <c r="N124" s="506"/>
      <c r="O124" s="506"/>
      <c r="P124" s="506"/>
      <c r="Q124" s="506"/>
      <c r="R124" s="506"/>
      <c r="S124" s="506"/>
      <c r="T124" s="506"/>
      <c r="U124" s="506"/>
      <c r="V124" s="506"/>
      <c r="W124" s="506"/>
      <c r="X124" s="506"/>
      <c r="Y124" s="506"/>
      <c r="Z124" s="506"/>
      <c r="AA124" s="506"/>
      <c r="AB124" s="506"/>
      <c r="AC124" s="506"/>
      <c r="AD124" s="506"/>
      <c r="AE124" s="506"/>
      <c r="AF124" s="506"/>
      <c r="AG124" s="506"/>
      <c r="AH124" s="506"/>
      <c r="AI124" s="506"/>
      <c r="AJ124" s="506"/>
      <c r="AK124" s="506"/>
      <c r="AL124" s="506"/>
      <c r="AM124" s="506"/>
      <c r="AN124" s="506"/>
      <c r="AO124" s="506"/>
      <c r="AP124" s="506"/>
      <c r="AQ124" s="506"/>
      <c r="AR124" s="506"/>
      <c r="AS124" s="506"/>
      <c r="AT124" s="506"/>
      <c r="AU124" s="506"/>
      <c r="AV124" s="506"/>
      <c r="AW124" s="506"/>
      <c r="AX124" s="506"/>
      <c r="AY124" s="506"/>
      <c r="AZ124" s="506"/>
      <c r="BA124" s="506"/>
      <c r="BB124" s="506"/>
      <c r="BC124" s="506"/>
      <c r="BD124" s="506"/>
      <c r="BE124" s="506"/>
      <c r="BF124" s="506"/>
      <c r="BG124" s="506"/>
      <c r="BH124" s="506"/>
      <c r="BI124" s="506"/>
      <c r="BJ124" s="506"/>
      <c r="BK124" s="506"/>
      <c r="BL124" s="506"/>
      <c r="BM124" s="506"/>
      <c r="BN124" s="506"/>
      <c r="BO124" s="506"/>
      <c r="BP124" s="506"/>
      <c r="BQ124" s="506"/>
      <c r="BR124" s="506"/>
      <c r="BS124" s="506"/>
      <c r="BT124" s="506"/>
      <c r="BU124" s="506"/>
      <c r="BV124" s="506"/>
      <c r="BW124" s="506"/>
      <c r="BX124" s="506"/>
      <c r="BY124" s="506"/>
      <c r="BZ124" s="506"/>
      <c r="CA124" s="506"/>
      <c r="CB124" s="506"/>
      <c r="CC124" s="506"/>
      <c r="CD124" s="506"/>
      <c r="CE124" s="506"/>
      <c r="CF124" s="506"/>
      <c r="CG124" s="506"/>
      <c r="CH124" s="506"/>
      <c r="CI124" s="506"/>
      <c r="CJ124" s="506"/>
      <c r="CK124" s="506"/>
      <c r="CL124" s="506"/>
      <c r="CM124" s="506"/>
      <c r="CN124" s="506"/>
      <c r="CO124" s="506"/>
      <c r="CP124" s="506"/>
      <c r="CQ124" s="506"/>
      <c r="CR124" s="506"/>
      <c r="CS124" s="506"/>
      <c r="CT124" s="506"/>
      <c r="CU124" s="506"/>
      <c r="CV124" s="506"/>
      <c r="CW124" s="506"/>
      <c r="CX124" s="506"/>
      <c r="CY124" s="506"/>
      <c r="CZ124" s="506"/>
      <c r="DA124" s="506"/>
      <c r="DB124" s="506"/>
      <c r="DC124" s="506"/>
      <c r="DD124" s="506"/>
      <c r="DE124" s="506"/>
      <c r="DF124" s="506"/>
      <c r="DG124" s="506"/>
      <c r="DH124" s="506"/>
      <c r="DI124" s="506"/>
      <c r="DJ124" s="506"/>
      <c r="DK124" s="506"/>
      <c r="DL124" s="506"/>
      <c r="DM124" s="506"/>
      <c r="DN124" s="506"/>
      <c r="DO124" s="506"/>
      <c r="DP124" s="506"/>
      <c r="DQ124" s="506"/>
      <c r="DR124" s="506"/>
      <c r="DS124" s="506"/>
      <c r="DT124" s="506"/>
      <c r="DU124" s="506"/>
      <c r="DV124" s="506"/>
      <c r="DW124" s="506"/>
      <c r="DX124" s="506"/>
      <c r="DY124" s="506"/>
      <c r="DZ124" s="506"/>
      <c r="EA124" s="506"/>
      <c r="EB124" s="506"/>
      <c r="EC124" s="506"/>
      <c r="ED124" s="506"/>
      <c r="EE124" s="506"/>
      <c r="EF124" s="506"/>
      <c r="EG124" s="506"/>
      <c r="EH124" s="506"/>
      <c r="EI124" s="506"/>
    </row>
    <row r="125" spans="1:139" x14ac:dyDescent="0.25">
      <c r="A125" s="505"/>
      <c r="B125" s="496"/>
      <c r="C125" s="496"/>
      <c r="D125" s="496"/>
      <c r="E125" s="506"/>
      <c r="G125" s="506"/>
      <c r="H125" s="506"/>
      <c r="I125" s="506"/>
      <c r="J125" s="506"/>
      <c r="K125" s="506"/>
      <c r="L125" s="506"/>
      <c r="M125" s="506"/>
      <c r="N125" s="506"/>
      <c r="O125" s="506"/>
      <c r="P125" s="506"/>
      <c r="Q125" s="506"/>
      <c r="R125" s="506"/>
      <c r="S125" s="506"/>
      <c r="T125" s="506"/>
      <c r="U125" s="506"/>
      <c r="V125" s="506"/>
      <c r="W125" s="506"/>
      <c r="X125" s="506"/>
      <c r="Y125" s="506"/>
      <c r="Z125" s="506"/>
      <c r="AA125" s="506"/>
      <c r="AB125" s="506"/>
      <c r="AC125" s="506"/>
      <c r="AD125" s="506"/>
      <c r="AE125" s="506"/>
      <c r="AF125" s="506"/>
      <c r="AG125" s="506"/>
      <c r="AH125" s="506"/>
      <c r="AI125" s="506"/>
      <c r="AJ125" s="506"/>
      <c r="AK125" s="506"/>
      <c r="AL125" s="506"/>
      <c r="AM125" s="506"/>
      <c r="AN125" s="506"/>
      <c r="AO125" s="506"/>
      <c r="AP125" s="506"/>
      <c r="AQ125" s="506"/>
      <c r="AR125" s="506"/>
      <c r="AS125" s="506"/>
      <c r="AT125" s="506"/>
      <c r="AU125" s="506"/>
      <c r="AV125" s="506"/>
      <c r="AW125" s="506"/>
      <c r="AX125" s="506"/>
      <c r="AY125" s="506"/>
      <c r="AZ125" s="506"/>
      <c r="BA125" s="506"/>
      <c r="BB125" s="506"/>
      <c r="BC125" s="506"/>
      <c r="BD125" s="506"/>
      <c r="BE125" s="506"/>
      <c r="BF125" s="506"/>
      <c r="BG125" s="506"/>
      <c r="BH125" s="506"/>
      <c r="BI125" s="506"/>
      <c r="BJ125" s="506"/>
      <c r="BK125" s="506"/>
      <c r="BL125" s="506"/>
      <c r="BM125" s="506"/>
      <c r="BN125" s="506"/>
      <c r="BO125" s="506"/>
      <c r="BP125" s="506"/>
      <c r="BQ125" s="506"/>
      <c r="BR125" s="506"/>
      <c r="BS125" s="506"/>
      <c r="BT125" s="506"/>
      <c r="BU125" s="506"/>
      <c r="BV125" s="506"/>
      <c r="BW125" s="506"/>
      <c r="BX125" s="506"/>
      <c r="BY125" s="506"/>
      <c r="BZ125" s="506"/>
      <c r="CA125" s="506"/>
      <c r="CB125" s="506"/>
      <c r="CC125" s="506"/>
      <c r="CD125" s="506"/>
      <c r="CE125" s="506"/>
      <c r="CF125" s="506"/>
      <c r="CG125" s="506"/>
      <c r="CH125" s="506"/>
      <c r="CI125" s="506"/>
      <c r="CJ125" s="506"/>
      <c r="CK125" s="506"/>
      <c r="CL125" s="506"/>
      <c r="CM125" s="506"/>
      <c r="CN125" s="506"/>
      <c r="CO125" s="506"/>
      <c r="CP125" s="506"/>
      <c r="CQ125" s="506"/>
      <c r="CR125" s="506"/>
      <c r="CS125" s="506"/>
      <c r="CT125" s="506"/>
      <c r="CU125" s="506"/>
      <c r="CV125" s="506"/>
      <c r="CW125" s="506"/>
      <c r="CX125" s="506"/>
      <c r="CY125" s="506"/>
      <c r="CZ125" s="506"/>
      <c r="DA125" s="506"/>
      <c r="DB125" s="506"/>
      <c r="DC125" s="506"/>
      <c r="DD125" s="506"/>
      <c r="DE125" s="506"/>
      <c r="DF125" s="506"/>
      <c r="DG125" s="506"/>
      <c r="DH125" s="506"/>
      <c r="DI125" s="506"/>
      <c r="DJ125" s="506"/>
      <c r="DK125" s="506"/>
      <c r="DL125" s="506"/>
      <c r="DM125" s="506"/>
      <c r="DN125" s="506"/>
      <c r="DO125" s="506"/>
      <c r="DP125" s="506"/>
      <c r="DQ125" s="506"/>
      <c r="DR125" s="506"/>
      <c r="DS125" s="506"/>
      <c r="DT125" s="506"/>
      <c r="DU125" s="506"/>
      <c r="DV125" s="506"/>
      <c r="DW125" s="506"/>
      <c r="DX125" s="506"/>
      <c r="DY125" s="506"/>
      <c r="DZ125" s="506"/>
      <c r="EA125" s="506"/>
      <c r="EB125" s="506"/>
      <c r="EC125" s="506"/>
      <c r="ED125" s="506"/>
      <c r="EE125" s="506"/>
      <c r="EF125" s="506"/>
      <c r="EG125" s="506"/>
      <c r="EH125" s="506"/>
      <c r="EI125" s="506"/>
    </row>
    <row r="126" spans="1:139" x14ac:dyDescent="0.25">
      <c r="A126" s="505"/>
      <c r="B126" s="496"/>
      <c r="C126" s="496"/>
      <c r="D126" s="496"/>
      <c r="E126" s="506"/>
      <c r="G126" s="506"/>
      <c r="H126" s="506"/>
      <c r="I126" s="506"/>
      <c r="J126" s="506"/>
      <c r="K126" s="506"/>
      <c r="L126" s="506"/>
      <c r="M126" s="506"/>
      <c r="N126" s="506"/>
      <c r="O126" s="506"/>
      <c r="P126" s="506"/>
      <c r="Q126" s="506"/>
      <c r="R126" s="506"/>
      <c r="S126" s="506"/>
      <c r="T126" s="506"/>
      <c r="U126" s="506"/>
      <c r="V126" s="506"/>
      <c r="W126" s="506"/>
      <c r="X126" s="506"/>
      <c r="Y126" s="506"/>
      <c r="Z126" s="506"/>
      <c r="AA126" s="506"/>
      <c r="AB126" s="506"/>
      <c r="AC126" s="506"/>
      <c r="AD126" s="506"/>
      <c r="AE126" s="506"/>
      <c r="AF126" s="506"/>
      <c r="AG126" s="506"/>
      <c r="AH126" s="506"/>
      <c r="AI126" s="506"/>
      <c r="AJ126" s="506"/>
      <c r="AK126" s="506"/>
      <c r="AL126" s="506"/>
      <c r="AM126" s="506"/>
      <c r="AN126" s="506"/>
      <c r="AO126" s="506"/>
      <c r="AP126" s="506"/>
      <c r="AQ126" s="506"/>
      <c r="AR126" s="506"/>
      <c r="AS126" s="506"/>
      <c r="AT126" s="506"/>
      <c r="AU126" s="506"/>
      <c r="AV126" s="506"/>
      <c r="AW126" s="506"/>
      <c r="AX126" s="506"/>
      <c r="AY126" s="506"/>
      <c r="AZ126" s="506"/>
      <c r="BA126" s="506"/>
      <c r="BB126" s="506"/>
      <c r="BC126" s="506"/>
      <c r="BD126" s="506"/>
      <c r="BE126" s="506"/>
      <c r="BF126" s="506"/>
      <c r="BG126" s="506"/>
      <c r="BH126" s="506"/>
      <c r="BI126" s="506"/>
      <c r="BJ126" s="506"/>
      <c r="BK126" s="506"/>
      <c r="BL126" s="506"/>
      <c r="BM126" s="506"/>
      <c r="BN126" s="506"/>
      <c r="BO126" s="506"/>
      <c r="BP126" s="506"/>
      <c r="BQ126" s="506"/>
      <c r="BR126" s="506"/>
      <c r="BS126" s="506"/>
      <c r="BT126" s="506"/>
      <c r="BU126" s="506"/>
      <c r="BV126" s="506"/>
      <c r="BW126" s="506"/>
      <c r="BX126" s="506"/>
      <c r="BY126" s="506"/>
      <c r="BZ126" s="506"/>
      <c r="CA126" s="506"/>
      <c r="CB126" s="506"/>
      <c r="CC126" s="506"/>
      <c r="CD126" s="506"/>
      <c r="CE126" s="506"/>
      <c r="CF126" s="506"/>
      <c r="CG126" s="506"/>
      <c r="CH126" s="506"/>
      <c r="CI126" s="506"/>
      <c r="CJ126" s="506"/>
      <c r="CK126" s="506"/>
      <c r="CL126" s="506"/>
      <c r="CM126" s="506"/>
      <c r="CN126" s="506"/>
      <c r="CO126" s="506"/>
      <c r="CP126" s="506"/>
      <c r="CQ126" s="506"/>
      <c r="CR126" s="506"/>
      <c r="CS126" s="506"/>
      <c r="CT126" s="506"/>
      <c r="CU126" s="506"/>
      <c r="CV126" s="506"/>
      <c r="CW126" s="506"/>
      <c r="CX126" s="506"/>
      <c r="CY126" s="506"/>
      <c r="CZ126" s="506"/>
      <c r="DA126" s="506"/>
      <c r="DB126" s="506"/>
      <c r="DC126" s="506"/>
      <c r="DD126" s="506"/>
      <c r="DE126" s="506"/>
      <c r="DF126" s="506"/>
      <c r="DG126" s="506"/>
      <c r="DH126" s="506"/>
      <c r="DI126" s="506"/>
      <c r="DJ126" s="506"/>
      <c r="DK126" s="506"/>
      <c r="DL126" s="506"/>
      <c r="DM126" s="506"/>
      <c r="DN126" s="506"/>
      <c r="DO126" s="506"/>
      <c r="DP126" s="506"/>
      <c r="DQ126" s="506"/>
      <c r="DR126" s="506"/>
      <c r="DS126" s="506"/>
      <c r="DT126" s="506"/>
      <c r="DU126" s="506"/>
      <c r="DV126" s="506"/>
      <c r="DW126" s="506"/>
      <c r="DX126" s="506"/>
      <c r="DY126" s="506"/>
      <c r="DZ126" s="506"/>
      <c r="EA126" s="506"/>
      <c r="EB126" s="506"/>
      <c r="EC126" s="506"/>
      <c r="ED126" s="506"/>
      <c r="EE126" s="506"/>
      <c r="EF126" s="506"/>
      <c r="EG126" s="506"/>
      <c r="EH126" s="506"/>
      <c r="EI126" s="506"/>
    </row>
    <row r="127" spans="1:139" x14ac:dyDescent="0.25">
      <c r="A127" s="505"/>
      <c r="B127" s="496"/>
      <c r="C127" s="496"/>
      <c r="D127" s="496"/>
      <c r="E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6"/>
      <c r="X127" s="506"/>
      <c r="Y127" s="506"/>
      <c r="Z127" s="506"/>
      <c r="AA127" s="506"/>
      <c r="AB127" s="506"/>
      <c r="AC127" s="506"/>
      <c r="AD127" s="506"/>
      <c r="AE127" s="506"/>
      <c r="AF127" s="506"/>
      <c r="AG127" s="506"/>
      <c r="AH127" s="506"/>
      <c r="AI127" s="506"/>
      <c r="AJ127" s="506"/>
      <c r="AK127" s="506"/>
      <c r="AL127" s="506"/>
      <c r="AM127" s="506"/>
      <c r="AN127" s="506"/>
      <c r="AO127" s="506"/>
      <c r="AP127" s="506"/>
      <c r="AQ127" s="506"/>
      <c r="AR127" s="506"/>
      <c r="AS127" s="506"/>
      <c r="AT127" s="506"/>
      <c r="AU127" s="506"/>
      <c r="AV127" s="506"/>
      <c r="AW127" s="506"/>
      <c r="AX127" s="506"/>
      <c r="AY127" s="506"/>
      <c r="AZ127" s="506"/>
      <c r="BA127" s="506"/>
      <c r="BB127" s="506"/>
      <c r="BC127" s="506"/>
      <c r="BD127" s="506"/>
      <c r="BE127" s="506"/>
      <c r="BF127" s="506"/>
      <c r="BG127" s="506"/>
      <c r="BH127" s="506"/>
      <c r="BI127" s="506"/>
      <c r="BJ127" s="506"/>
      <c r="BK127" s="506"/>
      <c r="BL127" s="506"/>
      <c r="BM127" s="506"/>
      <c r="BN127" s="506"/>
      <c r="BO127" s="506"/>
      <c r="BP127" s="506"/>
      <c r="BQ127" s="506"/>
      <c r="BR127" s="506"/>
      <c r="BS127" s="506"/>
      <c r="BT127" s="506"/>
      <c r="BU127" s="506"/>
      <c r="BV127" s="506"/>
      <c r="BW127" s="506"/>
      <c r="BX127" s="506"/>
      <c r="BY127" s="506"/>
      <c r="BZ127" s="506"/>
      <c r="CA127" s="506"/>
      <c r="CB127" s="506"/>
      <c r="CC127" s="506"/>
      <c r="CD127" s="506"/>
      <c r="CE127" s="506"/>
      <c r="CF127" s="506"/>
      <c r="CG127" s="506"/>
      <c r="CH127" s="506"/>
      <c r="CI127" s="506"/>
      <c r="CJ127" s="506"/>
      <c r="CK127" s="506"/>
      <c r="CL127" s="506"/>
      <c r="CM127" s="506"/>
      <c r="CN127" s="506"/>
      <c r="CO127" s="506"/>
      <c r="CP127" s="506"/>
      <c r="CQ127" s="506"/>
      <c r="CR127" s="506"/>
      <c r="CS127" s="506"/>
      <c r="CT127" s="506"/>
      <c r="CU127" s="506"/>
      <c r="CV127" s="506"/>
      <c r="CW127" s="506"/>
      <c r="CX127" s="506"/>
      <c r="CY127" s="506"/>
      <c r="CZ127" s="506"/>
      <c r="DA127" s="506"/>
      <c r="DB127" s="506"/>
      <c r="DC127" s="506"/>
      <c r="DD127" s="506"/>
      <c r="DE127" s="506"/>
      <c r="DF127" s="506"/>
      <c r="DG127" s="506"/>
      <c r="DH127" s="506"/>
      <c r="DI127" s="506"/>
      <c r="DJ127" s="506"/>
      <c r="DK127" s="506"/>
      <c r="DL127" s="506"/>
      <c r="DM127" s="506"/>
      <c r="DN127" s="506"/>
      <c r="DO127" s="506"/>
      <c r="DP127" s="506"/>
      <c r="DQ127" s="506"/>
      <c r="DR127" s="506"/>
      <c r="DS127" s="506"/>
      <c r="DT127" s="506"/>
      <c r="DU127" s="506"/>
      <c r="DV127" s="506"/>
      <c r="DW127" s="506"/>
      <c r="DX127" s="506"/>
      <c r="DY127" s="506"/>
      <c r="DZ127" s="506"/>
      <c r="EA127" s="506"/>
      <c r="EB127" s="506"/>
      <c r="EC127" s="506"/>
      <c r="ED127" s="506"/>
      <c r="EE127" s="506"/>
      <c r="EF127" s="506"/>
      <c r="EG127" s="506"/>
      <c r="EH127" s="506"/>
      <c r="EI127" s="506"/>
    </row>
    <row r="128" spans="1:139" x14ac:dyDescent="0.25">
      <c r="A128" s="505"/>
      <c r="B128" s="496"/>
      <c r="C128" s="496"/>
      <c r="D128" s="496"/>
      <c r="E128" s="506"/>
      <c r="G128" s="506"/>
      <c r="H128" s="506"/>
      <c r="I128" s="506"/>
      <c r="J128" s="506"/>
      <c r="K128" s="506"/>
      <c r="L128" s="506"/>
      <c r="M128" s="506"/>
      <c r="N128" s="506"/>
      <c r="O128" s="506"/>
      <c r="P128" s="506"/>
      <c r="Q128" s="506"/>
      <c r="R128" s="506"/>
      <c r="S128" s="506"/>
      <c r="T128" s="506"/>
      <c r="U128" s="506"/>
      <c r="V128" s="506"/>
      <c r="W128" s="506"/>
      <c r="X128" s="506"/>
      <c r="Y128" s="506"/>
      <c r="Z128" s="506"/>
      <c r="AA128" s="506"/>
      <c r="AB128" s="506"/>
      <c r="AC128" s="506"/>
      <c r="AD128" s="506"/>
      <c r="AE128" s="506"/>
      <c r="AF128" s="506"/>
      <c r="AG128" s="506"/>
      <c r="AH128" s="506"/>
      <c r="AI128" s="506"/>
      <c r="AJ128" s="506"/>
      <c r="AK128" s="506"/>
      <c r="AL128" s="506"/>
      <c r="AM128" s="506"/>
      <c r="AN128" s="506"/>
      <c r="AO128" s="506"/>
      <c r="AP128" s="506"/>
      <c r="AQ128" s="506"/>
      <c r="AR128" s="506"/>
      <c r="AS128" s="506"/>
      <c r="AT128" s="506"/>
      <c r="AU128" s="506"/>
      <c r="AV128" s="506"/>
      <c r="AW128" s="506"/>
      <c r="AX128" s="506"/>
      <c r="AY128" s="506"/>
      <c r="AZ128" s="506"/>
      <c r="BA128" s="506"/>
      <c r="BB128" s="506"/>
      <c r="BC128" s="506"/>
      <c r="BD128" s="506"/>
      <c r="BE128" s="506"/>
      <c r="BF128" s="506"/>
      <c r="BG128" s="506"/>
      <c r="BH128" s="506"/>
      <c r="BI128" s="506"/>
      <c r="BJ128" s="506"/>
      <c r="BK128" s="506"/>
      <c r="BL128" s="506"/>
      <c r="BM128" s="506"/>
      <c r="BN128" s="506"/>
      <c r="BO128" s="506"/>
      <c r="BP128" s="506"/>
      <c r="BQ128" s="506"/>
      <c r="BR128" s="506"/>
      <c r="BS128" s="506"/>
      <c r="BT128" s="506"/>
      <c r="BU128" s="506"/>
      <c r="BV128" s="506"/>
      <c r="BW128" s="506"/>
      <c r="BX128" s="506"/>
      <c r="BY128" s="506"/>
      <c r="BZ128" s="506"/>
      <c r="CA128" s="506"/>
      <c r="CB128" s="506"/>
      <c r="CC128" s="506"/>
      <c r="CD128" s="506"/>
      <c r="CE128" s="506"/>
      <c r="CF128" s="506"/>
      <c r="CG128" s="506"/>
      <c r="CH128" s="506"/>
      <c r="CI128" s="506"/>
      <c r="CJ128" s="506"/>
      <c r="CK128" s="506"/>
      <c r="CL128" s="506"/>
      <c r="CM128" s="506"/>
      <c r="CN128" s="506"/>
      <c r="CO128" s="506"/>
      <c r="CP128" s="506"/>
      <c r="CQ128" s="506"/>
      <c r="CR128" s="506"/>
      <c r="CS128" s="506"/>
      <c r="CT128" s="506"/>
      <c r="CU128" s="506"/>
      <c r="CV128" s="506"/>
      <c r="CW128" s="506"/>
      <c r="CX128" s="506"/>
      <c r="CY128" s="506"/>
      <c r="CZ128" s="506"/>
      <c r="DA128" s="506"/>
      <c r="DB128" s="506"/>
      <c r="DC128" s="506"/>
      <c r="DD128" s="506"/>
      <c r="DE128" s="506"/>
      <c r="DF128" s="506"/>
      <c r="DG128" s="506"/>
      <c r="DH128" s="506"/>
      <c r="DI128" s="506"/>
      <c r="DJ128" s="506"/>
      <c r="DK128" s="506"/>
      <c r="DL128" s="506"/>
      <c r="DM128" s="506"/>
      <c r="DN128" s="506"/>
      <c r="DO128" s="506"/>
      <c r="DP128" s="506"/>
      <c r="DQ128" s="506"/>
      <c r="DR128" s="506"/>
      <c r="DS128" s="506"/>
      <c r="DT128" s="506"/>
      <c r="DU128" s="506"/>
      <c r="DV128" s="506"/>
      <c r="DW128" s="506"/>
      <c r="DX128" s="506"/>
      <c r="DY128" s="506"/>
      <c r="DZ128" s="506"/>
      <c r="EA128" s="506"/>
      <c r="EB128" s="506"/>
      <c r="EC128" s="506"/>
      <c r="ED128" s="506"/>
      <c r="EE128" s="506"/>
      <c r="EF128" s="506"/>
      <c r="EG128" s="506"/>
      <c r="EH128" s="506"/>
      <c r="EI128" s="506"/>
    </row>
    <row r="129" spans="1:139" x14ac:dyDescent="0.25">
      <c r="A129" s="505"/>
      <c r="B129" s="496"/>
      <c r="C129" s="496"/>
      <c r="D129" s="496"/>
      <c r="E129" s="506"/>
      <c r="G129" s="506"/>
      <c r="H129" s="506"/>
      <c r="I129" s="506"/>
      <c r="J129" s="506"/>
      <c r="K129" s="506"/>
      <c r="L129" s="506"/>
      <c r="M129" s="506"/>
      <c r="N129" s="506"/>
      <c r="O129" s="506"/>
      <c r="P129" s="506"/>
      <c r="Q129" s="506"/>
      <c r="R129" s="506"/>
      <c r="S129" s="506"/>
      <c r="T129" s="506"/>
      <c r="U129" s="506"/>
      <c r="V129" s="506"/>
      <c r="W129" s="506"/>
      <c r="X129" s="506"/>
      <c r="Y129" s="506"/>
      <c r="Z129" s="506"/>
      <c r="AA129" s="506"/>
      <c r="AB129" s="506"/>
      <c r="AC129" s="506"/>
      <c r="AD129" s="506"/>
      <c r="AE129" s="506"/>
      <c r="AF129" s="506"/>
      <c r="AG129" s="506"/>
      <c r="AH129" s="506"/>
      <c r="AI129" s="506"/>
      <c r="AJ129" s="506"/>
      <c r="AK129" s="506"/>
      <c r="AL129" s="506"/>
      <c r="AM129" s="506"/>
      <c r="AN129" s="506"/>
      <c r="AO129" s="506"/>
      <c r="AP129" s="506"/>
      <c r="AQ129" s="506"/>
      <c r="AR129" s="506"/>
      <c r="AS129" s="506"/>
      <c r="AT129" s="506"/>
      <c r="AU129" s="506"/>
      <c r="AV129" s="506"/>
      <c r="AW129" s="506"/>
      <c r="AX129" s="506"/>
      <c r="AY129" s="506"/>
      <c r="AZ129" s="506"/>
      <c r="BA129" s="506"/>
      <c r="BB129" s="506"/>
      <c r="BC129" s="506"/>
      <c r="BD129" s="506"/>
      <c r="BE129" s="506"/>
      <c r="BF129" s="506"/>
      <c r="BG129" s="506"/>
      <c r="BH129" s="506"/>
      <c r="BI129" s="506"/>
      <c r="BJ129" s="506"/>
      <c r="BK129" s="506"/>
      <c r="BL129" s="506"/>
      <c r="BM129" s="506"/>
      <c r="BN129" s="506"/>
      <c r="BO129" s="506"/>
      <c r="BP129" s="506"/>
      <c r="BQ129" s="506"/>
      <c r="BR129" s="506"/>
      <c r="BS129" s="506"/>
      <c r="BT129" s="506"/>
      <c r="BU129" s="506"/>
      <c r="BV129" s="506"/>
      <c r="BW129" s="506"/>
      <c r="BX129" s="506"/>
      <c r="BY129" s="506"/>
      <c r="BZ129" s="506"/>
      <c r="CA129" s="506"/>
      <c r="CB129" s="506"/>
      <c r="CC129" s="506"/>
      <c r="CD129" s="506"/>
      <c r="CE129" s="506"/>
      <c r="CF129" s="506"/>
      <c r="CG129" s="506"/>
      <c r="CH129" s="506"/>
      <c r="CI129" s="506"/>
      <c r="CJ129" s="506"/>
      <c r="CK129" s="506"/>
      <c r="CL129" s="506"/>
      <c r="CM129" s="506"/>
      <c r="CN129" s="506"/>
      <c r="CO129" s="506"/>
      <c r="CP129" s="506"/>
      <c r="CQ129" s="506"/>
      <c r="CR129" s="506"/>
      <c r="CS129" s="506"/>
      <c r="CT129" s="506"/>
      <c r="CU129" s="506"/>
      <c r="CV129" s="506"/>
      <c r="CW129" s="506"/>
      <c r="CX129" s="506"/>
      <c r="CY129" s="506"/>
      <c r="CZ129" s="506"/>
      <c r="DA129" s="506"/>
      <c r="DB129" s="506"/>
      <c r="DC129" s="506"/>
      <c r="DD129" s="506"/>
      <c r="DE129" s="506"/>
      <c r="DF129" s="506"/>
      <c r="DG129" s="506"/>
      <c r="DH129" s="506"/>
      <c r="DI129" s="506"/>
      <c r="DJ129" s="506"/>
      <c r="DK129" s="506"/>
      <c r="DL129" s="506"/>
      <c r="DM129" s="506"/>
      <c r="DN129" s="506"/>
      <c r="DO129" s="506"/>
      <c r="DP129" s="506"/>
      <c r="DQ129" s="506"/>
      <c r="DR129" s="506"/>
      <c r="DS129" s="506"/>
      <c r="DT129" s="506"/>
      <c r="DU129" s="506"/>
      <c r="DV129" s="506"/>
      <c r="DW129" s="506"/>
      <c r="DX129" s="506"/>
      <c r="DY129" s="506"/>
      <c r="DZ129" s="506"/>
      <c r="EA129" s="506"/>
      <c r="EB129" s="506"/>
      <c r="EC129" s="506"/>
      <c r="ED129" s="506"/>
      <c r="EE129" s="506"/>
      <c r="EF129" s="506"/>
      <c r="EG129" s="506"/>
      <c r="EH129" s="506"/>
      <c r="EI129" s="506"/>
    </row>
    <row r="130" spans="1:139" x14ac:dyDescent="0.25">
      <c r="A130" s="505"/>
      <c r="B130" s="496"/>
      <c r="C130" s="496"/>
      <c r="D130" s="496"/>
      <c r="E130" s="506"/>
      <c r="G130" s="506"/>
      <c r="H130" s="506"/>
      <c r="I130" s="506"/>
      <c r="J130" s="506"/>
      <c r="K130" s="506"/>
      <c r="L130" s="506"/>
      <c r="M130" s="506"/>
      <c r="N130" s="506"/>
      <c r="O130" s="506"/>
      <c r="P130" s="506"/>
      <c r="Q130" s="506"/>
      <c r="R130" s="506"/>
      <c r="S130" s="506"/>
      <c r="T130" s="506"/>
      <c r="U130" s="506"/>
      <c r="V130" s="506"/>
      <c r="W130" s="506"/>
      <c r="X130" s="506"/>
      <c r="Y130" s="506"/>
      <c r="Z130" s="506"/>
      <c r="AA130" s="506"/>
      <c r="AB130" s="506"/>
      <c r="AC130" s="506"/>
      <c r="AD130" s="506"/>
      <c r="AE130" s="506"/>
      <c r="AF130" s="506"/>
      <c r="AG130" s="506"/>
      <c r="AH130" s="506"/>
      <c r="AI130" s="506"/>
      <c r="AJ130" s="506"/>
      <c r="AK130" s="506"/>
      <c r="AL130" s="506"/>
      <c r="AM130" s="506"/>
      <c r="AN130" s="506"/>
      <c r="AO130" s="506"/>
      <c r="AP130" s="506"/>
      <c r="AQ130" s="506"/>
      <c r="AR130" s="506"/>
      <c r="AS130" s="506"/>
      <c r="AT130" s="506"/>
      <c r="AU130" s="506"/>
      <c r="AV130" s="506"/>
      <c r="AW130" s="506"/>
      <c r="AX130" s="506"/>
      <c r="AY130" s="506"/>
      <c r="AZ130" s="506"/>
      <c r="BA130" s="506"/>
      <c r="BB130" s="506"/>
      <c r="BC130" s="506"/>
      <c r="BD130" s="506"/>
      <c r="BE130" s="506"/>
      <c r="BF130" s="506"/>
      <c r="BG130" s="506"/>
      <c r="BH130" s="506"/>
      <c r="BI130" s="506"/>
      <c r="BJ130" s="506"/>
      <c r="BK130" s="506"/>
      <c r="BL130" s="506"/>
      <c r="BM130" s="506"/>
      <c r="BN130" s="506"/>
      <c r="BO130" s="506"/>
      <c r="BP130" s="506"/>
      <c r="BQ130" s="506"/>
      <c r="BR130" s="506"/>
      <c r="BS130" s="506"/>
      <c r="BT130" s="506"/>
      <c r="BU130" s="506"/>
      <c r="BV130" s="506"/>
      <c r="BW130" s="506"/>
      <c r="BX130" s="506"/>
      <c r="BY130" s="506"/>
      <c r="BZ130" s="506"/>
      <c r="CA130" s="506"/>
      <c r="CB130" s="506"/>
      <c r="CC130" s="506"/>
      <c r="CD130" s="506"/>
      <c r="CE130" s="506"/>
      <c r="CF130" s="506"/>
      <c r="CG130" s="506"/>
      <c r="CH130" s="506"/>
      <c r="CI130" s="506"/>
      <c r="CJ130" s="506"/>
      <c r="CK130" s="506"/>
      <c r="CL130" s="506"/>
      <c r="CM130" s="506"/>
      <c r="CN130" s="506"/>
      <c r="CO130" s="506"/>
      <c r="CP130" s="506"/>
      <c r="CQ130" s="506"/>
      <c r="CR130" s="506"/>
      <c r="CS130" s="506"/>
      <c r="CT130" s="506"/>
      <c r="CU130" s="506"/>
      <c r="CV130" s="506"/>
      <c r="CW130" s="506"/>
      <c r="CX130" s="506"/>
      <c r="CY130" s="506"/>
      <c r="CZ130" s="506"/>
      <c r="DA130" s="506"/>
      <c r="DB130" s="506"/>
      <c r="DC130" s="506"/>
      <c r="DD130" s="506"/>
      <c r="DE130" s="506"/>
      <c r="DF130" s="506"/>
      <c r="DG130" s="506"/>
      <c r="DH130" s="506"/>
      <c r="DI130" s="506"/>
      <c r="DJ130" s="506"/>
      <c r="DK130" s="506"/>
      <c r="DL130" s="506"/>
      <c r="DM130" s="506"/>
      <c r="DN130" s="506"/>
      <c r="DO130" s="506"/>
      <c r="DP130" s="506"/>
      <c r="DQ130" s="506"/>
      <c r="DR130" s="506"/>
      <c r="DS130" s="506"/>
      <c r="DT130" s="506"/>
      <c r="DU130" s="506"/>
      <c r="DV130" s="506"/>
      <c r="DW130" s="506"/>
      <c r="DX130" s="506"/>
      <c r="DY130" s="506"/>
      <c r="DZ130" s="506"/>
      <c r="EA130" s="506"/>
      <c r="EB130" s="506"/>
      <c r="EC130" s="506"/>
      <c r="ED130" s="506"/>
      <c r="EE130" s="506"/>
      <c r="EF130" s="506"/>
      <c r="EG130" s="506"/>
      <c r="EH130" s="506"/>
      <c r="EI130" s="506"/>
    </row>
    <row r="131" spans="1:139" x14ac:dyDescent="0.25">
      <c r="A131" s="505"/>
      <c r="B131" s="496"/>
      <c r="C131" s="496"/>
      <c r="D131" s="496"/>
      <c r="E131" s="506"/>
      <c r="G131" s="506"/>
      <c r="H131" s="506"/>
      <c r="I131" s="506"/>
      <c r="J131" s="506"/>
      <c r="K131" s="506"/>
      <c r="L131" s="506"/>
      <c r="M131" s="506"/>
      <c r="N131" s="506"/>
      <c r="O131" s="506"/>
      <c r="P131" s="506"/>
      <c r="Q131" s="506"/>
      <c r="R131" s="506"/>
      <c r="S131" s="506"/>
      <c r="T131" s="506"/>
      <c r="U131" s="506"/>
      <c r="V131" s="506"/>
      <c r="W131" s="506"/>
      <c r="X131" s="506"/>
      <c r="Y131" s="506"/>
      <c r="Z131" s="506"/>
      <c r="AA131" s="506"/>
      <c r="AB131" s="506"/>
      <c r="AC131" s="506"/>
      <c r="AD131" s="506"/>
      <c r="AE131" s="506"/>
      <c r="AF131" s="506"/>
      <c r="AG131" s="506"/>
      <c r="AH131" s="506"/>
      <c r="AI131" s="506"/>
      <c r="AJ131" s="506"/>
      <c r="AK131" s="506"/>
      <c r="AL131" s="506"/>
      <c r="AM131" s="506"/>
      <c r="AN131" s="506"/>
      <c r="AO131" s="506"/>
      <c r="AP131" s="506"/>
      <c r="AQ131" s="506"/>
      <c r="AR131" s="506"/>
      <c r="AS131" s="506"/>
      <c r="AT131" s="506"/>
      <c r="AU131" s="506"/>
      <c r="AV131" s="506"/>
      <c r="AW131" s="506"/>
      <c r="AX131" s="506"/>
      <c r="AY131" s="506"/>
      <c r="AZ131" s="506"/>
      <c r="BA131" s="506"/>
      <c r="BB131" s="506"/>
      <c r="BC131" s="506"/>
      <c r="BD131" s="506"/>
      <c r="BE131" s="506"/>
      <c r="BF131" s="506"/>
      <c r="BG131" s="506"/>
      <c r="BH131" s="506"/>
      <c r="BI131" s="506"/>
      <c r="BJ131" s="506"/>
      <c r="BK131" s="506"/>
      <c r="BL131" s="506"/>
      <c r="BM131" s="506"/>
      <c r="BN131" s="506"/>
      <c r="BO131" s="506"/>
      <c r="BP131" s="506"/>
      <c r="BQ131" s="506"/>
      <c r="BR131" s="506"/>
      <c r="BS131" s="506"/>
      <c r="BT131" s="506"/>
      <c r="BU131" s="506"/>
      <c r="BV131" s="506"/>
      <c r="BW131" s="506"/>
      <c r="BX131" s="506"/>
      <c r="BY131" s="506"/>
      <c r="BZ131" s="506"/>
      <c r="CA131" s="506"/>
      <c r="CB131" s="506"/>
      <c r="CC131" s="506"/>
      <c r="CD131" s="506"/>
      <c r="CE131" s="506"/>
      <c r="CF131" s="506"/>
      <c r="CG131" s="506"/>
      <c r="CH131" s="506"/>
      <c r="CI131" s="506"/>
      <c r="CJ131" s="506"/>
      <c r="CK131" s="506"/>
      <c r="CL131" s="506"/>
      <c r="CM131" s="506"/>
      <c r="CN131" s="506"/>
      <c r="CO131" s="506"/>
      <c r="CP131" s="506"/>
      <c r="CQ131" s="506"/>
      <c r="CR131" s="506"/>
      <c r="CS131" s="506"/>
      <c r="CT131" s="506"/>
      <c r="CU131" s="506"/>
      <c r="CV131" s="506"/>
      <c r="CW131" s="506"/>
      <c r="CX131" s="506"/>
      <c r="CY131" s="506"/>
      <c r="CZ131" s="506"/>
      <c r="DA131" s="506"/>
      <c r="DB131" s="506"/>
      <c r="DC131" s="506"/>
      <c r="DD131" s="506"/>
      <c r="DE131" s="506"/>
      <c r="DF131" s="506"/>
      <c r="DG131" s="506"/>
      <c r="DH131" s="506"/>
      <c r="DI131" s="506"/>
      <c r="DJ131" s="506"/>
      <c r="DK131" s="506"/>
      <c r="DL131" s="506"/>
      <c r="DM131" s="506"/>
      <c r="DN131" s="506"/>
      <c r="DO131" s="506"/>
      <c r="DP131" s="506"/>
      <c r="DQ131" s="506"/>
      <c r="DR131" s="506"/>
      <c r="DS131" s="506"/>
      <c r="DT131" s="506"/>
      <c r="DU131" s="506"/>
      <c r="DV131" s="506"/>
      <c r="DW131" s="506"/>
      <c r="DX131" s="506"/>
      <c r="DY131" s="506"/>
      <c r="DZ131" s="506"/>
      <c r="EA131" s="506"/>
      <c r="EB131" s="506"/>
      <c r="EC131" s="506"/>
      <c r="ED131" s="506"/>
      <c r="EE131" s="506"/>
      <c r="EF131" s="506"/>
      <c r="EG131" s="506"/>
      <c r="EH131" s="506"/>
      <c r="EI131" s="506"/>
    </row>
    <row r="132" spans="1:139" x14ac:dyDescent="0.25">
      <c r="A132" s="505"/>
      <c r="B132" s="496"/>
      <c r="C132" s="496"/>
      <c r="D132" s="496"/>
      <c r="E132" s="506"/>
      <c r="G132" s="506"/>
      <c r="H132" s="506"/>
      <c r="I132" s="506"/>
      <c r="J132" s="506"/>
      <c r="K132" s="506"/>
      <c r="L132" s="506"/>
      <c r="M132" s="506"/>
      <c r="N132" s="506"/>
      <c r="O132" s="506"/>
      <c r="P132" s="506"/>
      <c r="Q132" s="506"/>
      <c r="R132" s="506"/>
      <c r="S132" s="506"/>
      <c r="T132" s="506"/>
      <c r="U132" s="506"/>
      <c r="V132" s="506"/>
      <c r="W132" s="506"/>
      <c r="X132" s="506"/>
      <c r="Y132" s="506"/>
      <c r="Z132" s="506"/>
      <c r="AA132" s="506"/>
      <c r="AB132" s="506"/>
      <c r="AC132" s="506"/>
      <c r="AD132" s="506"/>
      <c r="AE132" s="506"/>
      <c r="AF132" s="506"/>
      <c r="AG132" s="506"/>
      <c r="AH132" s="506"/>
      <c r="AI132" s="506"/>
      <c r="AJ132" s="506"/>
      <c r="AK132" s="506"/>
      <c r="AL132" s="506"/>
      <c r="AM132" s="506"/>
      <c r="AN132" s="506"/>
      <c r="AO132" s="506"/>
      <c r="AP132" s="506"/>
      <c r="AQ132" s="506"/>
      <c r="AR132" s="506"/>
      <c r="AS132" s="506"/>
      <c r="AT132" s="506"/>
      <c r="AU132" s="506"/>
      <c r="AV132" s="506"/>
      <c r="AW132" s="506"/>
      <c r="AX132" s="506"/>
      <c r="AY132" s="506"/>
      <c r="AZ132" s="506"/>
      <c r="BA132" s="506"/>
      <c r="BB132" s="506"/>
      <c r="BC132" s="506"/>
      <c r="BD132" s="506"/>
      <c r="BE132" s="506"/>
      <c r="BF132" s="506"/>
      <c r="BG132" s="506"/>
      <c r="BH132" s="506"/>
      <c r="BI132" s="506"/>
      <c r="BJ132" s="506"/>
      <c r="BK132" s="506"/>
      <c r="BL132" s="506"/>
      <c r="BM132" s="506"/>
      <c r="BN132" s="506"/>
      <c r="BO132" s="506"/>
      <c r="BP132" s="506"/>
      <c r="BQ132" s="506"/>
      <c r="BR132" s="506"/>
      <c r="BS132" s="506"/>
      <c r="BT132" s="506"/>
      <c r="BU132" s="506"/>
      <c r="BV132" s="506"/>
      <c r="BW132" s="506"/>
      <c r="BX132" s="506"/>
      <c r="BY132" s="506"/>
      <c r="BZ132" s="506"/>
      <c r="CA132" s="506"/>
      <c r="CB132" s="506"/>
      <c r="CC132" s="506"/>
      <c r="CD132" s="506"/>
      <c r="CE132" s="506"/>
      <c r="CF132" s="506"/>
      <c r="CG132" s="506"/>
      <c r="CH132" s="506"/>
      <c r="CI132" s="506"/>
      <c r="CJ132" s="506"/>
      <c r="CK132" s="506"/>
      <c r="CL132" s="506"/>
      <c r="CM132" s="506"/>
      <c r="CN132" s="506"/>
      <c r="CO132" s="506"/>
      <c r="CP132" s="506"/>
      <c r="CQ132" s="506"/>
      <c r="CR132" s="506"/>
      <c r="CS132" s="506"/>
      <c r="CT132" s="506"/>
      <c r="CU132" s="506"/>
      <c r="CV132" s="506"/>
      <c r="CW132" s="506"/>
      <c r="CX132" s="506"/>
      <c r="CY132" s="506"/>
      <c r="CZ132" s="506"/>
      <c r="DA132" s="506"/>
      <c r="DB132" s="506"/>
      <c r="DC132" s="506"/>
      <c r="DD132" s="506"/>
      <c r="DE132" s="506"/>
      <c r="DF132" s="506"/>
      <c r="DG132" s="506"/>
      <c r="DH132" s="506"/>
      <c r="DI132" s="506"/>
      <c r="DJ132" s="506"/>
      <c r="DK132" s="506"/>
      <c r="DL132" s="506"/>
      <c r="DM132" s="506"/>
      <c r="DN132" s="506"/>
      <c r="DO132" s="506"/>
      <c r="DP132" s="506"/>
      <c r="DQ132" s="506"/>
      <c r="DR132" s="506"/>
      <c r="DS132" s="506"/>
      <c r="DT132" s="506"/>
      <c r="DU132" s="506"/>
      <c r="DV132" s="506"/>
      <c r="DW132" s="506"/>
      <c r="DX132" s="506"/>
      <c r="DY132" s="506"/>
      <c r="DZ132" s="506"/>
      <c r="EA132" s="506"/>
      <c r="EB132" s="506"/>
      <c r="EC132" s="506"/>
      <c r="ED132" s="506"/>
      <c r="EE132" s="506"/>
      <c r="EF132" s="506"/>
      <c r="EG132" s="506"/>
      <c r="EH132" s="506"/>
      <c r="EI132" s="506"/>
    </row>
    <row r="133" spans="1:139" x14ac:dyDescent="0.25">
      <c r="A133" s="505"/>
      <c r="B133" s="496"/>
      <c r="C133" s="496"/>
      <c r="D133" s="496"/>
      <c r="E133" s="506"/>
      <c r="G133" s="506"/>
      <c r="H133" s="506"/>
      <c r="I133" s="506"/>
      <c r="J133" s="506"/>
      <c r="K133" s="506"/>
      <c r="L133" s="506"/>
      <c r="M133" s="506"/>
      <c r="N133" s="506"/>
      <c r="O133" s="506"/>
      <c r="P133" s="506"/>
      <c r="Q133" s="506"/>
      <c r="R133" s="506"/>
      <c r="S133" s="506"/>
      <c r="T133" s="506"/>
      <c r="U133" s="506"/>
      <c r="V133" s="506"/>
      <c r="W133" s="506"/>
      <c r="X133" s="506"/>
      <c r="Y133" s="506"/>
      <c r="Z133" s="506"/>
      <c r="AA133" s="506"/>
      <c r="AB133" s="506"/>
      <c r="AC133" s="506"/>
      <c r="AD133" s="506"/>
      <c r="AE133" s="506"/>
      <c r="AF133" s="506"/>
      <c r="AG133" s="506"/>
      <c r="AH133" s="506"/>
      <c r="AI133" s="506"/>
      <c r="AJ133" s="506"/>
      <c r="AK133" s="506"/>
      <c r="AL133" s="506"/>
      <c r="AM133" s="506"/>
      <c r="AN133" s="506"/>
      <c r="AO133" s="506"/>
      <c r="AP133" s="506"/>
      <c r="AQ133" s="506"/>
      <c r="AR133" s="506"/>
      <c r="AS133" s="506"/>
      <c r="AT133" s="506"/>
      <c r="AU133" s="506"/>
      <c r="AV133" s="506"/>
      <c r="AW133" s="506"/>
      <c r="AX133" s="506"/>
      <c r="AY133" s="506"/>
      <c r="AZ133" s="506"/>
      <c r="BA133" s="506"/>
      <c r="BB133" s="506"/>
      <c r="BC133" s="506"/>
      <c r="BD133" s="506"/>
      <c r="BE133" s="506"/>
      <c r="BF133" s="506"/>
      <c r="BG133" s="506"/>
      <c r="BH133" s="506"/>
      <c r="BI133" s="506"/>
      <c r="BJ133" s="506"/>
      <c r="BK133" s="506"/>
      <c r="BL133" s="506"/>
      <c r="BM133" s="506"/>
      <c r="BN133" s="506"/>
      <c r="BO133" s="506"/>
      <c r="BP133" s="506"/>
      <c r="BQ133" s="506"/>
      <c r="BR133" s="506"/>
      <c r="BS133" s="506"/>
      <c r="BT133" s="506"/>
      <c r="BU133" s="506"/>
      <c r="BV133" s="506"/>
      <c r="BW133" s="506"/>
      <c r="BX133" s="506"/>
      <c r="BY133" s="506"/>
      <c r="BZ133" s="506"/>
      <c r="CA133" s="506"/>
      <c r="CB133" s="506"/>
      <c r="CC133" s="506"/>
      <c r="CD133" s="506"/>
      <c r="CE133" s="506"/>
      <c r="CF133" s="506"/>
      <c r="CG133" s="506"/>
      <c r="CH133" s="506"/>
      <c r="CI133" s="506"/>
      <c r="CJ133" s="506"/>
      <c r="CK133" s="506"/>
      <c r="CL133" s="506"/>
      <c r="CM133" s="506"/>
      <c r="CN133" s="506"/>
      <c r="CO133" s="506"/>
      <c r="CP133" s="506"/>
      <c r="CQ133" s="506"/>
      <c r="CR133" s="506"/>
      <c r="CS133" s="506"/>
      <c r="CT133" s="506"/>
      <c r="CU133" s="506"/>
      <c r="CV133" s="506"/>
      <c r="CW133" s="506"/>
      <c r="CX133" s="506"/>
      <c r="CY133" s="506"/>
      <c r="CZ133" s="506"/>
      <c r="DA133" s="506"/>
      <c r="DB133" s="506"/>
      <c r="DC133" s="506"/>
      <c r="DD133" s="506"/>
      <c r="DE133" s="506"/>
      <c r="DF133" s="506"/>
      <c r="DG133" s="506"/>
      <c r="DH133" s="506"/>
      <c r="DI133" s="506"/>
      <c r="DJ133" s="506"/>
      <c r="DK133" s="506"/>
      <c r="DL133" s="506"/>
      <c r="DM133" s="506"/>
      <c r="DN133" s="506"/>
      <c r="DO133" s="506"/>
      <c r="DP133" s="506"/>
      <c r="DQ133" s="506"/>
      <c r="DR133" s="506"/>
      <c r="DS133" s="506"/>
      <c r="DT133" s="506"/>
      <c r="DU133" s="506"/>
      <c r="DV133" s="506"/>
      <c r="DW133" s="506"/>
      <c r="DX133" s="506"/>
      <c r="DY133" s="506"/>
      <c r="DZ133" s="506"/>
      <c r="EA133" s="506"/>
      <c r="EB133" s="506"/>
      <c r="EC133" s="506"/>
      <c r="ED133" s="506"/>
      <c r="EE133" s="506"/>
      <c r="EF133" s="506"/>
      <c r="EG133" s="506"/>
      <c r="EH133" s="506"/>
      <c r="EI133" s="506"/>
    </row>
    <row r="134" spans="1:139" x14ac:dyDescent="0.25">
      <c r="A134" s="505"/>
      <c r="B134" s="496"/>
      <c r="C134" s="496"/>
      <c r="D134" s="496"/>
      <c r="E134" s="506"/>
      <c r="G134" s="506"/>
      <c r="H134" s="506"/>
      <c r="I134" s="506"/>
      <c r="J134" s="506"/>
      <c r="K134" s="506"/>
      <c r="L134" s="506"/>
      <c r="M134" s="506"/>
      <c r="N134" s="506"/>
      <c r="O134" s="506"/>
      <c r="P134" s="506"/>
      <c r="Q134" s="506"/>
      <c r="R134" s="506"/>
      <c r="S134" s="506"/>
      <c r="T134" s="506"/>
      <c r="U134" s="506"/>
      <c r="V134" s="506"/>
      <c r="W134" s="506"/>
      <c r="X134" s="506"/>
      <c r="Y134" s="506"/>
      <c r="Z134" s="506"/>
      <c r="AA134" s="506"/>
      <c r="AB134" s="506"/>
      <c r="AC134" s="506"/>
      <c r="AD134" s="506"/>
      <c r="AE134" s="506"/>
      <c r="AF134" s="506"/>
      <c r="AG134" s="506"/>
      <c r="AH134" s="506"/>
      <c r="AI134" s="506"/>
      <c r="AJ134" s="506"/>
      <c r="AK134" s="506"/>
      <c r="AL134" s="506"/>
      <c r="AM134" s="506"/>
      <c r="AN134" s="506"/>
      <c r="AO134" s="506"/>
      <c r="AP134" s="506"/>
      <c r="AQ134" s="506"/>
      <c r="AR134" s="506"/>
      <c r="AS134" s="506"/>
      <c r="AT134" s="506"/>
      <c r="AU134" s="506"/>
      <c r="AV134" s="506"/>
      <c r="AW134" s="506"/>
      <c r="AX134" s="506"/>
      <c r="AY134" s="506"/>
      <c r="AZ134" s="506"/>
      <c r="BA134" s="506"/>
      <c r="BB134" s="506"/>
      <c r="BC134" s="506"/>
      <c r="BD134" s="506"/>
      <c r="BE134" s="506"/>
      <c r="BF134" s="506"/>
      <c r="BG134" s="506"/>
      <c r="BH134" s="506"/>
      <c r="BI134" s="506"/>
      <c r="BJ134" s="506"/>
      <c r="BK134" s="506"/>
      <c r="BL134" s="506"/>
      <c r="BM134" s="506"/>
      <c r="BN134" s="506"/>
      <c r="BO134" s="506"/>
      <c r="BP134" s="506"/>
      <c r="BQ134" s="506"/>
      <c r="BR134" s="506"/>
      <c r="BS134" s="506"/>
      <c r="BT134" s="506"/>
      <c r="BU134" s="506"/>
      <c r="BV134" s="506"/>
      <c r="BW134" s="506"/>
      <c r="BX134" s="506"/>
      <c r="BY134" s="506"/>
      <c r="BZ134" s="506"/>
      <c r="CA134" s="506"/>
      <c r="CB134" s="506"/>
      <c r="CC134" s="506"/>
      <c r="CD134" s="506"/>
      <c r="CE134" s="506"/>
      <c r="CF134" s="506"/>
      <c r="CG134" s="506"/>
      <c r="CH134" s="506"/>
      <c r="CI134" s="506"/>
      <c r="CJ134" s="506"/>
      <c r="CK134" s="506"/>
      <c r="CL134" s="506"/>
      <c r="CM134" s="506"/>
      <c r="CN134" s="506"/>
      <c r="CO134" s="506"/>
      <c r="CP134" s="506"/>
      <c r="CQ134" s="506"/>
      <c r="CR134" s="506"/>
      <c r="CS134" s="506"/>
      <c r="CT134" s="506"/>
      <c r="CU134" s="506"/>
      <c r="CV134" s="506"/>
      <c r="CW134" s="506"/>
      <c r="CX134" s="506"/>
      <c r="CY134" s="506"/>
      <c r="CZ134" s="506"/>
      <c r="DA134" s="506"/>
      <c r="DB134" s="506"/>
      <c r="DC134" s="506"/>
      <c r="DD134" s="506"/>
      <c r="DE134" s="506"/>
      <c r="DF134" s="506"/>
      <c r="DG134" s="506"/>
      <c r="DH134" s="506"/>
      <c r="DI134" s="506"/>
      <c r="DJ134" s="506"/>
      <c r="DK134" s="506"/>
      <c r="DL134" s="506"/>
      <c r="DM134" s="506"/>
      <c r="DN134" s="506"/>
      <c r="DO134" s="506"/>
      <c r="DP134" s="506"/>
      <c r="DQ134" s="506"/>
      <c r="DR134" s="506"/>
      <c r="DS134" s="506"/>
      <c r="DT134" s="506"/>
      <c r="DU134" s="506"/>
      <c r="DV134" s="506"/>
      <c r="DW134" s="506"/>
      <c r="DX134" s="506"/>
      <c r="DY134" s="506"/>
      <c r="DZ134" s="506"/>
      <c r="EA134" s="506"/>
      <c r="EB134" s="506"/>
      <c r="EC134" s="506"/>
      <c r="ED134" s="506"/>
      <c r="EE134" s="506"/>
      <c r="EF134" s="506"/>
      <c r="EG134" s="506"/>
      <c r="EH134" s="506"/>
      <c r="EI134" s="506"/>
    </row>
    <row r="135" spans="1:139" x14ac:dyDescent="0.25">
      <c r="A135" s="505"/>
      <c r="B135" s="496"/>
      <c r="C135" s="496"/>
      <c r="D135" s="496"/>
      <c r="E135" s="506"/>
      <c r="G135" s="506"/>
      <c r="H135" s="506"/>
      <c r="I135" s="506"/>
      <c r="J135" s="506"/>
      <c r="K135" s="506"/>
      <c r="L135" s="506"/>
      <c r="M135" s="506"/>
      <c r="N135" s="506"/>
      <c r="O135" s="506"/>
      <c r="P135" s="506"/>
      <c r="Q135" s="506"/>
      <c r="R135" s="506"/>
      <c r="S135" s="506"/>
      <c r="T135" s="506"/>
      <c r="U135" s="506"/>
      <c r="V135" s="506"/>
      <c r="W135" s="506"/>
      <c r="X135" s="506"/>
      <c r="Y135" s="506"/>
      <c r="Z135" s="506"/>
      <c r="AA135" s="506"/>
      <c r="AB135" s="506"/>
      <c r="AC135" s="506"/>
      <c r="AD135" s="506"/>
      <c r="AE135" s="506"/>
      <c r="AF135" s="506"/>
      <c r="AG135" s="506"/>
      <c r="AH135" s="506"/>
      <c r="AI135" s="506"/>
      <c r="AJ135" s="506"/>
      <c r="AK135" s="506"/>
      <c r="AL135" s="506"/>
      <c r="AM135" s="506"/>
      <c r="AN135" s="506"/>
      <c r="AO135" s="506"/>
      <c r="AP135" s="506"/>
      <c r="AQ135" s="506"/>
      <c r="AR135" s="506"/>
      <c r="AS135" s="506"/>
      <c r="AT135" s="506"/>
      <c r="AU135" s="506"/>
      <c r="AV135" s="506"/>
      <c r="AW135" s="506"/>
      <c r="AX135" s="506"/>
      <c r="AY135" s="506"/>
      <c r="AZ135" s="506"/>
      <c r="BA135" s="506"/>
      <c r="BB135" s="506"/>
      <c r="BC135" s="506"/>
      <c r="BD135" s="506"/>
      <c r="BE135" s="506"/>
      <c r="BF135" s="506"/>
      <c r="BG135" s="506"/>
      <c r="BH135" s="506"/>
      <c r="BI135" s="506"/>
      <c r="BJ135" s="506"/>
      <c r="BK135" s="506"/>
      <c r="BL135" s="506"/>
      <c r="BM135" s="506"/>
      <c r="BN135" s="506"/>
      <c r="BO135" s="506"/>
      <c r="BP135" s="506"/>
      <c r="BQ135" s="506"/>
      <c r="BR135" s="506"/>
      <c r="BS135" s="506"/>
      <c r="BT135" s="506"/>
      <c r="BU135" s="506"/>
      <c r="BV135" s="506"/>
      <c r="BW135" s="506"/>
      <c r="BX135" s="506"/>
      <c r="BY135" s="506"/>
      <c r="BZ135" s="506"/>
      <c r="CA135" s="506"/>
      <c r="CB135" s="506"/>
      <c r="CC135" s="506"/>
      <c r="CD135" s="506"/>
      <c r="CE135" s="506"/>
      <c r="CF135" s="506"/>
      <c r="CG135" s="506"/>
      <c r="CH135" s="506"/>
      <c r="CI135" s="506"/>
      <c r="CJ135" s="506"/>
      <c r="CK135" s="506"/>
      <c r="CL135" s="506"/>
      <c r="CM135" s="506"/>
      <c r="CN135" s="506"/>
      <c r="CO135" s="506"/>
      <c r="CP135" s="506"/>
      <c r="CQ135" s="506"/>
      <c r="CR135" s="506"/>
      <c r="CS135" s="506"/>
      <c r="CT135" s="506"/>
      <c r="CU135" s="506"/>
      <c r="CV135" s="506"/>
      <c r="CW135" s="506"/>
      <c r="CX135" s="506"/>
      <c r="CY135" s="506"/>
      <c r="CZ135" s="506"/>
      <c r="DA135" s="506"/>
      <c r="DB135" s="506"/>
      <c r="DC135" s="506"/>
      <c r="DD135" s="506"/>
      <c r="DE135" s="506"/>
      <c r="DF135" s="506"/>
      <c r="DG135" s="506"/>
      <c r="DH135" s="506"/>
      <c r="DI135" s="506"/>
      <c r="DJ135" s="506"/>
      <c r="DK135" s="506"/>
      <c r="DL135" s="506"/>
      <c r="DM135" s="506"/>
      <c r="DN135" s="506"/>
      <c r="DO135" s="506"/>
      <c r="DP135" s="506"/>
      <c r="DQ135" s="506"/>
      <c r="DR135" s="506"/>
      <c r="DS135" s="506"/>
      <c r="DT135" s="506"/>
      <c r="DU135" s="506"/>
      <c r="DV135" s="506"/>
      <c r="DW135" s="506"/>
      <c r="DX135" s="506"/>
      <c r="DY135" s="506"/>
      <c r="DZ135" s="506"/>
      <c r="EA135" s="506"/>
      <c r="EB135" s="506"/>
      <c r="EC135" s="506"/>
      <c r="ED135" s="506"/>
      <c r="EE135" s="506"/>
      <c r="EF135" s="506"/>
      <c r="EG135" s="506"/>
      <c r="EH135" s="506"/>
      <c r="EI135" s="506"/>
    </row>
    <row r="136" spans="1:139" x14ac:dyDescent="0.25">
      <c r="A136" s="505"/>
      <c r="B136" s="496"/>
      <c r="C136" s="496"/>
      <c r="D136" s="496"/>
      <c r="E136" s="506"/>
      <c r="G136" s="506"/>
      <c r="H136" s="506"/>
      <c r="I136" s="506"/>
      <c r="J136" s="506"/>
      <c r="K136" s="506"/>
      <c r="L136" s="506"/>
      <c r="M136" s="506"/>
      <c r="N136" s="506"/>
      <c r="O136" s="506"/>
      <c r="P136" s="506"/>
      <c r="Q136" s="506"/>
      <c r="R136" s="506"/>
      <c r="S136" s="506"/>
      <c r="T136" s="506"/>
      <c r="U136" s="506"/>
      <c r="V136" s="506"/>
      <c r="W136" s="506"/>
      <c r="X136" s="506"/>
      <c r="Y136" s="506"/>
      <c r="Z136" s="506"/>
      <c r="AA136" s="506"/>
      <c r="AB136" s="506"/>
      <c r="AC136" s="506"/>
      <c r="AD136" s="506"/>
      <c r="AE136" s="506"/>
      <c r="AF136" s="506"/>
      <c r="AG136" s="506"/>
      <c r="AH136" s="506"/>
      <c r="AI136" s="506"/>
      <c r="AJ136" s="506"/>
      <c r="AK136" s="506"/>
      <c r="AL136" s="506"/>
      <c r="AM136" s="506"/>
      <c r="AN136" s="506"/>
      <c r="AO136" s="506"/>
      <c r="AP136" s="506"/>
      <c r="AQ136" s="506"/>
      <c r="AR136" s="506"/>
      <c r="AS136" s="506"/>
      <c r="AT136" s="506"/>
      <c r="AU136" s="506"/>
      <c r="AV136" s="506"/>
      <c r="AW136" s="506"/>
      <c r="AX136" s="506"/>
      <c r="AY136" s="506"/>
      <c r="AZ136" s="506"/>
      <c r="BA136" s="506"/>
      <c r="BB136" s="506"/>
      <c r="BC136" s="506"/>
      <c r="BD136" s="506"/>
      <c r="BE136" s="506"/>
      <c r="BF136" s="506"/>
      <c r="BG136" s="506"/>
      <c r="BH136" s="506"/>
      <c r="BI136" s="506"/>
      <c r="BJ136" s="506"/>
      <c r="BK136" s="506"/>
      <c r="BL136" s="506"/>
      <c r="BM136" s="506"/>
      <c r="BN136" s="506"/>
      <c r="BO136" s="506"/>
      <c r="BP136" s="506"/>
      <c r="BQ136" s="506"/>
      <c r="BR136" s="506"/>
      <c r="BS136" s="506"/>
      <c r="BT136" s="506"/>
      <c r="BU136" s="506"/>
      <c r="BV136" s="506"/>
      <c r="BW136" s="506"/>
      <c r="BX136" s="506"/>
      <c r="BY136" s="506"/>
      <c r="BZ136" s="506"/>
      <c r="CA136" s="506"/>
      <c r="CB136" s="506"/>
      <c r="CC136" s="506"/>
      <c r="CD136" s="506"/>
      <c r="CE136" s="506"/>
      <c r="CF136" s="506"/>
      <c r="CG136" s="506"/>
      <c r="CH136" s="506"/>
      <c r="CI136" s="506"/>
      <c r="CJ136" s="506"/>
      <c r="CK136" s="506"/>
      <c r="CL136" s="506"/>
      <c r="CM136" s="506"/>
      <c r="CN136" s="506"/>
      <c r="CO136" s="506"/>
      <c r="CP136" s="506"/>
      <c r="CQ136" s="506"/>
      <c r="CR136" s="506"/>
      <c r="CS136" s="506"/>
      <c r="CT136" s="506"/>
      <c r="CU136" s="506"/>
      <c r="CV136" s="506"/>
      <c r="CW136" s="506"/>
      <c r="CX136" s="506"/>
      <c r="CY136" s="506"/>
      <c r="CZ136" s="506"/>
      <c r="DA136" s="506"/>
      <c r="DB136" s="506"/>
      <c r="DC136" s="506"/>
      <c r="DD136" s="506"/>
      <c r="DE136" s="506"/>
      <c r="DF136" s="506"/>
      <c r="DG136" s="506"/>
      <c r="DH136" s="506"/>
      <c r="DI136" s="506"/>
      <c r="DJ136" s="506"/>
      <c r="DK136" s="506"/>
      <c r="DL136" s="506"/>
      <c r="DM136" s="506"/>
      <c r="DN136" s="506"/>
      <c r="DO136" s="506"/>
      <c r="DP136" s="506"/>
      <c r="DQ136" s="506"/>
      <c r="DR136" s="506"/>
      <c r="DS136" s="506"/>
      <c r="DT136" s="506"/>
      <c r="DU136" s="506"/>
      <c r="DV136" s="506"/>
      <c r="DW136" s="506"/>
      <c r="DX136" s="506"/>
      <c r="DY136" s="506"/>
      <c r="DZ136" s="506"/>
      <c r="EA136" s="506"/>
      <c r="EB136" s="506"/>
      <c r="EC136" s="506"/>
      <c r="ED136" s="506"/>
      <c r="EE136" s="506"/>
      <c r="EF136" s="506"/>
      <c r="EG136" s="506"/>
      <c r="EH136" s="506"/>
      <c r="EI136" s="506"/>
    </row>
    <row r="137" spans="1:139" x14ac:dyDescent="0.25">
      <c r="A137" s="505"/>
      <c r="B137" s="496"/>
      <c r="C137" s="496"/>
      <c r="D137" s="496"/>
      <c r="E137" s="506"/>
      <c r="G137" s="506"/>
      <c r="H137" s="506"/>
      <c r="I137" s="506"/>
      <c r="J137" s="506"/>
      <c r="K137" s="506"/>
      <c r="L137" s="506"/>
      <c r="M137" s="506"/>
      <c r="N137" s="506"/>
      <c r="O137" s="506"/>
      <c r="P137" s="506"/>
      <c r="Q137" s="506"/>
      <c r="R137" s="506"/>
      <c r="S137" s="506"/>
      <c r="T137" s="506"/>
      <c r="U137" s="506"/>
      <c r="V137" s="506"/>
      <c r="W137" s="506"/>
      <c r="X137" s="506"/>
      <c r="Y137" s="506"/>
      <c r="Z137" s="506"/>
      <c r="AA137" s="506"/>
      <c r="AB137" s="506"/>
      <c r="AC137" s="506"/>
      <c r="AD137" s="506"/>
      <c r="AE137" s="506"/>
      <c r="AF137" s="506"/>
      <c r="AG137" s="506"/>
      <c r="AH137" s="506"/>
      <c r="AI137" s="506"/>
      <c r="AJ137" s="506"/>
      <c r="AK137" s="506"/>
      <c r="AL137" s="506"/>
      <c r="AM137" s="506"/>
      <c r="AN137" s="506"/>
      <c r="AO137" s="506"/>
      <c r="AP137" s="506"/>
      <c r="AQ137" s="506"/>
      <c r="AR137" s="506"/>
      <c r="AS137" s="506"/>
      <c r="AT137" s="506"/>
      <c r="AU137" s="506"/>
      <c r="AV137" s="506"/>
      <c r="AW137" s="506"/>
      <c r="AX137" s="506"/>
      <c r="AY137" s="506"/>
      <c r="AZ137" s="506"/>
      <c r="BA137" s="506"/>
      <c r="BB137" s="506"/>
      <c r="BC137" s="506"/>
      <c r="BD137" s="506"/>
      <c r="BE137" s="506"/>
      <c r="BF137" s="506"/>
      <c r="BG137" s="506"/>
      <c r="BH137" s="506"/>
      <c r="BI137" s="506"/>
      <c r="BJ137" s="506"/>
      <c r="BK137" s="506"/>
      <c r="BL137" s="506"/>
      <c r="BM137" s="506"/>
      <c r="BN137" s="506"/>
      <c r="BO137" s="506"/>
      <c r="BP137" s="506"/>
      <c r="BQ137" s="506"/>
      <c r="BR137" s="506"/>
      <c r="BS137" s="506"/>
      <c r="BT137" s="506"/>
      <c r="BU137" s="506"/>
      <c r="BV137" s="506"/>
      <c r="BW137" s="506"/>
      <c r="BX137" s="506"/>
      <c r="BY137" s="506"/>
      <c r="BZ137" s="506"/>
      <c r="CA137" s="506"/>
      <c r="CB137" s="506"/>
      <c r="CC137" s="506"/>
      <c r="CD137" s="506"/>
      <c r="CE137" s="506"/>
      <c r="CF137" s="506"/>
      <c r="CG137" s="506"/>
      <c r="CH137" s="506"/>
      <c r="CI137" s="506"/>
      <c r="CJ137" s="506"/>
      <c r="CK137" s="506"/>
      <c r="CL137" s="506"/>
      <c r="CM137" s="506"/>
      <c r="CN137" s="506"/>
      <c r="CO137" s="506"/>
      <c r="CP137" s="506"/>
      <c r="CQ137" s="506"/>
      <c r="CR137" s="506"/>
      <c r="CS137" s="506"/>
      <c r="CT137" s="506"/>
      <c r="CU137" s="506"/>
      <c r="CV137" s="506"/>
      <c r="CW137" s="506"/>
      <c r="CX137" s="506"/>
      <c r="CY137" s="506"/>
      <c r="CZ137" s="506"/>
      <c r="DA137" s="506"/>
      <c r="DB137" s="506"/>
      <c r="DC137" s="506"/>
      <c r="DD137" s="506"/>
      <c r="DE137" s="506"/>
      <c r="DF137" s="506"/>
      <c r="DG137" s="506"/>
      <c r="DH137" s="506"/>
      <c r="DI137" s="506"/>
      <c r="DJ137" s="506"/>
      <c r="DK137" s="506"/>
      <c r="DL137" s="506"/>
      <c r="DM137" s="506"/>
      <c r="DN137" s="506"/>
      <c r="DO137" s="506"/>
      <c r="DP137" s="506"/>
      <c r="DQ137" s="506"/>
      <c r="DR137" s="506"/>
      <c r="DS137" s="506"/>
      <c r="DT137" s="506"/>
      <c r="DU137" s="506"/>
      <c r="DV137" s="506"/>
      <c r="DW137" s="506"/>
      <c r="DX137" s="506"/>
      <c r="DY137" s="506"/>
      <c r="DZ137" s="506"/>
      <c r="EA137" s="506"/>
      <c r="EB137" s="506"/>
      <c r="EC137" s="506"/>
      <c r="ED137" s="506"/>
      <c r="EE137" s="506"/>
      <c r="EF137" s="506"/>
      <c r="EG137" s="506"/>
      <c r="EH137" s="506"/>
      <c r="EI137" s="506"/>
    </row>
    <row r="138" spans="1:139" x14ac:dyDescent="0.25">
      <c r="A138" s="505"/>
      <c r="B138" s="496"/>
      <c r="C138" s="496"/>
      <c r="D138" s="496"/>
      <c r="E138" s="506"/>
      <c r="G138" s="506"/>
      <c r="H138" s="506"/>
      <c r="I138" s="506"/>
      <c r="J138" s="506"/>
      <c r="K138" s="506"/>
      <c r="L138" s="506"/>
      <c r="M138" s="506"/>
      <c r="N138" s="506"/>
      <c r="O138" s="506"/>
      <c r="P138" s="506"/>
      <c r="Q138" s="506"/>
      <c r="R138" s="506"/>
      <c r="S138" s="506"/>
      <c r="T138" s="506"/>
      <c r="U138" s="506"/>
      <c r="V138" s="506"/>
      <c r="W138" s="506"/>
      <c r="X138" s="506"/>
      <c r="Y138" s="506"/>
      <c r="Z138" s="506"/>
      <c r="AA138" s="506"/>
      <c r="AB138" s="506"/>
      <c r="AC138" s="506"/>
      <c r="AD138" s="506"/>
      <c r="AE138" s="506"/>
      <c r="AF138" s="506"/>
      <c r="AG138" s="506"/>
      <c r="AH138" s="506"/>
      <c r="AI138" s="506"/>
      <c r="AJ138" s="506"/>
      <c r="AK138" s="506"/>
      <c r="AL138" s="506"/>
      <c r="AM138" s="506"/>
      <c r="AN138" s="506"/>
      <c r="AO138" s="506"/>
      <c r="AP138" s="506"/>
      <c r="AQ138" s="506"/>
      <c r="AR138" s="506"/>
      <c r="AS138" s="506"/>
      <c r="AT138" s="506"/>
      <c r="AU138" s="506"/>
      <c r="AV138" s="506"/>
      <c r="AW138" s="506"/>
      <c r="AX138" s="506"/>
      <c r="AY138" s="506"/>
      <c r="AZ138" s="506"/>
      <c r="BA138" s="506"/>
      <c r="BB138" s="506"/>
      <c r="BC138" s="506"/>
      <c r="BD138" s="506"/>
      <c r="BE138" s="506"/>
      <c r="BF138" s="506"/>
      <c r="BG138" s="506"/>
      <c r="BH138" s="506"/>
      <c r="BI138" s="506"/>
      <c r="BJ138" s="506"/>
      <c r="BK138" s="506"/>
      <c r="BL138" s="506"/>
      <c r="BM138" s="506"/>
      <c r="BN138" s="506"/>
      <c r="BO138" s="506"/>
      <c r="BP138" s="506"/>
      <c r="BQ138" s="506"/>
      <c r="BR138" s="506"/>
      <c r="BS138" s="506"/>
      <c r="BT138" s="506"/>
      <c r="BU138" s="506"/>
      <c r="BV138" s="506"/>
      <c r="BW138" s="506"/>
      <c r="BX138" s="506"/>
      <c r="BY138" s="506"/>
      <c r="BZ138" s="506"/>
      <c r="CA138" s="506"/>
      <c r="CB138" s="506"/>
      <c r="CC138" s="506"/>
      <c r="CD138" s="506"/>
      <c r="CE138" s="506"/>
      <c r="CF138" s="506"/>
      <c r="CG138" s="506"/>
      <c r="CH138" s="506"/>
      <c r="CI138" s="506"/>
      <c r="CJ138" s="506"/>
      <c r="CK138" s="506"/>
      <c r="CL138" s="506"/>
      <c r="CM138" s="506"/>
      <c r="CN138" s="506"/>
      <c r="CO138" s="506"/>
      <c r="CP138" s="506"/>
      <c r="CQ138" s="506"/>
      <c r="CR138" s="506"/>
      <c r="CS138" s="506"/>
      <c r="CT138" s="506"/>
      <c r="CU138" s="506"/>
      <c r="CV138" s="506"/>
      <c r="CW138" s="506"/>
      <c r="CX138" s="506"/>
      <c r="CY138" s="506"/>
      <c r="CZ138" s="506"/>
      <c r="DA138" s="506"/>
      <c r="DB138" s="506"/>
      <c r="DC138" s="506"/>
      <c r="DD138" s="506"/>
      <c r="DE138" s="506"/>
      <c r="DF138" s="506"/>
      <c r="DG138" s="506"/>
      <c r="DH138" s="506"/>
      <c r="DI138" s="506"/>
      <c r="DJ138" s="506"/>
      <c r="DK138" s="506"/>
      <c r="DL138" s="506"/>
      <c r="DM138" s="506"/>
      <c r="DN138" s="506"/>
      <c r="DO138" s="506"/>
      <c r="DP138" s="506"/>
      <c r="DQ138" s="506"/>
      <c r="DR138" s="506"/>
      <c r="DS138" s="506"/>
      <c r="DT138" s="506"/>
      <c r="DU138" s="506"/>
      <c r="DV138" s="506"/>
      <c r="DW138" s="506"/>
      <c r="DX138" s="506"/>
      <c r="DY138" s="506"/>
      <c r="DZ138" s="506"/>
      <c r="EA138" s="506"/>
      <c r="EB138" s="506"/>
      <c r="EC138" s="506"/>
      <c r="ED138" s="506"/>
      <c r="EE138" s="506"/>
      <c r="EF138" s="506"/>
      <c r="EG138" s="506"/>
      <c r="EH138" s="506"/>
      <c r="EI138" s="506"/>
    </row>
    <row r="139" spans="1:139" x14ac:dyDescent="0.25">
      <c r="A139" s="505"/>
      <c r="B139" s="496"/>
      <c r="C139" s="496"/>
      <c r="D139" s="496"/>
      <c r="E139" s="506"/>
      <c r="G139" s="506"/>
      <c r="H139" s="506"/>
      <c r="I139" s="506"/>
      <c r="J139" s="506"/>
      <c r="K139" s="506"/>
      <c r="L139" s="506"/>
      <c r="M139" s="506"/>
      <c r="N139" s="506"/>
      <c r="O139" s="506"/>
      <c r="P139" s="506"/>
      <c r="Q139" s="506"/>
      <c r="R139" s="506"/>
      <c r="S139" s="506"/>
      <c r="T139" s="506"/>
      <c r="U139" s="506"/>
      <c r="V139" s="506"/>
      <c r="W139" s="506"/>
      <c r="X139" s="506"/>
      <c r="Y139" s="506"/>
      <c r="Z139" s="506"/>
      <c r="AA139" s="506"/>
      <c r="AB139" s="506"/>
      <c r="AC139" s="506"/>
      <c r="AD139" s="506"/>
      <c r="AE139" s="506"/>
      <c r="AF139" s="506"/>
      <c r="AG139" s="506"/>
      <c r="AH139" s="506"/>
      <c r="AI139" s="506"/>
      <c r="AJ139" s="506"/>
      <c r="AK139" s="506"/>
      <c r="AL139" s="506"/>
      <c r="AM139" s="506"/>
      <c r="AN139" s="506"/>
      <c r="AO139" s="506"/>
      <c r="AP139" s="506"/>
      <c r="AQ139" s="506"/>
      <c r="AR139" s="506"/>
      <c r="AS139" s="506"/>
      <c r="AT139" s="506"/>
      <c r="AU139" s="506"/>
      <c r="AV139" s="506"/>
      <c r="AW139" s="506"/>
      <c r="AX139" s="506"/>
      <c r="AY139" s="506"/>
      <c r="AZ139" s="506"/>
      <c r="BA139" s="506"/>
      <c r="BB139" s="506"/>
      <c r="BC139" s="506"/>
      <c r="BD139" s="506"/>
      <c r="BE139" s="506"/>
      <c r="BF139" s="506"/>
      <c r="BG139" s="506"/>
      <c r="BH139" s="506"/>
      <c r="BI139" s="506"/>
      <c r="BJ139" s="506"/>
      <c r="BK139" s="506"/>
      <c r="BL139" s="506"/>
      <c r="BM139" s="506"/>
      <c r="BN139" s="506"/>
      <c r="BO139" s="506"/>
      <c r="BP139" s="506"/>
      <c r="BQ139" s="506"/>
      <c r="BR139" s="506"/>
      <c r="BS139" s="506"/>
      <c r="BT139" s="506"/>
      <c r="BU139" s="506"/>
      <c r="BV139" s="506"/>
      <c r="BW139" s="506"/>
      <c r="BX139" s="506"/>
      <c r="BY139" s="506"/>
      <c r="BZ139" s="506"/>
      <c r="CA139" s="506"/>
      <c r="CB139" s="506"/>
      <c r="CC139" s="506"/>
      <c r="CD139" s="506"/>
      <c r="CE139" s="506"/>
      <c r="CF139" s="506"/>
      <c r="CG139" s="506"/>
      <c r="CH139" s="506"/>
      <c r="CI139" s="506"/>
      <c r="CJ139" s="506"/>
      <c r="CK139" s="506"/>
      <c r="CL139" s="506"/>
      <c r="CM139" s="506"/>
      <c r="CN139" s="506"/>
      <c r="CO139" s="506"/>
      <c r="CP139" s="506"/>
      <c r="CQ139" s="506"/>
      <c r="CR139" s="506"/>
      <c r="CS139" s="506"/>
      <c r="CT139" s="506"/>
      <c r="CU139" s="506"/>
      <c r="CV139" s="506"/>
      <c r="CW139" s="506"/>
      <c r="CX139" s="506"/>
      <c r="CY139" s="506"/>
      <c r="CZ139" s="506"/>
      <c r="DA139" s="506"/>
      <c r="DB139" s="506"/>
      <c r="DC139" s="506"/>
      <c r="DD139" s="506"/>
      <c r="DE139" s="506"/>
      <c r="DF139" s="506"/>
      <c r="DG139" s="506"/>
      <c r="DH139" s="506"/>
      <c r="DI139" s="506"/>
      <c r="DJ139" s="506"/>
      <c r="DK139" s="506"/>
      <c r="DL139" s="506"/>
      <c r="DM139" s="506"/>
      <c r="DN139" s="506"/>
      <c r="DO139" s="506"/>
      <c r="DP139" s="506"/>
      <c r="DQ139" s="506"/>
      <c r="DR139" s="506"/>
      <c r="DS139" s="506"/>
      <c r="DT139" s="506"/>
      <c r="DU139" s="506"/>
      <c r="DV139" s="506"/>
      <c r="DW139" s="506"/>
      <c r="DX139" s="506"/>
      <c r="DY139" s="506"/>
      <c r="DZ139" s="506"/>
      <c r="EA139" s="506"/>
      <c r="EB139" s="506"/>
      <c r="EC139" s="506"/>
      <c r="ED139" s="506"/>
      <c r="EE139" s="506"/>
      <c r="EF139" s="506"/>
      <c r="EG139" s="506"/>
      <c r="EH139" s="506"/>
      <c r="EI139" s="506"/>
    </row>
    <row r="140" spans="1:139" x14ac:dyDescent="0.25">
      <c r="A140" s="505"/>
      <c r="B140" s="496"/>
      <c r="C140" s="496"/>
      <c r="D140" s="496"/>
      <c r="E140" s="506"/>
      <c r="G140" s="506"/>
      <c r="H140" s="506"/>
      <c r="I140" s="506"/>
      <c r="J140" s="506"/>
      <c r="K140" s="506"/>
      <c r="L140" s="506"/>
      <c r="M140" s="506"/>
      <c r="N140" s="506"/>
      <c r="O140" s="506"/>
      <c r="P140" s="506"/>
      <c r="Q140" s="506"/>
      <c r="R140" s="506"/>
      <c r="S140" s="506"/>
      <c r="T140" s="506"/>
      <c r="U140" s="506"/>
      <c r="V140" s="506"/>
      <c r="W140" s="506"/>
      <c r="X140" s="506"/>
      <c r="Y140" s="506"/>
      <c r="Z140" s="506"/>
      <c r="AA140" s="506"/>
      <c r="AB140" s="506"/>
      <c r="AC140" s="506"/>
      <c r="AD140" s="506"/>
      <c r="AE140" s="506"/>
      <c r="AF140" s="506"/>
      <c r="AG140" s="506"/>
      <c r="AH140" s="506"/>
      <c r="AI140" s="506"/>
      <c r="AJ140" s="506"/>
      <c r="AK140" s="506"/>
      <c r="AL140" s="506"/>
      <c r="AM140" s="506"/>
      <c r="AN140" s="506"/>
      <c r="AO140" s="506"/>
      <c r="AP140" s="506"/>
      <c r="AQ140" s="506"/>
      <c r="AR140" s="506"/>
      <c r="AS140" s="506"/>
      <c r="AT140" s="506"/>
      <c r="AU140" s="506"/>
      <c r="AV140" s="506"/>
      <c r="AW140" s="506"/>
      <c r="AX140" s="506"/>
      <c r="AY140" s="506"/>
      <c r="AZ140" s="506"/>
      <c r="BA140" s="506"/>
      <c r="BB140" s="506"/>
      <c r="BC140" s="506"/>
      <c r="BD140" s="506"/>
      <c r="BE140" s="506"/>
      <c r="BF140" s="506"/>
      <c r="BG140" s="506"/>
      <c r="BH140" s="506"/>
      <c r="BI140" s="506"/>
      <c r="BJ140" s="506"/>
      <c r="BK140" s="506"/>
      <c r="BL140" s="506"/>
      <c r="BM140" s="506"/>
      <c r="BN140" s="506"/>
      <c r="BO140" s="506"/>
      <c r="BP140" s="506"/>
      <c r="BQ140" s="506"/>
      <c r="BR140" s="506"/>
      <c r="BS140" s="506"/>
      <c r="BT140" s="506"/>
      <c r="BU140" s="506"/>
      <c r="BV140" s="506"/>
      <c r="BW140" s="506"/>
      <c r="BX140" s="506"/>
      <c r="BY140" s="506"/>
      <c r="BZ140" s="506"/>
      <c r="CA140" s="506"/>
      <c r="CB140" s="506"/>
      <c r="CC140" s="506"/>
      <c r="CD140" s="506"/>
      <c r="CE140" s="506"/>
      <c r="CF140" s="506"/>
      <c r="CG140" s="506"/>
      <c r="CH140" s="506"/>
      <c r="CI140" s="506"/>
      <c r="CJ140" s="506"/>
      <c r="CK140" s="506"/>
      <c r="CL140" s="506"/>
      <c r="CM140" s="506"/>
      <c r="CN140" s="506"/>
      <c r="CO140" s="506"/>
      <c r="CP140" s="506"/>
      <c r="CQ140" s="506"/>
      <c r="CR140" s="506"/>
      <c r="CS140" s="506"/>
      <c r="CT140" s="506"/>
      <c r="CU140" s="506"/>
      <c r="CV140" s="506"/>
      <c r="CW140" s="506"/>
      <c r="CX140" s="506"/>
      <c r="CY140" s="506"/>
      <c r="CZ140" s="506"/>
      <c r="DA140" s="506"/>
      <c r="DB140" s="506"/>
      <c r="DC140" s="506"/>
      <c r="DD140" s="506"/>
      <c r="DE140" s="506"/>
      <c r="DF140" s="506"/>
      <c r="DG140" s="506"/>
      <c r="DH140" s="506"/>
      <c r="DI140" s="506"/>
      <c r="DJ140" s="506"/>
      <c r="DK140" s="506"/>
      <c r="DL140" s="506"/>
      <c r="DM140" s="506"/>
      <c r="DN140" s="506"/>
      <c r="DO140" s="506"/>
      <c r="DP140" s="506"/>
      <c r="DQ140" s="506"/>
      <c r="DR140" s="506"/>
      <c r="DS140" s="506"/>
      <c r="DT140" s="506"/>
      <c r="DU140" s="506"/>
      <c r="DV140" s="506"/>
      <c r="DW140" s="506"/>
      <c r="DX140" s="506"/>
      <c r="DY140" s="506"/>
      <c r="DZ140" s="506"/>
      <c r="EA140" s="506"/>
      <c r="EB140" s="506"/>
      <c r="EC140" s="506"/>
      <c r="ED140" s="506"/>
      <c r="EE140" s="506"/>
      <c r="EF140" s="506"/>
      <c r="EG140" s="506"/>
      <c r="EH140" s="506"/>
      <c r="EI140" s="506"/>
    </row>
    <row r="141" spans="1:139" x14ac:dyDescent="0.25">
      <c r="A141" s="505"/>
      <c r="B141" s="496"/>
      <c r="C141" s="496"/>
      <c r="D141" s="496"/>
      <c r="E141" s="506"/>
      <c r="G141" s="506"/>
      <c r="H141" s="506"/>
      <c r="I141" s="506"/>
      <c r="J141" s="506"/>
      <c r="K141" s="506"/>
      <c r="L141" s="506"/>
      <c r="M141" s="506"/>
      <c r="N141" s="506"/>
      <c r="O141" s="506"/>
      <c r="P141" s="506"/>
      <c r="Q141" s="506"/>
      <c r="R141" s="506"/>
      <c r="S141" s="506"/>
      <c r="T141" s="506"/>
      <c r="U141" s="506"/>
      <c r="V141" s="506"/>
      <c r="W141" s="506"/>
      <c r="X141" s="506"/>
      <c r="Y141" s="506"/>
      <c r="Z141" s="506"/>
      <c r="AA141" s="506"/>
      <c r="AB141" s="506"/>
      <c r="AC141" s="506"/>
      <c r="AD141" s="506"/>
      <c r="AE141" s="506"/>
      <c r="AF141" s="506"/>
      <c r="AG141" s="506"/>
      <c r="AH141" s="506"/>
      <c r="AI141" s="506"/>
      <c r="AJ141" s="506"/>
      <c r="AK141" s="506"/>
      <c r="AL141" s="506"/>
      <c r="AM141" s="506"/>
      <c r="AN141" s="506"/>
      <c r="AO141" s="506"/>
      <c r="AP141" s="506"/>
      <c r="AQ141" s="506"/>
      <c r="AR141" s="506"/>
      <c r="AS141" s="506"/>
      <c r="AT141" s="506"/>
      <c r="AU141" s="506"/>
      <c r="AV141" s="506"/>
      <c r="AW141" s="506"/>
      <c r="AX141" s="506"/>
      <c r="AY141" s="506"/>
      <c r="AZ141" s="506"/>
      <c r="BA141" s="506"/>
      <c r="BB141" s="506"/>
      <c r="BC141" s="506"/>
      <c r="BD141" s="506"/>
      <c r="BE141" s="506"/>
      <c r="BF141" s="506"/>
      <c r="BG141" s="506"/>
      <c r="BH141" s="506"/>
      <c r="BI141" s="506"/>
      <c r="BJ141" s="506"/>
      <c r="BK141" s="506"/>
      <c r="BL141" s="506"/>
      <c r="BM141" s="506"/>
      <c r="BN141" s="506"/>
      <c r="BO141" s="506"/>
      <c r="BP141" s="506"/>
      <c r="BQ141" s="506"/>
      <c r="BR141" s="506"/>
      <c r="BS141" s="506"/>
      <c r="BT141" s="506"/>
      <c r="BU141" s="506"/>
      <c r="BV141" s="506"/>
      <c r="BW141" s="506"/>
      <c r="BX141" s="506"/>
      <c r="BY141" s="506"/>
      <c r="BZ141" s="506"/>
      <c r="CA141" s="506"/>
      <c r="CB141" s="506"/>
      <c r="CC141" s="506"/>
      <c r="CD141" s="506"/>
      <c r="CE141" s="506"/>
      <c r="CF141" s="506"/>
      <c r="CG141" s="506"/>
      <c r="CH141" s="506"/>
      <c r="CI141" s="506"/>
      <c r="CJ141" s="506"/>
      <c r="CK141" s="506"/>
      <c r="CL141" s="506"/>
      <c r="CM141" s="506"/>
      <c r="CN141" s="506"/>
      <c r="CO141" s="506"/>
      <c r="CP141" s="506"/>
      <c r="CQ141" s="506"/>
      <c r="CR141" s="506"/>
      <c r="CS141" s="506"/>
      <c r="CT141" s="506"/>
      <c r="CU141" s="506"/>
      <c r="CV141" s="506"/>
      <c r="CW141" s="506"/>
      <c r="CX141" s="506"/>
      <c r="CY141" s="506"/>
      <c r="CZ141" s="506"/>
      <c r="DA141" s="506"/>
      <c r="DB141" s="506"/>
      <c r="DC141" s="506"/>
      <c r="DD141" s="506"/>
      <c r="DE141" s="506"/>
      <c r="DF141" s="506"/>
      <c r="DG141" s="506"/>
      <c r="DH141" s="506"/>
      <c r="DI141" s="506"/>
      <c r="DJ141" s="506"/>
      <c r="DK141" s="506"/>
      <c r="DL141" s="506"/>
      <c r="DM141" s="506"/>
      <c r="DN141" s="506"/>
      <c r="DO141" s="506"/>
      <c r="DP141" s="506"/>
      <c r="DQ141" s="506"/>
      <c r="DR141" s="506"/>
      <c r="DS141" s="506"/>
      <c r="DT141" s="506"/>
      <c r="DU141" s="506"/>
      <c r="DV141" s="506"/>
      <c r="DW141" s="506"/>
      <c r="DX141" s="506"/>
      <c r="DY141" s="506"/>
      <c r="DZ141" s="506"/>
      <c r="EA141" s="506"/>
      <c r="EB141" s="506"/>
      <c r="EC141" s="506"/>
      <c r="ED141" s="506"/>
      <c r="EE141" s="506"/>
      <c r="EF141" s="506"/>
      <c r="EG141" s="506"/>
      <c r="EH141" s="506"/>
      <c r="EI141" s="506"/>
    </row>
    <row r="142" spans="1:139" x14ac:dyDescent="0.25">
      <c r="A142" s="505"/>
      <c r="B142" s="496"/>
      <c r="C142" s="496"/>
      <c r="D142" s="496"/>
      <c r="E142" s="506"/>
      <c r="G142" s="506"/>
      <c r="H142" s="506"/>
      <c r="I142" s="506"/>
      <c r="J142" s="506"/>
      <c r="K142" s="506"/>
      <c r="L142" s="506"/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6"/>
      <c r="X142" s="506"/>
      <c r="Y142" s="506"/>
      <c r="Z142" s="506"/>
      <c r="AA142" s="506"/>
      <c r="AB142" s="506"/>
      <c r="AC142" s="506"/>
      <c r="AD142" s="506"/>
      <c r="AE142" s="506"/>
      <c r="AF142" s="506"/>
      <c r="AG142" s="506"/>
      <c r="AH142" s="506"/>
      <c r="AI142" s="506"/>
      <c r="AJ142" s="506"/>
      <c r="AK142" s="506"/>
      <c r="AL142" s="506"/>
      <c r="AM142" s="506"/>
      <c r="AN142" s="506"/>
      <c r="AO142" s="506"/>
      <c r="AP142" s="506"/>
      <c r="AQ142" s="506"/>
      <c r="AR142" s="506"/>
      <c r="AS142" s="506"/>
      <c r="AT142" s="506"/>
      <c r="AU142" s="506"/>
      <c r="AV142" s="506"/>
      <c r="AW142" s="506"/>
      <c r="AX142" s="506"/>
      <c r="AY142" s="506"/>
      <c r="AZ142" s="506"/>
      <c r="BA142" s="506"/>
      <c r="BB142" s="506"/>
      <c r="BC142" s="506"/>
      <c r="BD142" s="506"/>
      <c r="BE142" s="506"/>
      <c r="BF142" s="506"/>
      <c r="BG142" s="506"/>
      <c r="BH142" s="506"/>
      <c r="BI142" s="506"/>
      <c r="BJ142" s="506"/>
      <c r="BK142" s="506"/>
      <c r="BL142" s="506"/>
      <c r="BM142" s="506"/>
      <c r="BN142" s="506"/>
      <c r="BO142" s="506"/>
      <c r="BP142" s="506"/>
      <c r="BQ142" s="506"/>
      <c r="BR142" s="506"/>
      <c r="BS142" s="506"/>
      <c r="BT142" s="506"/>
      <c r="BU142" s="506"/>
      <c r="BV142" s="506"/>
      <c r="BW142" s="506"/>
      <c r="BX142" s="506"/>
      <c r="BY142" s="506"/>
      <c r="BZ142" s="506"/>
      <c r="CA142" s="506"/>
      <c r="CB142" s="506"/>
      <c r="CC142" s="506"/>
      <c r="CD142" s="506"/>
      <c r="CE142" s="506"/>
      <c r="CF142" s="506"/>
      <c r="CG142" s="506"/>
      <c r="CH142" s="506"/>
      <c r="CI142" s="506"/>
      <c r="CJ142" s="506"/>
      <c r="CK142" s="506"/>
      <c r="CL142" s="506"/>
      <c r="CM142" s="506"/>
      <c r="CN142" s="506"/>
      <c r="CO142" s="506"/>
      <c r="CP142" s="506"/>
      <c r="CQ142" s="506"/>
      <c r="CR142" s="506"/>
      <c r="CS142" s="506"/>
      <c r="CT142" s="506"/>
      <c r="CU142" s="506"/>
      <c r="CV142" s="506"/>
      <c r="CW142" s="506"/>
      <c r="CX142" s="506"/>
      <c r="CY142" s="506"/>
      <c r="CZ142" s="506"/>
      <c r="DA142" s="506"/>
      <c r="DB142" s="506"/>
      <c r="DC142" s="506"/>
      <c r="DD142" s="506"/>
      <c r="DE142" s="506"/>
      <c r="DF142" s="506"/>
      <c r="DG142" s="506"/>
      <c r="DH142" s="506"/>
      <c r="DI142" s="506"/>
      <c r="DJ142" s="506"/>
      <c r="DK142" s="506"/>
      <c r="DL142" s="506"/>
      <c r="DM142" s="506"/>
      <c r="DN142" s="506"/>
      <c r="DO142" s="506"/>
      <c r="DP142" s="506"/>
      <c r="DQ142" s="506"/>
      <c r="DR142" s="506"/>
      <c r="DS142" s="506"/>
      <c r="DT142" s="506"/>
      <c r="DU142" s="506"/>
      <c r="DV142" s="506"/>
      <c r="DW142" s="506"/>
      <c r="DX142" s="506"/>
      <c r="DY142" s="506"/>
      <c r="DZ142" s="506"/>
      <c r="EA142" s="506"/>
      <c r="EB142" s="506"/>
      <c r="EC142" s="506"/>
      <c r="ED142" s="506"/>
      <c r="EE142" s="506"/>
      <c r="EF142" s="506"/>
      <c r="EG142" s="506"/>
      <c r="EH142" s="506"/>
      <c r="EI142" s="506"/>
    </row>
    <row r="143" spans="1:139" x14ac:dyDescent="0.25">
      <c r="A143" s="505"/>
      <c r="B143" s="496"/>
      <c r="C143" s="496"/>
      <c r="D143" s="496"/>
      <c r="E143" s="506"/>
      <c r="G143" s="506"/>
      <c r="H143" s="506"/>
      <c r="I143" s="506"/>
      <c r="J143" s="506"/>
      <c r="K143" s="506"/>
      <c r="L143" s="506"/>
      <c r="M143" s="506"/>
      <c r="N143" s="506"/>
      <c r="O143" s="506"/>
      <c r="P143" s="506"/>
      <c r="Q143" s="506"/>
      <c r="R143" s="506"/>
      <c r="S143" s="506"/>
      <c r="T143" s="506"/>
      <c r="U143" s="506"/>
      <c r="V143" s="506"/>
      <c r="W143" s="506"/>
      <c r="X143" s="506"/>
      <c r="Y143" s="506"/>
      <c r="Z143" s="506"/>
      <c r="AA143" s="506"/>
      <c r="AB143" s="506"/>
      <c r="AC143" s="506"/>
      <c r="AD143" s="506"/>
      <c r="AE143" s="506"/>
      <c r="AF143" s="506"/>
      <c r="AG143" s="506"/>
      <c r="AH143" s="506"/>
      <c r="AI143" s="506"/>
      <c r="AJ143" s="506"/>
      <c r="AK143" s="506"/>
      <c r="AL143" s="506"/>
      <c r="AM143" s="506"/>
      <c r="AN143" s="506"/>
      <c r="AO143" s="506"/>
      <c r="AP143" s="506"/>
      <c r="AQ143" s="506"/>
      <c r="AR143" s="506"/>
      <c r="AS143" s="506"/>
      <c r="AT143" s="506"/>
      <c r="AU143" s="506"/>
      <c r="AV143" s="506"/>
      <c r="AW143" s="506"/>
      <c r="AX143" s="506"/>
      <c r="AY143" s="506"/>
      <c r="AZ143" s="506"/>
      <c r="BA143" s="506"/>
      <c r="BB143" s="506"/>
      <c r="BC143" s="506"/>
      <c r="BD143" s="506"/>
      <c r="BE143" s="506"/>
      <c r="BF143" s="506"/>
      <c r="BG143" s="506"/>
      <c r="BH143" s="506"/>
      <c r="BI143" s="506"/>
      <c r="BJ143" s="506"/>
      <c r="BK143" s="506"/>
      <c r="BL143" s="506"/>
      <c r="BM143" s="506"/>
      <c r="BN143" s="506"/>
      <c r="BO143" s="506"/>
      <c r="BP143" s="506"/>
      <c r="BQ143" s="506"/>
      <c r="BR143" s="506"/>
      <c r="BS143" s="506"/>
      <c r="BT143" s="506"/>
      <c r="BU143" s="506"/>
      <c r="BV143" s="506"/>
      <c r="BW143" s="506"/>
      <c r="BX143" s="506"/>
      <c r="BY143" s="506"/>
      <c r="BZ143" s="506"/>
      <c r="CA143" s="506"/>
      <c r="CB143" s="506"/>
      <c r="CC143" s="506"/>
      <c r="CD143" s="506"/>
      <c r="CE143" s="506"/>
      <c r="CF143" s="506"/>
      <c r="CG143" s="506"/>
      <c r="CH143" s="506"/>
      <c r="CI143" s="506"/>
      <c r="CJ143" s="506"/>
      <c r="CK143" s="506"/>
      <c r="CL143" s="506"/>
      <c r="CM143" s="506"/>
      <c r="CN143" s="506"/>
      <c r="CO143" s="506"/>
      <c r="CP143" s="506"/>
      <c r="CQ143" s="506"/>
      <c r="CR143" s="506"/>
      <c r="CS143" s="506"/>
      <c r="CT143" s="506"/>
      <c r="CU143" s="506"/>
      <c r="CV143" s="506"/>
      <c r="CW143" s="506"/>
      <c r="CX143" s="506"/>
      <c r="CY143" s="506"/>
      <c r="CZ143" s="506"/>
      <c r="DA143" s="506"/>
      <c r="DB143" s="506"/>
      <c r="DC143" s="506"/>
      <c r="DD143" s="506"/>
      <c r="DE143" s="506"/>
      <c r="DF143" s="506"/>
      <c r="DG143" s="506"/>
      <c r="DH143" s="506"/>
      <c r="DI143" s="506"/>
      <c r="DJ143" s="506"/>
      <c r="DK143" s="506"/>
      <c r="DL143" s="506"/>
      <c r="DM143" s="506"/>
      <c r="DN143" s="506"/>
      <c r="DO143" s="506"/>
      <c r="DP143" s="506"/>
      <c r="DQ143" s="506"/>
      <c r="DR143" s="506"/>
      <c r="DS143" s="506"/>
      <c r="DT143" s="506"/>
      <c r="DU143" s="506"/>
      <c r="DV143" s="506"/>
      <c r="DW143" s="506"/>
      <c r="DX143" s="506"/>
      <c r="DY143" s="506"/>
      <c r="DZ143" s="506"/>
      <c r="EA143" s="506"/>
      <c r="EB143" s="506"/>
      <c r="EC143" s="506"/>
      <c r="ED143" s="506"/>
      <c r="EE143" s="506"/>
      <c r="EF143" s="506"/>
      <c r="EG143" s="506"/>
      <c r="EH143" s="506"/>
      <c r="EI143" s="506"/>
    </row>
    <row r="144" spans="1:139" x14ac:dyDescent="0.25">
      <c r="A144" s="505"/>
      <c r="B144" s="496"/>
      <c r="C144" s="496"/>
      <c r="D144" s="496"/>
      <c r="E144" s="506"/>
      <c r="G144" s="506"/>
      <c r="H144" s="506"/>
      <c r="I144" s="506"/>
      <c r="J144" s="506"/>
      <c r="K144" s="506"/>
      <c r="L144" s="506"/>
      <c r="M144" s="506"/>
      <c r="N144" s="506"/>
      <c r="O144" s="506"/>
      <c r="P144" s="506"/>
      <c r="Q144" s="506"/>
      <c r="R144" s="506"/>
      <c r="S144" s="506"/>
      <c r="T144" s="506"/>
      <c r="U144" s="506"/>
      <c r="V144" s="506"/>
      <c r="W144" s="506"/>
      <c r="X144" s="506"/>
      <c r="Y144" s="506"/>
      <c r="Z144" s="506"/>
      <c r="AA144" s="506"/>
      <c r="AB144" s="506"/>
      <c r="AC144" s="506"/>
      <c r="AD144" s="506"/>
      <c r="AE144" s="506"/>
      <c r="AF144" s="506"/>
      <c r="AG144" s="506"/>
      <c r="AH144" s="506"/>
      <c r="AI144" s="506"/>
      <c r="AJ144" s="506"/>
      <c r="AK144" s="506"/>
      <c r="AL144" s="506"/>
      <c r="AM144" s="506"/>
      <c r="AN144" s="506"/>
      <c r="AO144" s="506"/>
      <c r="AP144" s="506"/>
      <c r="AQ144" s="506"/>
      <c r="AR144" s="506"/>
      <c r="AS144" s="506"/>
      <c r="AT144" s="506"/>
      <c r="AU144" s="506"/>
      <c r="AV144" s="506"/>
      <c r="AW144" s="506"/>
      <c r="AX144" s="506"/>
      <c r="AY144" s="506"/>
      <c r="AZ144" s="506"/>
      <c r="BA144" s="506"/>
      <c r="BB144" s="506"/>
      <c r="BC144" s="506"/>
      <c r="BD144" s="506"/>
      <c r="BE144" s="506"/>
      <c r="BF144" s="506"/>
      <c r="BG144" s="506"/>
      <c r="BH144" s="506"/>
      <c r="BI144" s="506"/>
      <c r="BJ144" s="506"/>
      <c r="BK144" s="506"/>
      <c r="BL144" s="506"/>
      <c r="BM144" s="506"/>
      <c r="BN144" s="506"/>
      <c r="BO144" s="506"/>
      <c r="BP144" s="506"/>
      <c r="BQ144" s="506"/>
      <c r="BR144" s="506"/>
      <c r="BS144" s="506"/>
      <c r="BT144" s="506"/>
      <c r="BU144" s="506"/>
      <c r="BV144" s="506"/>
      <c r="BW144" s="506"/>
      <c r="BX144" s="506"/>
      <c r="BY144" s="506"/>
      <c r="BZ144" s="506"/>
      <c r="CA144" s="506"/>
      <c r="CB144" s="506"/>
      <c r="CC144" s="506"/>
      <c r="CD144" s="506"/>
      <c r="CE144" s="506"/>
      <c r="CF144" s="506"/>
      <c r="CG144" s="506"/>
      <c r="CH144" s="506"/>
      <c r="CI144" s="506"/>
      <c r="CJ144" s="506"/>
      <c r="CK144" s="506"/>
      <c r="CL144" s="506"/>
      <c r="CM144" s="506"/>
      <c r="CN144" s="506"/>
      <c r="CO144" s="506"/>
      <c r="CP144" s="506"/>
      <c r="CQ144" s="506"/>
      <c r="CR144" s="506"/>
      <c r="CS144" s="506"/>
      <c r="CT144" s="506"/>
      <c r="CU144" s="506"/>
      <c r="CV144" s="506"/>
      <c r="CW144" s="506"/>
      <c r="CX144" s="506"/>
      <c r="CY144" s="506"/>
      <c r="CZ144" s="506"/>
      <c r="DA144" s="506"/>
      <c r="DB144" s="506"/>
      <c r="DC144" s="506"/>
      <c r="DD144" s="506"/>
      <c r="DE144" s="506"/>
      <c r="DF144" s="506"/>
      <c r="DG144" s="506"/>
      <c r="DH144" s="506"/>
      <c r="DI144" s="506"/>
      <c r="DJ144" s="506"/>
      <c r="DK144" s="506"/>
      <c r="DL144" s="506"/>
      <c r="DM144" s="506"/>
      <c r="DN144" s="506"/>
      <c r="DO144" s="506"/>
      <c r="DP144" s="506"/>
      <c r="DQ144" s="506"/>
      <c r="DR144" s="506"/>
      <c r="DS144" s="506"/>
      <c r="DT144" s="506"/>
      <c r="DU144" s="506"/>
      <c r="DV144" s="506"/>
      <c r="DW144" s="506"/>
      <c r="DX144" s="506"/>
      <c r="DY144" s="506"/>
      <c r="DZ144" s="506"/>
      <c r="EA144" s="506"/>
      <c r="EB144" s="506"/>
      <c r="EC144" s="506"/>
      <c r="ED144" s="506"/>
      <c r="EE144" s="506"/>
      <c r="EF144" s="506"/>
      <c r="EG144" s="506"/>
      <c r="EH144" s="506"/>
      <c r="EI144" s="506"/>
    </row>
    <row r="145" spans="1:139" x14ac:dyDescent="0.25">
      <c r="A145" s="505"/>
      <c r="B145" s="496"/>
      <c r="C145" s="496"/>
      <c r="D145" s="496"/>
      <c r="E145" s="506"/>
      <c r="G145" s="506"/>
      <c r="H145" s="506"/>
      <c r="I145" s="506"/>
      <c r="J145" s="506"/>
      <c r="K145" s="506"/>
      <c r="L145" s="506"/>
      <c r="M145" s="506"/>
      <c r="N145" s="506"/>
      <c r="O145" s="506"/>
      <c r="P145" s="506"/>
      <c r="Q145" s="506"/>
      <c r="R145" s="506"/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506"/>
      <c r="AD145" s="506"/>
      <c r="AE145" s="506"/>
      <c r="AF145" s="506"/>
      <c r="AG145" s="506"/>
      <c r="AH145" s="506"/>
      <c r="AI145" s="506"/>
      <c r="AJ145" s="506"/>
      <c r="AK145" s="506"/>
      <c r="AL145" s="506"/>
      <c r="AM145" s="506"/>
      <c r="AN145" s="506"/>
      <c r="AO145" s="506"/>
      <c r="AP145" s="506"/>
      <c r="AQ145" s="506"/>
      <c r="AR145" s="506"/>
      <c r="AS145" s="506"/>
      <c r="AT145" s="506"/>
      <c r="AU145" s="506"/>
      <c r="AV145" s="506"/>
      <c r="AW145" s="506"/>
      <c r="AX145" s="506"/>
      <c r="AY145" s="506"/>
      <c r="AZ145" s="506"/>
      <c r="BA145" s="506"/>
      <c r="BB145" s="506"/>
      <c r="BC145" s="506"/>
      <c r="BD145" s="506"/>
      <c r="BE145" s="506"/>
      <c r="BF145" s="506"/>
      <c r="BG145" s="506"/>
      <c r="BH145" s="506"/>
      <c r="BI145" s="506"/>
      <c r="BJ145" s="506"/>
      <c r="BK145" s="506"/>
      <c r="BL145" s="506"/>
      <c r="BM145" s="506"/>
      <c r="BN145" s="506"/>
      <c r="BO145" s="506"/>
      <c r="BP145" s="506"/>
      <c r="BQ145" s="506"/>
      <c r="BR145" s="506"/>
      <c r="BS145" s="506"/>
      <c r="BT145" s="506"/>
      <c r="BU145" s="506"/>
      <c r="BV145" s="506"/>
      <c r="BW145" s="506"/>
      <c r="BX145" s="506"/>
      <c r="BY145" s="506"/>
      <c r="BZ145" s="506"/>
      <c r="CA145" s="506"/>
      <c r="CB145" s="506"/>
      <c r="CC145" s="506"/>
      <c r="CD145" s="506"/>
      <c r="CE145" s="506"/>
      <c r="CF145" s="506"/>
      <c r="CG145" s="506"/>
      <c r="CH145" s="506"/>
      <c r="CI145" s="506"/>
      <c r="CJ145" s="506"/>
      <c r="CK145" s="506"/>
      <c r="CL145" s="506"/>
      <c r="CM145" s="506"/>
      <c r="CN145" s="506"/>
      <c r="CO145" s="506"/>
      <c r="CP145" s="506"/>
      <c r="CQ145" s="506"/>
      <c r="CR145" s="506"/>
      <c r="CS145" s="506"/>
      <c r="CT145" s="506"/>
      <c r="CU145" s="506"/>
      <c r="CV145" s="506"/>
      <c r="CW145" s="506"/>
      <c r="CX145" s="506"/>
      <c r="CY145" s="506"/>
      <c r="CZ145" s="506"/>
      <c r="DA145" s="506"/>
      <c r="DB145" s="506"/>
      <c r="DC145" s="506"/>
      <c r="DD145" s="506"/>
      <c r="DE145" s="506"/>
      <c r="DF145" s="506"/>
      <c r="DG145" s="506"/>
      <c r="DH145" s="506"/>
      <c r="DI145" s="506"/>
      <c r="DJ145" s="506"/>
      <c r="DK145" s="506"/>
      <c r="DL145" s="506"/>
      <c r="DM145" s="506"/>
      <c r="DN145" s="506"/>
      <c r="DO145" s="506"/>
      <c r="DP145" s="506"/>
      <c r="DQ145" s="506"/>
      <c r="DR145" s="506"/>
      <c r="DS145" s="506"/>
      <c r="DT145" s="506"/>
      <c r="DU145" s="506"/>
      <c r="DV145" s="506"/>
      <c r="DW145" s="506"/>
      <c r="DX145" s="506"/>
      <c r="DY145" s="506"/>
      <c r="DZ145" s="506"/>
      <c r="EA145" s="506"/>
      <c r="EB145" s="506"/>
      <c r="EC145" s="506"/>
      <c r="ED145" s="506"/>
      <c r="EE145" s="506"/>
      <c r="EF145" s="506"/>
      <c r="EG145" s="506"/>
      <c r="EH145" s="506"/>
      <c r="EI145" s="506"/>
    </row>
    <row r="146" spans="1:139" x14ac:dyDescent="0.25">
      <c r="A146" s="505"/>
      <c r="B146" s="496"/>
      <c r="C146" s="496"/>
      <c r="D146" s="496"/>
      <c r="E146" s="506"/>
      <c r="G146" s="506"/>
      <c r="H146" s="506"/>
      <c r="I146" s="506"/>
      <c r="J146" s="506"/>
      <c r="K146" s="506"/>
      <c r="L146" s="506"/>
      <c r="M146" s="506"/>
      <c r="N146" s="506"/>
      <c r="O146" s="506"/>
      <c r="P146" s="506"/>
      <c r="Q146" s="506"/>
      <c r="R146" s="506"/>
      <c r="S146" s="506"/>
      <c r="T146" s="506"/>
      <c r="U146" s="506"/>
      <c r="V146" s="506"/>
      <c r="W146" s="506"/>
      <c r="X146" s="506"/>
      <c r="Y146" s="506"/>
      <c r="Z146" s="506"/>
      <c r="AA146" s="506"/>
      <c r="AB146" s="506"/>
      <c r="AC146" s="506"/>
      <c r="AD146" s="506"/>
      <c r="AE146" s="506"/>
      <c r="AF146" s="506"/>
      <c r="AG146" s="506"/>
      <c r="AH146" s="506"/>
      <c r="AI146" s="506"/>
      <c r="AJ146" s="506"/>
      <c r="AK146" s="506"/>
      <c r="AL146" s="506"/>
      <c r="AM146" s="506"/>
      <c r="AN146" s="506"/>
      <c r="AO146" s="506"/>
      <c r="AP146" s="506"/>
      <c r="AQ146" s="506"/>
      <c r="AR146" s="506"/>
      <c r="AS146" s="506"/>
      <c r="AT146" s="506"/>
      <c r="AU146" s="506"/>
      <c r="AV146" s="506"/>
      <c r="AW146" s="506"/>
      <c r="AX146" s="506"/>
      <c r="AY146" s="506"/>
      <c r="AZ146" s="506"/>
      <c r="BA146" s="506"/>
      <c r="BB146" s="506"/>
      <c r="BC146" s="506"/>
      <c r="BD146" s="506"/>
      <c r="BE146" s="506"/>
      <c r="BF146" s="506"/>
      <c r="BG146" s="506"/>
      <c r="BH146" s="506"/>
      <c r="BI146" s="506"/>
      <c r="BJ146" s="506"/>
      <c r="BK146" s="506"/>
      <c r="BL146" s="506"/>
      <c r="BM146" s="506"/>
      <c r="BN146" s="506"/>
      <c r="BO146" s="506"/>
      <c r="BP146" s="506"/>
      <c r="BQ146" s="506"/>
      <c r="BR146" s="506"/>
      <c r="BS146" s="506"/>
      <c r="BT146" s="506"/>
      <c r="BU146" s="506"/>
      <c r="BV146" s="506"/>
      <c r="BW146" s="506"/>
      <c r="BX146" s="506"/>
      <c r="BY146" s="506"/>
      <c r="BZ146" s="506"/>
      <c r="CA146" s="506"/>
      <c r="CB146" s="506"/>
      <c r="CC146" s="506"/>
      <c r="CD146" s="506"/>
      <c r="CE146" s="506"/>
      <c r="CF146" s="506"/>
      <c r="CG146" s="506"/>
      <c r="CH146" s="506"/>
      <c r="CI146" s="506"/>
      <c r="CJ146" s="506"/>
      <c r="CK146" s="506"/>
      <c r="CL146" s="506"/>
      <c r="CM146" s="506"/>
      <c r="CN146" s="506"/>
      <c r="CO146" s="506"/>
      <c r="CP146" s="506"/>
      <c r="CQ146" s="506"/>
      <c r="CR146" s="506"/>
      <c r="CS146" s="506"/>
      <c r="CT146" s="506"/>
      <c r="CU146" s="506"/>
      <c r="CV146" s="506"/>
      <c r="CW146" s="506"/>
      <c r="CX146" s="506"/>
      <c r="CY146" s="506"/>
      <c r="CZ146" s="506"/>
      <c r="DA146" s="506"/>
      <c r="DB146" s="506"/>
      <c r="DC146" s="506"/>
      <c r="DD146" s="506"/>
      <c r="DE146" s="506"/>
      <c r="DF146" s="506"/>
      <c r="DG146" s="506"/>
      <c r="DH146" s="506"/>
      <c r="DI146" s="506"/>
      <c r="DJ146" s="506"/>
      <c r="DK146" s="506"/>
      <c r="DL146" s="506"/>
      <c r="DM146" s="506"/>
      <c r="DN146" s="506"/>
      <c r="DO146" s="506"/>
      <c r="DP146" s="506"/>
      <c r="DQ146" s="506"/>
      <c r="DR146" s="506"/>
      <c r="DS146" s="506"/>
      <c r="DT146" s="506"/>
      <c r="DU146" s="506"/>
      <c r="DV146" s="506"/>
      <c r="DW146" s="506"/>
      <c r="DX146" s="506"/>
      <c r="DY146" s="506"/>
      <c r="DZ146" s="506"/>
      <c r="EA146" s="506"/>
      <c r="EB146" s="506"/>
      <c r="EC146" s="506"/>
      <c r="ED146" s="506"/>
      <c r="EE146" s="506"/>
      <c r="EF146" s="506"/>
      <c r="EG146" s="506"/>
      <c r="EH146" s="506"/>
      <c r="EI146" s="506"/>
    </row>
    <row r="147" spans="1:139" x14ac:dyDescent="0.25">
      <c r="A147" s="505"/>
      <c r="B147" s="496"/>
      <c r="C147" s="496"/>
      <c r="D147" s="496"/>
      <c r="E147" s="506"/>
      <c r="G147" s="506"/>
      <c r="H147" s="506"/>
      <c r="I147" s="506"/>
      <c r="J147" s="506"/>
      <c r="K147" s="506"/>
      <c r="L147" s="506"/>
      <c r="M147" s="506"/>
      <c r="N147" s="506"/>
      <c r="O147" s="506"/>
      <c r="P147" s="506"/>
      <c r="Q147" s="506"/>
      <c r="R147" s="506"/>
      <c r="S147" s="506"/>
      <c r="T147" s="506"/>
      <c r="U147" s="506"/>
      <c r="V147" s="506"/>
      <c r="W147" s="506"/>
      <c r="X147" s="506"/>
      <c r="Y147" s="506"/>
      <c r="Z147" s="506"/>
      <c r="AA147" s="506"/>
      <c r="AB147" s="506"/>
      <c r="AC147" s="506"/>
      <c r="AD147" s="506"/>
      <c r="AE147" s="506"/>
      <c r="AF147" s="506"/>
      <c r="AG147" s="506"/>
      <c r="AH147" s="506"/>
      <c r="AI147" s="506"/>
      <c r="AJ147" s="506"/>
      <c r="AK147" s="506"/>
      <c r="AL147" s="506"/>
      <c r="AM147" s="506"/>
      <c r="AN147" s="506"/>
      <c r="AO147" s="506"/>
      <c r="AP147" s="506"/>
      <c r="AQ147" s="506"/>
      <c r="AR147" s="506"/>
      <c r="AS147" s="506"/>
      <c r="AT147" s="506"/>
      <c r="AU147" s="506"/>
      <c r="AV147" s="506"/>
      <c r="AW147" s="506"/>
      <c r="AX147" s="506"/>
      <c r="AY147" s="506"/>
      <c r="AZ147" s="506"/>
      <c r="BA147" s="506"/>
      <c r="BB147" s="506"/>
      <c r="BC147" s="506"/>
      <c r="BD147" s="506"/>
      <c r="BE147" s="506"/>
      <c r="BF147" s="506"/>
      <c r="BG147" s="506"/>
      <c r="BH147" s="506"/>
      <c r="BI147" s="506"/>
      <c r="BJ147" s="506"/>
      <c r="BK147" s="506"/>
      <c r="BL147" s="506"/>
      <c r="BM147" s="506"/>
      <c r="BN147" s="506"/>
      <c r="BO147" s="506"/>
      <c r="BP147" s="506"/>
      <c r="BQ147" s="506"/>
      <c r="BR147" s="506"/>
      <c r="BS147" s="506"/>
      <c r="BT147" s="506"/>
      <c r="BU147" s="506"/>
      <c r="BV147" s="506"/>
      <c r="BW147" s="506"/>
      <c r="BX147" s="506"/>
      <c r="BY147" s="506"/>
      <c r="BZ147" s="506"/>
      <c r="CA147" s="506"/>
      <c r="CB147" s="506"/>
      <c r="CC147" s="506"/>
      <c r="CD147" s="506"/>
      <c r="CE147" s="506"/>
      <c r="CF147" s="506"/>
      <c r="CG147" s="506"/>
      <c r="CH147" s="506"/>
      <c r="CI147" s="506"/>
      <c r="CJ147" s="506"/>
      <c r="CK147" s="506"/>
      <c r="CL147" s="506"/>
      <c r="CM147" s="506"/>
      <c r="CN147" s="506"/>
      <c r="CO147" s="506"/>
      <c r="CP147" s="506"/>
      <c r="CQ147" s="506"/>
      <c r="CR147" s="506"/>
      <c r="CS147" s="506"/>
      <c r="CT147" s="506"/>
      <c r="CU147" s="506"/>
      <c r="CV147" s="506"/>
      <c r="CW147" s="506"/>
      <c r="CX147" s="506"/>
      <c r="CY147" s="506"/>
      <c r="CZ147" s="506"/>
      <c r="DA147" s="506"/>
      <c r="DB147" s="506"/>
      <c r="DC147" s="506"/>
      <c r="DD147" s="506"/>
      <c r="DE147" s="506"/>
      <c r="DF147" s="506"/>
      <c r="DG147" s="506"/>
      <c r="DH147" s="506"/>
      <c r="DI147" s="506"/>
      <c r="DJ147" s="506"/>
      <c r="DK147" s="506"/>
      <c r="DL147" s="506"/>
      <c r="DM147" s="506"/>
      <c r="DN147" s="506"/>
      <c r="DO147" s="506"/>
      <c r="DP147" s="506"/>
      <c r="DQ147" s="506"/>
      <c r="DR147" s="506"/>
      <c r="DS147" s="506"/>
      <c r="DT147" s="506"/>
      <c r="DU147" s="506"/>
      <c r="DV147" s="506"/>
      <c r="DW147" s="506"/>
      <c r="DX147" s="506"/>
      <c r="DY147" s="506"/>
      <c r="DZ147" s="506"/>
      <c r="EA147" s="506"/>
      <c r="EB147" s="506"/>
      <c r="EC147" s="506"/>
      <c r="ED147" s="506"/>
      <c r="EE147" s="506"/>
      <c r="EF147" s="506"/>
      <c r="EG147" s="506"/>
      <c r="EH147" s="506"/>
      <c r="EI147" s="506"/>
    </row>
    <row r="148" spans="1:139" x14ac:dyDescent="0.25">
      <c r="A148" s="505"/>
      <c r="B148" s="496"/>
      <c r="C148" s="496"/>
      <c r="D148" s="496"/>
      <c r="E148" s="506"/>
      <c r="G148" s="506"/>
      <c r="H148" s="506"/>
      <c r="I148" s="506"/>
      <c r="J148" s="506"/>
      <c r="K148" s="506"/>
      <c r="L148" s="506"/>
      <c r="M148" s="506"/>
      <c r="N148" s="506"/>
      <c r="O148" s="506"/>
      <c r="P148" s="506"/>
      <c r="Q148" s="506"/>
      <c r="R148" s="506"/>
      <c r="S148" s="506"/>
      <c r="T148" s="506"/>
      <c r="U148" s="506"/>
      <c r="V148" s="506"/>
      <c r="W148" s="506"/>
      <c r="X148" s="506"/>
      <c r="Y148" s="506"/>
      <c r="Z148" s="506"/>
      <c r="AA148" s="506"/>
      <c r="AB148" s="506"/>
      <c r="AC148" s="506"/>
      <c r="AD148" s="506"/>
      <c r="AE148" s="506"/>
      <c r="AF148" s="506"/>
      <c r="AG148" s="506"/>
      <c r="AH148" s="506"/>
      <c r="AI148" s="506"/>
      <c r="AJ148" s="506"/>
      <c r="AK148" s="506"/>
      <c r="AL148" s="506"/>
      <c r="AM148" s="506"/>
      <c r="AN148" s="506"/>
      <c r="AO148" s="506"/>
      <c r="AP148" s="506"/>
      <c r="AQ148" s="506"/>
      <c r="AR148" s="506"/>
      <c r="AS148" s="506"/>
      <c r="AT148" s="506"/>
      <c r="AU148" s="506"/>
      <c r="AV148" s="506"/>
      <c r="AW148" s="506"/>
      <c r="AX148" s="506"/>
      <c r="AY148" s="506"/>
      <c r="AZ148" s="506"/>
      <c r="BA148" s="506"/>
      <c r="BB148" s="506"/>
      <c r="BC148" s="506"/>
      <c r="BD148" s="506"/>
      <c r="BE148" s="506"/>
      <c r="BF148" s="506"/>
      <c r="BG148" s="506"/>
      <c r="BH148" s="506"/>
      <c r="BI148" s="506"/>
      <c r="BJ148" s="506"/>
      <c r="BK148" s="506"/>
      <c r="BL148" s="506"/>
      <c r="BM148" s="506"/>
      <c r="BN148" s="506"/>
      <c r="BO148" s="506"/>
      <c r="BP148" s="506"/>
      <c r="BQ148" s="506"/>
      <c r="BR148" s="506"/>
      <c r="BS148" s="506"/>
      <c r="BT148" s="506"/>
      <c r="BU148" s="506"/>
      <c r="BV148" s="506"/>
      <c r="BW148" s="506"/>
      <c r="BX148" s="506"/>
      <c r="BY148" s="506"/>
      <c r="BZ148" s="506"/>
      <c r="CA148" s="506"/>
      <c r="CB148" s="506"/>
      <c r="CC148" s="506"/>
      <c r="CD148" s="506"/>
      <c r="CE148" s="506"/>
      <c r="CF148" s="506"/>
      <c r="CG148" s="506"/>
      <c r="CH148" s="506"/>
      <c r="CI148" s="506"/>
      <c r="CJ148" s="506"/>
      <c r="CK148" s="506"/>
      <c r="CL148" s="506"/>
      <c r="CM148" s="506"/>
      <c r="CN148" s="506"/>
      <c r="CO148" s="506"/>
      <c r="CP148" s="506"/>
      <c r="CQ148" s="506"/>
      <c r="CR148" s="506"/>
      <c r="CS148" s="506"/>
      <c r="CT148" s="506"/>
      <c r="CU148" s="506"/>
      <c r="CV148" s="506"/>
      <c r="CW148" s="506"/>
      <c r="CX148" s="506"/>
      <c r="CY148" s="506"/>
      <c r="CZ148" s="506"/>
      <c r="DA148" s="506"/>
      <c r="DB148" s="506"/>
      <c r="DC148" s="506"/>
      <c r="DD148" s="506"/>
      <c r="DE148" s="506"/>
      <c r="DF148" s="506"/>
      <c r="DG148" s="506"/>
      <c r="DH148" s="506"/>
      <c r="DI148" s="506"/>
      <c r="DJ148" s="506"/>
      <c r="DK148" s="506"/>
      <c r="DL148" s="506"/>
      <c r="DM148" s="506"/>
      <c r="DN148" s="506"/>
      <c r="DO148" s="506"/>
      <c r="DP148" s="506"/>
      <c r="DQ148" s="506"/>
      <c r="DR148" s="506"/>
      <c r="DS148" s="506"/>
      <c r="DT148" s="506"/>
      <c r="DU148" s="506"/>
      <c r="DV148" s="506"/>
      <c r="DW148" s="506"/>
      <c r="DX148" s="506"/>
      <c r="DY148" s="506"/>
      <c r="DZ148" s="506"/>
      <c r="EA148" s="506"/>
      <c r="EB148" s="506"/>
      <c r="EC148" s="506"/>
      <c r="ED148" s="506"/>
      <c r="EE148" s="506"/>
      <c r="EF148" s="506"/>
      <c r="EG148" s="506"/>
      <c r="EH148" s="506"/>
      <c r="EI148" s="506"/>
    </row>
    <row r="149" spans="1:139" x14ac:dyDescent="0.25">
      <c r="A149" s="505"/>
      <c r="B149" s="496"/>
      <c r="C149" s="496"/>
      <c r="D149" s="496"/>
      <c r="E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506"/>
      <c r="AE149" s="506"/>
      <c r="AF149" s="506"/>
      <c r="AG149" s="506"/>
      <c r="AH149" s="506"/>
      <c r="AI149" s="506"/>
      <c r="AJ149" s="506"/>
      <c r="AK149" s="506"/>
      <c r="AL149" s="506"/>
      <c r="AM149" s="506"/>
      <c r="AN149" s="506"/>
      <c r="AO149" s="506"/>
      <c r="AP149" s="506"/>
      <c r="AQ149" s="506"/>
      <c r="AR149" s="506"/>
      <c r="AS149" s="506"/>
      <c r="AT149" s="506"/>
      <c r="AU149" s="506"/>
      <c r="AV149" s="506"/>
      <c r="AW149" s="506"/>
      <c r="AX149" s="506"/>
      <c r="AY149" s="506"/>
      <c r="AZ149" s="506"/>
      <c r="BA149" s="506"/>
      <c r="BB149" s="506"/>
      <c r="BC149" s="506"/>
      <c r="BD149" s="506"/>
      <c r="BE149" s="506"/>
      <c r="BF149" s="506"/>
      <c r="BG149" s="506"/>
      <c r="BH149" s="506"/>
      <c r="BI149" s="506"/>
      <c r="BJ149" s="506"/>
      <c r="BK149" s="506"/>
      <c r="BL149" s="506"/>
      <c r="BM149" s="506"/>
      <c r="BN149" s="506"/>
      <c r="BO149" s="506"/>
      <c r="BP149" s="506"/>
      <c r="BQ149" s="506"/>
      <c r="BR149" s="506"/>
      <c r="BS149" s="506"/>
      <c r="BT149" s="506"/>
      <c r="BU149" s="506"/>
      <c r="BV149" s="506"/>
      <c r="BW149" s="506"/>
      <c r="BX149" s="506"/>
      <c r="BY149" s="506"/>
      <c r="BZ149" s="506"/>
      <c r="CA149" s="506"/>
      <c r="CB149" s="506"/>
      <c r="CC149" s="506"/>
      <c r="CD149" s="506"/>
      <c r="CE149" s="506"/>
      <c r="CF149" s="506"/>
      <c r="CG149" s="506"/>
      <c r="CH149" s="506"/>
      <c r="CI149" s="506"/>
      <c r="CJ149" s="506"/>
      <c r="CK149" s="506"/>
      <c r="CL149" s="506"/>
      <c r="CM149" s="506"/>
      <c r="CN149" s="506"/>
      <c r="CO149" s="506"/>
      <c r="CP149" s="506"/>
      <c r="CQ149" s="506"/>
      <c r="CR149" s="506"/>
      <c r="CS149" s="506"/>
      <c r="CT149" s="506"/>
      <c r="CU149" s="506"/>
      <c r="CV149" s="506"/>
      <c r="CW149" s="506"/>
      <c r="CX149" s="506"/>
      <c r="CY149" s="506"/>
      <c r="CZ149" s="506"/>
      <c r="DA149" s="506"/>
      <c r="DB149" s="506"/>
      <c r="DC149" s="506"/>
      <c r="DD149" s="506"/>
      <c r="DE149" s="506"/>
      <c r="DF149" s="506"/>
      <c r="DG149" s="506"/>
      <c r="DH149" s="506"/>
      <c r="DI149" s="506"/>
      <c r="DJ149" s="506"/>
      <c r="DK149" s="506"/>
      <c r="DL149" s="506"/>
      <c r="DM149" s="506"/>
      <c r="DN149" s="506"/>
      <c r="DO149" s="506"/>
      <c r="DP149" s="506"/>
      <c r="DQ149" s="506"/>
      <c r="DR149" s="506"/>
      <c r="DS149" s="506"/>
      <c r="DT149" s="506"/>
      <c r="DU149" s="506"/>
      <c r="DV149" s="506"/>
      <c r="DW149" s="506"/>
      <c r="DX149" s="506"/>
      <c r="DY149" s="506"/>
      <c r="DZ149" s="506"/>
      <c r="EA149" s="506"/>
      <c r="EB149" s="506"/>
      <c r="EC149" s="506"/>
      <c r="ED149" s="506"/>
      <c r="EE149" s="506"/>
      <c r="EF149" s="506"/>
      <c r="EG149" s="506"/>
      <c r="EH149" s="506"/>
      <c r="EI149" s="506"/>
    </row>
    <row r="150" spans="1:139" x14ac:dyDescent="0.25">
      <c r="A150" s="505"/>
      <c r="B150" s="496"/>
      <c r="C150" s="496"/>
      <c r="D150" s="496"/>
      <c r="E150" s="506"/>
      <c r="G150" s="506"/>
      <c r="H150" s="506"/>
      <c r="I150" s="506"/>
      <c r="J150" s="506"/>
      <c r="K150" s="506"/>
      <c r="L150" s="506"/>
      <c r="M150" s="506"/>
      <c r="N150" s="506"/>
      <c r="O150" s="506"/>
      <c r="P150" s="506"/>
      <c r="Q150" s="506"/>
      <c r="R150" s="506"/>
      <c r="S150" s="506"/>
      <c r="T150" s="506"/>
      <c r="U150" s="506"/>
      <c r="V150" s="506"/>
      <c r="W150" s="506"/>
      <c r="X150" s="506"/>
      <c r="Y150" s="506"/>
      <c r="Z150" s="506"/>
      <c r="AA150" s="506"/>
      <c r="AB150" s="506"/>
      <c r="AC150" s="506"/>
      <c r="AD150" s="506"/>
      <c r="AE150" s="506"/>
      <c r="AF150" s="506"/>
      <c r="AG150" s="506"/>
      <c r="AH150" s="506"/>
      <c r="AI150" s="506"/>
      <c r="AJ150" s="506"/>
      <c r="AK150" s="506"/>
      <c r="AL150" s="506"/>
      <c r="AM150" s="506"/>
      <c r="AN150" s="506"/>
      <c r="AO150" s="506"/>
      <c r="AP150" s="506"/>
      <c r="AQ150" s="506"/>
      <c r="AR150" s="506"/>
      <c r="AS150" s="506"/>
      <c r="AT150" s="506"/>
      <c r="AU150" s="506"/>
      <c r="AV150" s="506"/>
      <c r="AW150" s="506"/>
      <c r="AX150" s="506"/>
      <c r="AY150" s="506"/>
      <c r="AZ150" s="506"/>
      <c r="BA150" s="506"/>
      <c r="BB150" s="506"/>
      <c r="BC150" s="506"/>
      <c r="BD150" s="506"/>
      <c r="BE150" s="506"/>
      <c r="BF150" s="506"/>
      <c r="BG150" s="506"/>
      <c r="BH150" s="506"/>
      <c r="BI150" s="506"/>
      <c r="BJ150" s="506"/>
      <c r="BK150" s="506"/>
      <c r="BL150" s="506"/>
      <c r="BM150" s="506"/>
      <c r="BN150" s="506"/>
      <c r="BO150" s="506"/>
      <c r="BP150" s="506"/>
      <c r="BQ150" s="506"/>
      <c r="BR150" s="506"/>
      <c r="BS150" s="506"/>
      <c r="BT150" s="506"/>
      <c r="BU150" s="506"/>
      <c r="BV150" s="506"/>
      <c r="BW150" s="506"/>
      <c r="BX150" s="506"/>
      <c r="BY150" s="506"/>
      <c r="BZ150" s="506"/>
      <c r="CA150" s="506"/>
      <c r="CB150" s="506"/>
      <c r="CC150" s="506"/>
      <c r="CD150" s="506"/>
      <c r="CE150" s="506"/>
      <c r="CF150" s="506"/>
      <c r="CG150" s="506"/>
      <c r="CH150" s="506"/>
      <c r="CI150" s="506"/>
      <c r="CJ150" s="506"/>
      <c r="CK150" s="506"/>
      <c r="CL150" s="506"/>
      <c r="CM150" s="506"/>
      <c r="CN150" s="506"/>
      <c r="CO150" s="506"/>
      <c r="CP150" s="506"/>
      <c r="CQ150" s="506"/>
      <c r="CR150" s="506"/>
      <c r="CS150" s="506"/>
      <c r="CT150" s="506"/>
      <c r="CU150" s="506"/>
      <c r="CV150" s="506"/>
      <c r="CW150" s="506"/>
      <c r="CX150" s="506"/>
      <c r="CY150" s="506"/>
      <c r="CZ150" s="506"/>
      <c r="DA150" s="506"/>
      <c r="DB150" s="506"/>
      <c r="DC150" s="506"/>
      <c r="DD150" s="506"/>
      <c r="DE150" s="506"/>
      <c r="DF150" s="506"/>
      <c r="DG150" s="506"/>
      <c r="DH150" s="506"/>
      <c r="DI150" s="506"/>
      <c r="DJ150" s="506"/>
      <c r="DK150" s="506"/>
      <c r="DL150" s="506"/>
      <c r="DM150" s="506"/>
      <c r="DN150" s="506"/>
      <c r="DO150" s="506"/>
      <c r="DP150" s="506"/>
      <c r="DQ150" s="506"/>
      <c r="DR150" s="506"/>
      <c r="DS150" s="506"/>
      <c r="DT150" s="506"/>
      <c r="DU150" s="506"/>
      <c r="DV150" s="506"/>
      <c r="DW150" s="506"/>
      <c r="DX150" s="506"/>
      <c r="DY150" s="506"/>
      <c r="DZ150" s="506"/>
      <c r="EA150" s="506"/>
      <c r="EB150" s="506"/>
      <c r="EC150" s="506"/>
      <c r="ED150" s="506"/>
      <c r="EE150" s="506"/>
      <c r="EF150" s="506"/>
      <c r="EG150" s="506"/>
      <c r="EH150" s="506"/>
      <c r="EI150" s="506"/>
    </row>
    <row r="151" spans="1:139" x14ac:dyDescent="0.25">
      <c r="A151" s="505"/>
      <c r="B151" s="496"/>
      <c r="C151" s="496"/>
      <c r="D151" s="496"/>
      <c r="E151" s="506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  <c r="Q151" s="506"/>
      <c r="R151" s="506"/>
      <c r="S151" s="506"/>
      <c r="T151" s="506"/>
      <c r="U151" s="506"/>
      <c r="V151" s="506"/>
      <c r="W151" s="506"/>
      <c r="X151" s="506"/>
      <c r="Y151" s="506"/>
      <c r="Z151" s="506"/>
      <c r="AA151" s="506"/>
      <c r="AB151" s="506"/>
      <c r="AC151" s="506"/>
      <c r="AD151" s="506"/>
      <c r="AE151" s="506"/>
      <c r="AF151" s="506"/>
      <c r="AG151" s="506"/>
      <c r="AH151" s="506"/>
      <c r="AI151" s="506"/>
      <c r="AJ151" s="506"/>
      <c r="AK151" s="506"/>
      <c r="AL151" s="506"/>
      <c r="AM151" s="506"/>
      <c r="AN151" s="506"/>
      <c r="AO151" s="506"/>
      <c r="AP151" s="506"/>
      <c r="AQ151" s="506"/>
      <c r="AR151" s="506"/>
      <c r="AS151" s="506"/>
      <c r="AT151" s="506"/>
      <c r="AU151" s="506"/>
      <c r="AV151" s="506"/>
      <c r="AW151" s="506"/>
      <c r="AX151" s="506"/>
      <c r="AY151" s="506"/>
      <c r="AZ151" s="506"/>
      <c r="BA151" s="506"/>
      <c r="BB151" s="506"/>
      <c r="BC151" s="506"/>
      <c r="BD151" s="506"/>
      <c r="BE151" s="506"/>
      <c r="BF151" s="506"/>
      <c r="BG151" s="506"/>
      <c r="BH151" s="506"/>
      <c r="BI151" s="506"/>
      <c r="BJ151" s="506"/>
      <c r="BK151" s="506"/>
      <c r="BL151" s="506"/>
      <c r="BM151" s="506"/>
      <c r="BN151" s="506"/>
      <c r="BO151" s="506"/>
      <c r="BP151" s="506"/>
      <c r="BQ151" s="506"/>
      <c r="BR151" s="506"/>
      <c r="BS151" s="506"/>
      <c r="BT151" s="506"/>
      <c r="BU151" s="506"/>
      <c r="BV151" s="506"/>
      <c r="BW151" s="506"/>
      <c r="BX151" s="506"/>
      <c r="BY151" s="506"/>
      <c r="BZ151" s="506"/>
      <c r="CA151" s="506"/>
      <c r="CB151" s="506"/>
      <c r="CC151" s="506"/>
      <c r="CD151" s="506"/>
      <c r="CE151" s="506"/>
      <c r="CF151" s="506"/>
      <c r="CG151" s="506"/>
      <c r="CH151" s="506"/>
      <c r="CI151" s="506"/>
      <c r="CJ151" s="506"/>
      <c r="CK151" s="506"/>
      <c r="CL151" s="506"/>
      <c r="CM151" s="506"/>
      <c r="CN151" s="506"/>
      <c r="CO151" s="506"/>
      <c r="CP151" s="506"/>
      <c r="CQ151" s="506"/>
      <c r="CR151" s="506"/>
      <c r="CS151" s="506"/>
      <c r="CT151" s="506"/>
      <c r="CU151" s="506"/>
      <c r="CV151" s="506"/>
      <c r="CW151" s="506"/>
      <c r="CX151" s="506"/>
      <c r="CY151" s="506"/>
      <c r="CZ151" s="506"/>
      <c r="DA151" s="506"/>
      <c r="DB151" s="506"/>
      <c r="DC151" s="506"/>
      <c r="DD151" s="506"/>
      <c r="DE151" s="506"/>
      <c r="DF151" s="506"/>
      <c r="DG151" s="506"/>
      <c r="DH151" s="506"/>
      <c r="DI151" s="506"/>
      <c r="DJ151" s="506"/>
      <c r="DK151" s="506"/>
      <c r="DL151" s="506"/>
      <c r="DM151" s="506"/>
      <c r="DN151" s="506"/>
      <c r="DO151" s="506"/>
      <c r="DP151" s="506"/>
      <c r="DQ151" s="506"/>
      <c r="DR151" s="506"/>
      <c r="DS151" s="506"/>
      <c r="DT151" s="506"/>
      <c r="DU151" s="506"/>
      <c r="DV151" s="506"/>
      <c r="DW151" s="506"/>
      <c r="DX151" s="506"/>
      <c r="DY151" s="506"/>
      <c r="DZ151" s="506"/>
      <c r="EA151" s="506"/>
      <c r="EB151" s="506"/>
      <c r="EC151" s="506"/>
      <c r="ED151" s="506"/>
      <c r="EE151" s="506"/>
      <c r="EF151" s="506"/>
      <c r="EG151" s="506"/>
      <c r="EH151" s="506"/>
      <c r="EI151" s="506"/>
    </row>
    <row r="152" spans="1:139" x14ac:dyDescent="0.25">
      <c r="A152" s="505"/>
      <c r="B152" s="496"/>
      <c r="C152" s="496"/>
      <c r="D152" s="496"/>
      <c r="E152" s="506"/>
      <c r="G152" s="506"/>
      <c r="H152" s="506"/>
      <c r="I152" s="506"/>
      <c r="J152" s="506"/>
      <c r="K152" s="506"/>
      <c r="L152" s="506"/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6"/>
      <c r="X152" s="506"/>
      <c r="Y152" s="506"/>
      <c r="Z152" s="506"/>
      <c r="AA152" s="506"/>
      <c r="AB152" s="506"/>
      <c r="AC152" s="506"/>
      <c r="AD152" s="506"/>
      <c r="AE152" s="506"/>
      <c r="AF152" s="506"/>
      <c r="AG152" s="506"/>
      <c r="AH152" s="506"/>
      <c r="AI152" s="506"/>
      <c r="AJ152" s="506"/>
      <c r="AK152" s="506"/>
      <c r="AL152" s="506"/>
      <c r="AM152" s="506"/>
      <c r="AN152" s="506"/>
      <c r="AO152" s="506"/>
      <c r="AP152" s="506"/>
      <c r="AQ152" s="506"/>
      <c r="AR152" s="506"/>
      <c r="AS152" s="506"/>
      <c r="AT152" s="506"/>
      <c r="AU152" s="506"/>
      <c r="AV152" s="506"/>
      <c r="AW152" s="506"/>
      <c r="AX152" s="506"/>
      <c r="AY152" s="506"/>
      <c r="AZ152" s="506"/>
      <c r="BA152" s="506"/>
      <c r="BB152" s="506"/>
      <c r="BC152" s="506"/>
      <c r="BD152" s="506"/>
      <c r="BE152" s="506"/>
      <c r="BF152" s="506"/>
      <c r="BG152" s="506"/>
      <c r="BH152" s="506"/>
      <c r="BI152" s="506"/>
      <c r="BJ152" s="506"/>
      <c r="BK152" s="506"/>
      <c r="BL152" s="506"/>
      <c r="BM152" s="506"/>
      <c r="BN152" s="506"/>
      <c r="BO152" s="506"/>
      <c r="BP152" s="506"/>
      <c r="BQ152" s="506"/>
      <c r="BR152" s="506"/>
      <c r="BS152" s="506"/>
      <c r="BT152" s="506"/>
      <c r="BU152" s="506"/>
      <c r="BV152" s="506"/>
      <c r="BW152" s="506"/>
      <c r="BX152" s="506"/>
      <c r="BY152" s="506"/>
      <c r="BZ152" s="506"/>
      <c r="CA152" s="506"/>
      <c r="CB152" s="506"/>
      <c r="CC152" s="506"/>
      <c r="CD152" s="506"/>
      <c r="CE152" s="506"/>
      <c r="CF152" s="506"/>
      <c r="CG152" s="506"/>
      <c r="CH152" s="506"/>
      <c r="CI152" s="506"/>
      <c r="CJ152" s="506"/>
      <c r="CK152" s="506"/>
      <c r="CL152" s="506"/>
      <c r="CM152" s="506"/>
      <c r="CN152" s="506"/>
      <c r="CO152" s="506"/>
      <c r="CP152" s="506"/>
      <c r="CQ152" s="506"/>
      <c r="CR152" s="506"/>
      <c r="CS152" s="506"/>
      <c r="CT152" s="506"/>
      <c r="CU152" s="506"/>
      <c r="CV152" s="506"/>
      <c r="CW152" s="506"/>
      <c r="CX152" s="506"/>
      <c r="CY152" s="506"/>
      <c r="CZ152" s="506"/>
      <c r="DA152" s="506"/>
      <c r="DB152" s="506"/>
      <c r="DC152" s="506"/>
      <c r="DD152" s="506"/>
      <c r="DE152" s="506"/>
      <c r="DF152" s="506"/>
      <c r="DG152" s="506"/>
      <c r="DH152" s="506"/>
      <c r="DI152" s="506"/>
      <c r="DJ152" s="506"/>
      <c r="DK152" s="506"/>
      <c r="DL152" s="506"/>
      <c r="DM152" s="506"/>
      <c r="DN152" s="506"/>
      <c r="DO152" s="506"/>
      <c r="DP152" s="506"/>
      <c r="DQ152" s="506"/>
      <c r="DR152" s="506"/>
      <c r="DS152" s="506"/>
      <c r="DT152" s="506"/>
      <c r="DU152" s="506"/>
      <c r="DV152" s="506"/>
      <c r="DW152" s="506"/>
      <c r="DX152" s="506"/>
      <c r="DY152" s="506"/>
      <c r="DZ152" s="506"/>
      <c r="EA152" s="506"/>
      <c r="EB152" s="506"/>
      <c r="EC152" s="506"/>
      <c r="ED152" s="506"/>
      <c r="EE152" s="506"/>
      <c r="EF152" s="506"/>
      <c r="EG152" s="506"/>
      <c r="EH152" s="506"/>
      <c r="EI152" s="506"/>
    </row>
    <row r="153" spans="1:139" x14ac:dyDescent="0.25">
      <c r="A153" s="505"/>
      <c r="B153" s="496"/>
      <c r="C153" s="496"/>
      <c r="D153" s="496"/>
      <c r="E153" s="506"/>
      <c r="G153" s="506"/>
      <c r="H153" s="506"/>
      <c r="I153" s="506"/>
      <c r="J153" s="506"/>
      <c r="K153" s="506"/>
      <c r="L153" s="506"/>
      <c r="M153" s="506"/>
      <c r="N153" s="506"/>
      <c r="O153" s="506"/>
      <c r="P153" s="506"/>
      <c r="Q153" s="506"/>
      <c r="R153" s="506"/>
      <c r="S153" s="506"/>
      <c r="T153" s="506"/>
      <c r="U153" s="506"/>
      <c r="V153" s="506"/>
      <c r="W153" s="506"/>
      <c r="X153" s="506"/>
      <c r="Y153" s="506"/>
      <c r="Z153" s="506"/>
      <c r="AA153" s="506"/>
      <c r="AB153" s="506"/>
      <c r="AC153" s="506"/>
      <c r="AD153" s="506"/>
      <c r="AE153" s="506"/>
      <c r="AF153" s="506"/>
      <c r="AG153" s="506"/>
      <c r="AH153" s="506"/>
      <c r="AI153" s="506"/>
      <c r="AJ153" s="506"/>
      <c r="AK153" s="506"/>
      <c r="AL153" s="506"/>
      <c r="AM153" s="506"/>
      <c r="AN153" s="506"/>
      <c r="AO153" s="506"/>
      <c r="AP153" s="506"/>
      <c r="AQ153" s="506"/>
      <c r="AR153" s="506"/>
      <c r="AS153" s="506"/>
      <c r="AT153" s="506"/>
      <c r="AU153" s="506"/>
      <c r="AV153" s="506"/>
      <c r="AW153" s="506"/>
      <c r="AX153" s="506"/>
      <c r="AY153" s="506"/>
      <c r="AZ153" s="506"/>
      <c r="BA153" s="506"/>
      <c r="BB153" s="506"/>
      <c r="BC153" s="506"/>
      <c r="BD153" s="506"/>
      <c r="BE153" s="506"/>
      <c r="BF153" s="506"/>
      <c r="BG153" s="506"/>
      <c r="BH153" s="506"/>
      <c r="BI153" s="506"/>
      <c r="BJ153" s="506"/>
      <c r="BK153" s="506"/>
      <c r="BL153" s="506"/>
      <c r="BM153" s="506"/>
      <c r="BN153" s="506"/>
      <c r="BO153" s="506"/>
      <c r="BP153" s="506"/>
      <c r="BQ153" s="506"/>
      <c r="BR153" s="506"/>
      <c r="BS153" s="506"/>
      <c r="BT153" s="506"/>
      <c r="BU153" s="506"/>
      <c r="BV153" s="506"/>
      <c r="BW153" s="506"/>
      <c r="BX153" s="506"/>
      <c r="BY153" s="506"/>
      <c r="BZ153" s="506"/>
      <c r="CA153" s="506"/>
      <c r="CB153" s="506"/>
      <c r="CC153" s="506"/>
      <c r="CD153" s="506"/>
      <c r="CE153" s="506"/>
      <c r="CF153" s="506"/>
      <c r="CG153" s="506"/>
      <c r="CH153" s="506"/>
      <c r="CI153" s="506"/>
      <c r="CJ153" s="506"/>
      <c r="CK153" s="506"/>
      <c r="CL153" s="506"/>
      <c r="CM153" s="506"/>
      <c r="CN153" s="506"/>
      <c r="CO153" s="506"/>
      <c r="CP153" s="506"/>
      <c r="CQ153" s="506"/>
      <c r="CR153" s="506"/>
      <c r="CS153" s="506"/>
      <c r="CT153" s="506"/>
      <c r="CU153" s="506"/>
      <c r="CV153" s="506"/>
      <c r="CW153" s="506"/>
      <c r="CX153" s="506"/>
      <c r="CY153" s="506"/>
      <c r="CZ153" s="506"/>
      <c r="DA153" s="506"/>
      <c r="DB153" s="506"/>
      <c r="DC153" s="506"/>
      <c r="DD153" s="506"/>
      <c r="DE153" s="506"/>
      <c r="DF153" s="506"/>
      <c r="DG153" s="506"/>
      <c r="DH153" s="506"/>
      <c r="DI153" s="506"/>
      <c r="DJ153" s="506"/>
      <c r="DK153" s="506"/>
      <c r="DL153" s="506"/>
      <c r="DM153" s="506"/>
      <c r="DN153" s="506"/>
      <c r="DO153" s="506"/>
      <c r="DP153" s="506"/>
      <c r="DQ153" s="506"/>
      <c r="DR153" s="506"/>
      <c r="DS153" s="506"/>
      <c r="DT153" s="506"/>
      <c r="DU153" s="506"/>
      <c r="DV153" s="506"/>
      <c r="DW153" s="506"/>
      <c r="DX153" s="506"/>
      <c r="DY153" s="506"/>
      <c r="DZ153" s="506"/>
      <c r="EA153" s="506"/>
      <c r="EB153" s="506"/>
      <c r="EC153" s="506"/>
      <c r="ED153" s="506"/>
      <c r="EE153" s="506"/>
      <c r="EF153" s="506"/>
      <c r="EG153" s="506"/>
      <c r="EH153" s="506"/>
      <c r="EI153" s="506"/>
    </row>
    <row r="154" spans="1:139" x14ac:dyDescent="0.25">
      <c r="A154" s="505"/>
      <c r="B154" s="496"/>
      <c r="C154" s="496"/>
      <c r="D154" s="496"/>
      <c r="E154" s="506"/>
      <c r="G154" s="506"/>
      <c r="H154" s="506"/>
      <c r="I154" s="506"/>
      <c r="J154" s="506"/>
      <c r="K154" s="506"/>
      <c r="L154" s="506"/>
      <c r="M154" s="506"/>
      <c r="N154" s="506"/>
      <c r="O154" s="506"/>
      <c r="P154" s="506"/>
      <c r="Q154" s="506"/>
      <c r="R154" s="506"/>
      <c r="S154" s="506"/>
      <c r="T154" s="506"/>
      <c r="U154" s="506"/>
      <c r="V154" s="506"/>
      <c r="W154" s="506"/>
      <c r="X154" s="506"/>
      <c r="Y154" s="506"/>
      <c r="Z154" s="506"/>
      <c r="AA154" s="506"/>
      <c r="AB154" s="506"/>
      <c r="AC154" s="506"/>
      <c r="AD154" s="506"/>
      <c r="AE154" s="506"/>
      <c r="AF154" s="506"/>
      <c r="AG154" s="506"/>
      <c r="AH154" s="506"/>
      <c r="AI154" s="506"/>
      <c r="AJ154" s="506"/>
      <c r="AK154" s="506"/>
      <c r="AL154" s="506"/>
      <c r="AM154" s="506"/>
      <c r="AN154" s="506"/>
      <c r="AO154" s="506"/>
      <c r="AP154" s="506"/>
      <c r="AQ154" s="506"/>
      <c r="AR154" s="506"/>
      <c r="AS154" s="506"/>
      <c r="AT154" s="506"/>
      <c r="AU154" s="506"/>
      <c r="AV154" s="506"/>
      <c r="AW154" s="506"/>
      <c r="AX154" s="506"/>
      <c r="AY154" s="506"/>
      <c r="AZ154" s="506"/>
      <c r="BA154" s="506"/>
      <c r="BB154" s="506"/>
      <c r="BC154" s="506"/>
      <c r="BD154" s="506"/>
      <c r="BE154" s="506"/>
      <c r="BF154" s="506"/>
      <c r="BG154" s="506"/>
      <c r="BH154" s="506"/>
      <c r="BI154" s="506"/>
      <c r="BJ154" s="506"/>
      <c r="BK154" s="506"/>
      <c r="BL154" s="506"/>
      <c r="BM154" s="506"/>
      <c r="BN154" s="506"/>
      <c r="BO154" s="506"/>
      <c r="BP154" s="506"/>
      <c r="BQ154" s="506"/>
      <c r="BR154" s="506"/>
      <c r="BS154" s="506"/>
      <c r="BT154" s="506"/>
      <c r="BU154" s="506"/>
      <c r="BV154" s="506"/>
      <c r="BW154" s="506"/>
      <c r="BX154" s="506"/>
      <c r="BY154" s="506"/>
      <c r="BZ154" s="506"/>
      <c r="CA154" s="506"/>
      <c r="CB154" s="506"/>
      <c r="CC154" s="506"/>
      <c r="CD154" s="506"/>
      <c r="CE154" s="506"/>
      <c r="CF154" s="506"/>
      <c r="CG154" s="506"/>
      <c r="CH154" s="506"/>
      <c r="CI154" s="506"/>
      <c r="CJ154" s="506"/>
      <c r="CK154" s="506"/>
      <c r="CL154" s="506"/>
      <c r="CM154" s="506"/>
      <c r="CN154" s="506"/>
      <c r="CO154" s="506"/>
      <c r="CP154" s="506"/>
      <c r="CQ154" s="506"/>
      <c r="CR154" s="506"/>
      <c r="CS154" s="506"/>
      <c r="CT154" s="506"/>
      <c r="CU154" s="506"/>
      <c r="CV154" s="506"/>
      <c r="CW154" s="506"/>
      <c r="CX154" s="506"/>
      <c r="CY154" s="506"/>
      <c r="CZ154" s="506"/>
      <c r="DA154" s="506"/>
      <c r="DB154" s="506"/>
      <c r="DC154" s="506"/>
      <c r="DD154" s="506"/>
      <c r="DE154" s="506"/>
      <c r="DF154" s="506"/>
      <c r="DG154" s="506"/>
      <c r="DH154" s="506"/>
      <c r="DI154" s="506"/>
      <c r="DJ154" s="506"/>
      <c r="DK154" s="506"/>
      <c r="DL154" s="506"/>
      <c r="DM154" s="506"/>
      <c r="DN154" s="506"/>
      <c r="DO154" s="506"/>
      <c r="DP154" s="506"/>
      <c r="DQ154" s="506"/>
      <c r="DR154" s="506"/>
      <c r="DS154" s="506"/>
      <c r="DT154" s="506"/>
      <c r="DU154" s="506"/>
      <c r="DV154" s="506"/>
      <c r="DW154" s="506"/>
      <c r="DX154" s="506"/>
      <c r="DY154" s="506"/>
      <c r="DZ154" s="506"/>
      <c r="EA154" s="506"/>
      <c r="EB154" s="506"/>
      <c r="EC154" s="506"/>
      <c r="ED154" s="506"/>
      <c r="EE154" s="506"/>
      <c r="EF154" s="506"/>
      <c r="EG154" s="506"/>
      <c r="EH154" s="506"/>
      <c r="EI154" s="506"/>
    </row>
    <row r="155" spans="1:139" x14ac:dyDescent="0.25">
      <c r="A155" s="505"/>
      <c r="B155" s="496"/>
      <c r="C155" s="496"/>
      <c r="D155" s="496"/>
      <c r="E155" s="506"/>
      <c r="G155" s="506"/>
      <c r="H155" s="506"/>
      <c r="I155" s="506"/>
      <c r="J155" s="506"/>
      <c r="K155" s="506"/>
      <c r="L155" s="506"/>
      <c r="M155" s="506"/>
      <c r="N155" s="506"/>
      <c r="O155" s="506"/>
      <c r="P155" s="506"/>
      <c r="Q155" s="506"/>
      <c r="R155" s="506"/>
      <c r="S155" s="506"/>
      <c r="T155" s="506"/>
      <c r="U155" s="506"/>
      <c r="V155" s="506"/>
      <c r="W155" s="506"/>
      <c r="X155" s="506"/>
      <c r="Y155" s="506"/>
      <c r="Z155" s="506"/>
      <c r="AA155" s="506"/>
      <c r="AB155" s="506"/>
      <c r="AC155" s="506"/>
      <c r="AD155" s="506"/>
      <c r="AE155" s="506"/>
      <c r="AF155" s="506"/>
      <c r="AG155" s="506"/>
      <c r="AH155" s="506"/>
      <c r="AI155" s="506"/>
      <c r="AJ155" s="506"/>
      <c r="AK155" s="506"/>
      <c r="AL155" s="506"/>
      <c r="AM155" s="506"/>
      <c r="AN155" s="506"/>
      <c r="AO155" s="506"/>
      <c r="AP155" s="506"/>
      <c r="AQ155" s="506"/>
      <c r="AR155" s="506"/>
      <c r="AS155" s="506"/>
      <c r="AT155" s="506"/>
      <c r="AU155" s="506"/>
      <c r="AV155" s="506"/>
      <c r="AW155" s="506"/>
      <c r="AX155" s="506"/>
      <c r="AY155" s="506"/>
      <c r="AZ155" s="506"/>
      <c r="BA155" s="506"/>
      <c r="BB155" s="506"/>
      <c r="BC155" s="506"/>
      <c r="BD155" s="506"/>
      <c r="BE155" s="506"/>
      <c r="BF155" s="506"/>
      <c r="BG155" s="506"/>
      <c r="BH155" s="506"/>
      <c r="BI155" s="506"/>
      <c r="BJ155" s="506"/>
      <c r="BK155" s="506"/>
      <c r="BL155" s="506"/>
      <c r="BM155" s="506"/>
      <c r="BN155" s="506"/>
      <c r="BO155" s="506"/>
      <c r="BP155" s="506"/>
      <c r="BQ155" s="506"/>
      <c r="BR155" s="506"/>
      <c r="BS155" s="506"/>
      <c r="BT155" s="506"/>
      <c r="BU155" s="506"/>
      <c r="BV155" s="506"/>
      <c r="BW155" s="506"/>
      <c r="BX155" s="506"/>
      <c r="BY155" s="506"/>
      <c r="BZ155" s="506"/>
      <c r="CA155" s="506"/>
      <c r="CB155" s="506"/>
      <c r="CC155" s="506"/>
      <c r="CD155" s="506"/>
      <c r="CE155" s="506"/>
      <c r="CF155" s="506"/>
      <c r="CG155" s="506"/>
      <c r="CH155" s="506"/>
      <c r="CI155" s="506"/>
      <c r="CJ155" s="506"/>
      <c r="CK155" s="506"/>
      <c r="CL155" s="506"/>
      <c r="CM155" s="506"/>
      <c r="CN155" s="506"/>
      <c r="CO155" s="506"/>
      <c r="CP155" s="506"/>
      <c r="CQ155" s="506"/>
      <c r="CR155" s="506"/>
      <c r="CS155" s="506"/>
      <c r="CT155" s="506"/>
      <c r="CU155" s="506"/>
      <c r="CV155" s="506"/>
      <c r="CW155" s="506"/>
      <c r="CX155" s="506"/>
      <c r="CY155" s="506"/>
      <c r="CZ155" s="506"/>
      <c r="DA155" s="506"/>
      <c r="DB155" s="506"/>
      <c r="DC155" s="506"/>
      <c r="DD155" s="506"/>
      <c r="DE155" s="506"/>
      <c r="DF155" s="506"/>
      <c r="DG155" s="506"/>
      <c r="DH155" s="506"/>
      <c r="DI155" s="506"/>
      <c r="DJ155" s="506"/>
      <c r="DK155" s="506"/>
      <c r="DL155" s="506"/>
      <c r="DM155" s="506"/>
      <c r="DN155" s="506"/>
      <c r="DO155" s="506"/>
      <c r="DP155" s="506"/>
      <c r="DQ155" s="506"/>
      <c r="DR155" s="506"/>
      <c r="DS155" s="506"/>
      <c r="DT155" s="506"/>
      <c r="DU155" s="506"/>
      <c r="DV155" s="506"/>
      <c r="DW155" s="506"/>
      <c r="DX155" s="506"/>
      <c r="DY155" s="506"/>
      <c r="DZ155" s="506"/>
      <c r="EA155" s="506"/>
      <c r="EB155" s="506"/>
      <c r="EC155" s="506"/>
      <c r="ED155" s="506"/>
      <c r="EE155" s="506"/>
      <c r="EF155" s="506"/>
      <c r="EG155" s="506"/>
      <c r="EH155" s="506"/>
      <c r="EI155" s="506"/>
    </row>
    <row r="156" spans="1:139" x14ac:dyDescent="0.25">
      <c r="A156" s="505"/>
      <c r="B156" s="496"/>
      <c r="C156" s="496"/>
      <c r="D156" s="496"/>
      <c r="E156" s="506"/>
      <c r="G156" s="506"/>
      <c r="H156" s="506"/>
      <c r="I156" s="506"/>
      <c r="J156" s="506"/>
      <c r="K156" s="506"/>
      <c r="L156" s="506"/>
      <c r="M156" s="506"/>
      <c r="N156" s="506"/>
      <c r="O156" s="506"/>
      <c r="P156" s="506"/>
      <c r="Q156" s="506"/>
      <c r="R156" s="506"/>
      <c r="S156" s="506"/>
      <c r="T156" s="506"/>
      <c r="U156" s="506"/>
      <c r="V156" s="506"/>
      <c r="W156" s="506"/>
      <c r="X156" s="506"/>
      <c r="Y156" s="506"/>
      <c r="Z156" s="506"/>
      <c r="AA156" s="506"/>
      <c r="AB156" s="506"/>
      <c r="AC156" s="506"/>
      <c r="AD156" s="506"/>
      <c r="AE156" s="506"/>
      <c r="AF156" s="506"/>
      <c r="AG156" s="506"/>
      <c r="AH156" s="506"/>
      <c r="AI156" s="506"/>
      <c r="AJ156" s="506"/>
      <c r="AK156" s="506"/>
      <c r="AL156" s="506"/>
      <c r="AM156" s="506"/>
      <c r="AN156" s="506"/>
      <c r="AO156" s="506"/>
      <c r="AP156" s="506"/>
      <c r="AQ156" s="506"/>
      <c r="AR156" s="506"/>
      <c r="AS156" s="506"/>
      <c r="AT156" s="506"/>
      <c r="AU156" s="506"/>
      <c r="AV156" s="506"/>
      <c r="AW156" s="506"/>
      <c r="AX156" s="506"/>
      <c r="AY156" s="506"/>
      <c r="AZ156" s="506"/>
      <c r="BA156" s="506"/>
      <c r="BB156" s="506"/>
      <c r="BC156" s="506"/>
      <c r="BD156" s="506"/>
      <c r="BE156" s="506"/>
      <c r="BF156" s="506"/>
      <c r="BG156" s="506"/>
      <c r="BH156" s="506"/>
      <c r="BI156" s="506"/>
      <c r="BJ156" s="506"/>
      <c r="BK156" s="506"/>
      <c r="BL156" s="506"/>
      <c r="BM156" s="506"/>
      <c r="BN156" s="506"/>
      <c r="BO156" s="506"/>
      <c r="BP156" s="506"/>
      <c r="BQ156" s="506"/>
      <c r="BR156" s="506"/>
      <c r="BS156" s="506"/>
      <c r="BT156" s="506"/>
      <c r="BU156" s="506"/>
      <c r="BV156" s="506"/>
      <c r="BW156" s="506"/>
      <c r="BX156" s="506"/>
      <c r="BY156" s="506"/>
      <c r="BZ156" s="506"/>
      <c r="CA156" s="506"/>
      <c r="CB156" s="506"/>
      <c r="CC156" s="506"/>
      <c r="CD156" s="506"/>
      <c r="CE156" s="506"/>
      <c r="CF156" s="506"/>
      <c r="CG156" s="506"/>
      <c r="CH156" s="506"/>
      <c r="CI156" s="506"/>
      <c r="CJ156" s="506"/>
      <c r="CK156" s="506"/>
      <c r="CL156" s="506"/>
      <c r="CM156" s="506"/>
      <c r="CN156" s="506"/>
      <c r="CO156" s="506"/>
      <c r="CP156" s="506"/>
      <c r="CQ156" s="506"/>
      <c r="CR156" s="506"/>
      <c r="CS156" s="506"/>
      <c r="CT156" s="506"/>
      <c r="CU156" s="506"/>
      <c r="CV156" s="506"/>
      <c r="CW156" s="506"/>
      <c r="CX156" s="506"/>
      <c r="CY156" s="506"/>
      <c r="CZ156" s="506"/>
      <c r="DA156" s="506"/>
      <c r="DB156" s="506"/>
      <c r="DC156" s="506"/>
      <c r="DD156" s="506"/>
      <c r="DE156" s="506"/>
      <c r="DF156" s="506"/>
      <c r="DG156" s="506"/>
      <c r="DH156" s="506"/>
      <c r="DI156" s="506"/>
      <c r="DJ156" s="506"/>
      <c r="DK156" s="506"/>
      <c r="DL156" s="506"/>
      <c r="DM156" s="506"/>
      <c r="DN156" s="506"/>
      <c r="DO156" s="506"/>
      <c r="DP156" s="506"/>
      <c r="DQ156" s="506"/>
      <c r="DR156" s="506"/>
      <c r="DS156" s="506"/>
      <c r="DT156" s="506"/>
      <c r="DU156" s="506"/>
      <c r="DV156" s="506"/>
      <c r="DW156" s="506"/>
      <c r="DX156" s="506"/>
      <c r="DY156" s="506"/>
      <c r="DZ156" s="506"/>
      <c r="EA156" s="506"/>
      <c r="EB156" s="506"/>
      <c r="EC156" s="506"/>
      <c r="ED156" s="506"/>
      <c r="EE156" s="506"/>
      <c r="EF156" s="506"/>
      <c r="EG156" s="506"/>
      <c r="EH156" s="506"/>
      <c r="EI156" s="506"/>
    </row>
    <row r="157" spans="1:139" x14ac:dyDescent="0.25">
      <c r="A157" s="505"/>
      <c r="B157" s="496"/>
      <c r="C157" s="496"/>
      <c r="D157" s="496"/>
      <c r="E157" s="506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06"/>
      <c r="R157" s="506"/>
      <c r="S157" s="506"/>
      <c r="T157" s="506"/>
      <c r="U157" s="506"/>
      <c r="V157" s="506"/>
      <c r="W157" s="506"/>
      <c r="X157" s="506"/>
      <c r="Y157" s="506"/>
      <c r="Z157" s="506"/>
      <c r="AA157" s="506"/>
      <c r="AB157" s="506"/>
      <c r="AC157" s="506"/>
      <c r="AD157" s="506"/>
      <c r="AE157" s="506"/>
      <c r="AF157" s="506"/>
      <c r="AG157" s="506"/>
      <c r="AH157" s="506"/>
      <c r="AI157" s="506"/>
      <c r="AJ157" s="506"/>
      <c r="AK157" s="506"/>
      <c r="AL157" s="506"/>
      <c r="AM157" s="506"/>
      <c r="AN157" s="506"/>
      <c r="AO157" s="506"/>
      <c r="AP157" s="506"/>
      <c r="AQ157" s="506"/>
      <c r="AR157" s="506"/>
      <c r="AS157" s="506"/>
      <c r="AT157" s="506"/>
      <c r="AU157" s="506"/>
      <c r="AV157" s="506"/>
      <c r="AW157" s="506"/>
      <c r="AX157" s="506"/>
      <c r="AY157" s="506"/>
      <c r="AZ157" s="506"/>
      <c r="BA157" s="506"/>
      <c r="BB157" s="506"/>
      <c r="BC157" s="506"/>
      <c r="BD157" s="506"/>
      <c r="BE157" s="506"/>
      <c r="BF157" s="506"/>
      <c r="BG157" s="506"/>
      <c r="BH157" s="506"/>
      <c r="BI157" s="506"/>
      <c r="BJ157" s="506"/>
      <c r="BK157" s="506"/>
      <c r="BL157" s="506"/>
      <c r="BM157" s="506"/>
      <c r="BN157" s="506"/>
      <c r="BO157" s="506"/>
      <c r="BP157" s="506"/>
      <c r="BQ157" s="506"/>
      <c r="BR157" s="506"/>
      <c r="BS157" s="506"/>
      <c r="BT157" s="506"/>
      <c r="BU157" s="506"/>
      <c r="BV157" s="506"/>
      <c r="BW157" s="506"/>
      <c r="BX157" s="506"/>
      <c r="BY157" s="506"/>
      <c r="BZ157" s="506"/>
      <c r="CA157" s="506"/>
      <c r="CB157" s="506"/>
      <c r="CC157" s="506"/>
      <c r="CD157" s="506"/>
      <c r="CE157" s="506"/>
      <c r="CF157" s="506"/>
      <c r="CG157" s="506"/>
      <c r="CH157" s="506"/>
      <c r="CI157" s="506"/>
      <c r="CJ157" s="506"/>
      <c r="CK157" s="506"/>
      <c r="CL157" s="506"/>
      <c r="CM157" s="506"/>
      <c r="CN157" s="506"/>
      <c r="CO157" s="506"/>
      <c r="CP157" s="506"/>
      <c r="CQ157" s="506"/>
      <c r="CR157" s="506"/>
      <c r="CS157" s="506"/>
      <c r="CT157" s="506"/>
      <c r="CU157" s="506"/>
      <c r="CV157" s="506"/>
      <c r="CW157" s="506"/>
      <c r="CX157" s="506"/>
      <c r="CY157" s="506"/>
      <c r="CZ157" s="506"/>
      <c r="DA157" s="506"/>
      <c r="DB157" s="506"/>
      <c r="DC157" s="506"/>
      <c r="DD157" s="506"/>
      <c r="DE157" s="506"/>
      <c r="DF157" s="506"/>
      <c r="DG157" s="506"/>
      <c r="DH157" s="506"/>
      <c r="DI157" s="506"/>
      <c r="DJ157" s="506"/>
      <c r="DK157" s="506"/>
      <c r="DL157" s="506"/>
      <c r="DM157" s="506"/>
      <c r="DN157" s="506"/>
      <c r="DO157" s="506"/>
      <c r="DP157" s="506"/>
      <c r="DQ157" s="506"/>
      <c r="DR157" s="506"/>
      <c r="DS157" s="506"/>
      <c r="DT157" s="506"/>
      <c r="DU157" s="506"/>
      <c r="DV157" s="506"/>
      <c r="DW157" s="506"/>
      <c r="DX157" s="506"/>
      <c r="DY157" s="506"/>
      <c r="DZ157" s="506"/>
      <c r="EA157" s="506"/>
      <c r="EB157" s="506"/>
      <c r="EC157" s="506"/>
      <c r="ED157" s="506"/>
      <c r="EE157" s="506"/>
      <c r="EF157" s="506"/>
      <c r="EG157" s="506"/>
      <c r="EH157" s="506"/>
      <c r="EI157" s="506"/>
    </row>
    <row r="158" spans="1:139" x14ac:dyDescent="0.25">
      <c r="A158" s="505"/>
      <c r="B158" s="496"/>
      <c r="C158" s="496"/>
      <c r="D158" s="496"/>
      <c r="E158" s="506"/>
      <c r="G158" s="506"/>
      <c r="H158" s="506"/>
      <c r="I158" s="506"/>
      <c r="J158" s="506"/>
      <c r="K158" s="506"/>
      <c r="L158" s="506"/>
      <c r="M158" s="506"/>
      <c r="N158" s="506"/>
      <c r="O158" s="506"/>
      <c r="P158" s="506"/>
      <c r="Q158" s="506"/>
      <c r="R158" s="506"/>
      <c r="S158" s="506"/>
      <c r="T158" s="506"/>
      <c r="U158" s="506"/>
      <c r="V158" s="506"/>
      <c r="W158" s="506"/>
      <c r="X158" s="506"/>
      <c r="Y158" s="506"/>
      <c r="Z158" s="506"/>
      <c r="AA158" s="506"/>
      <c r="AB158" s="506"/>
      <c r="AC158" s="506"/>
      <c r="AD158" s="506"/>
      <c r="AE158" s="506"/>
      <c r="AF158" s="506"/>
      <c r="AG158" s="506"/>
      <c r="AH158" s="506"/>
      <c r="AI158" s="506"/>
      <c r="AJ158" s="506"/>
      <c r="AK158" s="506"/>
      <c r="AL158" s="506"/>
      <c r="AM158" s="506"/>
      <c r="AN158" s="506"/>
      <c r="AO158" s="506"/>
      <c r="AP158" s="506"/>
      <c r="AQ158" s="506"/>
      <c r="AR158" s="506"/>
      <c r="AS158" s="506"/>
      <c r="AT158" s="506"/>
      <c r="AU158" s="506"/>
      <c r="AV158" s="506"/>
      <c r="AW158" s="506"/>
      <c r="AX158" s="506"/>
      <c r="AY158" s="506"/>
      <c r="AZ158" s="506"/>
      <c r="BA158" s="506"/>
      <c r="BB158" s="506"/>
      <c r="BC158" s="506"/>
      <c r="BD158" s="506"/>
      <c r="BE158" s="506"/>
      <c r="BF158" s="506"/>
      <c r="BG158" s="506"/>
      <c r="BH158" s="506"/>
      <c r="BI158" s="506"/>
      <c r="BJ158" s="506"/>
      <c r="BK158" s="506"/>
      <c r="BL158" s="506"/>
      <c r="BM158" s="506"/>
      <c r="BN158" s="506"/>
      <c r="BO158" s="506"/>
      <c r="BP158" s="506"/>
      <c r="BQ158" s="506"/>
      <c r="BR158" s="506"/>
      <c r="BS158" s="506"/>
      <c r="BT158" s="506"/>
      <c r="BU158" s="506"/>
      <c r="BV158" s="506"/>
      <c r="BW158" s="506"/>
      <c r="BX158" s="506"/>
      <c r="BY158" s="506"/>
      <c r="BZ158" s="506"/>
      <c r="CA158" s="506"/>
      <c r="CB158" s="506"/>
      <c r="CC158" s="506"/>
      <c r="CD158" s="506"/>
      <c r="CE158" s="506"/>
      <c r="CF158" s="506"/>
      <c r="CG158" s="506"/>
      <c r="CH158" s="506"/>
      <c r="CI158" s="506"/>
      <c r="CJ158" s="506"/>
      <c r="CK158" s="506"/>
      <c r="CL158" s="506"/>
      <c r="CM158" s="506"/>
      <c r="CN158" s="506"/>
      <c r="CO158" s="506"/>
      <c r="CP158" s="506"/>
      <c r="CQ158" s="506"/>
      <c r="CR158" s="506"/>
      <c r="CS158" s="506"/>
      <c r="CT158" s="506"/>
      <c r="CU158" s="506"/>
      <c r="CV158" s="506"/>
      <c r="CW158" s="506"/>
      <c r="CX158" s="506"/>
      <c r="CY158" s="506"/>
      <c r="CZ158" s="506"/>
      <c r="DA158" s="506"/>
      <c r="DB158" s="506"/>
      <c r="DC158" s="506"/>
      <c r="DD158" s="506"/>
      <c r="DE158" s="506"/>
      <c r="DF158" s="506"/>
      <c r="DG158" s="506"/>
      <c r="DH158" s="506"/>
      <c r="DI158" s="506"/>
      <c r="DJ158" s="506"/>
      <c r="DK158" s="506"/>
      <c r="DL158" s="506"/>
      <c r="DM158" s="506"/>
      <c r="DN158" s="506"/>
      <c r="DO158" s="506"/>
      <c r="DP158" s="506"/>
      <c r="DQ158" s="506"/>
      <c r="DR158" s="506"/>
      <c r="DS158" s="506"/>
      <c r="DT158" s="506"/>
      <c r="DU158" s="506"/>
      <c r="DV158" s="506"/>
      <c r="DW158" s="506"/>
      <c r="DX158" s="506"/>
      <c r="DY158" s="506"/>
      <c r="DZ158" s="506"/>
      <c r="EA158" s="506"/>
      <c r="EB158" s="506"/>
      <c r="EC158" s="506"/>
      <c r="ED158" s="506"/>
      <c r="EE158" s="506"/>
      <c r="EF158" s="506"/>
      <c r="EG158" s="506"/>
      <c r="EH158" s="506"/>
      <c r="EI158" s="506"/>
    </row>
    <row r="159" spans="1:139" x14ac:dyDescent="0.25">
      <c r="A159" s="505"/>
      <c r="B159" s="496"/>
      <c r="C159" s="496"/>
      <c r="D159" s="496"/>
      <c r="E159" s="506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506"/>
      <c r="U159" s="506"/>
      <c r="V159" s="506"/>
      <c r="W159" s="506"/>
      <c r="X159" s="506"/>
      <c r="Y159" s="506"/>
      <c r="Z159" s="506"/>
      <c r="AA159" s="506"/>
      <c r="AB159" s="506"/>
      <c r="AC159" s="506"/>
      <c r="AD159" s="506"/>
      <c r="AE159" s="506"/>
      <c r="AF159" s="506"/>
      <c r="AG159" s="506"/>
      <c r="AH159" s="506"/>
      <c r="AI159" s="506"/>
      <c r="AJ159" s="506"/>
      <c r="AK159" s="506"/>
      <c r="AL159" s="506"/>
      <c r="AM159" s="506"/>
      <c r="AN159" s="506"/>
      <c r="AO159" s="506"/>
      <c r="AP159" s="506"/>
      <c r="AQ159" s="506"/>
      <c r="AR159" s="506"/>
      <c r="AS159" s="506"/>
      <c r="AT159" s="506"/>
      <c r="AU159" s="506"/>
      <c r="AV159" s="506"/>
      <c r="AW159" s="506"/>
      <c r="AX159" s="506"/>
      <c r="AY159" s="506"/>
      <c r="AZ159" s="506"/>
      <c r="BA159" s="506"/>
      <c r="BB159" s="506"/>
      <c r="BC159" s="506"/>
      <c r="BD159" s="506"/>
      <c r="BE159" s="506"/>
      <c r="BF159" s="506"/>
      <c r="BG159" s="506"/>
      <c r="BH159" s="506"/>
      <c r="BI159" s="506"/>
      <c r="BJ159" s="506"/>
      <c r="BK159" s="506"/>
      <c r="BL159" s="506"/>
      <c r="BM159" s="506"/>
      <c r="BN159" s="506"/>
      <c r="BO159" s="506"/>
      <c r="BP159" s="506"/>
      <c r="BQ159" s="506"/>
      <c r="BR159" s="506"/>
      <c r="BS159" s="506"/>
      <c r="BT159" s="506"/>
      <c r="BU159" s="506"/>
      <c r="BV159" s="506"/>
      <c r="BW159" s="506"/>
      <c r="BX159" s="506"/>
      <c r="BY159" s="506"/>
      <c r="BZ159" s="506"/>
      <c r="CA159" s="506"/>
      <c r="CB159" s="506"/>
      <c r="CC159" s="506"/>
      <c r="CD159" s="506"/>
      <c r="CE159" s="506"/>
      <c r="CF159" s="506"/>
      <c r="CG159" s="506"/>
      <c r="CH159" s="506"/>
      <c r="CI159" s="506"/>
      <c r="CJ159" s="506"/>
      <c r="CK159" s="506"/>
      <c r="CL159" s="506"/>
      <c r="CM159" s="506"/>
      <c r="CN159" s="506"/>
      <c r="CO159" s="506"/>
      <c r="CP159" s="506"/>
      <c r="CQ159" s="506"/>
      <c r="CR159" s="506"/>
      <c r="CS159" s="506"/>
      <c r="CT159" s="506"/>
      <c r="CU159" s="506"/>
      <c r="CV159" s="506"/>
      <c r="CW159" s="506"/>
      <c r="CX159" s="506"/>
      <c r="CY159" s="506"/>
      <c r="CZ159" s="506"/>
      <c r="DA159" s="506"/>
      <c r="DB159" s="506"/>
      <c r="DC159" s="506"/>
      <c r="DD159" s="506"/>
      <c r="DE159" s="506"/>
      <c r="DF159" s="506"/>
      <c r="DG159" s="506"/>
      <c r="DH159" s="506"/>
      <c r="DI159" s="506"/>
      <c r="DJ159" s="506"/>
      <c r="DK159" s="506"/>
      <c r="DL159" s="506"/>
      <c r="DM159" s="506"/>
      <c r="DN159" s="506"/>
      <c r="DO159" s="506"/>
      <c r="DP159" s="506"/>
      <c r="DQ159" s="506"/>
      <c r="DR159" s="506"/>
      <c r="DS159" s="506"/>
      <c r="DT159" s="506"/>
      <c r="DU159" s="506"/>
      <c r="DV159" s="506"/>
      <c r="DW159" s="506"/>
      <c r="DX159" s="506"/>
      <c r="DY159" s="506"/>
      <c r="DZ159" s="506"/>
      <c r="EA159" s="506"/>
      <c r="EB159" s="506"/>
      <c r="EC159" s="506"/>
      <c r="ED159" s="506"/>
      <c r="EE159" s="506"/>
      <c r="EF159" s="506"/>
      <c r="EG159" s="506"/>
      <c r="EH159" s="506"/>
      <c r="EI159" s="506"/>
    </row>
    <row r="160" spans="1:139" x14ac:dyDescent="0.25">
      <c r="A160" s="505"/>
      <c r="B160" s="496"/>
      <c r="C160" s="496"/>
      <c r="D160" s="496"/>
      <c r="E160" s="506"/>
      <c r="G160" s="506"/>
      <c r="H160" s="506"/>
      <c r="I160" s="506"/>
      <c r="J160" s="506"/>
      <c r="K160" s="506"/>
      <c r="L160" s="506"/>
      <c r="M160" s="506"/>
      <c r="N160" s="506"/>
      <c r="O160" s="506"/>
      <c r="P160" s="506"/>
      <c r="Q160" s="506"/>
      <c r="R160" s="506"/>
      <c r="S160" s="506"/>
      <c r="T160" s="506"/>
      <c r="U160" s="506"/>
      <c r="V160" s="506"/>
      <c r="W160" s="506"/>
      <c r="X160" s="506"/>
      <c r="Y160" s="506"/>
      <c r="Z160" s="506"/>
      <c r="AA160" s="506"/>
      <c r="AB160" s="506"/>
      <c r="AC160" s="506"/>
      <c r="AD160" s="506"/>
      <c r="AE160" s="506"/>
      <c r="AF160" s="506"/>
      <c r="AG160" s="506"/>
      <c r="AH160" s="506"/>
      <c r="AI160" s="506"/>
      <c r="AJ160" s="506"/>
      <c r="AK160" s="506"/>
      <c r="AL160" s="506"/>
      <c r="AM160" s="506"/>
      <c r="AN160" s="506"/>
      <c r="AO160" s="506"/>
      <c r="AP160" s="506"/>
      <c r="AQ160" s="506"/>
      <c r="AR160" s="506"/>
      <c r="AS160" s="506"/>
      <c r="AT160" s="506"/>
      <c r="AU160" s="506"/>
      <c r="AV160" s="506"/>
      <c r="AW160" s="506"/>
      <c r="AX160" s="506"/>
      <c r="AY160" s="506"/>
      <c r="AZ160" s="506"/>
      <c r="BA160" s="506"/>
      <c r="BB160" s="506"/>
      <c r="BC160" s="506"/>
      <c r="BD160" s="506"/>
      <c r="BE160" s="506"/>
      <c r="BF160" s="506"/>
      <c r="BG160" s="506"/>
      <c r="BH160" s="506"/>
      <c r="BI160" s="506"/>
      <c r="BJ160" s="506"/>
      <c r="BK160" s="506"/>
      <c r="BL160" s="506"/>
      <c r="BM160" s="506"/>
      <c r="BN160" s="506"/>
      <c r="BO160" s="506"/>
      <c r="BP160" s="506"/>
      <c r="BQ160" s="506"/>
      <c r="BR160" s="506"/>
      <c r="BS160" s="506"/>
      <c r="BT160" s="506"/>
      <c r="BU160" s="506"/>
      <c r="BV160" s="506"/>
      <c r="BW160" s="506"/>
      <c r="BX160" s="506"/>
      <c r="BY160" s="506"/>
      <c r="BZ160" s="506"/>
      <c r="CA160" s="506"/>
      <c r="CB160" s="506"/>
      <c r="CC160" s="506"/>
      <c r="CD160" s="506"/>
      <c r="CE160" s="506"/>
      <c r="CF160" s="506"/>
      <c r="CG160" s="506"/>
      <c r="CH160" s="506"/>
      <c r="CI160" s="506"/>
      <c r="CJ160" s="506"/>
      <c r="CK160" s="506"/>
      <c r="CL160" s="506"/>
      <c r="CM160" s="506"/>
      <c r="CN160" s="506"/>
      <c r="CO160" s="506"/>
      <c r="CP160" s="506"/>
      <c r="CQ160" s="506"/>
      <c r="CR160" s="506"/>
      <c r="CS160" s="506"/>
      <c r="CT160" s="506"/>
      <c r="CU160" s="506"/>
      <c r="CV160" s="506"/>
      <c r="CW160" s="506"/>
      <c r="CX160" s="506"/>
      <c r="CY160" s="506"/>
      <c r="CZ160" s="506"/>
      <c r="DA160" s="506"/>
      <c r="DB160" s="506"/>
      <c r="DC160" s="506"/>
      <c r="DD160" s="506"/>
      <c r="DE160" s="506"/>
      <c r="DF160" s="506"/>
      <c r="DG160" s="506"/>
      <c r="DH160" s="506"/>
      <c r="DI160" s="506"/>
      <c r="DJ160" s="506"/>
      <c r="DK160" s="506"/>
      <c r="DL160" s="506"/>
      <c r="DM160" s="506"/>
      <c r="DN160" s="506"/>
      <c r="DO160" s="506"/>
      <c r="DP160" s="506"/>
      <c r="DQ160" s="506"/>
      <c r="DR160" s="506"/>
      <c r="DS160" s="506"/>
      <c r="DT160" s="506"/>
      <c r="DU160" s="506"/>
      <c r="DV160" s="506"/>
      <c r="DW160" s="506"/>
      <c r="DX160" s="506"/>
      <c r="DY160" s="506"/>
      <c r="DZ160" s="506"/>
      <c r="EA160" s="506"/>
      <c r="EB160" s="506"/>
      <c r="EC160" s="506"/>
      <c r="ED160" s="506"/>
      <c r="EE160" s="506"/>
      <c r="EF160" s="506"/>
      <c r="EG160" s="506"/>
      <c r="EH160" s="506"/>
      <c r="EI160" s="506"/>
    </row>
    <row r="161" spans="1:139" x14ac:dyDescent="0.25">
      <c r="A161" s="505"/>
      <c r="B161" s="496"/>
      <c r="C161" s="496"/>
      <c r="D161" s="496"/>
      <c r="E161" s="506"/>
      <c r="G161" s="506"/>
      <c r="H161" s="506"/>
      <c r="I161" s="506"/>
      <c r="J161" s="506"/>
      <c r="K161" s="506"/>
      <c r="L161" s="506"/>
      <c r="M161" s="506"/>
      <c r="N161" s="506"/>
      <c r="O161" s="506"/>
      <c r="P161" s="506"/>
      <c r="Q161" s="506"/>
      <c r="R161" s="506"/>
      <c r="S161" s="506"/>
      <c r="T161" s="506"/>
      <c r="U161" s="506"/>
      <c r="V161" s="506"/>
      <c r="W161" s="506"/>
      <c r="X161" s="506"/>
      <c r="Y161" s="506"/>
      <c r="Z161" s="506"/>
      <c r="AA161" s="506"/>
      <c r="AB161" s="506"/>
      <c r="AC161" s="506"/>
      <c r="AD161" s="506"/>
      <c r="AE161" s="506"/>
      <c r="AF161" s="506"/>
      <c r="AG161" s="506"/>
      <c r="AH161" s="506"/>
      <c r="AI161" s="506"/>
      <c r="AJ161" s="506"/>
      <c r="AK161" s="506"/>
      <c r="AL161" s="506"/>
      <c r="AM161" s="506"/>
      <c r="AN161" s="506"/>
      <c r="AO161" s="506"/>
      <c r="AP161" s="506"/>
      <c r="AQ161" s="506"/>
      <c r="AR161" s="506"/>
      <c r="AS161" s="506"/>
      <c r="AT161" s="506"/>
      <c r="AU161" s="506"/>
      <c r="AV161" s="506"/>
      <c r="AW161" s="506"/>
      <c r="AX161" s="506"/>
      <c r="AY161" s="506"/>
      <c r="AZ161" s="506"/>
      <c r="BA161" s="506"/>
      <c r="BB161" s="506"/>
      <c r="BC161" s="506"/>
      <c r="BD161" s="506"/>
      <c r="BE161" s="506"/>
      <c r="BF161" s="506"/>
      <c r="BG161" s="506"/>
      <c r="BH161" s="506"/>
      <c r="BI161" s="506"/>
      <c r="BJ161" s="506"/>
      <c r="BK161" s="506"/>
      <c r="BL161" s="506"/>
      <c r="BM161" s="506"/>
      <c r="BN161" s="506"/>
      <c r="BO161" s="506"/>
      <c r="BP161" s="506"/>
      <c r="BQ161" s="506"/>
      <c r="BR161" s="506"/>
      <c r="BS161" s="506"/>
      <c r="BT161" s="506"/>
      <c r="BU161" s="506"/>
      <c r="BV161" s="506"/>
      <c r="BW161" s="506"/>
      <c r="BX161" s="506"/>
      <c r="BY161" s="506"/>
      <c r="BZ161" s="506"/>
      <c r="CA161" s="506"/>
      <c r="CB161" s="506"/>
      <c r="CC161" s="506"/>
      <c r="CD161" s="506"/>
      <c r="CE161" s="506"/>
      <c r="CF161" s="506"/>
      <c r="CG161" s="506"/>
      <c r="CH161" s="506"/>
      <c r="CI161" s="506"/>
      <c r="CJ161" s="506"/>
      <c r="CK161" s="506"/>
      <c r="CL161" s="506"/>
      <c r="CM161" s="506"/>
      <c r="CN161" s="506"/>
      <c r="CO161" s="506"/>
      <c r="CP161" s="506"/>
      <c r="CQ161" s="506"/>
      <c r="CR161" s="506"/>
      <c r="CS161" s="506"/>
      <c r="CT161" s="506"/>
      <c r="CU161" s="506"/>
      <c r="CV161" s="506"/>
      <c r="CW161" s="506"/>
      <c r="CX161" s="506"/>
      <c r="CY161" s="506"/>
      <c r="CZ161" s="506"/>
      <c r="DA161" s="506"/>
      <c r="DB161" s="506"/>
      <c r="DC161" s="506"/>
      <c r="DD161" s="506"/>
      <c r="DE161" s="506"/>
      <c r="DF161" s="506"/>
      <c r="DG161" s="506"/>
      <c r="DH161" s="506"/>
      <c r="DI161" s="506"/>
      <c r="DJ161" s="506"/>
      <c r="DK161" s="506"/>
      <c r="DL161" s="506"/>
      <c r="DM161" s="506"/>
      <c r="DN161" s="506"/>
      <c r="DO161" s="506"/>
      <c r="DP161" s="506"/>
      <c r="DQ161" s="506"/>
      <c r="DR161" s="506"/>
      <c r="DS161" s="506"/>
      <c r="DT161" s="506"/>
      <c r="DU161" s="506"/>
      <c r="DV161" s="506"/>
      <c r="DW161" s="506"/>
      <c r="DX161" s="506"/>
      <c r="DY161" s="506"/>
      <c r="DZ161" s="506"/>
      <c r="EA161" s="506"/>
      <c r="EB161" s="506"/>
      <c r="EC161" s="506"/>
      <c r="ED161" s="506"/>
      <c r="EE161" s="506"/>
      <c r="EF161" s="506"/>
      <c r="EG161" s="506"/>
      <c r="EH161" s="506"/>
      <c r="EI161" s="506"/>
    </row>
    <row r="162" spans="1:139" x14ac:dyDescent="0.25">
      <c r="A162" s="505"/>
      <c r="B162" s="496"/>
      <c r="C162" s="496"/>
      <c r="D162" s="496"/>
      <c r="E162" s="506"/>
      <c r="G162" s="506"/>
      <c r="H162" s="506"/>
      <c r="I162" s="506"/>
      <c r="J162" s="506"/>
      <c r="K162" s="506"/>
      <c r="L162" s="506"/>
      <c r="M162" s="506"/>
      <c r="N162" s="506"/>
      <c r="O162" s="506"/>
      <c r="P162" s="506"/>
      <c r="Q162" s="506"/>
      <c r="R162" s="506"/>
      <c r="S162" s="506"/>
      <c r="T162" s="506"/>
      <c r="U162" s="506"/>
      <c r="V162" s="506"/>
      <c r="W162" s="506"/>
      <c r="X162" s="506"/>
      <c r="Y162" s="506"/>
      <c r="Z162" s="506"/>
      <c r="AA162" s="506"/>
      <c r="AB162" s="506"/>
      <c r="AC162" s="506"/>
      <c r="AD162" s="506"/>
      <c r="AE162" s="506"/>
      <c r="AF162" s="506"/>
      <c r="AG162" s="506"/>
      <c r="AH162" s="506"/>
      <c r="AI162" s="506"/>
      <c r="AJ162" s="506"/>
      <c r="AK162" s="506"/>
      <c r="AL162" s="506"/>
      <c r="AM162" s="506"/>
      <c r="AN162" s="506"/>
      <c r="AO162" s="506"/>
      <c r="AP162" s="506"/>
      <c r="AQ162" s="506"/>
      <c r="AR162" s="506"/>
      <c r="AS162" s="506"/>
      <c r="AT162" s="506"/>
      <c r="AU162" s="506"/>
      <c r="AV162" s="506"/>
      <c r="AW162" s="506"/>
      <c r="AX162" s="506"/>
      <c r="AY162" s="506"/>
      <c r="AZ162" s="506"/>
      <c r="BA162" s="506"/>
      <c r="BB162" s="506"/>
      <c r="BC162" s="506"/>
      <c r="BD162" s="506"/>
      <c r="BE162" s="506"/>
      <c r="BF162" s="506"/>
      <c r="BG162" s="506"/>
      <c r="BH162" s="506"/>
      <c r="BI162" s="506"/>
      <c r="BJ162" s="506"/>
      <c r="BK162" s="506"/>
      <c r="BL162" s="506"/>
      <c r="BM162" s="506"/>
      <c r="BN162" s="506"/>
      <c r="BO162" s="506"/>
      <c r="BP162" s="506"/>
      <c r="BQ162" s="506"/>
      <c r="BR162" s="506"/>
      <c r="BS162" s="506"/>
      <c r="BT162" s="506"/>
      <c r="BU162" s="506"/>
      <c r="BV162" s="506"/>
      <c r="BW162" s="506"/>
      <c r="BX162" s="506"/>
      <c r="BY162" s="506"/>
      <c r="BZ162" s="506"/>
      <c r="CA162" s="506"/>
      <c r="CB162" s="506"/>
      <c r="CC162" s="506"/>
      <c r="CD162" s="506"/>
      <c r="CE162" s="506"/>
      <c r="CF162" s="506"/>
      <c r="CG162" s="506"/>
      <c r="CH162" s="506"/>
      <c r="CI162" s="506"/>
      <c r="CJ162" s="506"/>
      <c r="CK162" s="506"/>
      <c r="CL162" s="506"/>
      <c r="CM162" s="506"/>
      <c r="CN162" s="506"/>
      <c r="CO162" s="506"/>
      <c r="CP162" s="506"/>
      <c r="CQ162" s="506"/>
      <c r="CR162" s="506"/>
      <c r="CS162" s="506"/>
      <c r="CT162" s="506"/>
      <c r="CU162" s="506"/>
      <c r="CV162" s="506"/>
      <c r="CW162" s="506"/>
      <c r="CX162" s="506"/>
      <c r="CY162" s="506"/>
      <c r="CZ162" s="506"/>
      <c r="DA162" s="506"/>
      <c r="DB162" s="506"/>
      <c r="DC162" s="506"/>
      <c r="DD162" s="506"/>
      <c r="DE162" s="506"/>
      <c r="DF162" s="506"/>
      <c r="DG162" s="506"/>
      <c r="DH162" s="506"/>
      <c r="DI162" s="506"/>
      <c r="DJ162" s="506"/>
      <c r="DK162" s="506"/>
      <c r="DL162" s="506"/>
      <c r="DM162" s="506"/>
      <c r="DN162" s="506"/>
      <c r="DO162" s="506"/>
      <c r="DP162" s="506"/>
      <c r="DQ162" s="506"/>
      <c r="DR162" s="506"/>
      <c r="DS162" s="506"/>
      <c r="DT162" s="506"/>
      <c r="DU162" s="506"/>
      <c r="DV162" s="506"/>
      <c r="DW162" s="506"/>
      <c r="DX162" s="506"/>
      <c r="DY162" s="506"/>
      <c r="DZ162" s="506"/>
      <c r="EA162" s="506"/>
      <c r="EB162" s="506"/>
      <c r="EC162" s="506"/>
      <c r="ED162" s="506"/>
      <c r="EE162" s="506"/>
      <c r="EF162" s="506"/>
      <c r="EG162" s="506"/>
      <c r="EH162" s="506"/>
      <c r="EI162" s="506"/>
    </row>
    <row r="163" spans="1:139" x14ac:dyDescent="0.25">
      <c r="A163" s="505"/>
      <c r="B163" s="496"/>
      <c r="C163" s="496"/>
      <c r="D163" s="496"/>
      <c r="E163" s="506"/>
      <c r="G163" s="506"/>
      <c r="H163" s="506"/>
      <c r="I163" s="506"/>
      <c r="J163" s="506"/>
      <c r="K163" s="506"/>
      <c r="L163" s="506"/>
      <c r="M163" s="506"/>
      <c r="N163" s="506"/>
      <c r="O163" s="506"/>
      <c r="P163" s="506"/>
      <c r="Q163" s="506"/>
      <c r="R163" s="506"/>
      <c r="S163" s="506"/>
      <c r="T163" s="506"/>
      <c r="U163" s="506"/>
      <c r="V163" s="506"/>
      <c r="W163" s="506"/>
      <c r="X163" s="506"/>
      <c r="Y163" s="506"/>
      <c r="Z163" s="506"/>
      <c r="AA163" s="506"/>
      <c r="AB163" s="506"/>
      <c r="AC163" s="506"/>
      <c r="AD163" s="506"/>
      <c r="AE163" s="506"/>
      <c r="AF163" s="506"/>
      <c r="AG163" s="506"/>
      <c r="AH163" s="506"/>
      <c r="AI163" s="506"/>
      <c r="AJ163" s="506"/>
      <c r="AK163" s="506"/>
      <c r="AL163" s="506"/>
      <c r="AM163" s="506"/>
      <c r="AN163" s="506"/>
      <c r="AO163" s="506"/>
      <c r="AP163" s="506"/>
      <c r="AQ163" s="506"/>
      <c r="AR163" s="506"/>
      <c r="AS163" s="506"/>
      <c r="AT163" s="506"/>
      <c r="AU163" s="506"/>
      <c r="AV163" s="506"/>
      <c r="AW163" s="506"/>
      <c r="AX163" s="506"/>
      <c r="AY163" s="506"/>
      <c r="AZ163" s="506"/>
      <c r="BA163" s="506"/>
      <c r="BB163" s="506"/>
      <c r="BC163" s="506"/>
      <c r="BD163" s="506"/>
      <c r="BE163" s="506"/>
      <c r="BF163" s="506"/>
      <c r="BG163" s="506"/>
      <c r="BH163" s="506"/>
      <c r="BI163" s="506"/>
      <c r="BJ163" s="506"/>
      <c r="BK163" s="506"/>
      <c r="BL163" s="506"/>
      <c r="BM163" s="506"/>
      <c r="BN163" s="506"/>
      <c r="BO163" s="506"/>
      <c r="BP163" s="506"/>
      <c r="BQ163" s="506"/>
      <c r="BR163" s="506"/>
      <c r="BS163" s="506"/>
      <c r="BT163" s="506"/>
      <c r="BU163" s="506"/>
      <c r="BV163" s="506"/>
      <c r="BW163" s="506"/>
      <c r="BX163" s="506"/>
      <c r="BY163" s="506"/>
      <c r="BZ163" s="506"/>
      <c r="CA163" s="506"/>
      <c r="CB163" s="506"/>
      <c r="CC163" s="506"/>
      <c r="CD163" s="506"/>
      <c r="CE163" s="506"/>
      <c r="CF163" s="506"/>
      <c r="CG163" s="506"/>
      <c r="CH163" s="506"/>
      <c r="CI163" s="506"/>
      <c r="CJ163" s="506"/>
      <c r="CK163" s="506"/>
      <c r="CL163" s="506"/>
      <c r="CM163" s="506"/>
      <c r="CN163" s="506"/>
      <c r="CO163" s="506"/>
      <c r="CP163" s="506"/>
      <c r="CQ163" s="506"/>
      <c r="CR163" s="506"/>
      <c r="CS163" s="506"/>
      <c r="CT163" s="506"/>
      <c r="CU163" s="506"/>
      <c r="CV163" s="506"/>
      <c r="CW163" s="506"/>
      <c r="CX163" s="506"/>
      <c r="CY163" s="506"/>
      <c r="CZ163" s="506"/>
      <c r="DA163" s="506"/>
      <c r="DB163" s="506"/>
      <c r="DC163" s="506"/>
      <c r="DD163" s="506"/>
      <c r="DE163" s="506"/>
      <c r="DF163" s="506"/>
      <c r="DG163" s="506"/>
      <c r="DH163" s="506"/>
      <c r="DI163" s="506"/>
      <c r="DJ163" s="506"/>
      <c r="DK163" s="506"/>
      <c r="DL163" s="506"/>
      <c r="DM163" s="506"/>
      <c r="DN163" s="506"/>
      <c r="DO163" s="506"/>
      <c r="DP163" s="506"/>
      <c r="DQ163" s="506"/>
      <c r="DR163" s="506"/>
      <c r="DS163" s="506"/>
      <c r="DT163" s="506"/>
      <c r="DU163" s="506"/>
      <c r="DV163" s="506"/>
      <c r="DW163" s="506"/>
      <c r="DX163" s="506"/>
      <c r="DY163" s="506"/>
      <c r="DZ163" s="506"/>
      <c r="EA163" s="506"/>
      <c r="EB163" s="506"/>
      <c r="EC163" s="506"/>
      <c r="ED163" s="506"/>
      <c r="EE163" s="506"/>
      <c r="EF163" s="506"/>
      <c r="EG163" s="506"/>
      <c r="EH163" s="506"/>
      <c r="EI163" s="506"/>
    </row>
    <row r="164" spans="1:139" x14ac:dyDescent="0.25">
      <c r="A164" s="505"/>
      <c r="B164" s="496"/>
      <c r="C164" s="496"/>
      <c r="D164" s="496"/>
      <c r="E164" s="506"/>
      <c r="G164" s="506"/>
      <c r="H164" s="506"/>
      <c r="I164" s="506"/>
      <c r="J164" s="506"/>
      <c r="K164" s="506"/>
      <c r="L164" s="506"/>
      <c r="M164" s="506"/>
      <c r="N164" s="506"/>
      <c r="O164" s="506"/>
      <c r="P164" s="506"/>
      <c r="Q164" s="506"/>
      <c r="R164" s="506"/>
      <c r="S164" s="506"/>
      <c r="T164" s="506"/>
      <c r="U164" s="506"/>
      <c r="V164" s="506"/>
      <c r="W164" s="506"/>
      <c r="X164" s="506"/>
      <c r="Y164" s="506"/>
      <c r="Z164" s="506"/>
      <c r="AA164" s="506"/>
      <c r="AB164" s="506"/>
      <c r="AC164" s="506"/>
      <c r="AD164" s="506"/>
      <c r="AE164" s="506"/>
      <c r="AF164" s="506"/>
      <c r="AG164" s="506"/>
      <c r="AH164" s="506"/>
      <c r="AI164" s="506"/>
      <c r="AJ164" s="506"/>
      <c r="AK164" s="506"/>
      <c r="AL164" s="506"/>
      <c r="AM164" s="506"/>
      <c r="AN164" s="506"/>
      <c r="AO164" s="506"/>
      <c r="AP164" s="506"/>
      <c r="AQ164" s="506"/>
      <c r="AR164" s="506"/>
      <c r="AS164" s="506"/>
      <c r="AT164" s="506"/>
      <c r="AU164" s="506"/>
      <c r="AV164" s="506"/>
      <c r="AW164" s="506"/>
      <c r="AX164" s="506"/>
      <c r="AY164" s="506"/>
      <c r="AZ164" s="506"/>
      <c r="BA164" s="506"/>
      <c r="BB164" s="506"/>
      <c r="BC164" s="506"/>
      <c r="BD164" s="506"/>
      <c r="BE164" s="506"/>
      <c r="BF164" s="506"/>
      <c r="BG164" s="506"/>
      <c r="BH164" s="506"/>
      <c r="BI164" s="506"/>
      <c r="BJ164" s="506"/>
      <c r="BK164" s="506"/>
      <c r="BL164" s="506"/>
      <c r="BM164" s="506"/>
      <c r="BN164" s="506"/>
      <c r="BO164" s="506"/>
      <c r="BP164" s="506"/>
      <c r="BQ164" s="506"/>
      <c r="BR164" s="506"/>
      <c r="BS164" s="506"/>
      <c r="BT164" s="506"/>
      <c r="BU164" s="506"/>
      <c r="BV164" s="506"/>
      <c r="BW164" s="506"/>
      <c r="BX164" s="506"/>
      <c r="BY164" s="506"/>
      <c r="BZ164" s="506"/>
      <c r="CA164" s="506"/>
      <c r="CB164" s="506"/>
      <c r="CC164" s="506"/>
      <c r="CD164" s="506"/>
      <c r="CE164" s="506"/>
      <c r="CF164" s="506"/>
      <c r="CG164" s="506"/>
      <c r="CH164" s="506"/>
      <c r="CI164" s="506"/>
      <c r="CJ164" s="506"/>
      <c r="CK164" s="506"/>
      <c r="CL164" s="506"/>
      <c r="CM164" s="506"/>
      <c r="CN164" s="506"/>
      <c r="CO164" s="506"/>
      <c r="CP164" s="506"/>
      <c r="CQ164" s="506"/>
      <c r="CR164" s="506"/>
      <c r="CS164" s="506"/>
      <c r="CT164" s="506"/>
      <c r="CU164" s="506"/>
      <c r="CV164" s="506"/>
      <c r="CW164" s="506"/>
      <c r="CX164" s="506"/>
      <c r="CY164" s="506"/>
      <c r="CZ164" s="506"/>
      <c r="DA164" s="506"/>
      <c r="DB164" s="506"/>
      <c r="DC164" s="506"/>
      <c r="DD164" s="506"/>
      <c r="DE164" s="506"/>
      <c r="DF164" s="506"/>
      <c r="DG164" s="506"/>
      <c r="DH164" s="506"/>
      <c r="DI164" s="506"/>
      <c r="DJ164" s="506"/>
      <c r="DK164" s="506"/>
      <c r="DL164" s="506"/>
      <c r="DM164" s="506"/>
      <c r="DN164" s="506"/>
      <c r="DO164" s="506"/>
      <c r="DP164" s="506"/>
      <c r="DQ164" s="506"/>
      <c r="DR164" s="506"/>
      <c r="DS164" s="506"/>
      <c r="DT164" s="506"/>
      <c r="DU164" s="506"/>
      <c r="DV164" s="506"/>
      <c r="DW164" s="506"/>
      <c r="DX164" s="506"/>
      <c r="DY164" s="506"/>
      <c r="DZ164" s="506"/>
      <c r="EA164" s="506"/>
      <c r="EB164" s="506"/>
      <c r="EC164" s="506"/>
      <c r="ED164" s="506"/>
      <c r="EE164" s="506"/>
      <c r="EF164" s="506"/>
      <c r="EG164" s="506"/>
      <c r="EH164" s="506"/>
      <c r="EI164" s="506"/>
    </row>
    <row r="165" spans="1:139" x14ac:dyDescent="0.25">
      <c r="A165" s="505"/>
      <c r="B165" s="496"/>
      <c r="C165" s="496"/>
      <c r="D165" s="496"/>
      <c r="E165" s="506"/>
      <c r="G165" s="506"/>
      <c r="H165" s="506"/>
      <c r="I165" s="506"/>
      <c r="J165" s="506"/>
      <c r="K165" s="506"/>
      <c r="L165" s="506"/>
      <c r="M165" s="506"/>
      <c r="N165" s="506"/>
      <c r="O165" s="506"/>
      <c r="P165" s="506"/>
      <c r="Q165" s="506"/>
      <c r="R165" s="506"/>
      <c r="S165" s="506"/>
      <c r="T165" s="506"/>
      <c r="U165" s="506"/>
      <c r="V165" s="506"/>
      <c r="W165" s="506"/>
      <c r="X165" s="506"/>
      <c r="Y165" s="506"/>
      <c r="Z165" s="506"/>
      <c r="AA165" s="506"/>
      <c r="AB165" s="506"/>
      <c r="AC165" s="506"/>
      <c r="AD165" s="506"/>
      <c r="AE165" s="506"/>
      <c r="AF165" s="506"/>
      <c r="AG165" s="506"/>
      <c r="AH165" s="506"/>
      <c r="AI165" s="506"/>
      <c r="AJ165" s="506"/>
      <c r="AK165" s="506"/>
      <c r="AL165" s="506"/>
      <c r="AM165" s="506"/>
      <c r="AN165" s="506"/>
      <c r="AO165" s="506"/>
      <c r="AP165" s="506"/>
      <c r="AQ165" s="506"/>
      <c r="AR165" s="506"/>
      <c r="AS165" s="506"/>
      <c r="AT165" s="506"/>
      <c r="AU165" s="506"/>
      <c r="AV165" s="506"/>
      <c r="AW165" s="506"/>
      <c r="AX165" s="506"/>
      <c r="AY165" s="506"/>
      <c r="AZ165" s="506"/>
      <c r="BA165" s="506"/>
      <c r="BB165" s="506"/>
      <c r="BC165" s="506"/>
      <c r="BD165" s="506"/>
      <c r="BE165" s="506"/>
      <c r="BF165" s="506"/>
      <c r="BG165" s="506"/>
      <c r="BH165" s="506"/>
      <c r="BI165" s="506"/>
      <c r="BJ165" s="506"/>
      <c r="BK165" s="506"/>
      <c r="BL165" s="506"/>
      <c r="BM165" s="506"/>
      <c r="BN165" s="506"/>
      <c r="BO165" s="506"/>
      <c r="BP165" s="506"/>
      <c r="BQ165" s="506"/>
      <c r="BR165" s="506"/>
      <c r="BS165" s="506"/>
      <c r="BT165" s="506"/>
      <c r="BU165" s="506"/>
      <c r="BV165" s="506"/>
      <c r="BW165" s="506"/>
      <c r="BX165" s="506"/>
      <c r="BY165" s="506"/>
      <c r="BZ165" s="506"/>
      <c r="CA165" s="506"/>
      <c r="CB165" s="506"/>
      <c r="CC165" s="506"/>
      <c r="CD165" s="506"/>
      <c r="CE165" s="506"/>
      <c r="CF165" s="506"/>
      <c r="CG165" s="506"/>
      <c r="CH165" s="506"/>
      <c r="CI165" s="506"/>
      <c r="CJ165" s="506"/>
      <c r="CK165" s="506"/>
      <c r="CL165" s="506"/>
      <c r="CM165" s="506"/>
      <c r="CN165" s="506"/>
      <c r="CO165" s="506"/>
      <c r="CP165" s="506"/>
      <c r="CQ165" s="506"/>
      <c r="CR165" s="506"/>
      <c r="CS165" s="506"/>
      <c r="CT165" s="506"/>
      <c r="CU165" s="506"/>
      <c r="CV165" s="506"/>
      <c r="CW165" s="506"/>
      <c r="CX165" s="506"/>
      <c r="CY165" s="506"/>
      <c r="CZ165" s="506"/>
      <c r="DA165" s="506"/>
      <c r="DB165" s="506"/>
      <c r="DC165" s="506"/>
      <c r="DD165" s="506"/>
      <c r="DE165" s="506"/>
      <c r="DF165" s="506"/>
      <c r="DG165" s="506"/>
      <c r="DH165" s="506"/>
      <c r="DI165" s="506"/>
      <c r="DJ165" s="506"/>
      <c r="DK165" s="506"/>
      <c r="DL165" s="506"/>
      <c r="DM165" s="506"/>
      <c r="DN165" s="506"/>
      <c r="DO165" s="506"/>
      <c r="DP165" s="506"/>
      <c r="DQ165" s="506"/>
      <c r="DR165" s="506"/>
      <c r="DS165" s="506"/>
      <c r="DT165" s="506"/>
      <c r="DU165" s="506"/>
      <c r="DV165" s="506"/>
      <c r="DW165" s="506"/>
      <c r="DX165" s="506"/>
      <c r="DY165" s="506"/>
      <c r="DZ165" s="506"/>
      <c r="EA165" s="506"/>
      <c r="EB165" s="506"/>
      <c r="EC165" s="506"/>
      <c r="ED165" s="506"/>
      <c r="EE165" s="506"/>
      <c r="EF165" s="506"/>
      <c r="EG165" s="506"/>
      <c r="EH165" s="506"/>
      <c r="EI165" s="506"/>
    </row>
    <row r="166" spans="1:139" x14ac:dyDescent="0.25">
      <c r="A166" s="505"/>
      <c r="B166" s="496"/>
      <c r="C166" s="496"/>
      <c r="D166" s="496"/>
      <c r="E166" s="506"/>
      <c r="G166" s="506"/>
      <c r="H166" s="506"/>
      <c r="I166" s="506"/>
      <c r="J166" s="506"/>
      <c r="K166" s="506"/>
      <c r="L166" s="506"/>
      <c r="M166" s="506"/>
      <c r="N166" s="506"/>
      <c r="O166" s="506"/>
      <c r="P166" s="506"/>
      <c r="Q166" s="506"/>
      <c r="R166" s="506"/>
      <c r="S166" s="506"/>
      <c r="T166" s="506"/>
      <c r="U166" s="506"/>
      <c r="V166" s="506"/>
      <c r="W166" s="506"/>
      <c r="X166" s="506"/>
      <c r="Y166" s="506"/>
      <c r="Z166" s="506"/>
      <c r="AA166" s="506"/>
      <c r="AB166" s="506"/>
      <c r="AC166" s="506"/>
      <c r="AD166" s="506"/>
      <c r="AE166" s="506"/>
      <c r="AF166" s="506"/>
      <c r="AG166" s="506"/>
      <c r="AH166" s="506"/>
      <c r="AI166" s="506"/>
      <c r="AJ166" s="506"/>
      <c r="AK166" s="506"/>
      <c r="AL166" s="506"/>
      <c r="AM166" s="506"/>
      <c r="AN166" s="506"/>
      <c r="AO166" s="506"/>
      <c r="AP166" s="506"/>
      <c r="AQ166" s="506"/>
      <c r="AR166" s="506"/>
      <c r="AS166" s="506"/>
      <c r="AT166" s="506"/>
      <c r="AU166" s="506"/>
      <c r="AV166" s="506"/>
      <c r="AW166" s="506"/>
      <c r="AX166" s="506"/>
      <c r="AY166" s="506"/>
      <c r="AZ166" s="506"/>
      <c r="BA166" s="506"/>
      <c r="BB166" s="506"/>
      <c r="BC166" s="506"/>
      <c r="BD166" s="506"/>
      <c r="BE166" s="506"/>
      <c r="BF166" s="506"/>
      <c r="BG166" s="506"/>
      <c r="BH166" s="506"/>
      <c r="BI166" s="506"/>
      <c r="BJ166" s="506"/>
      <c r="BK166" s="506"/>
      <c r="BL166" s="506"/>
      <c r="BM166" s="506"/>
      <c r="BN166" s="506"/>
      <c r="BO166" s="506"/>
      <c r="BP166" s="506"/>
      <c r="BQ166" s="506"/>
      <c r="BR166" s="506"/>
      <c r="BS166" s="506"/>
      <c r="BT166" s="506"/>
      <c r="BU166" s="506"/>
      <c r="BV166" s="506"/>
      <c r="BW166" s="506"/>
      <c r="BX166" s="506"/>
      <c r="BY166" s="506"/>
      <c r="BZ166" s="506"/>
      <c r="CA166" s="506"/>
      <c r="CB166" s="506"/>
      <c r="CC166" s="506"/>
      <c r="CD166" s="506"/>
      <c r="CE166" s="506"/>
      <c r="CF166" s="506"/>
      <c r="CG166" s="506"/>
      <c r="CH166" s="506"/>
      <c r="CI166" s="506"/>
      <c r="CJ166" s="506"/>
      <c r="CK166" s="506"/>
      <c r="CL166" s="506"/>
      <c r="CM166" s="506"/>
      <c r="CN166" s="506"/>
      <c r="CO166" s="506"/>
      <c r="CP166" s="506"/>
      <c r="CQ166" s="506"/>
      <c r="CR166" s="506"/>
      <c r="CS166" s="506"/>
      <c r="CT166" s="506"/>
      <c r="CU166" s="506"/>
      <c r="CV166" s="506"/>
      <c r="CW166" s="506"/>
      <c r="CX166" s="506"/>
      <c r="CY166" s="506"/>
      <c r="CZ166" s="506"/>
      <c r="DA166" s="506"/>
      <c r="DB166" s="506"/>
      <c r="DC166" s="506"/>
      <c r="DD166" s="506"/>
      <c r="DE166" s="506"/>
      <c r="DF166" s="506"/>
      <c r="DG166" s="506"/>
      <c r="DH166" s="506"/>
      <c r="DI166" s="506"/>
      <c r="DJ166" s="506"/>
      <c r="DK166" s="506"/>
      <c r="DL166" s="506"/>
      <c r="DM166" s="506"/>
      <c r="DN166" s="506"/>
      <c r="DO166" s="506"/>
      <c r="DP166" s="506"/>
      <c r="DQ166" s="506"/>
      <c r="DR166" s="506"/>
      <c r="DS166" s="506"/>
      <c r="DT166" s="506"/>
      <c r="DU166" s="506"/>
      <c r="DV166" s="506"/>
      <c r="DW166" s="506"/>
      <c r="DX166" s="506"/>
      <c r="DY166" s="506"/>
      <c r="DZ166" s="506"/>
      <c r="EA166" s="506"/>
      <c r="EB166" s="506"/>
      <c r="EC166" s="506"/>
      <c r="ED166" s="506"/>
      <c r="EE166" s="506"/>
      <c r="EF166" s="506"/>
      <c r="EG166" s="506"/>
      <c r="EH166" s="506"/>
      <c r="EI166" s="506"/>
    </row>
    <row r="167" spans="1:139" x14ac:dyDescent="0.25">
      <c r="A167" s="505"/>
      <c r="B167" s="496"/>
      <c r="C167" s="496"/>
      <c r="D167" s="496"/>
      <c r="E167" s="506"/>
      <c r="G167" s="506"/>
      <c r="H167" s="506"/>
      <c r="I167" s="506"/>
      <c r="J167" s="506"/>
      <c r="K167" s="506"/>
      <c r="L167" s="506"/>
      <c r="M167" s="506"/>
      <c r="N167" s="506"/>
      <c r="O167" s="506"/>
      <c r="P167" s="506"/>
      <c r="Q167" s="506"/>
      <c r="R167" s="506"/>
      <c r="S167" s="506"/>
      <c r="T167" s="506"/>
      <c r="U167" s="506"/>
      <c r="V167" s="506"/>
      <c r="W167" s="506"/>
      <c r="X167" s="506"/>
      <c r="Y167" s="506"/>
      <c r="Z167" s="506"/>
      <c r="AA167" s="506"/>
      <c r="AB167" s="506"/>
      <c r="AC167" s="506"/>
      <c r="AD167" s="506"/>
      <c r="AE167" s="506"/>
      <c r="AF167" s="506"/>
      <c r="AG167" s="506"/>
      <c r="AH167" s="506"/>
      <c r="AI167" s="506"/>
      <c r="AJ167" s="506"/>
      <c r="AK167" s="506"/>
      <c r="AL167" s="506"/>
      <c r="AM167" s="506"/>
      <c r="AN167" s="506"/>
      <c r="AO167" s="506"/>
      <c r="AP167" s="506"/>
      <c r="AQ167" s="506"/>
      <c r="AR167" s="506"/>
      <c r="AS167" s="506"/>
      <c r="AT167" s="506"/>
      <c r="AU167" s="506"/>
      <c r="AV167" s="506"/>
      <c r="AW167" s="506"/>
      <c r="AX167" s="506"/>
      <c r="AY167" s="506"/>
      <c r="AZ167" s="506"/>
      <c r="BA167" s="506"/>
      <c r="BB167" s="506"/>
      <c r="BC167" s="506"/>
      <c r="BD167" s="506"/>
      <c r="BE167" s="506"/>
      <c r="BF167" s="506"/>
      <c r="BG167" s="506"/>
      <c r="BH167" s="506"/>
      <c r="BI167" s="506"/>
      <c r="BJ167" s="506"/>
      <c r="BK167" s="506"/>
      <c r="BL167" s="506"/>
      <c r="BM167" s="506"/>
      <c r="BN167" s="506"/>
      <c r="BO167" s="506"/>
      <c r="BP167" s="506"/>
      <c r="BQ167" s="506"/>
      <c r="BR167" s="506"/>
      <c r="BS167" s="506"/>
      <c r="BT167" s="506"/>
      <c r="BU167" s="506"/>
      <c r="BV167" s="506"/>
      <c r="BW167" s="506"/>
      <c r="BX167" s="506"/>
      <c r="BY167" s="506"/>
      <c r="BZ167" s="506"/>
      <c r="CA167" s="506"/>
      <c r="CB167" s="506"/>
      <c r="CC167" s="506"/>
      <c r="CD167" s="506"/>
      <c r="CE167" s="506"/>
      <c r="CF167" s="506"/>
      <c r="CG167" s="506"/>
      <c r="CH167" s="506"/>
      <c r="CI167" s="506"/>
      <c r="CJ167" s="506"/>
      <c r="CK167" s="506"/>
      <c r="CL167" s="506"/>
      <c r="CM167" s="506"/>
      <c r="CN167" s="506"/>
      <c r="CO167" s="506"/>
      <c r="CP167" s="506"/>
      <c r="CQ167" s="506"/>
      <c r="CR167" s="506"/>
      <c r="CS167" s="506"/>
      <c r="CT167" s="506"/>
      <c r="CU167" s="506"/>
      <c r="CV167" s="506"/>
      <c r="CW167" s="506"/>
      <c r="CX167" s="506"/>
      <c r="CY167" s="506"/>
      <c r="CZ167" s="506"/>
      <c r="DA167" s="506"/>
      <c r="DB167" s="506"/>
      <c r="DC167" s="506"/>
      <c r="DD167" s="506"/>
      <c r="DE167" s="506"/>
      <c r="DF167" s="506"/>
      <c r="DG167" s="506"/>
      <c r="DH167" s="506"/>
      <c r="DI167" s="506"/>
      <c r="DJ167" s="506"/>
      <c r="DK167" s="506"/>
      <c r="DL167" s="506"/>
      <c r="DM167" s="506"/>
      <c r="DN167" s="506"/>
      <c r="DO167" s="506"/>
      <c r="DP167" s="506"/>
      <c r="DQ167" s="506"/>
      <c r="DR167" s="506"/>
      <c r="DS167" s="506"/>
      <c r="DT167" s="506"/>
      <c r="DU167" s="506"/>
      <c r="DV167" s="506"/>
      <c r="DW167" s="506"/>
      <c r="DX167" s="506"/>
      <c r="DY167" s="506"/>
      <c r="DZ167" s="506"/>
      <c r="EA167" s="506"/>
      <c r="EB167" s="506"/>
      <c r="EC167" s="506"/>
      <c r="ED167" s="506"/>
      <c r="EE167" s="506"/>
      <c r="EF167" s="506"/>
      <c r="EG167" s="506"/>
      <c r="EH167" s="506"/>
      <c r="EI167" s="506"/>
    </row>
    <row r="168" spans="1:139" x14ac:dyDescent="0.25">
      <c r="A168" s="505"/>
      <c r="B168" s="496"/>
      <c r="C168" s="496"/>
      <c r="D168" s="496"/>
      <c r="E168" s="506"/>
      <c r="G168" s="506"/>
      <c r="H168" s="506"/>
      <c r="I168" s="506"/>
      <c r="J168" s="506"/>
      <c r="K168" s="506"/>
      <c r="L168" s="506"/>
      <c r="M168" s="506"/>
      <c r="N168" s="506"/>
      <c r="O168" s="506"/>
      <c r="P168" s="506"/>
      <c r="Q168" s="506"/>
      <c r="R168" s="506"/>
      <c r="S168" s="506"/>
      <c r="T168" s="506"/>
      <c r="U168" s="506"/>
      <c r="V168" s="506"/>
      <c r="W168" s="506"/>
      <c r="X168" s="506"/>
      <c r="Y168" s="506"/>
      <c r="Z168" s="506"/>
      <c r="AA168" s="506"/>
      <c r="AB168" s="506"/>
      <c r="AC168" s="506"/>
      <c r="AD168" s="506"/>
      <c r="AE168" s="506"/>
      <c r="AF168" s="506"/>
      <c r="AG168" s="506"/>
      <c r="AH168" s="506"/>
      <c r="AI168" s="506"/>
      <c r="AJ168" s="506"/>
      <c r="AK168" s="506"/>
      <c r="AL168" s="506"/>
      <c r="AM168" s="506"/>
      <c r="AN168" s="506"/>
      <c r="AO168" s="506"/>
      <c r="AP168" s="506"/>
      <c r="AQ168" s="506"/>
      <c r="AR168" s="506"/>
      <c r="AS168" s="506"/>
      <c r="AT168" s="506"/>
      <c r="AU168" s="506"/>
      <c r="AV168" s="506"/>
      <c r="AW168" s="506"/>
      <c r="AX168" s="506"/>
      <c r="AY168" s="506"/>
      <c r="AZ168" s="506"/>
      <c r="BA168" s="506"/>
      <c r="BB168" s="506"/>
      <c r="BC168" s="506"/>
      <c r="BD168" s="506"/>
      <c r="BE168" s="506"/>
      <c r="BF168" s="506"/>
      <c r="BG168" s="506"/>
      <c r="BH168" s="506"/>
      <c r="BI168" s="506"/>
      <c r="BJ168" s="506"/>
      <c r="BK168" s="506"/>
      <c r="BL168" s="506"/>
      <c r="BM168" s="506"/>
      <c r="BN168" s="506"/>
      <c r="BO168" s="506"/>
      <c r="BP168" s="506"/>
      <c r="BQ168" s="506"/>
      <c r="BR168" s="506"/>
      <c r="BS168" s="506"/>
      <c r="BT168" s="506"/>
      <c r="BU168" s="506"/>
      <c r="BV168" s="506"/>
      <c r="BW168" s="506"/>
      <c r="BX168" s="506"/>
      <c r="BY168" s="506"/>
      <c r="BZ168" s="506"/>
      <c r="CA168" s="506"/>
      <c r="CB168" s="506"/>
      <c r="CC168" s="506"/>
      <c r="CD168" s="506"/>
      <c r="CE168" s="506"/>
      <c r="CF168" s="506"/>
      <c r="CG168" s="506"/>
      <c r="CH168" s="506"/>
      <c r="CI168" s="506"/>
      <c r="CJ168" s="506"/>
      <c r="CK168" s="506"/>
      <c r="CL168" s="506"/>
      <c r="CM168" s="506"/>
      <c r="CN168" s="506"/>
      <c r="CO168" s="506"/>
      <c r="CP168" s="506"/>
      <c r="CQ168" s="506"/>
      <c r="CR168" s="506"/>
      <c r="CS168" s="506"/>
      <c r="CT168" s="506"/>
      <c r="CU168" s="506"/>
      <c r="CV168" s="506"/>
      <c r="CW168" s="506"/>
      <c r="CX168" s="506"/>
      <c r="CY168" s="506"/>
      <c r="CZ168" s="506"/>
      <c r="DA168" s="506"/>
      <c r="DB168" s="506"/>
      <c r="DC168" s="506"/>
      <c r="DD168" s="506"/>
      <c r="DE168" s="506"/>
      <c r="DF168" s="506"/>
      <c r="DG168" s="506"/>
      <c r="DH168" s="506"/>
      <c r="DI168" s="506"/>
      <c r="DJ168" s="506"/>
      <c r="DK168" s="506"/>
      <c r="DL168" s="506"/>
      <c r="DM168" s="506"/>
      <c r="DN168" s="506"/>
      <c r="DO168" s="506"/>
      <c r="DP168" s="506"/>
      <c r="DQ168" s="506"/>
      <c r="DR168" s="506"/>
      <c r="DS168" s="506"/>
      <c r="DT168" s="506"/>
      <c r="DU168" s="506"/>
      <c r="DV168" s="506"/>
      <c r="DW168" s="506"/>
      <c r="DX168" s="506"/>
      <c r="DY168" s="506"/>
      <c r="DZ168" s="506"/>
      <c r="EA168" s="506"/>
      <c r="EB168" s="506"/>
      <c r="EC168" s="506"/>
      <c r="ED168" s="506"/>
      <c r="EE168" s="506"/>
      <c r="EF168" s="506"/>
      <c r="EG168" s="506"/>
      <c r="EH168" s="506"/>
      <c r="EI168" s="506"/>
    </row>
    <row r="169" spans="1:139" x14ac:dyDescent="0.25">
      <c r="A169" s="505"/>
      <c r="B169" s="496"/>
      <c r="C169" s="496"/>
      <c r="D169" s="496"/>
      <c r="E169" s="506"/>
      <c r="G169" s="506"/>
      <c r="H169" s="506"/>
      <c r="I169" s="506"/>
      <c r="J169" s="506"/>
      <c r="K169" s="506"/>
      <c r="L169" s="506"/>
      <c r="M169" s="506"/>
      <c r="N169" s="506"/>
      <c r="O169" s="506"/>
      <c r="P169" s="506"/>
      <c r="Q169" s="506"/>
      <c r="R169" s="506"/>
      <c r="S169" s="506"/>
      <c r="T169" s="506"/>
      <c r="U169" s="506"/>
      <c r="V169" s="506"/>
      <c r="W169" s="506"/>
      <c r="X169" s="506"/>
      <c r="Y169" s="506"/>
      <c r="Z169" s="506"/>
      <c r="AA169" s="506"/>
      <c r="AB169" s="506"/>
      <c r="AC169" s="506"/>
      <c r="AD169" s="506"/>
      <c r="AE169" s="506"/>
      <c r="AF169" s="506"/>
      <c r="AG169" s="506"/>
      <c r="AH169" s="506"/>
      <c r="AI169" s="506"/>
      <c r="AJ169" s="506"/>
      <c r="AK169" s="506"/>
      <c r="AL169" s="506"/>
      <c r="AM169" s="506"/>
      <c r="AN169" s="506"/>
      <c r="AO169" s="506"/>
      <c r="AP169" s="506"/>
      <c r="AQ169" s="506"/>
      <c r="AR169" s="506"/>
      <c r="AS169" s="506"/>
      <c r="AT169" s="506"/>
      <c r="AU169" s="506"/>
      <c r="AV169" s="506"/>
      <c r="AW169" s="506"/>
      <c r="AX169" s="506"/>
      <c r="AY169" s="506"/>
      <c r="AZ169" s="506"/>
      <c r="BA169" s="506"/>
      <c r="BB169" s="506"/>
      <c r="BC169" s="506"/>
      <c r="BD169" s="506"/>
      <c r="BE169" s="506"/>
      <c r="BF169" s="506"/>
      <c r="BG169" s="506"/>
      <c r="BH169" s="506"/>
      <c r="BI169" s="506"/>
      <c r="BJ169" s="506"/>
      <c r="BK169" s="506"/>
      <c r="BL169" s="506"/>
      <c r="BM169" s="506"/>
      <c r="BN169" s="506"/>
      <c r="BO169" s="506"/>
      <c r="BP169" s="506"/>
      <c r="BQ169" s="506"/>
      <c r="BR169" s="506"/>
      <c r="BS169" s="506"/>
      <c r="BT169" s="506"/>
      <c r="BU169" s="506"/>
      <c r="BV169" s="506"/>
      <c r="BW169" s="506"/>
      <c r="BX169" s="506"/>
      <c r="BY169" s="506"/>
      <c r="BZ169" s="506"/>
      <c r="CA169" s="506"/>
      <c r="CB169" s="506"/>
      <c r="CC169" s="506"/>
      <c r="CD169" s="506"/>
      <c r="CE169" s="506"/>
      <c r="CF169" s="506"/>
      <c r="CG169" s="506"/>
      <c r="CH169" s="506"/>
      <c r="CI169" s="506"/>
      <c r="CJ169" s="506"/>
      <c r="CK169" s="506"/>
      <c r="CL169" s="506"/>
      <c r="CM169" s="506"/>
      <c r="CN169" s="506"/>
      <c r="CO169" s="506"/>
      <c r="CP169" s="506"/>
      <c r="CQ169" s="506"/>
      <c r="CR169" s="506"/>
      <c r="CS169" s="506"/>
      <c r="CT169" s="506"/>
      <c r="CU169" s="506"/>
      <c r="CV169" s="506"/>
      <c r="CW169" s="506"/>
      <c r="CX169" s="506"/>
      <c r="CY169" s="506"/>
      <c r="CZ169" s="506"/>
      <c r="DA169" s="506"/>
      <c r="DB169" s="506"/>
      <c r="DC169" s="506"/>
      <c r="DD169" s="506"/>
      <c r="DE169" s="506"/>
      <c r="DF169" s="506"/>
      <c r="DG169" s="506"/>
      <c r="DH169" s="506"/>
      <c r="DI169" s="506"/>
      <c r="DJ169" s="506"/>
      <c r="DK169" s="506"/>
      <c r="DL169" s="506"/>
      <c r="DM169" s="506"/>
      <c r="DN169" s="506"/>
      <c r="DO169" s="506"/>
      <c r="DP169" s="506"/>
      <c r="DQ169" s="506"/>
      <c r="DR169" s="506"/>
      <c r="DS169" s="506"/>
      <c r="DT169" s="506"/>
      <c r="DU169" s="506"/>
      <c r="DV169" s="506"/>
      <c r="DW169" s="506"/>
      <c r="DX169" s="506"/>
      <c r="DY169" s="506"/>
      <c r="DZ169" s="506"/>
      <c r="EA169" s="506"/>
      <c r="EB169" s="506"/>
      <c r="EC169" s="506"/>
      <c r="ED169" s="506"/>
      <c r="EE169" s="506"/>
      <c r="EF169" s="506"/>
      <c r="EG169" s="506"/>
      <c r="EH169" s="506"/>
      <c r="EI169" s="506"/>
    </row>
    <row r="170" spans="1:139" x14ac:dyDescent="0.25">
      <c r="A170" s="505"/>
      <c r="B170" s="496"/>
      <c r="C170" s="496"/>
      <c r="D170" s="496"/>
      <c r="E170" s="506"/>
      <c r="G170" s="506"/>
      <c r="H170" s="506"/>
      <c r="I170" s="506"/>
      <c r="J170" s="506"/>
      <c r="K170" s="506"/>
      <c r="L170" s="506"/>
      <c r="M170" s="506"/>
      <c r="N170" s="506"/>
      <c r="O170" s="506"/>
      <c r="P170" s="506"/>
      <c r="Q170" s="506"/>
      <c r="R170" s="506"/>
      <c r="S170" s="506"/>
      <c r="T170" s="506"/>
      <c r="U170" s="506"/>
      <c r="V170" s="506"/>
      <c r="W170" s="506"/>
      <c r="X170" s="506"/>
      <c r="Y170" s="506"/>
      <c r="Z170" s="506"/>
      <c r="AA170" s="506"/>
      <c r="AB170" s="506"/>
      <c r="AC170" s="506"/>
      <c r="AD170" s="506"/>
      <c r="AE170" s="506"/>
      <c r="AF170" s="506"/>
      <c r="AG170" s="506"/>
      <c r="AH170" s="506"/>
      <c r="AI170" s="506"/>
      <c r="AJ170" s="506"/>
      <c r="AK170" s="506"/>
      <c r="AL170" s="506"/>
      <c r="AM170" s="506"/>
      <c r="AN170" s="506"/>
      <c r="AO170" s="506"/>
      <c r="AP170" s="506"/>
      <c r="AQ170" s="506"/>
      <c r="AR170" s="506"/>
      <c r="AS170" s="506"/>
      <c r="AT170" s="506"/>
      <c r="AU170" s="506"/>
      <c r="AV170" s="506"/>
      <c r="AW170" s="506"/>
      <c r="AX170" s="506"/>
      <c r="AY170" s="506"/>
      <c r="AZ170" s="506"/>
      <c r="BA170" s="506"/>
      <c r="BB170" s="506"/>
      <c r="BC170" s="506"/>
      <c r="BD170" s="506"/>
      <c r="BE170" s="506"/>
      <c r="BF170" s="506"/>
      <c r="BG170" s="506"/>
      <c r="BH170" s="506"/>
      <c r="BI170" s="506"/>
      <c r="BJ170" s="506"/>
      <c r="BK170" s="506"/>
      <c r="BL170" s="506"/>
      <c r="BM170" s="506"/>
      <c r="BN170" s="506"/>
      <c r="BO170" s="506"/>
      <c r="BP170" s="506"/>
      <c r="BQ170" s="506"/>
      <c r="BR170" s="506"/>
      <c r="BS170" s="506"/>
      <c r="BT170" s="506"/>
      <c r="BU170" s="506"/>
      <c r="BV170" s="506"/>
      <c r="BW170" s="506"/>
      <c r="BX170" s="506"/>
      <c r="BY170" s="506"/>
      <c r="BZ170" s="506"/>
      <c r="CA170" s="506"/>
      <c r="CB170" s="506"/>
      <c r="CC170" s="506"/>
      <c r="CD170" s="506"/>
      <c r="CE170" s="506"/>
      <c r="CF170" s="506"/>
      <c r="CG170" s="506"/>
      <c r="CH170" s="506"/>
      <c r="CI170" s="506"/>
      <c r="CJ170" s="506"/>
      <c r="CK170" s="506"/>
      <c r="CL170" s="506"/>
      <c r="CM170" s="506"/>
      <c r="CN170" s="506"/>
      <c r="CO170" s="506"/>
      <c r="CP170" s="506"/>
      <c r="CQ170" s="506"/>
      <c r="CR170" s="506"/>
      <c r="CS170" s="506"/>
      <c r="CT170" s="506"/>
      <c r="CU170" s="506"/>
      <c r="CV170" s="506"/>
      <c r="CW170" s="506"/>
      <c r="CX170" s="506"/>
      <c r="CY170" s="506"/>
      <c r="CZ170" s="506"/>
      <c r="DA170" s="506"/>
      <c r="DB170" s="506"/>
      <c r="DC170" s="506"/>
      <c r="DD170" s="506"/>
      <c r="DE170" s="506"/>
      <c r="DF170" s="506"/>
      <c r="DG170" s="506"/>
      <c r="DH170" s="506"/>
      <c r="DI170" s="506"/>
      <c r="DJ170" s="506"/>
      <c r="DK170" s="506"/>
      <c r="DL170" s="506"/>
      <c r="DM170" s="506"/>
      <c r="DN170" s="506"/>
      <c r="DO170" s="506"/>
      <c r="DP170" s="506"/>
      <c r="DQ170" s="506"/>
      <c r="DR170" s="506"/>
      <c r="DS170" s="506"/>
      <c r="DT170" s="506"/>
      <c r="DU170" s="506"/>
      <c r="DV170" s="506"/>
      <c r="DW170" s="506"/>
      <c r="DX170" s="506"/>
      <c r="DY170" s="506"/>
      <c r="DZ170" s="506"/>
      <c r="EA170" s="506"/>
      <c r="EB170" s="506"/>
      <c r="EC170" s="506"/>
      <c r="ED170" s="506"/>
      <c r="EE170" s="506"/>
      <c r="EF170" s="506"/>
      <c r="EG170" s="506"/>
      <c r="EH170" s="506"/>
      <c r="EI170" s="506"/>
    </row>
    <row r="171" spans="1:139" x14ac:dyDescent="0.25">
      <c r="A171" s="505"/>
      <c r="B171" s="496"/>
      <c r="C171" s="496"/>
      <c r="D171" s="496"/>
      <c r="E171" s="506"/>
      <c r="G171" s="506"/>
      <c r="H171" s="506"/>
      <c r="I171" s="506"/>
      <c r="J171" s="506"/>
      <c r="K171" s="506"/>
      <c r="L171" s="506"/>
      <c r="M171" s="506"/>
      <c r="N171" s="506"/>
      <c r="O171" s="506"/>
      <c r="P171" s="506"/>
      <c r="Q171" s="506"/>
      <c r="R171" s="506"/>
      <c r="S171" s="506"/>
      <c r="T171" s="506"/>
      <c r="U171" s="506"/>
      <c r="V171" s="506"/>
      <c r="W171" s="506"/>
      <c r="X171" s="506"/>
      <c r="Y171" s="506"/>
      <c r="Z171" s="506"/>
      <c r="AA171" s="506"/>
      <c r="AB171" s="506"/>
      <c r="AC171" s="506"/>
      <c r="AD171" s="506"/>
      <c r="AE171" s="506"/>
      <c r="AF171" s="506"/>
      <c r="AG171" s="506"/>
      <c r="AH171" s="506"/>
      <c r="AI171" s="506"/>
      <c r="AJ171" s="506"/>
      <c r="AK171" s="506"/>
      <c r="AL171" s="506"/>
      <c r="AM171" s="506"/>
      <c r="AN171" s="506"/>
      <c r="AO171" s="506"/>
      <c r="AP171" s="506"/>
      <c r="AQ171" s="506"/>
      <c r="AR171" s="506"/>
      <c r="AS171" s="506"/>
      <c r="AT171" s="506"/>
      <c r="AU171" s="506"/>
      <c r="AV171" s="506"/>
      <c r="AW171" s="506"/>
      <c r="AX171" s="506"/>
      <c r="AY171" s="506"/>
      <c r="AZ171" s="506"/>
      <c r="BA171" s="506"/>
      <c r="BB171" s="506"/>
      <c r="BC171" s="506"/>
      <c r="BD171" s="506"/>
      <c r="BE171" s="506"/>
      <c r="BF171" s="506"/>
      <c r="BG171" s="506"/>
      <c r="BH171" s="506"/>
      <c r="BI171" s="506"/>
      <c r="BJ171" s="506"/>
      <c r="BK171" s="506"/>
      <c r="BL171" s="506"/>
      <c r="BM171" s="506"/>
      <c r="BN171" s="506"/>
      <c r="BO171" s="506"/>
      <c r="BP171" s="506"/>
      <c r="BQ171" s="506"/>
      <c r="BR171" s="506"/>
      <c r="BS171" s="506"/>
      <c r="BT171" s="506"/>
      <c r="BU171" s="506"/>
      <c r="BV171" s="506"/>
      <c r="BW171" s="506"/>
      <c r="BX171" s="506"/>
      <c r="BY171" s="506"/>
      <c r="BZ171" s="506"/>
      <c r="CA171" s="506"/>
      <c r="CB171" s="506"/>
      <c r="CC171" s="506"/>
      <c r="CD171" s="506"/>
      <c r="CE171" s="506"/>
      <c r="CF171" s="506"/>
      <c r="CG171" s="506"/>
      <c r="CH171" s="506"/>
      <c r="CI171" s="506"/>
      <c r="CJ171" s="506"/>
      <c r="CK171" s="506"/>
      <c r="CL171" s="506"/>
      <c r="CM171" s="506"/>
      <c r="CN171" s="506"/>
      <c r="CO171" s="506"/>
      <c r="CP171" s="506"/>
      <c r="CQ171" s="506"/>
      <c r="CR171" s="506"/>
      <c r="CS171" s="506"/>
      <c r="CT171" s="506"/>
      <c r="CU171" s="506"/>
      <c r="CV171" s="506"/>
      <c r="CW171" s="506"/>
      <c r="CX171" s="506"/>
      <c r="CY171" s="506"/>
      <c r="CZ171" s="506"/>
      <c r="DA171" s="506"/>
      <c r="DB171" s="506"/>
      <c r="DC171" s="506"/>
      <c r="DD171" s="506"/>
      <c r="DE171" s="506"/>
      <c r="DF171" s="506"/>
      <c r="DG171" s="506"/>
      <c r="DH171" s="506"/>
      <c r="DI171" s="506"/>
      <c r="DJ171" s="506"/>
      <c r="DK171" s="506"/>
      <c r="DL171" s="506"/>
      <c r="DM171" s="506"/>
      <c r="DN171" s="506"/>
      <c r="DO171" s="506"/>
      <c r="DP171" s="506"/>
      <c r="DQ171" s="506"/>
      <c r="DR171" s="506"/>
      <c r="DS171" s="506"/>
      <c r="DT171" s="506"/>
      <c r="DU171" s="506"/>
      <c r="DV171" s="506"/>
      <c r="DW171" s="506"/>
      <c r="DX171" s="506"/>
      <c r="DY171" s="506"/>
      <c r="DZ171" s="506"/>
      <c r="EA171" s="506"/>
      <c r="EB171" s="506"/>
      <c r="EC171" s="506"/>
      <c r="ED171" s="506"/>
      <c r="EE171" s="506"/>
      <c r="EF171" s="506"/>
      <c r="EG171" s="506"/>
      <c r="EH171" s="506"/>
      <c r="EI171" s="506"/>
    </row>
    <row r="172" spans="1:139" x14ac:dyDescent="0.25">
      <c r="A172" s="505"/>
      <c r="B172" s="496"/>
      <c r="C172" s="496"/>
      <c r="D172" s="496"/>
      <c r="E172" s="506"/>
      <c r="G172" s="506"/>
      <c r="H172" s="506"/>
      <c r="I172" s="506"/>
      <c r="J172" s="506"/>
      <c r="K172" s="506"/>
      <c r="L172" s="506"/>
      <c r="M172" s="506"/>
      <c r="N172" s="506"/>
      <c r="O172" s="506"/>
      <c r="P172" s="506"/>
      <c r="Q172" s="506"/>
      <c r="R172" s="506"/>
      <c r="S172" s="506"/>
      <c r="T172" s="506"/>
      <c r="U172" s="506"/>
      <c r="V172" s="506"/>
      <c r="W172" s="506"/>
      <c r="X172" s="506"/>
      <c r="Y172" s="506"/>
      <c r="Z172" s="506"/>
      <c r="AA172" s="506"/>
      <c r="AB172" s="506"/>
      <c r="AC172" s="506"/>
      <c r="AD172" s="506"/>
      <c r="AE172" s="506"/>
      <c r="AF172" s="506"/>
      <c r="AG172" s="506"/>
      <c r="AH172" s="506"/>
      <c r="AI172" s="506"/>
      <c r="AJ172" s="506"/>
      <c r="AK172" s="506"/>
      <c r="AL172" s="506"/>
      <c r="AM172" s="506"/>
      <c r="AN172" s="506"/>
      <c r="AO172" s="506"/>
      <c r="AP172" s="506"/>
      <c r="AQ172" s="506"/>
      <c r="AR172" s="506"/>
      <c r="AS172" s="506"/>
      <c r="AT172" s="506"/>
      <c r="AU172" s="506"/>
      <c r="AV172" s="506"/>
      <c r="AW172" s="506"/>
      <c r="AX172" s="506"/>
      <c r="AY172" s="506"/>
      <c r="AZ172" s="506"/>
      <c r="BA172" s="506"/>
      <c r="BB172" s="506"/>
      <c r="BC172" s="506"/>
      <c r="BD172" s="506"/>
      <c r="BE172" s="506"/>
      <c r="BF172" s="506"/>
      <c r="BG172" s="506"/>
      <c r="BH172" s="506"/>
      <c r="BI172" s="506"/>
      <c r="BJ172" s="506"/>
      <c r="BK172" s="506"/>
      <c r="BL172" s="506"/>
      <c r="BM172" s="506"/>
      <c r="BN172" s="506"/>
      <c r="BO172" s="506"/>
      <c r="BP172" s="506"/>
      <c r="BQ172" s="506"/>
      <c r="BR172" s="506"/>
      <c r="BS172" s="506"/>
      <c r="BT172" s="506"/>
      <c r="BU172" s="506"/>
      <c r="BV172" s="506"/>
      <c r="BW172" s="506"/>
      <c r="BX172" s="506"/>
      <c r="BY172" s="506"/>
      <c r="BZ172" s="506"/>
      <c r="CA172" s="506"/>
      <c r="CB172" s="506"/>
      <c r="CC172" s="506"/>
      <c r="CD172" s="506"/>
      <c r="CE172" s="506"/>
      <c r="CF172" s="506"/>
      <c r="CG172" s="506"/>
      <c r="CH172" s="506"/>
      <c r="CI172" s="506"/>
      <c r="CJ172" s="506"/>
      <c r="CK172" s="506"/>
      <c r="CL172" s="506"/>
      <c r="CM172" s="506"/>
      <c r="CN172" s="506"/>
      <c r="CO172" s="506"/>
      <c r="CP172" s="506"/>
      <c r="CQ172" s="506"/>
      <c r="CR172" s="506"/>
      <c r="CS172" s="506"/>
      <c r="CT172" s="506"/>
      <c r="CU172" s="506"/>
      <c r="CV172" s="506"/>
      <c r="CW172" s="506"/>
      <c r="CX172" s="506"/>
      <c r="CY172" s="506"/>
      <c r="CZ172" s="506"/>
      <c r="DA172" s="506"/>
      <c r="DB172" s="506"/>
      <c r="DC172" s="506"/>
      <c r="DD172" s="506"/>
      <c r="DE172" s="506"/>
      <c r="DF172" s="506"/>
      <c r="DG172" s="506"/>
      <c r="DH172" s="506"/>
      <c r="DI172" s="506"/>
      <c r="DJ172" s="506"/>
      <c r="DK172" s="506"/>
      <c r="DL172" s="506"/>
      <c r="DM172" s="506"/>
      <c r="DN172" s="506"/>
      <c r="DO172" s="506"/>
      <c r="DP172" s="506"/>
      <c r="DQ172" s="506"/>
      <c r="DR172" s="506"/>
      <c r="DS172" s="506"/>
      <c r="DT172" s="506"/>
      <c r="DU172" s="506"/>
      <c r="DV172" s="506"/>
      <c r="DW172" s="506"/>
      <c r="DX172" s="506"/>
      <c r="DY172" s="506"/>
      <c r="DZ172" s="506"/>
      <c r="EA172" s="506"/>
      <c r="EB172" s="506"/>
      <c r="EC172" s="506"/>
      <c r="ED172" s="506"/>
      <c r="EE172" s="506"/>
      <c r="EF172" s="506"/>
      <c r="EG172" s="506"/>
      <c r="EH172" s="506"/>
      <c r="EI172" s="506"/>
    </row>
    <row r="173" spans="1:139" x14ac:dyDescent="0.25">
      <c r="A173" s="505"/>
      <c r="B173" s="496"/>
      <c r="C173" s="496"/>
      <c r="D173" s="496"/>
      <c r="E173" s="506"/>
      <c r="G173" s="506"/>
      <c r="H173" s="506"/>
      <c r="I173" s="506"/>
      <c r="J173" s="506"/>
      <c r="K173" s="506"/>
      <c r="L173" s="506"/>
      <c r="M173" s="506"/>
      <c r="N173" s="506"/>
      <c r="O173" s="506"/>
      <c r="P173" s="506"/>
      <c r="Q173" s="506"/>
      <c r="R173" s="506"/>
      <c r="S173" s="506"/>
      <c r="T173" s="506"/>
      <c r="U173" s="506"/>
      <c r="V173" s="506"/>
      <c r="W173" s="506"/>
      <c r="X173" s="506"/>
      <c r="Y173" s="506"/>
      <c r="Z173" s="506"/>
      <c r="AA173" s="506"/>
      <c r="AB173" s="506"/>
      <c r="AC173" s="506"/>
      <c r="AD173" s="506"/>
      <c r="AE173" s="506"/>
      <c r="AF173" s="506"/>
      <c r="AG173" s="506"/>
      <c r="AH173" s="506"/>
      <c r="AI173" s="506"/>
      <c r="AJ173" s="506"/>
      <c r="AK173" s="506"/>
      <c r="AL173" s="506"/>
      <c r="AM173" s="506"/>
      <c r="AN173" s="506"/>
      <c r="AO173" s="506"/>
      <c r="AP173" s="506"/>
      <c r="AQ173" s="506"/>
      <c r="AR173" s="506"/>
      <c r="AS173" s="506"/>
      <c r="AT173" s="506"/>
      <c r="AU173" s="506"/>
      <c r="AV173" s="506"/>
      <c r="AW173" s="506"/>
      <c r="AX173" s="506"/>
      <c r="AY173" s="506"/>
      <c r="AZ173" s="506"/>
      <c r="BA173" s="506"/>
      <c r="BB173" s="506"/>
      <c r="BC173" s="506"/>
      <c r="BD173" s="506"/>
      <c r="BE173" s="506"/>
      <c r="BF173" s="506"/>
      <c r="BG173" s="506"/>
      <c r="BH173" s="506"/>
      <c r="BI173" s="506"/>
      <c r="BJ173" s="506"/>
      <c r="BK173" s="506"/>
      <c r="BL173" s="506"/>
      <c r="BM173" s="506"/>
      <c r="BN173" s="506"/>
      <c r="BO173" s="506"/>
      <c r="BP173" s="506"/>
      <c r="BQ173" s="506"/>
      <c r="BR173" s="506"/>
      <c r="BS173" s="506"/>
      <c r="BT173" s="506"/>
      <c r="BU173" s="506"/>
      <c r="BV173" s="506"/>
      <c r="BW173" s="506"/>
      <c r="BX173" s="506"/>
      <c r="BY173" s="506"/>
      <c r="BZ173" s="506"/>
      <c r="CA173" s="506"/>
      <c r="CB173" s="506"/>
      <c r="CC173" s="506"/>
      <c r="CD173" s="506"/>
      <c r="CE173" s="506"/>
      <c r="CF173" s="506"/>
      <c r="CG173" s="506"/>
      <c r="CH173" s="506"/>
      <c r="CI173" s="506"/>
      <c r="CJ173" s="506"/>
      <c r="CK173" s="506"/>
      <c r="CL173" s="506"/>
      <c r="CM173" s="506"/>
      <c r="CN173" s="506"/>
      <c r="CO173" s="506"/>
      <c r="CP173" s="506"/>
      <c r="CQ173" s="506"/>
      <c r="CR173" s="506"/>
      <c r="CS173" s="506"/>
      <c r="CT173" s="506"/>
      <c r="CU173" s="506"/>
      <c r="CV173" s="506"/>
      <c r="CW173" s="506"/>
      <c r="CX173" s="506"/>
      <c r="CY173" s="506"/>
      <c r="CZ173" s="506"/>
      <c r="DA173" s="506"/>
      <c r="DB173" s="506"/>
      <c r="DC173" s="506"/>
      <c r="DD173" s="506"/>
      <c r="DE173" s="506"/>
      <c r="DF173" s="506"/>
      <c r="DG173" s="506"/>
      <c r="DH173" s="506"/>
      <c r="DI173" s="506"/>
      <c r="DJ173" s="506"/>
      <c r="DK173" s="506"/>
      <c r="DL173" s="506"/>
      <c r="DM173" s="506"/>
      <c r="DN173" s="506"/>
      <c r="DO173" s="506"/>
      <c r="DP173" s="506"/>
      <c r="DQ173" s="506"/>
      <c r="DR173" s="506"/>
      <c r="DS173" s="506"/>
      <c r="DT173" s="506"/>
      <c r="DU173" s="506"/>
      <c r="DV173" s="506"/>
      <c r="DW173" s="506"/>
      <c r="DX173" s="506"/>
      <c r="DY173" s="506"/>
      <c r="DZ173" s="506"/>
      <c r="EA173" s="506"/>
      <c r="EB173" s="506"/>
      <c r="EC173" s="506"/>
      <c r="ED173" s="506"/>
      <c r="EE173" s="506"/>
      <c r="EF173" s="506"/>
      <c r="EG173" s="506"/>
      <c r="EH173" s="506"/>
      <c r="EI173" s="506"/>
    </row>
    <row r="174" spans="1:139" x14ac:dyDescent="0.25">
      <c r="A174" s="505"/>
      <c r="B174" s="496"/>
      <c r="C174" s="496"/>
      <c r="D174" s="496"/>
      <c r="E174" s="506"/>
      <c r="G174" s="506"/>
      <c r="H174" s="506"/>
      <c r="I174" s="506"/>
      <c r="J174" s="506"/>
      <c r="K174" s="506"/>
      <c r="L174" s="506"/>
      <c r="M174" s="506"/>
      <c r="N174" s="506"/>
      <c r="O174" s="506"/>
      <c r="P174" s="506"/>
      <c r="Q174" s="506"/>
      <c r="R174" s="506"/>
      <c r="S174" s="506"/>
      <c r="T174" s="506"/>
      <c r="U174" s="506"/>
      <c r="V174" s="506"/>
      <c r="W174" s="506"/>
      <c r="X174" s="506"/>
      <c r="Y174" s="506"/>
      <c r="Z174" s="506"/>
      <c r="AA174" s="506"/>
      <c r="AB174" s="506"/>
      <c r="AC174" s="506"/>
      <c r="AD174" s="506"/>
      <c r="AE174" s="506"/>
      <c r="AF174" s="506"/>
      <c r="AG174" s="506"/>
      <c r="AH174" s="506"/>
      <c r="AI174" s="506"/>
      <c r="AJ174" s="506"/>
      <c r="AK174" s="506"/>
      <c r="AL174" s="506"/>
      <c r="AM174" s="506"/>
      <c r="AN174" s="506"/>
      <c r="AO174" s="506"/>
      <c r="AP174" s="506"/>
      <c r="AQ174" s="506"/>
      <c r="AR174" s="506"/>
      <c r="AS174" s="506"/>
      <c r="AT174" s="506"/>
      <c r="AU174" s="506"/>
      <c r="AV174" s="506"/>
      <c r="AW174" s="506"/>
      <c r="AX174" s="506"/>
      <c r="AY174" s="506"/>
      <c r="AZ174" s="506"/>
      <c r="BA174" s="506"/>
      <c r="BB174" s="506"/>
      <c r="BC174" s="506"/>
      <c r="BD174" s="506"/>
      <c r="BE174" s="506"/>
      <c r="BF174" s="506"/>
      <c r="BG174" s="506"/>
      <c r="BH174" s="506"/>
      <c r="BI174" s="506"/>
      <c r="BJ174" s="506"/>
      <c r="BK174" s="506"/>
      <c r="BL174" s="506"/>
      <c r="BM174" s="506"/>
      <c r="BN174" s="506"/>
      <c r="BO174" s="506"/>
      <c r="BP174" s="506"/>
      <c r="BQ174" s="506"/>
      <c r="BR174" s="506"/>
      <c r="BS174" s="506"/>
      <c r="BT174" s="506"/>
      <c r="BU174" s="506"/>
      <c r="BV174" s="506"/>
      <c r="BW174" s="506"/>
      <c r="BX174" s="506"/>
      <c r="BY174" s="506"/>
      <c r="BZ174" s="506"/>
      <c r="CA174" s="506"/>
      <c r="CB174" s="506"/>
      <c r="CC174" s="506"/>
      <c r="CD174" s="506"/>
      <c r="CE174" s="506"/>
      <c r="CF174" s="506"/>
      <c r="CG174" s="506"/>
      <c r="CH174" s="506"/>
      <c r="CI174" s="506"/>
      <c r="CJ174" s="506"/>
      <c r="CK174" s="506"/>
      <c r="CL174" s="506"/>
      <c r="CM174" s="506"/>
      <c r="CN174" s="506"/>
      <c r="CO174" s="506"/>
      <c r="CP174" s="506"/>
      <c r="CQ174" s="506"/>
      <c r="CR174" s="506"/>
      <c r="CS174" s="506"/>
      <c r="CT174" s="506"/>
      <c r="CU174" s="506"/>
      <c r="CV174" s="506"/>
      <c r="CW174" s="506"/>
      <c r="CX174" s="506"/>
      <c r="CY174" s="506"/>
      <c r="CZ174" s="506"/>
      <c r="DA174" s="506"/>
      <c r="DB174" s="506"/>
      <c r="DC174" s="506"/>
      <c r="DD174" s="506"/>
      <c r="DE174" s="506"/>
      <c r="DF174" s="506"/>
      <c r="DG174" s="506"/>
      <c r="DH174" s="506"/>
      <c r="DI174" s="506"/>
      <c r="DJ174" s="506"/>
      <c r="DK174" s="506"/>
      <c r="DL174" s="506"/>
      <c r="DM174" s="506"/>
      <c r="DN174" s="506"/>
      <c r="DO174" s="506"/>
      <c r="DP174" s="506"/>
      <c r="DQ174" s="506"/>
      <c r="DR174" s="506"/>
      <c r="DS174" s="506"/>
      <c r="DT174" s="506"/>
      <c r="DU174" s="506"/>
      <c r="DV174" s="506"/>
      <c r="DW174" s="506"/>
      <c r="DX174" s="506"/>
      <c r="DY174" s="506"/>
      <c r="DZ174" s="506"/>
      <c r="EA174" s="506"/>
      <c r="EB174" s="506"/>
      <c r="EC174" s="506"/>
      <c r="ED174" s="506"/>
      <c r="EE174" s="506"/>
      <c r="EF174" s="506"/>
      <c r="EG174" s="506"/>
      <c r="EH174" s="506"/>
      <c r="EI174" s="506"/>
    </row>
    <row r="175" spans="1:139" x14ac:dyDescent="0.25">
      <c r="A175" s="505"/>
      <c r="B175" s="496"/>
      <c r="C175" s="496"/>
      <c r="D175" s="496"/>
      <c r="E175" s="506"/>
      <c r="G175" s="506"/>
      <c r="H175" s="506"/>
      <c r="I175" s="506"/>
      <c r="J175" s="506"/>
      <c r="K175" s="506"/>
      <c r="L175" s="506"/>
      <c r="M175" s="506"/>
      <c r="N175" s="506"/>
      <c r="O175" s="506"/>
      <c r="P175" s="506"/>
      <c r="Q175" s="506"/>
      <c r="R175" s="506"/>
      <c r="S175" s="506"/>
      <c r="T175" s="506"/>
      <c r="U175" s="506"/>
      <c r="V175" s="506"/>
      <c r="W175" s="506"/>
      <c r="X175" s="506"/>
      <c r="Y175" s="506"/>
      <c r="Z175" s="506"/>
      <c r="AA175" s="506"/>
      <c r="AB175" s="506"/>
      <c r="AC175" s="506"/>
      <c r="AD175" s="506"/>
      <c r="AE175" s="506"/>
      <c r="AF175" s="506"/>
      <c r="AG175" s="506"/>
      <c r="AH175" s="506"/>
      <c r="AI175" s="506"/>
      <c r="AJ175" s="506"/>
      <c r="AK175" s="506"/>
      <c r="AL175" s="506"/>
      <c r="AM175" s="506"/>
      <c r="AN175" s="506"/>
      <c r="AO175" s="506"/>
      <c r="AP175" s="506"/>
      <c r="AQ175" s="506"/>
      <c r="AR175" s="506"/>
      <c r="AS175" s="506"/>
      <c r="AT175" s="506"/>
      <c r="AU175" s="506"/>
      <c r="AV175" s="506"/>
      <c r="AW175" s="506"/>
      <c r="AX175" s="506"/>
      <c r="AY175" s="506"/>
      <c r="AZ175" s="506"/>
      <c r="BA175" s="506"/>
      <c r="BB175" s="506"/>
      <c r="BC175" s="506"/>
      <c r="BD175" s="506"/>
      <c r="BE175" s="506"/>
      <c r="BF175" s="506"/>
      <c r="BG175" s="506"/>
      <c r="BH175" s="506"/>
      <c r="BI175" s="506"/>
      <c r="BJ175" s="506"/>
      <c r="BK175" s="506"/>
      <c r="BL175" s="506"/>
      <c r="BM175" s="506"/>
      <c r="BN175" s="506"/>
      <c r="BO175" s="506"/>
      <c r="BP175" s="506"/>
      <c r="BQ175" s="506"/>
      <c r="BR175" s="506"/>
      <c r="BS175" s="506"/>
      <c r="BT175" s="506"/>
      <c r="BU175" s="506"/>
      <c r="BV175" s="506"/>
      <c r="BW175" s="506"/>
      <c r="BX175" s="506"/>
      <c r="BY175" s="506"/>
      <c r="BZ175" s="506"/>
      <c r="CA175" s="506"/>
      <c r="CB175" s="506"/>
      <c r="CC175" s="506"/>
      <c r="CD175" s="506"/>
      <c r="CE175" s="506"/>
      <c r="CF175" s="506"/>
      <c r="CG175" s="506"/>
      <c r="CH175" s="506"/>
      <c r="CI175" s="506"/>
      <c r="CJ175" s="506"/>
      <c r="CK175" s="506"/>
      <c r="CL175" s="506"/>
      <c r="CM175" s="506"/>
      <c r="CN175" s="506"/>
      <c r="CO175" s="506"/>
      <c r="CP175" s="506"/>
      <c r="CQ175" s="506"/>
      <c r="CR175" s="506"/>
      <c r="CS175" s="506"/>
      <c r="CT175" s="506"/>
      <c r="CU175" s="506"/>
      <c r="CV175" s="506"/>
      <c r="CW175" s="506"/>
      <c r="CX175" s="506"/>
      <c r="CY175" s="506"/>
      <c r="CZ175" s="506"/>
      <c r="DA175" s="506"/>
      <c r="DB175" s="506"/>
      <c r="DC175" s="506"/>
      <c r="DD175" s="506"/>
      <c r="DE175" s="506"/>
      <c r="DF175" s="506"/>
      <c r="DG175" s="506"/>
      <c r="DH175" s="506"/>
      <c r="DI175" s="506"/>
      <c r="DJ175" s="506"/>
      <c r="DK175" s="506"/>
      <c r="DL175" s="506"/>
      <c r="DM175" s="506"/>
      <c r="DN175" s="506"/>
      <c r="DO175" s="506"/>
      <c r="DP175" s="506"/>
      <c r="DQ175" s="506"/>
      <c r="DR175" s="506"/>
      <c r="DS175" s="506"/>
      <c r="DT175" s="506"/>
      <c r="DU175" s="506"/>
      <c r="DV175" s="506"/>
      <c r="DW175" s="506"/>
      <c r="DX175" s="506"/>
      <c r="DY175" s="506"/>
      <c r="DZ175" s="506"/>
      <c r="EA175" s="506"/>
      <c r="EB175" s="506"/>
      <c r="EC175" s="506"/>
      <c r="ED175" s="506"/>
      <c r="EE175" s="506"/>
      <c r="EF175" s="506"/>
      <c r="EG175" s="506"/>
      <c r="EH175" s="506"/>
      <c r="EI175" s="506"/>
    </row>
    <row r="176" spans="1:139" x14ac:dyDescent="0.25">
      <c r="A176" s="505"/>
      <c r="B176" s="496"/>
      <c r="C176" s="496"/>
      <c r="D176" s="496"/>
      <c r="E176" s="506"/>
      <c r="G176" s="506"/>
      <c r="H176" s="506"/>
      <c r="I176" s="506"/>
      <c r="J176" s="506"/>
      <c r="K176" s="506"/>
      <c r="L176" s="506"/>
      <c r="M176" s="506"/>
      <c r="N176" s="506"/>
      <c r="O176" s="506"/>
      <c r="P176" s="506"/>
      <c r="Q176" s="506"/>
      <c r="R176" s="506"/>
      <c r="S176" s="506"/>
      <c r="T176" s="506"/>
      <c r="U176" s="506"/>
      <c r="V176" s="506"/>
      <c r="W176" s="506"/>
      <c r="X176" s="506"/>
      <c r="Y176" s="506"/>
      <c r="Z176" s="506"/>
      <c r="AA176" s="506"/>
      <c r="AB176" s="506"/>
      <c r="AC176" s="506"/>
      <c r="AD176" s="506"/>
      <c r="AE176" s="506"/>
      <c r="AF176" s="506"/>
      <c r="AG176" s="506"/>
      <c r="AH176" s="506"/>
      <c r="AI176" s="506"/>
      <c r="AJ176" s="506"/>
      <c r="AK176" s="506"/>
      <c r="AL176" s="506"/>
      <c r="AM176" s="506"/>
      <c r="AN176" s="506"/>
      <c r="AO176" s="506"/>
      <c r="AP176" s="506"/>
      <c r="AQ176" s="506"/>
      <c r="AR176" s="506"/>
      <c r="AS176" s="506"/>
      <c r="AT176" s="506"/>
      <c r="AU176" s="506"/>
      <c r="AV176" s="506"/>
      <c r="AW176" s="506"/>
      <c r="AX176" s="506"/>
      <c r="AY176" s="506"/>
      <c r="AZ176" s="506"/>
      <c r="BA176" s="506"/>
      <c r="BB176" s="506"/>
      <c r="BC176" s="506"/>
      <c r="BD176" s="506"/>
      <c r="BE176" s="506"/>
      <c r="BF176" s="506"/>
      <c r="BG176" s="506"/>
      <c r="BH176" s="506"/>
      <c r="BI176" s="506"/>
      <c r="BJ176" s="506"/>
      <c r="BK176" s="506"/>
      <c r="BL176" s="506"/>
      <c r="BM176" s="506"/>
      <c r="BN176" s="506"/>
      <c r="BO176" s="506"/>
      <c r="BP176" s="506"/>
      <c r="BQ176" s="506"/>
      <c r="BR176" s="506"/>
      <c r="BS176" s="506"/>
      <c r="BT176" s="506"/>
      <c r="BU176" s="506"/>
      <c r="BV176" s="506"/>
      <c r="BW176" s="506"/>
      <c r="BX176" s="506"/>
      <c r="BY176" s="506"/>
      <c r="BZ176" s="506"/>
      <c r="CA176" s="506"/>
      <c r="CB176" s="506"/>
      <c r="CC176" s="506"/>
      <c r="CD176" s="506"/>
      <c r="CE176" s="506"/>
      <c r="CF176" s="506"/>
      <c r="CG176" s="506"/>
      <c r="CH176" s="506"/>
      <c r="CI176" s="506"/>
      <c r="CJ176" s="506"/>
      <c r="CK176" s="506"/>
      <c r="CL176" s="506"/>
      <c r="CM176" s="506"/>
      <c r="CN176" s="506"/>
      <c r="CO176" s="506"/>
      <c r="CP176" s="506"/>
      <c r="CQ176" s="506"/>
      <c r="CR176" s="506"/>
      <c r="CS176" s="506"/>
      <c r="CT176" s="506"/>
      <c r="CU176" s="506"/>
      <c r="CV176" s="506"/>
      <c r="CW176" s="506"/>
      <c r="CX176" s="506"/>
      <c r="CY176" s="506"/>
      <c r="CZ176" s="506"/>
      <c r="DA176" s="506"/>
      <c r="DB176" s="506"/>
      <c r="DC176" s="506"/>
      <c r="DD176" s="506"/>
      <c r="DE176" s="506"/>
      <c r="DF176" s="506"/>
      <c r="DG176" s="506"/>
      <c r="DH176" s="506"/>
      <c r="DI176" s="506"/>
      <c r="DJ176" s="506"/>
      <c r="DK176" s="506"/>
      <c r="DL176" s="506"/>
      <c r="DM176" s="506"/>
      <c r="DN176" s="506"/>
      <c r="DO176" s="506"/>
      <c r="DP176" s="506"/>
      <c r="DQ176" s="506"/>
      <c r="DR176" s="506"/>
      <c r="DS176" s="506"/>
      <c r="DT176" s="506"/>
      <c r="DU176" s="506"/>
      <c r="DV176" s="506"/>
      <c r="DW176" s="506"/>
      <c r="DX176" s="506"/>
      <c r="DY176" s="506"/>
      <c r="DZ176" s="506"/>
      <c r="EA176" s="506"/>
      <c r="EB176" s="506"/>
      <c r="EC176" s="506"/>
      <c r="ED176" s="506"/>
      <c r="EE176" s="506"/>
      <c r="EF176" s="506"/>
      <c r="EG176" s="506"/>
      <c r="EH176" s="506"/>
      <c r="EI176" s="506"/>
    </row>
    <row r="177" spans="1:139" x14ac:dyDescent="0.25">
      <c r="A177" s="505"/>
      <c r="B177" s="496"/>
      <c r="C177" s="496"/>
      <c r="D177" s="496"/>
      <c r="E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506"/>
      <c r="X177" s="506"/>
      <c r="Y177" s="506"/>
      <c r="Z177" s="506"/>
      <c r="AA177" s="506"/>
      <c r="AB177" s="506"/>
      <c r="AC177" s="506"/>
      <c r="AD177" s="506"/>
      <c r="AE177" s="506"/>
      <c r="AF177" s="506"/>
      <c r="AG177" s="506"/>
      <c r="AH177" s="506"/>
      <c r="AI177" s="506"/>
      <c r="AJ177" s="506"/>
      <c r="AK177" s="506"/>
      <c r="AL177" s="506"/>
      <c r="AM177" s="506"/>
      <c r="AN177" s="506"/>
      <c r="AO177" s="506"/>
      <c r="AP177" s="506"/>
      <c r="AQ177" s="506"/>
      <c r="AR177" s="506"/>
      <c r="AS177" s="506"/>
      <c r="AT177" s="506"/>
      <c r="AU177" s="506"/>
      <c r="AV177" s="506"/>
      <c r="AW177" s="506"/>
      <c r="AX177" s="506"/>
      <c r="AY177" s="506"/>
      <c r="AZ177" s="506"/>
      <c r="BA177" s="506"/>
      <c r="BB177" s="506"/>
      <c r="BC177" s="506"/>
      <c r="BD177" s="506"/>
      <c r="BE177" s="506"/>
      <c r="BF177" s="506"/>
      <c r="BG177" s="506"/>
      <c r="BH177" s="506"/>
      <c r="BI177" s="506"/>
      <c r="BJ177" s="506"/>
      <c r="BK177" s="506"/>
      <c r="BL177" s="506"/>
      <c r="BM177" s="506"/>
      <c r="BN177" s="506"/>
      <c r="BO177" s="506"/>
      <c r="BP177" s="506"/>
      <c r="BQ177" s="506"/>
      <c r="BR177" s="506"/>
      <c r="BS177" s="506"/>
      <c r="BT177" s="506"/>
      <c r="BU177" s="506"/>
      <c r="BV177" s="506"/>
      <c r="BW177" s="506"/>
      <c r="BX177" s="506"/>
      <c r="BY177" s="506"/>
      <c r="BZ177" s="506"/>
      <c r="CA177" s="506"/>
      <c r="CB177" s="506"/>
      <c r="CC177" s="506"/>
      <c r="CD177" s="506"/>
      <c r="CE177" s="506"/>
      <c r="CF177" s="506"/>
      <c r="CG177" s="506"/>
      <c r="CH177" s="506"/>
      <c r="CI177" s="506"/>
      <c r="CJ177" s="506"/>
      <c r="CK177" s="506"/>
      <c r="CL177" s="506"/>
      <c r="CM177" s="506"/>
      <c r="CN177" s="506"/>
      <c r="CO177" s="506"/>
      <c r="CP177" s="506"/>
      <c r="CQ177" s="506"/>
      <c r="CR177" s="506"/>
      <c r="CS177" s="506"/>
      <c r="CT177" s="506"/>
      <c r="CU177" s="506"/>
      <c r="CV177" s="506"/>
      <c r="CW177" s="506"/>
      <c r="CX177" s="506"/>
      <c r="CY177" s="506"/>
      <c r="CZ177" s="506"/>
      <c r="DA177" s="506"/>
      <c r="DB177" s="506"/>
      <c r="DC177" s="506"/>
      <c r="DD177" s="506"/>
      <c r="DE177" s="506"/>
      <c r="DF177" s="506"/>
      <c r="DG177" s="506"/>
      <c r="DH177" s="506"/>
      <c r="DI177" s="506"/>
      <c r="DJ177" s="506"/>
      <c r="DK177" s="506"/>
      <c r="DL177" s="506"/>
      <c r="DM177" s="506"/>
      <c r="DN177" s="506"/>
      <c r="DO177" s="506"/>
      <c r="DP177" s="506"/>
      <c r="DQ177" s="506"/>
      <c r="DR177" s="506"/>
      <c r="DS177" s="506"/>
      <c r="DT177" s="506"/>
      <c r="DU177" s="506"/>
      <c r="DV177" s="506"/>
      <c r="DW177" s="506"/>
      <c r="DX177" s="506"/>
      <c r="DY177" s="506"/>
      <c r="DZ177" s="506"/>
      <c r="EA177" s="506"/>
      <c r="EB177" s="506"/>
      <c r="EC177" s="506"/>
      <c r="ED177" s="506"/>
      <c r="EE177" s="506"/>
      <c r="EF177" s="506"/>
      <c r="EG177" s="506"/>
      <c r="EH177" s="506"/>
      <c r="EI177" s="506"/>
    </row>
    <row r="178" spans="1:139" x14ac:dyDescent="0.25">
      <c r="A178" s="505"/>
      <c r="B178" s="496"/>
      <c r="C178" s="496"/>
      <c r="D178" s="496"/>
      <c r="E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506"/>
      <c r="X178" s="506"/>
      <c r="Y178" s="506"/>
      <c r="Z178" s="506"/>
      <c r="AA178" s="506"/>
      <c r="AB178" s="506"/>
      <c r="AC178" s="506"/>
      <c r="AD178" s="506"/>
      <c r="AE178" s="506"/>
      <c r="AF178" s="506"/>
      <c r="AG178" s="506"/>
      <c r="AH178" s="506"/>
      <c r="AI178" s="506"/>
      <c r="AJ178" s="506"/>
      <c r="AK178" s="506"/>
      <c r="AL178" s="506"/>
      <c r="AM178" s="506"/>
      <c r="AN178" s="506"/>
      <c r="AO178" s="506"/>
      <c r="AP178" s="506"/>
      <c r="AQ178" s="506"/>
      <c r="AR178" s="506"/>
      <c r="AS178" s="506"/>
      <c r="AT178" s="506"/>
      <c r="AU178" s="506"/>
      <c r="AV178" s="506"/>
      <c r="AW178" s="506"/>
      <c r="AX178" s="506"/>
      <c r="AY178" s="506"/>
      <c r="AZ178" s="506"/>
      <c r="BA178" s="506"/>
      <c r="BB178" s="506"/>
      <c r="BC178" s="506"/>
      <c r="BD178" s="506"/>
      <c r="BE178" s="506"/>
      <c r="BF178" s="506"/>
      <c r="BG178" s="506"/>
      <c r="BH178" s="506"/>
      <c r="BI178" s="506"/>
      <c r="BJ178" s="506"/>
      <c r="BK178" s="506"/>
      <c r="BL178" s="506"/>
      <c r="BM178" s="506"/>
      <c r="BN178" s="506"/>
      <c r="BO178" s="506"/>
      <c r="BP178" s="506"/>
      <c r="BQ178" s="506"/>
      <c r="BR178" s="506"/>
      <c r="BS178" s="506"/>
      <c r="BT178" s="506"/>
      <c r="BU178" s="506"/>
      <c r="BV178" s="506"/>
      <c r="BW178" s="506"/>
      <c r="BX178" s="506"/>
      <c r="BY178" s="506"/>
      <c r="BZ178" s="506"/>
      <c r="CA178" s="506"/>
      <c r="CB178" s="506"/>
      <c r="CC178" s="506"/>
      <c r="CD178" s="506"/>
      <c r="CE178" s="506"/>
      <c r="CF178" s="506"/>
      <c r="CG178" s="506"/>
      <c r="CH178" s="506"/>
      <c r="CI178" s="506"/>
      <c r="CJ178" s="506"/>
      <c r="CK178" s="506"/>
      <c r="CL178" s="506"/>
      <c r="CM178" s="506"/>
      <c r="CN178" s="506"/>
      <c r="CO178" s="506"/>
      <c r="CP178" s="506"/>
      <c r="CQ178" s="506"/>
      <c r="CR178" s="506"/>
      <c r="CS178" s="506"/>
      <c r="CT178" s="506"/>
      <c r="CU178" s="506"/>
      <c r="CV178" s="506"/>
      <c r="CW178" s="506"/>
      <c r="CX178" s="506"/>
      <c r="CY178" s="506"/>
      <c r="CZ178" s="506"/>
      <c r="DA178" s="506"/>
      <c r="DB178" s="506"/>
      <c r="DC178" s="506"/>
      <c r="DD178" s="506"/>
      <c r="DE178" s="506"/>
      <c r="DF178" s="506"/>
      <c r="DG178" s="506"/>
      <c r="DH178" s="506"/>
      <c r="DI178" s="506"/>
      <c r="DJ178" s="506"/>
      <c r="DK178" s="506"/>
      <c r="DL178" s="506"/>
      <c r="DM178" s="506"/>
      <c r="DN178" s="506"/>
      <c r="DO178" s="506"/>
      <c r="DP178" s="506"/>
      <c r="DQ178" s="506"/>
      <c r="DR178" s="506"/>
      <c r="DS178" s="506"/>
      <c r="DT178" s="506"/>
      <c r="DU178" s="506"/>
      <c r="DV178" s="506"/>
      <c r="DW178" s="506"/>
      <c r="DX178" s="506"/>
      <c r="DY178" s="506"/>
      <c r="DZ178" s="506"/>
      <c r="EA178" s="506"/>
      <c r="EB178" s="506"/>
      <c r="EC178" s="506"/>
      <c r="ED178" s="506"/>
      <c r="EE178" s="506"/>
      <c r="EF178" s="506"/>
      <c r="EG178" s="506"/>
      <c r="EH178" s="506"/>
      <c r="EI178" s="506"/>
    </row>
    <row r="179" spans="1:139" x14ac:dyDescent="0.25">
      <c r="A179" s="505"/>
      <c r="B179" s="496"/>
      <c r="C179" s="496"/>
      <c r="D179" s="496"/>
      <c r="E179" s="506"/>
      <c r="G179" s="506"/>
      <c r="H179" s="506"/>
      <c r="I179" s="506"/>
      <c r="J179" s="506"/>
      <c r="K179" s="506"/>
      <c r="L179" s="506"/>
      <c r="M179" s="506"/>
      <c r="N179" s="506"/>
      <c r="O179" s="506"/>
      <c r="P179" s="506"/>
      <c r="Q179" s="506"/>
      <c r="R179" s="506"/>
      <c r="S179" s="506"/>
      <c r="T179" s="506"/>
      <c r="U179" s="506"/>
      <c r="V179" s="506"/>
      <c r="W179" s="506"/>
      <c r="X179" s="506"/>
      <c r="Y179" s="506"/>
      <c r="Z179" s="506"/>
      <c r="AA179" s="506"/>
      <c r="AB179" s="506"/>
      <c r="AC179" s="506"/>
      <c r="AD179" s="506"/>
      <c r="AE179" s="506"/>
      <c r="AF179" s="506"/>
      <c r="AG179" s="506"/>
      <c r="AH179" s="506"/>
      <c r="AI179" s="506"/>
      <c r="AJ179" s="506"/>
      <c r="AK179" s="506"/>
      <c r="AL179" s="506"/>
      <c r="AM179" s="506"/>
      <c r="AN179" s="506"/>
      <c r="AO179" s="506"/>
      <c r="AP179" s="506"/>
      <c r="AQ179" s="506"/>
      <c r="AR179" s="506"/>
      <c r="AS179" s="506"/>
      <c r="AT179" s="506"/>
      <c r="AU179" s="506"/>
      <c r="AV179" s="506"/>
      <c r="AW179" s="506"/>
      <c r="AX179" s="506"/>
      <c r="AY179" s="506"/>
      <c r="AZ179" s="506"/>
      <c r="BA179" s="506"/>
      <c r="BB179" s="506"/>
      <c r="BC179" s="506"/>
      <c r="BD179" s="506"/>
      <c r="BE179" s="506"/>
      <c r="BF179" s="506"/>
      <c r="BG179" s="506"/>
      <c r="BH179" s="506"/>
      <c r="BI179" s="506"/>
      <c r="BJ179" s="506"/>
      <c r="BK179" s="506"/>
      <c r="BL179" s="506"/>
      <c r="BM179" s="506"/>
      <c r="BN179" s="506"/>
      <c r="BO179" s="506"/>
      <c r="BP179" s="506"/>
      <c r="BQ179" s="506"/>
      <c r="BR179" s="506"/>
      <c r="BS179" s="506"/>
      <c r="BT179" s="506"/>
      <c r="BU179" s="506"/>
      <c r="BV179" s="506"/>
      <c r="BW179" s="506"/>
      <c r="BX179" s="506"/>
      <c r="BY179" s="506"/>
      <c r="BZ179" s="506"/>
      <c r="CA179" s="506"/>
      <c r="CB179" s="506"/>
      <c r="CC179" s="506"/>
      <c r="CD179" s="506"/>
      <c r="CE179" s="506"/>
      <c r="CF179" s="506"/>
      <c r="CG179" s="506"/>
      <c r="CH179" s="506"/>
      <c r="CI179" s="506"/>
      <c r="CJ179" s="506"/>
      <c r="CK179" s="506"/>
      <c r="CL179" s="506"/>
      <c r="CM179" s="506"/>
      <c r="CN179" s="506"/>
      <c r="CO179" s="506"/>
      <c r="CP179" s="506"/>
      <c r="CQ179" s="506"/>
      <c r="CR179" s="506"/>
      <c r="CS179" s="506"/>
      <c r="CT179" s="506"/>
      <c r="CU179" s="506"/>
      <c r="CV179" s="506"/>
      <c r="CW179" s="506"/>
      <c r="CX179" s="506"/>
      <c r="CY179" s="506"/>
      <c r="CZ179" s="506"/>
      <c r="DA179" s="506"/>
      <c r="DB179" s="506"/>
      <c r="DC179" s="506"/>
      <c r="DD179" s="506"/>
      <c r="DE179" s="506"/>
      <c r="DF179" s="506"/>
      <c r="DG179" s="506"/>
      <c r="DH179" s="506"/>
      <c r="DI179" s="506"/>
      <c r="DJ179" s="506"/>
      <c r="DK179" s="506"/>
      <c r="DL179" s="506"/>
      <c r="DM179" s="506"/>
      <c r="DN179" s="506"/>
      <c r="DO179" s="506"/>
      <c r="DP179" s="506"/>
      <c r="DQ179" s="506"/>
      <c r="DR179" s="506"/>
      <c r="DS179" s="506"/>
      <c r="DT179" s="506"/>
      <c r="DU179" s="506"/>
      <c r="DV179" s="506"/>
      <c r="DW179" s="506"/>
      <c r="DX179" s="506"/>
      <c r="DY179" s="506"/>
      <c r="DZ179" s="506"/>
      <c r="EA179" s="506"/>
      <c r="EB179" s="506"/>
      <c r="EC179" s="506"/>
      <c r="ED179" s="506"/>
      <c r="EE179" s="506"/>
      <c r="EF179" s="506"/>
      <c r="EG179" s="506"/>
      <c r="EH179" s="506"/>
      <c r="EI179" s="506"/>
    </row>
    <row r="180" spans="1:139" x14ac:dyDescent="0.25">
      <c r="A180" s="505"/>
      <c r="B180" s="496"/>
      <c r="C180" s="496"/>
      <c r="D180" s="496"/>
      <c r="E180" s="506"/>
      <c r="G180" s="506"/>
      <c r="H180" s="506"/>
      <c r="I180" s="506"/>
      <c r="J180" s="506"/>
      <c r="K180" s="506"/>
      <c r="L180" s="506"/>
      <c r="M180" s="506"/>
      <c r="N180" s="506"/>
      <c r="O180" s="506"/>
      <c r="P180" s="506"/>
      <c r="Q180" s="506"/>
      <c r="R180" s="506"/>
      <c r="S180" s="506"/>
      <c r="T180" s="506"/>
      <c r="U180" s="506"/>
      <c r="V180" s="506"/>
      <c r="W180" s="506"/>
      <c r="X180" s="506"/>
      <c r="Y180" s="506"/>
      <c r="Z180" s="506"/>
      <c r="AA180" s="506"/>
      <c r="AB180" s="506"/>
      <c r="AC180" s="506"/>
      <c r="AD180" s="506"/>
      <c r="AE180" s="506"/>
      <c r="AF180" s="506"/>
      <c r="AG180" s="506"/>
      <c r="AH180" s="506"/>
      <c r="AI180" s="506"/>
      <c r="AJ180" s="506"/>
      <c r="AK180" s="506"/>
      <c r="AL180" s="506"/>
      <c r="AM180" s="506"/>
      <c r="AN180" s="506"/>
      <c r="AO180" s="506"/>
      <c r="AP180" s="506"/>
      <c r="AQ180" s="506"/>
      <c r="AR180" s="506"/>
      <c r="AS180" s="506"/>
      <c r="AT180" s="506"/>
      <c r="AU180" s="506"/>
      <c r="AV180" s="506"/>
      <c r="AW180" s="506"/>
      <c r="AX180" s="506"/>
      <c r="AY180" s="506"/>
      <c r="AZ180" s="506"/>
      <c r="BA180" s="506"/>
      <c r="BB180" s="506"/>
      <c r="BC180" s="506"/>
      <c r="BD180" s="506"/>
      <c r="BE180" s="506"/>
      <c r="BF180" s="506"/>
      <c r="BG180" s="506"/>
      <c r="BH180" s="506"/>
      <c r="BI180" s="506"/>
      <c r="BJ180" s="506"/>
      <c r="BK180" s="506"/>
      <c r="BL180" s="506"/>
      <c r="BM180" s="506"/>
      <c r="BN180" s="506"/>
      <c r="BO180" s="506"/>
      <c r="BP180" s="506"/>
      <c r="BQ180" s="506"/>
      <c r="BR180" s="506"/>
      <c r="BS180" s="506"/>
      <c r="BT180" s="506"/>
      <c r="BU180" s="506"/>
      <c r="BV180" s="506"/>
      <c r="BW180" s="506"/>
      <c r="BX180" s="506"/>
      <c r="BY180" s="506"/>
      <c r="BZ180" s="506"/>
      <c r="CA180" s="506"/>
      <c r="CB180" s="506"/>
      <c r="CC180" s="506"/>
      <c r="CD180" s="506"/>
      <c r="CE180" s="506"/>
      <c r="CF180" s="506"/>
      <c r="CG180" s="506"/>
      <c r="CH180" s="506"/>
      <c r="CI180" s="506"/>
      <c r="CJ180" s="506"/>
      <c r="CK180" s="506"/>
      <c r="CL180" s="506"/>
      <c r="CM180" s="506"/>
      <c r="CN180" s="506"/>
      <c r="CO180" s="506"/>
      <c r="CP180" s="506"/>
      <c r="CQ180" s="506"/>
      <c r="CR180" s="506"/>
      <c r="CS180" s="506"/>
      <c r="CT180" s="506"/>
      <c r="CU180" s="506"/>
      <c r="CV180" s="506"/>
      <c r="CW180" s="506"/>
      <c r="CX180" s="506"/>
      <c r="CY180" s="506"/>
      <c r="CZ180" s="506"/>
      <c r="DA180" s="506"/>
      <c r="DB180" s="506"/>
      <c r="DC180" s="506"/>
      <c r="DD180" s="506"/>
      <c r="DE180" s="506"/>
      <c r="DF180" s="506"/>
      <c r="DG180" s="506"/>
      <c r="DH180" s="506"/>
      <c r="DI180" s="506"/>
      <c r="DJ180" s="506"/>
      <c r="DK180" s="506"/>
      <c r="DL180" s="506"/>
      <c r="DM180" s="506"/>
      <c r="DN180" s="506"/>
      <c r="DO180" s="506"/>
      <c r="DP180" s="506"/>
      <c r="DQ180" s="506"/>
      <c r="DR180" s="506"/>
      <c r="DS180" s="506"/>
      <c r="DT180" s="506"/>
      <c r="DU180" s="506"/>
      <c r="DV180" s="506"/>
      <c r="DW180" s="506"/>
      <c r="DX180" s="506"/>
      <c r="DY180" s="506"/>
      <c r="DZ180" s="506"/>
      <c r="EA180" s="506"/>
      <c r="EB180" s="506"/>
      <c r="EC180" s="506"/>
      <c r="ED180" s="506"/>
      <c r="EE180" s="506"/>
      <c r="EF180" s="506"/>
      <c r="EG180" s="506"/>
      <c r="EH180" s="506"/>
      <c r="EI180" s="506"/>
    </row>
    <row r="181" spans="1:139" x14ac:dyDescent="0.25">
      <c r="A181" s="505"/>
      <c r="B181" s="496"/>
      <c r="C181" s="496"/>
      <c r="D181" s="496"/>
      <c r="E181" s="506"/>
      <c r="G181" s="506"/>
      <c r="H181" s="506"/>
      <c r="I181" s="506"/>
      <c r="J181" s="506"/>
      <c r="K181" s="506"/>
      <c r="L181" s="506"/>
      <c r="M181" s="506"/>
      <c r="N181" s="506"/>
      <c r="O181" s="506"/>
      <c r="P181" s="506"/>
      <c r="Q181" s="506"/>
      <c r="R181" s="506"/>
      <c r="S181" s="506"/>
      <c r="T181" s="506"/>
      <c r="U181" s="506"/>
      <c r="V181" s="506"/>
      <c r="W181" s="506"/>
      <c r="X181" s="506"/>
      <c r="Y181" s="506"/>
      <c r="Z181" s="506"/>
      <c r="AA181" s="506"/>
      <c r="AB181" s="506"/>
      <c r="AC181" s="506"/>
      <c r="AD181" s="506"/>
      <c r="AE181" s="506"/>
      <c r="AF181" s="506"/>
      <c r="AG181" s="506"/>
      <c r="AH181" s="506"/>
      <c r="AI181" s="506"/>
      <c r="AJ181" s="506"/>
      <c r="AK181" s="506"/>
      <c r="AL181" s="506"/>
      <c r="AM181" s="506"/>
      <c r="AN181" s="506"/>
      <c r="AO181" s="506"/>
      <c r="AP181" s="506"/>
      <c r="AQ181" s="506"/>
      <c r="AR181" s="506"/>
      <c r="AS181" s="506"/>
      <c r="AT181" s="506"/>
      <c r="AU181" s="506"/>
      <c r="AV181" s="506"/>
      <c r="AW181" s="506"/>
      <c r="AX181" s="506"/>
      <c r="AY181" s="506"/>
      <c r="AZ181" s="506"/>
      <c r="BA181" s="506"/>
      <c r="BB181" s="506"/>
      <c r="BC181" s="506"/>
      <c r="BD181" s="506"/>
      <c r="BE181" s="506"/>
      <c r="BF181" s="506"/>
      <c r="BG181" s="506"/>
      <c r="BH181" s="506"/>
      <c r="BI181" s="506"/>
      <c r="BJ181" s="506"/>
      <c r="BK181" s="506"/>
      <c r="BL181" s="506"/>
      <c r="BM181" s="506"/>
      <c r="BN181" s="506"/>
      <c r="BO181" s="506"/>
      <c r="BP181" s="506"/>
      <c r="BQ181" s="506"/>
      <c r="BR181" s="506"/>
      <c r="BS181" s="506"/>
      <c r="BT181" s="506"/>
      <c r="BU181" s="506"/>
      <c r="BV181" s="506"/>
      <c r="BW181" s="506"/>
      <c r="BX181" s="506"/>
      <c r="BY181" s="506"/>
      <c r="BZ181" s="506"/>
      <c r="CA181" s="506"/>
      <c r="CB181" s="506"/>
      <c r="CC181" s="506"/>
      <c r="CD181" s="506"/>
      <c r="CE181" s="506"/>
      <c r="CF181" s="506"/>
      <c r="CG181" s="506"/>
      <c r="CH181" s="506"/>
      <c r="CI181" s="506"/>
      <c r="CJ181" s="506"/>
      <c r="CK181" s="506"/>
      <c r="CL181" s="506"/>
      <c r="CM181" s="506"/>
      <c r="CN181" s="506"/>
      <c r="CO181" s="506"/>
      <c r="CP181" s="506"/>
      <c r="CQ181" s="506"/>
      <c r="CR181" s="506"/>
      <c r="CS181" s="506"/>
      <c r="CT181" s="506"/>
      <c r="CU181" s="506"/>
      <c r="CV181" s="506"/>
      <c r="CW181" s="506"/>
      <c r="CX181" s="506"/>
      <c r="CY181" s="506"/>
      <c r="CZ181" s="506"/>
      <c r="DA181" s="506"/>
      <c r="DB181" s="506"/>
      <c r="DC181" s="506"/>
      <c r="DD181" s="506"/>
      <c r="DE181" s="506"/>
      <c r="DF181" s="506"/>
      <c r="DG181" s="506"/>
      <c r="DH181" s="506"/>
      <c r="DI181" s="506"/>
      <c r="DJ181" s="506"/>
      <c r="DK181" s="506"/>
      <c r="DL181" s="506"/>
      <c r="DM181" s="506"/>
      <c r="DN181" s="506"/>
      <c r="DO181" s="506"/>
      <c r="DP181" s="506"/>
      <c r="DQ181" s="506"/>
      <c r="DR181" s="506"/>
      <c r="DS181" s="506"/>
      <c r="DT181" s="506"/>
      <c r="DU181" s="506"/>
      <c r="DV181" s="506"/>
      <c r="DW181" s="506"/>
      <c r="DX181" s="506"/>
      <c r="DY181" s="506"/>
      <c r="DZ181" s="506"/>
      <c r="EA181" s="506"/>
      <c r="EB181" s="506"/>
      <c r="EC181" s="506"/>
      <c r="ED181" s="506"/>
      <c r="EE181" s="506"/>
      <c r="EF181" s="506"/>
      <c r="EG181" s="506"/>
      <c r="EH181" s="506"/>
      <c r="EI181" s="506"/>
    </row>
    <row r="182" spans="1:139" x14ac:dyDescent="0.25">
      <c r="A182" s="505"/>
      <c r="B182" s="496"/>
      <c r="C182" s="496"/>
      <c r="D182" s="496"/>
      <c r="E182" s="506"/>
      <c r="G182" s="506"/>
      <c r="H182" s="506"/>
      <c r="I182" s="506"/>
      <c r="J182" s="506"/>
      <c r="K182" s="506"/>
      <c r="L182" s="506"/>
      <c r="M182" s="506"/>
      <c r="N182" s="506"/>
      <c r="O182" s="506"/>
      <c r="P182" s="506"/>
      <c r="Q182" s="506"/>
      <c r="R182" s="506"/>
      <c r="S182" s="506"/>
      <c r="T182" s="506"/>
      <c r="U182" s="506"/>
      <c r="V182" s="506"/>
      <c r="W182" s="506"/>
      <c r="X182" s="506"/>
      <c r="Y182" s="506"/>
      <c r="Z182" s="506"/>
      <c r="AA182" s="506"/>
      <c r="AB182" s="506"/>
      <c r="AC182" s="506"/>
      <c r="AD182" s="506"/>
      <c r="AE182" s="506"/>
      <c r="AF182" s="506"/>
      <c r="AG182" s="506"/>
      <c r="AH182" s="506"/>
      <c r="AI182" s="506"/>
      <c r="AJ182" s="506"/>
      <c r="AK182" s="506"/>
      <c r="AL182" s="506"/>
      <c r="AM182" s="506"/>
      <c r="AN182" s="506"/>
      <c r="AO182" s="506"/>
      <c r="AP182" s="506"/>
      <c r="AQ182" s="506"/>
      <c r="AR182" s="506"/>
      <c r="AS182" s="506"/>
      <c r="AT182" s="506"/>
      <c r="AU182" s="506"/>
      <c r="AV182" s="506"/>
      <c r="AW182" s="506"/>
      <c r="AX182" s="506"/>
      <c r="AY182" s="506"/>
      <c r="AZ182" s="506"/>
      <c r="BA182" s="506"/>
      <c r="BB182" s="506"/>
      <c r="BC182" s="506"/>
      <c r="BD182" s="506"/>
      <c r="BE182" s="506"/>
      <c r="BF182" s="506"/>
      <c r="BG182" s="506"/>
      <c r="BH182" s="506"/>
      <c r="BI182" s="506"/>
      <c r="BJ182" s="506"/>
      <c r="BK182" s="506"/>
      <c r="BL182" s="506"/>
      <c r="BM182" s="506"/>
      <c r="BN182" s="506"/>
      <c r="BO182" s="506"/>
      <c r="BP182" s="506"/>
      <c r="BQ182" s="506"/>
      <c r="BR182" s="506"/>
      <c r="BS182" s="506"/>
      <c r="BT182" s="506"/>
      <c r="BU182" s="506"/>
      <c r="BV182" s="506"/>
      <c r="BW182" s="506"/>
      <c r="BX182" s="506"/>
      <c r="BY182" s="506"/>
      <c r="BZ182" s="506"/>
      <c r="CA182" s="506"/>
      <c r="CB182" s="506"/>
      <c r="CC182" s="506"/>
      <c r="CD182" s="506"/>
      <c r="CE182" s="506"/>
      <c r="CF182" s="506"/>
      <c r="CG182" s="506"/>
      <c r="CH182" s="506"/>
      <c r="CI182" s="506"/>
      <c r="CJ182" s="506"/>
      <c r="CK182" s="506"/>
      <c r="CL182" s="506"/>
      <c r="CM182" s="506"/>
      <c r="CN182" s="506"/>
      <c r="CO182" s="506"/>
      <c r="CP182" s="506"/>
      <c r="CQ182" s="506"/>
      <c r="CR182" s="506"/>
      <c r="CS182" s="506"/>
      <c r="CT182" s="506"/>
      <c r="CU182" s="506"/>
      <c r="CV182" s="506"/>
      <c r="CW182" s="506"/>
      <c r="CX182" s="506"/>
      <c r="CY182" s="506"/>
      <c r="CZ182" s="506"/>
      <c r="DA182" s="506"/>
      <c r="DB182" s="506"/>
      <c r="DC182" s="506"/>
      <c r="DD182" s="506"/>
      <c r="DE182" s="506"/>
      <c r="DF182" s="506"/>
      <c r="DG182" s="506"/>
      <c r="DH182" s="506"/>
      <c r="DI182" s="506"/>
      <c r="DJ182" s="506"/>
      <c r="DK182" s="506"/>
      <c r="DL182" s="506"/>
      <c r="DM182" s="506"/>
      <c r="DN182" s="506"/>
      <c r="DO182" s="506"/>
      <c r="DP182" s="506"/>
      <c r="DQ182" s="506"/>
      <c r="DR182" s="506"/>
      <c r="DS182" s="506"/>
      <c r="DT182" s="506"/>
      <c r="DU182" s="506"/>
      <c r="DV182" s="506"/>
      <c r="DW182" s="506"/>
      <c r="DX182" s="506"/>
      <c r="DY182" s="506"/>
      <c r="DZ182" s="506"/>
      <c r="EA182" s="506"/>
      <c r="EB182" s="506"/>
      <c r="EC182" s="506"/>
      <c r="ED182" s="506"/>
      <c r="EE182" s="506"/>
      <c r="EF182" s="506"/>
      <c r="EG182" s="506"/>
      <c r="EH182" s="506"/>
      <c r="EI182" s="506"/>
    </row>
    <row r="183" spans="1:139" x14ac:dyDescent="0.25">
      <c r="A183" s="505"/>
      <c r="B183" s="496"/>
      <c r="C183" s="496"/>
      <c r="D183" s="496"/>
      <c r="E183" s="506"/>
      <c r="G183" s="506"/>
      <c r="H183" s="506"/>
      <c r="I183" s="506"/>
      <c r="J183" s="506"/>
      <c r="K183" s="506"/>
      <c r="L183" s="506"/>
      <c r="M183" s="506"/>
      <c r="N183" s="506"/>
      <c r="O183" s="506"/>
      <c r="P183" s="506"/>
      <c r="Q183" s="506"/>
      <c r="R183" s="506"/>
      <c r="S183" s="506"/>
      <c r="T183" s="506"/>
      <c r="U183" s="506"/>
      <c r="V183" s="506"/>
      <c r="W183" s="506"/>
      <c r="X183" s="506"/>
      <c r="Y183" s="506"/>
      <c r="Z183" s="506"/>
      <c r="AA183" s="506"/>
      <c r="AB183" s="506"/>
      <c r="AC183" s="506"/>
      <c r="AD183" s="506"/>
      <c r="AE183" s="506"/>
      <c r="AF183" s="506"/>
      <c r="AG183" s="506"/>
      <c r="AH183" s="506"/>
      <c r="AI183" s="506"/>
      <c r="AJ183" s="506"/>
      <c r="AK183" s="506"/>
      <c r="AL183" s="506"/>
      <c r="AM183" s="506"/>
      <c r="AN183" s="506"/>
      <c r="AO183" s="506"/>
      <c r="AP183" s="506"/>
      <c r="AQ183" s="506"/>
      <c r="AR183" s="506"/>
      <c r="AS183" s="506"/>
      <c r="AT183" s="506"/>
      <c r="AU183" s="506"/>
      <c r="AV183" s="506"/>
      <c r="AW183" s="506"/>
      <c r="AX183" s="506"/>
      <c r="AY183" s="506"/>
      <c r="AZ183" s="506"/>
      <c r="BA183" s="506"/>
      <c r="BB183" s="506"/>
      <c r="BC183" s="506"/>
      <c r="BD183" s="506"/>
      <c r="BE183" s="506"/>
      <c r="BF183" s="506"/>
      <c r="BG183" s="506"/>
      <c r="BH183" s="506"/>
      <c r="BI183" s="506"/>
      <c r="BJ183" s="506"/>
      <c r="BK183" s="506"/>
      <c r="BL183" s="506"/>
      <c r="BM183" s="506"/>
      <c r="BN183" s="506"/>
      <c r="BO183" s="506"/>
      <c r="BP183" s="506"/>
      <c r="BQ183" s="506"/>
      <c r="BR183" s="506"/>
      <c r="BS183" s="506"/>
      <c r="BT183" s="506"/>
      <c r="BU183" s="506"/>
      <c r="BV183" s="506"/>
      <c r="BW183" s="506"/>
      <c r="BX183" s="506"/>
      <c r="BY183" s="506"/>
      <c r="BZ183" s="506"/>
      <c r="CA183" s="506"/>
      <c r="CB183" s="506"/>
      <c r="CC183" s="506"/>
      <c r="CD183" s="506"/>
      <c r="CE183" s="506"/>
      <c r="CF183" s="506"/>
      <c r="CG183" s="506"/>
      <c r="CH183" s="506"/>
      <c r="CI183" s="506"/>
      <c r="CJ183" s="506"/>
      <c r="CK183" s="506"/>
      <c r="CL183" s="506"/>
      <c r="CM183" s="506"/>
      <c r="CN183" s="506"/>
      <c r="CO183" s="506"/>
      <c r="CP183" s="506"/>
      <c r="CQ183" s="506"/>
      <c r="CR183" s="506"/>
      <c r="CS183" s="506"/>
      <c r="CT183" s="506"/>
      <c r="CU183" s="506"/>
      <c r="CV183" s="506"/>
      <c r="CW183" s="506"/>
      <c r="CX183" s="506"/>
      <c r="CY183" s="506"/>
      <c r="CZ183" s="506"/>
      <c r="DA183" s="506"/>
      <c r="DB183" s="506"/>
      <c r="DC183" s="506"/>
      <c r="DD183" s="506"/>
      <c r="DE183" s="506"/>
      <c r="DF183" s="506"/>
      <c r="DG183" s="506"/>
      <c r="DH183" s="506"/>
      <c r="DI183" s="506"/>
      <c r="DJ183" s="506"/>
      <c r="DK183" s="506"/>
      <c r="DL183" s="506"/>
      <c r="DM183" s="506"/>
      <c r="DN183" s="506"/>
      <c r="DO183" s="506"/>
      <c r="DP183" s="506"/>
      <c r="DQ183" s="506"/>
      <c r="DR183" s="506"/>
      <c r="DS183" s="506"/>
      <c r="DT183" s="506"/>
      <c r="DU183" s="506"/>
      <c r="DV183" s="506"/>
      <c r="DW183" s="506"/>
      <c r="DX183" s="506"/>
      <c r="DY183" s="506"/>
      <c r="DZ183" s="506"/>
      <c r="EA183" s="506"/>
      <c r="EB183" s="506"/>
      <c r="EC183" s="506"/>
      <c r="ED183" s="506"/>
      <c r="EE183" s="506"/>
      <c r="EF183" s="506"/>
      <c r="EG183" s="506"/>
      <c r="EH183" s="506"/>
      <c r="EI183" s="506"/>
    </row>
    <row r="184" spans="1:139" x14ac:dyDescent="0.25">
      <c r="A184" s="505"/>
      <c r="B184" s="496"/>
      <c r="C184" s="496"/>
      <c r="D184" s="496"/>
      <c r="E184" s="506"/>
      <c r="G184" s="506"/>
      <c r="H184" s="506"/>
      <c r="I184" s="506"/>
      <c r="J184" s="506"/>
      <c r="K184" s="506"/>
      <c r="L184" s="506"/>
      <c r="M184" s="506"/>
      <c r="N184" s="506"/>
      <c r="O184" s="506"/>
      <c r="P184" s="506"/>
      <c r="Q184" s="506"/>
      <c r="R184" s="506"/>
      <c r="S184" s="506"/>
      <c r="T184" s="506"/>
      <c r="U184" s="506"/>
      <c r="V184" s="506"/>
      <c r="W184" s="506"/>
      <c r="X184" s="506"/>
      <c r="Y184" s="506"/>
      <c r="Z184" s="506"/>
      <c r="AA184" s="506"/>
      <c r="AB184" s="506"/>
      <c r="AC184" s="506"/>
      <c r="AD184" s="506"/>
      <c r="AE184" s="506"/>
      <c r="AF184" s="506"/>
      <c r="AG184" s="506"/>
      <c r="AH184" s="506"/>
      <c r="AI184" s="506"/>
      <c r="AJ184" s="506"/>
      <c r="AK184" s="506"/>
      <c r="AL184" s="506"/>
      <c r="AM184" s="506"/>
      <c r="AN184" s="506"/>
      <c r="AO184" s="506"/>
      <c r="AP184" s="506"/>
      <c r="AQ184" s="506"/>
      <c r="AR184" s="506"/>
      <c r="AS184" s="506"/>
      <c r="AT184" s="506"/>
      <c r="AU184" s="506"/>
      <c r="AV184" s="506"/>
      <c r="AW184" s="506"/>
      <c r="AX184" s="506"/>
      <c r="AY184" s="506"/>
      <c r="AZ184" s="506"/>
      <c r="BA184" s="506"/>
      <c r="BB184" s="506"/>
      <c r="BC184" s="506"/>
      <c r="BD184" s="506"/>
      <c r="BE184" s="506"/>
      <c r="BF184" s="506"/>
      <c r="BG184" s="506"/>
      <c r="BH184" s="506"/>
      <c r="BI184" s="506"/>
      <c r="BJ184" s="506"/>
      <c r="BK184" s="506"/>
      <c r="BL184" s="506"/>
      <c r="BM184" s="506"/>
      <c r="BN184" s="506"/>
      <c r="BO184" s="506"/>
      <c r="BP184" s="506"/>
      <c r="BQ184" s="506"/>
      <c r="BR184" s="506"/>
      <c r="BS184" s="506"/>
      <c r="BT184" s="506"/>
      <c r="BU184" s="506"/>
      <c r="BV184" s="506"/>
      <c r="BW184" s="506"/>
      <c r="BX184" s="506"/>
      <c r="BY184" s="506"/>
      <c r="BZ184" s="506"/>
      <c r="CA184" s="506"/>
      <c r="CB184" s="506"/>
      <c r="CC184" s="506"/>
      <c r="CD184" s="506"/>
      <c r="CE184" s="506"/>
      <c r="CF184" s="506"/>
      <c r="CG184" s="506"/>
      <c r="CH184" s="506"/>
      <c r="CI184" s="506"/>
      <c r="CJ184" s="506"/>
      <c r="CK184" s="506"/>
      <c r="CL184" s="506"/>
      <c r="CM184" s="506"/>
      <c r="CN184" s="506"/>
      <c r="CO184" s="506"/>
      <c r="CP184" s="506"/>
      <c r="CQ184" s="506"/>
      <c r="CR184" s="506"/>
      <c r="CS184" s="506"/>
      <c r="CT184" s="506"/>
      <c r="CU184" s="506"/>
      <c r="CV184" s="506"/>
      <c r="CW184" s="506"/>
      <c r="CX184" s="506"/>
      <c r="CY184" s="506"/>
      <c r="CZ184" s="506"/>
      <c r="DA184" s="506"/>
      <c r="DB184" s="506"/>
      <c r="DC184" s="506"/>
      <c r="DD184" s="506"/>
      <c r="DE184" s="506"/>
      <c r="DF184" s="506"/>
      <c r="DG184" s="506"/>
      <c r="DH184" s="506"/>
      <c r="DI184" s="506"/>
      <c r="DJ184" s="506"/>
      <c r="DK184" s="506"/>
      <c r="DL184" s="506"/>
      <c r="DM184" s="506"/>
      <c r="DN184" s="506"/>
      <c r="DO184" s="506"/>
      <c r="DP184" s="506"/>
      <c r="DQ184" s="506"/>
      <c r="DR184" s="506"/>
      <c r="DS184" s="506"/>
      <c r="DT184" s="506"/>
      <c r="DU184" s="506"/>
      <c r="DV184" s="506"/>
      <c r="DW184" s="506"/>
      <c r="DX184" s="506"/>
      <c r="DY184" s="506"/>
      <c r="DZ184" s="506"/>
      <c r="EA184" s="506"/>
      <c r="EB184" s="506"/>
      <c r="EC184" s="506"/>
      <c r="ED184" s="506"/>
      <c r="EE184" s="506"/>
      <c r="EF184" s="506"/>
      <c r="EG184" s="506"/>
      <c r="EH184" s="506"/>
      <c r="EI184" s="506"/>
    </row>
    <row r="185" spans="1:139" x14ac:dyDescent="0.25">
      <c r="A185" s="505"/>
      <c r="B185" s="496"/>
      <c r="C185" s="496"/>
      <c r="D185" s="496"/>
      <c r="E185" s="506"/>
      <c r="G185" s="506"/>
      <c r="H185" s="506"/>
      <c r="I185" s="506"/>
      <c r="J185" s="506"/>
      <c r="K185" s="506"/>
      <c r="L185" s="506"/>
      <c r="M185" s="506"/>
      <c r="N185" s="506"/>
      <c r="O185" s="506"/>
      <c r="P185" s="506"/>
      <c r="Q185" s="506"/>
      <c r="R185" s="506"/>
      <c r="S185" s="506"/>
      <c r="T185" s="506"/>
      <c r="U185" s="506"/>
      <c r="V185" s="506"/>
      <c r="W185" s="506"/>
      <c r="X185" s="506"/>
      <c r="Y185" s="506"/>
      <c r="Z185" s="506"/>
      <c r="AA185" s="506"/>
      <c r="AB185" s="506"/>
      <c r="AC185" s="506"/>
      <c r="AD185" s="506"/>
      <c r="AE185" s="506"/>
      <c r="AF185" s="506"/>
      <c r="AG185" s="506"/>
      <c r="AH185" s="506"/>
      <c r="AI185" s="506"/>
      <c r="AJ185" s="506"/>
      <c r="AK185" s="506"/>
      <c r="AL185" s="506"/>
      <c r="AM185" s="506"/>
      <c r="AN185" s="506"/>
      <c r="AO185" s="506"/>
      <c r="AP185" s="506"/>
      <c r="AQ185" s="506"/>
      <c r="AR185" s="506"/>
      <c r="AS185" s="506"/>
      <c r="AT185" s="506"/>
      <c r="AU185" s="506"/>
      <c r="AV185" s="506"/>
      <c r="AW185" s="506"/>
      <c r="AX185" s="506"/>
      <c r="AY185" s="506"/>
      <c r="AZ185" s="506"/>
      <c r="BA185" s="506"/>
      <c r="BB185" s="506"/>
      <c r="BC185" s="506"/>
      <c r="BD185" s="506"/>
      <c r="BE185" s="506"/>
      <c r="BF185" s="506"/>
      <c r="BG185" s="506"/>
      <c r="BH185" s="506"/>
      <c r="BI185" s="506"/>
      <c r="BJ185" s="506"/>
      <c r="BK185" s="506"/>
      <c r="BL185" s="506"/>
      <c r="BM185" s="506"/>
      <c r="BN185" s="506"/>
      <c r="BO185" s="506"/>
      <c r="BP185" s="506"/>
      <c r="BQ185" s="506"/>
      <c r="BR185" s="506"/>
      <c r="BS185" s="506"/>
      <c r="BT185" s="506"/>
      <c r="BU185" s="506"/>
      <c r="BV185" s="506"/>
      <c r="BW185" s="506"/>
      <c r="BX185" s="506"/>
      <c r="BY185" s="506"/>
      <c r="BZ185" s="506"/>
      <c r="CA185" s="506"/>
      <c r="CB185" s="506"/>
      <c r="CC185" s="506"/>
      <c r="CD185" s="506"/>
      <c r="CE185" s="506"/>
      <c r="CF185" s="506"/>
      <c r="CG185" s="506"/>
      <c r="CH185" s="506"/>
      <c r="CI185" s="506"/>
      <c r="CJ185" s="506"/>
      <c r="CK185" s="506"/>
      <c r="CL185" s="506"/>
      <c r="CM185" s="506"/>
      <c r="CN185" s="506"/>
      <c r="CO185" s="506"/>
      <c r="CP185" s="506"/>
      <c r="CQ185" s="506"/>
      <c r="CR185" s="506"/>
      <c r="CS185" s="506"/>
      <c r="CT185" s="506"/>
      <c r="CU185" s="506"/>
      <c r="CV185" s="506"/>
      <c r="CW185" s="506"/>
      <c r="CX185" s="506"/>
      <c r="CY185" s="506"/>
      <c r="CZ185" s="506"/>
      <c r="DA185" s="506"/>
      <c r="DB185" s="506"/>
      <c r="DC185" s="506"/>
      <c r="DD185" s="506"/>
      <c r="DE185" s="506"/>
      <c r="DF185" s="506"/>
      <c r="DG185" s="506"/>
      <c r="DH185" s="506"/>
      <c r="DI185" s="506"/>
      <c r="DJ185" s="506"/>
      <c r="DK185" s="506"/>
      <c r="DL185" s="506"/>
      <c r="DM185" s="506"/>
      <c r="DN185" s="506"/>
      <c r="DO185" s="506"/>
      <c r="DP185" s="506"/>
      <c r="DQ185" s="506"/>
      <c r="DR185" s="506"/>
      <c r="DS185" s="506"/>
      <c r="DT185" s="506"/>
      <c r="DU185" s="506"/>
      <c r="DV185" s="506"/>
      <c r="DW185" s="506"/>
      <c r="DX185" s="506"/>
      <c r="DY185" s="506"/>
      <c r="DZ185" s="506"/>
      <c r="EA185" s="506"/>
      <c r="EB185" s="506"/>
      <c r="EC185" s="506"/>
      <c r="ED185" s="506"/>
      <c r="EE185" s="506"/>
      <c r="EF185" s="506"/>
      <c r="EG185" s="506"/>
      <c r="EH185" s="506"/>
      <c r="EI185" s="506"/>
    </row>
    <row r="186" spans="1:139" x14ac:dyDescent="0.25">
      <c r="A186" s="505"/>
      <c r="B186" s="496"/>
      <c r="C186" s="496"/>
      <c r="D186" s="496"/>
      <c r="E186" s="506"/>
      <c r="G186" s="506"/>
      <c r="H186" s="506"/>
      <c r="I186" s="506"/>
      <c r="J186" s="506"/>
      <c r="K186" s="506"/>
      <c r="L186" s="506"/>
      <c r="M186" s="506"/>
      <c r="N186" s="506"/>
      <c r="O186" s="506"/>
      <c r="P186" s="506"/>
      <c r="Q186" s="506"/>
      <c r="R186" s="506"/>
      <c r="S186" s="506"/>
      <c r="T186" s="506"/>
      <c r="U186" s="506"/>
      <c r="V186" s="506"/>
      <c r="W186" s="506"/>
      <c r="X186" s="506"/>
      <c r="Y186" s="506"/>
      <c r="Z186" s="506"/>
      <c r="AA186" s="506"/>
      <c r="AB186" s="506"/>
      <c r="AC186" s="506"/>
      <c r="AD186" s="506"/>
      <c r="AE186" s="506"/>
      <c r="AF186" s="506"/>
      <c r="AG186" s="506"/>
      <c r="AH186" s="506"/>
      <c r="AI186" s="506"/>
      <c r="AJ186" s="506"/>
      <c r="AK186" s="506"/>
      <c r="AL186" s="506"/>
      <c r="AM186" s="506"/>
      <c r="AN186" s="506"/>
      <c r="AO186" s="506"/>
      <c r="AP186" s="506"/>
      <c r="AQ186" s="506"/>
      <c r="AR186" s="506"/>
      <c r="AS186" s="506"/>
      <c r="AT186" s="506"/>
      <c r="AU186" s="506"/>
      <c r="AV186" s="506"/>
      <c r="AW186" s="506"/>
      <c r="AX186" s="506"/>
      <c r="AY186" s="506"/>
      <c r="AZ186" s="506"/>
      <c r="BA186" s="506"/>
      <c r="BB186" s="506"/>
      <c r="BC186" s="506"/>
      <c r="BD186" s="506"/>
      <c r="BE186" s="506"/>
      <c r="BF186" s="506"/>
      <c r="BG186" s="506"/>
      <c r="BH186" s="506"/>
      <c r="BI186" s="506"/>
      <c r="BJ186" s="506"/>
      <c r="BK186" s="506"/>
      <c r="BL186" s="506"/>
      <c r="BM186" s="506"/>
      <c r="BN186" s="506"/>
      <c r="BO186" s="506"/>
      <c r="BP186" s="506"/>
      <c r="BQ186" s="506"/>
      <c r="BR186" s="506"/>
      <c r="BS186" s="506"/>
      <c r="BT186" s="506"/>
      <c r="BU186" s="506"/>
      <c r="BV186" s="506"/>
      <c r="BW186" s="506"/>
      <c r="BX186" s="506"/>
      <c r="BY186" s="506"/>
      <c r="BZ186" s="506"/>
      <c r="CA186" s="506"/>
      <c r="CB186" s="506"/>
      <c r="CC186" s="506"/>
      <c r="CD186" s="506"/>
      <c r="CE186" s="506"/>
      <c r="CF186" s="506"/>
      <c r="CG186" s="506"/>
      <c r="CH186" s="506"/>
      <c r="CI186" s="506"/>
      <c r="CJ186" s="506"/>
      <c r="CK186" s="506"/>
      <c r="CL186" s="506"/>
      <c r="CM186" s="506"/>
      <c r="CN186" s="506"/>
      <c r="CO186" s="506"/>
      <c r="CP186" s="506"/>
      <c r="CQ186" s="506"/>
      <c r="CR186" s="506"/>
      <c r="CS186" s="506"/>
      <c r="CT186" s="506"/>
      <c r="CU186" s="506"/>
      <c r="CV186" s="506"/>
      <c r="CW186" s="506"/>
      <c r="CX186" s="506"/>
      <c r="CY186" s="506"/>
      <c r="CZ186" s="506"/>
      <c r="DA186" s="506"/>
      <c r="DB186" s="506"/>
      <c r="DC186" s="506"/>
      <c r="DD186" s="506"/>
      <c r="DE186" s="506"/>
      <c r="DF186" s="506"/>
      <c r="DG186" s="506"/>
      <c r="DH186" s="506"/>
      <c r="DI186" s="506"/>
      <c r="DJ186" s="506"/>
      <c r="DK186" s="506"/>
      <c r="DL186" s="506"/>
      <c r="DM186" s="506"/>
      <c r="DN186" s="506"/>
      <c r="DO186" s="506"/>
      <c r="DP186" s="506"/>
      <c r="DQ186" s="506"/>
      <c r="DR186" s="506"/>
      <c r="DS186" s="506"/>
      <c r="DT186" s="506"/>
      <c r="DU186" s="506"/>
      <c r="DV186" s="506"/>
      <c r="DW186" s="506"/>
      <c r="DX186" s="506"/>
      <c r="DY186" s="506"/>
      <c r="DZ186" s="506"/>
      <c r="EA186" s="506"/>
      <c r="EB186" s="506"/>
      <c r="EC186" s="506"/>
      <c r="ED186" s="506"/>
      <c r="EE186" s="506"/>
      <c r="EF186" s="506"/>
      <c r="EG186" s="506"/>
      <c r="EH186" s="506"/>
      <c r="EI186" s="506"/>
    </row>
    <row r="187" spans="1:139" x14ac:dyDescent="0.25">
      <c r="A187" s="505"/>
      <c r="B187" s="496"/>
      <c r="C187" s="496"/>
      <c r="D187" s="496"/>
      <c r="E187" s="506"/>
      <c r="G187" s="506"/>
      <c r="H187" s="506"/>
      <c r="I187" s="506"/>
      <c r="J187" s="506"/>
      <c r="K187" s="506"/>
      <c r="L187" s="506"/>
      <c r="M187" s="506"/>
      <c r="N187" s="506"/>
      <c r="O187" s="506"/>
      <c r="P187" s="506"/>
      <c r="Q187" s="506"/>
      <c r="R187" s="506"/>
      <c r="S187" s="506"/>
      <c r="T187" s="506"/>
      <c r="U187" s="506"/>
      <c r="V187" s="506"/>
      <c r="W187" s="506"/>
      <c r="X187" s="506"/>
      <c r="Y187" s="506"/>
      <c r="Z187" s="506"/>
      <c r="AA187" s="506"/>
      <c r="AB187" s="506"/>
      <c r="AC187" s="506"/>
      <c r="AD187" s="506"/>
      <c r="AE187" s="506"/>
      <c r="AF187" s="506"/>
      <c r="AG187" s="506"/>
      <c r="AH187" s="506"/>
      <c r="AI187" s="506"/>
      <c r="AJ187" s="506"/>
      <c r="AK187" s="506"/>
      <c r="AL187" s="506"/>
      <c r="AM187" s="506"/>
      <c r="AN187" s="506"/>
      <c r="AO187" s="506"/>
      <c r="AP187" s="506"/>
      <c r="AQ187" s="506"/>
      <c r="AR187" s="506"/>
      <c r="AS187" s="506"/>
      <c r="AT187" s="506"/>
      <c r="AU187" s="506"/>
      <c r="AV187" s="506"/>
      <c r="AW187" s="506"/>
      <c r="AX187" s="506"/>
      <c r="AY187" s="506"/>
      <c r="AZ187" s="506"/>
      <c r="BA187" s="506"/>
      <c r="BB187" s="506"/>
      <c r="BC187" s="506"/>
      <c r="BD187" s="506"/>
      <c r="BE187" s="506"/>
      <c r="BF187" s="506"/>
      <c r="BG187" s="506"/>
      <c r="BH187" s="506"/>
      <c r="BI187" s="506"/>
      <c r="BJ187" s="506"/>
      <c r="BK187" s="506"/>
      <c r="BL187" s="506"/>
      <c r="BM187" s="506"/>
      <c r="BN187" s="506"/>
      <c r="BO187" s="506"/>
      <c r="BP187" s="506"/>
      <c r="BQ187" s="506"/>
      <c r="BR187" s="506"/>
      <c r="BS187" s="506"/>
      <c r="BT187" s="506"/>
      <c r="BU187" s="506"/>
      <c r="BV187" s="506"/>
      <c r="BW187" s="506"/>
      <c r="BX187" s="506"/>
      <c r="BY187" s="506"/>
      <c r="BZ187" s="506"/>
      <c r="CA187" s="506"/>
      <c r="CB187" s="506"/>
      <c r="CC187" s="506"/>
      <c r="CD187" s="506"/>
      <c r="CE187" s="506"/>
      <c r="CF187" s="506"/>
      <c r="CG187" s="506"/>
      <c r="CH187" s="506"/>
      <c r="CI187" s="506"/>
      <c r="CJ187" s="506"/>
      <c r="CK187" s="506"/>
      <c r="CL187" s="506"/>
      <c r="CM187" s="506"/>
      <c r="CN187" s="506"/>
      <c r="CO187" s="506"/>
      <c r="CP187" s="506"/>
      <c r="CQ187" s="506"/>
      <c r="CR187" s="506"/>
      <c r="CS187" s="506"/>
      <c r="CT187" s="506"/>
      <c r="CU187" s="506"/>
      <c r="CV187" s="506"/>
      <c r="CW187" s="506"/>
      <c r="CX187" s="506"/>
      <c r="CY187" s="506"/>
      <c r="CZ187" s="506"/>
      <c r="DA187" s="506"/>
      <c r="DB187" s="506"/>
      <c r="DC187" s="506"/>
      <c r="DD187" s="506"/>
      <c r="DE187" s="506"/>
      <c r="DF187" s="506"/>
      <c r="DG187" s="506"/>
      <c r="DH187" s="506"/>
      <c r="DI187" s="506"/>
      <c r="DJ187" s="506"/>
      <c r="DK187" s="506"/>
      <c r="DL187" s="506"/>
      <c r="DM187" s="506"/>
      <c r="DN187" s="506"/>
      <c r="DO187" s="506"/>
      <c r="DP187" s="506"/>
      <c r="DQ187" s="506"/>
      <c r="DR187" s="506"/>
      <c r="DS187" s="506"/>
      <c r="DT187" s="506"/>
      <c r="DU187" s="506"/>
      <c r="DV187" s="506"/>
      <c r="DW187" s="506"/>
      <c r="DX187" s="506"/>
      <c r="DY187" s="506"/>
      <c r="DZ187" s="506"/>
      <c r="EA187" s="506"/>
      <c r="EB187" s="506"/>
      <c r="EC187" s="506"/>
      <c r="ED187" s="506"/>
      <c r="EE187" s="506"/>
      <c r="EF187" s="506"/>
      <c r="EG187" s="506"/>
      <c r="EH187" s="506"/>
      <c r="EI187" s="506"/>
    </row>
    <row r="188" spans="1:139" x14ac:dyDescent="0.25">
      <c r="A188" s="505"/>
      <c r="B188" s="496"/>
      <c r="C188" s="496"/>
      <c r="D188" s="496"/>
      <c r="E188" s="506"/>
      <c r="G188" s="506"/>
      <c r="H188" s="506"/>
      <c r="I188" s="506"/>
      <c r="J188" s="506"/>
      <c r="K188" s="506"/>
      <c r="L188" s="506"/>
      <c r="M188" s="506"/>
      <c r="N188" s="506"/>
      <c r="O188" s="506"/>
      <c r="P188" s="506"/>
      <c r="Q188" s="506"/>
      <c r="R188" s="506"/>
      <c r="S188" s="506"/>
      <c r="T188" s="506"/>
      <c r="U188" s="506"/>
      <c r="V188" s="506"/>
      <c r="W188" s="506"/>
      <c r="X188" s="506"/>
      <c r="Y188" s="506"/>
      <c r="Z188" s="506"/>
      <c r="AA188" s="506"/>
      <c r="AB188" s="506"/>
      <c r="AC188" s="506"/>
      <c r="AD188" s="506"/>
      <c r="AE188" s="506"/>
      <c r="AF188" s="506"/>
      <c r="AG188" s="506"/>
      <c r="AH188" s="506"/>
      <c r="AI188" s="506"/>
      <c r="AJ188" s="506"/>
      <c r="AK188" s="506"/>
      <c r="AL188" s="506"/>
      <c r="AM188" s="506"/>
      <c r="AN188" s="506"/>
      <c r="AO188" s="506"/>
      <c r="AP188" s="506"/>
      <c r="AQ188" s="506"/>
      <c r="AR188" s="506"/>
      <c r="AS188" s="506"/>
      <c r="AT188" s="506"/>
      <c r="AU188" s="506"/>
      <c r="AV188" s="506"/>
      <c r="AW188" s="506"/>
      <c r="AX188" s="506"/>
      <c r="AY188" s="506"/>
      <c r="AZ188" s="506"/>
      <c r="BA188" s="506"/>
      <c r="BB188" s="506"/>
      <c r="BC188" s="506"/>
      <c r="BD188" s="506"/>
      <c r="BE188" s="506"/>
      <c r="BF188" s="506"/>
      <c r="BG188" s="506"/>
      <c r="BH188" s="506"/>
      <c r="BI188" s="506"/>
      <c r="BJ188" s="506"/>
      <c r="BK188" s="506"/>
      <c r="BL188" s="506"/>
      <c r="BM188" s="506"/>
      <c r="BN188" s="506"/>
      <c r="BO188" s="506"/>
      <c r="BP188" s="506"/>
      <c r="BQ188" s="506"/>
      <c r="BR188" s="506"/>
      <c r="BS188" s="506"/>
      <c r="BT188" s="506"/>
      <c r="BU188" s="506"/>
      <c r="BV188" s="506"/>
      <c r="BW188" s="506"/>
      <c r="BX188" s="506"/>
      <c r="BY188" s="506"/>
      <c r="BZ188" s="506"/>
      <c r="CA188" s="506"/>
      <c r="CB188" s="506"/>
      <c r="CC188" s="506"/>
      <c r="CD188" s="506"/>
      <c r="CE188" s="506"/>
      <c r="CF188" s="506"/>
      <c r="CG188" s="506"/>
      <c r="CH188" s="506"/>
      <c r="CI188" s="506"/>
      <c r="CJ188" s="506"/>
      <c r="CK188" s="506"/>
      <c r="CL188" s="506"/>
      <c r="CM188" s="506"/>
      <c r="CN188" s="506"/>
      <c r="CO188" s="506"/>
      <c r="CP188" s="506"/>
      <c r="CQ188" s="506"/>
      <c r="CR188" s="506"/>
      <c r="CS188" s="506"/>
      <c r="CT188" s="506"/>
      <c r="CU188" s="506"/>
      <c r="CV188" s="506"/>
      <c r="CW188" s="506"/>
      <c r="CX188" s="506"/>
      <c r="CY188" s="506"/>
      <c r="CZ188" s="506"/>
      <c r="DA188" s="506"/>
      <c r="DB188" s="506"/>
      <c r="DC188" s="506"/>
      <c r="DD188" s="506"/>
      <c r="DE188" s="506"/>
      <c r="DF188" s="506"/>
      <c r="DG188" s="506"/>
      <c r="DH188" s="506"/>
      <c r="DI188" s="506"/>
      <c r="DJ188" s="506"/>
      <c r="DK188" s="506"/>
      <c r="DL188" s="506"/>
      <c r="DM188" s="506"/>
      <c r="DN188" s="506"/>
      <c r="DO188" s="506"/>
      <c r="DP188" s="506"/>
      <c r="DQ188" s="506"/>
      <c r="DR188" s="506"/>
      <c r="DS188" s="506"/>
      <c r="DT188" s="506"/>
      <c r="DU188" s="506"/>
      <c r="DV188" s="506"/>
      <c r="DW188" s="506"/>
      <c r="DX188" s="506"/>
      <c r="DY188" s="506"/>
      <c r="DZ188" s="506"/>
      <c r="EA188" s="506"/>
      <c r="EB188" s="506"/>
      <c r="EC188" s="506"/>
      <c r="ED188" s="506"/>
      <c r="EE188" s="506"/>
      <c r="EF188" s="506"/>
      <c r="EG188" s="506"/>
      <c r="EH188" s="506"/>
      <c r="EI188" s="506"/>
    </row>
    <row r="189" spans="1:139" x14ac:dyDescent="0.25">
      <c r="A189" s="505"/>
      <c r="B189" s="496"/>
      <c r="C189" s="496"/>
      <c r="D189" s="496"/>
      <c r="E189" s="506"/>
      <c r="G189" s="506"/>
      <c r="H189" s="506"/>
      <c r="I189" s="506"/>
      <c r="J189" s="506"/>
      <c r="K189" s="506"/>
      <c r="L189" s="506"/>
      <c r="M189" s="506"/>
      <c r="N189" s="506"/>
      <c r="O189" s="506"/>
      <c r="P189" s="506"/>
      <c r="Q189" s="506"/>
      <c r="R189" s="506"/>
      <c r="S189" s="506"/>
      <c r="T189" s="506"/>
      <c r="U189" s="506"/>
      <c r="V189" s="506"/>
      <c r="W189" s="506"/>
      <c r="X189" s="506"/>
      <c r="Y189" s="506"/>
      <c r="Z189" s="506"/>
      <c r="AA189" s="506"/>
      <c r="AB189" s="506"/>
      <c r="AC189" s="506"/>
      <c r="AD189" s="506"/>
      <c r="AE189" s="506"/>
      <c r="AF189" s="506"/>
      <c r="AG189" s="506"/>
      <c r="AH189" s="506"/>
      <c r="AI189" s="506"/>
      <c r="AJ189" s="506"/>
      <c r="AK189" s="506"/>
      <c r="AL189" s="506"/>
      <c r="AM189" s="506"/>
      <c r="AN189" s="506"/>
      <c r="AO189" s="506"/>
      <c r="AP189" s="506"/>
      <c r="AQ189" s="506"/>
      <c r="AR189" s="506"/>
      <c r="AS189" s="506"/>
      <c r="AT189" s="506"/>
      <c r="AU189" s="506"/>
      <c r="AV189" s="506"/>
      <c r="AW189" s="506"/>
      <c r="AX189" s="506"/>
      <c r="AY189" s="506"/>
      <c r="AZ189" s="506"/>
      <c r="BA189" s="506"/>
      <c r="BB189" s="506"/>
      <c r="BC189" s="506"/>
      <c r="BD189" s="506"/>
      <c r="BE189" s="506"/>
      <c r="BF189" s="506"/>
      <c r="BG189" s="506"/>
      <c r="BH189" s="506"/>
      <c r="BI189" s="506"/>
      <c r="BJ189" s="506"/>
      <c r="BK189" s="506"/>
      <c r="BL189" s="506"/>
      <c r="BM189" s="506"/>
      <c r="BN189" s="506"/>
      <c r="BO189" s="506"/>
      <c r="BP189" s="506"/>
      <c r="BQ189" s="506"/>
      <c r="BR189" s="506"/>
      <c r="BS189" s="506"/>
      <c r="BT189" s="506"/>
      <c r="BU189" s="506"/>
      <c r="BV189" s="506"/>
      <c r="BW189" s="506"/>
      <c r="BX189" s="506"/>
      <c r="BY189" s="506"/>
      <c r="BZ189" s="506"/>
      <c r="CA189" s="506"/>
      <c r="CB189" s="506"/>
      <c r="CC189" s="506"/>
      <c r="CD189" s="506"/>
      <c r="CE189" s="506"/>
      <c r="CF189" s="506"/>
      <c r="CG189" s="506"/>
      <c r="CH189" s="506"/>
      <c r="CI189" s="506"/>
      <c r="CJ189" s="506"/>
      <c r="CK189" s="506"/>
      <c r="CL189" s="506"/>
      <c r="CM189" s="506"/>
      <c r="CN189" s="506"/>
      <c r="CO189" s="506"/>
      <c r="CP189" s="506"/>
      <c r="CQ189" s="506"/>
      <c r="CR189" s="506"/>
      <c r="CS189" s="506"/>
      <c r="CT189" s="506"/>
      <c r="CU189" s="506"/>
      <c r="CV189" s="506"/>
      <c r="CW189" s="506"/>
      <c r="CX189" s="506"/>
      <c r="CY189" s="506"/>
      <c r="CZ189" s="506"/>
      <c r="DA189" s="506"/>
      <c r="DB189" s="506"/>
      <c r="DC189" s="506"/>
      <c r="DD189" s="506"/>
      <c r="DE189" s="506"/>
      <c r="DF189" s="506"/>
      <c r="DG189" s="506"/>
      <c r="DH189" s="506"/>
      <c r="DI189" s="506"/>
      <c r="DJ189" s="506"/>
      <c r="DK189" s="506"/>
      <c r="DL189" s="506"/>
      <c r="DM189" s="506"/>
      <c r="DN189" s="506"/>
      <c r="DO189" s="506"/>
      <c r="DP189" s="506"/>
      <c r="DQ189" s="506"/>
      <c r="DR189" s="506"/>
      <c r="DS189" s="506"/>
      <c r="DT189" s="506"/>
      <c r="DU189" s="506"/>
      <c r="DV189" s="506"/>
      <c r="DW189" s="506"/>
      <c r="DX189" s="506"/>
      <c r="DY189" s="506"/>
      <c r="DZ189" s="506"/>
      <c r="EA189" s="506"/>
      <c r="EB189" s="506"/>
      <c r="EC189" s="506"/>
      <c r="ED189" s="506"/>
      <c r="EE189" s="506"/>
      <c r="EF189" s="506"/>
      <c r="EG189" s="506"/>
      <c r="EH189" s="506"/>
      <c r="EI189" s="506"/>
    </row>
    <row r="190" spans="1:139" x14ac:dyDescent="0.25">
      <c r="A190" s="505"/>
      <c r="B190" s="496"/>
      <c r="C190" s="496"/>
      <c r="D190" s="496"/>
      <c r="E190" s="506"/>
      <c r="G190" s="506"/>
      <c r="H190" s="506"/>
      <c r="I190" s="506"/>
      <c r="J190" s="506"/>
      <c r="K190" s="506"/>
      <c r="L190" s="506"/>
      <c r="M190" s="506"/>
      <c r="N190" s="506"/>
      <c r="O190" s="506"/>
      <c r="P190" s="506"/>
      <c r="Q190" s="506"/>
      <c r="R190" s="506"/>
      <c r="S190" s="506"/>
      <c r="T190" s="506"/>
      <c r="U190" s="506"/>
      <c r="V190" s="506"/>
      <c r="W190" s="506"/>
      <c r="X190" s="506"/>
      <c r="Y190" s="506"/>
      <c r="Z190" s="506"/>
      <c r="AA190" s="506"/>
      <c r="AB190" s="506"/>
      <c r="AC190" s="506"/>
      <c r="AD190" s="506"/>
      <c r="AE190" s="506"/>
      <c r="AF190" s="506"/>
      <c r="AG190" s="506"/>
      <c r="AH190" s="506"/>
      <c r="AI190" s="506"/>
      <c r="AJ190" s="506"/>
      <c r="AK190" s="506"/>
      <c r="AL190" s="506"/>
      <c r="AM190" s="506"/>
      <c r="AN190" s="506"/>
      <c r="AO190" s="506"/>
      <c r="AP190" s="506"/>
      <c r="AQ190" s="506"/>
      <c r="AR190" s="506"/>
      <c r="AS190" s="506"/>
      <c r="AT190" s="506"/>
      <c r="AU190" s="506"/>
      <c r="AV190" s="506"/>
      <c r="AW190" s="506"/>
      <c r="AX190" s="506"/>
      <c r="AY190" s="506"/>
      <c r="AZ190" s="506"/>
      <c r="BA190" s="506"/>
      <c r="BB190" s="506"/>
      <c r="BC190" s="506"/>
      <c r="BD190" s="506"/>
      <c r="BE190" s="506"/>
      <c r="BF190" s="506"/>
      <c r="BG190" s="506"/>
      <c r="BH190" s="506"/>
      <c r="BI190" s="506"/>
      <c r="BJ190" s="506"/>
      <c r="BK190" s="506"/>
      <c r="BL190" s="506"/>
      <c r="BM190" s="506"/>
      <c r="BN190" s="506"/>
      <c r="BO190" s="506"/>
      <c r="BP190" s="506"/>
      <c r="BQ190" s="506"/>
      <c r="BR190" s="506"/>
      <c r="BS190" s="506"/>
      <c r="BT190" s="506"/>
      <c r="BU190" s="506"/>
      <c r="BV190" s="506"/>
      <c r="BW190" s="506"/>
      <c r="BX190" s="506"/>
      <c r="BY190" s="506"/>
      <c r="BZ190" s="506"/>
      <c r="CA190" s="506"/>
      <c r="CB190" s="506"/>
      <c r="CC190" s="506"/>
      <c r="CD190" s="506"/>
      <c r="CE190" s="506"/>
      <c r="CF190" s="506"/>
      <c r="CG190" s="506"/>
      <c r="CH190" s="506"/>
      <c r="CI190" s="506"/>
      <c r="CJ190" s="506"/>
      <c r="CK190" s="506"/>
      <c r="CL190" s="506"/>
      <c r="CM190" s="506"/>
      <c r="CN190" s="506"/>
      <c r="CO190" s="506"/>
      <c r="CP190" s="506"/>
      <c r="CQ190" s="506"/>
      <c r="CR190" s="506"/>
      <c r="CS190" s="506"/>
      <c r="CT190" s="506"/>
      <c r="CU190" s="506"/>
      <c r="CV190" s="506"/>
      <c r="CW190" s="506"/>
      <c r="CX190" s="506"/>
      <c r="CY190" s="506"/>
      <c r="CZ190" s="506"/>
      <c r="DA190" s="506"/>
      <c r="DB190" s="506"/>
      <c r="DC190" s="506"/>
      <c r="DD190" s="506"/>
      <c r="DE190" s="506"/>
      <c r="DF190" s="506"/>
      <c r="DG190" s="506"/>
      <c r="DH190" s="506"/>
      <c r="DI190" s="506"/>
      <c r="DJ190" s="506"/>
      <c r="DK190" s="506"/>
      <c r="DL190" s="506"/>
      <c r="DM190" s="506"/>
      <c r="DN190" s="506"/>
      <c r="DO190" s="506"/>
      <c r="DP190" s="506"/>
      <c r="DQ190" s="506"/>
      <c r="DR190" s="506"/>
      <c r="DS190" s="506"/>
      <c r="DT190" s="506"/>
      <c r="DU190" s="506"/>
      <c r="DV190" s="506"/>
      <c r="DW190" s="506"/>
      <c r="DX190" s="506"/>
      <c r="DY190" s="506"/>
      <c r="DZ190" s="506"/>
      <c r="EA190" s="506"/>
      <c r="EB190" s="506"/>
      <c r="EC190" s="506"/>
      <c r="ED190" s="506"/>
      <c r="EE190" s="506"/>
      <c r="EF190" s="506"/>
      <c r="EG190" s="506"/>
      <c r="EH190" s="506"/>
      <c r="EI190" s="506"/>
    </row>
    <row r="191" spans="1:139" x14ac:dyDescent="0.25">
      <c r="A191" s="505"/>
      <c r="B191" s="496"/>
      <c r="C191" s="496"/>
      <c r="D191" s="496"/>
      <c r="E191" s="506"/>
      <c r="G191" s="506"/>
      <c r="H191" s="506"/>
      <c r="I191" s="506"/>
      <c r="J191" s="506"/>
      <c r="K191" s="506"/>
      <c r="L191" s="506"/>
      <c r="M191" s="506"/>
      <c r="N191" s="506"/>
      <c r="O191" s="506"/>
      <c r="P191" s="506"/>
      <c r="Q191" s="506"/>
      <c r="R191" s="506"/>
      <c r="S191" s="506"/>
      <c r="T191" s="506"/>
      <c r="U191" s="506"/>
      <c r="V191" s="506"/>
      <c r="W191" s="506"/>
      <c r="X191" s="506"/>
      <c r="Y191" s="506"/>
      <c r="Z191" s="506"/>
      <c r="AA191" s="506"/>
      <c r="AB191" s="506"/>
      <c r="AC191" s="506"/>
      <c r="AD191" s="506"/>
      <c r="AE191" s="506"/>
      <c r="AF191" s="506"/>
      <c r="AG191" s="506"/>
      <c r="AH191" s="506"/>
      <c r="AI191" s="506"/>
      <c r="AJ191" s="506"/>
      <c r="AK191" s="506"/>
      <c r="AL191" s="506"/>
      <c r="AM191" s="506"/>
      <c r="AN191" s="506"/>
      <c r="AO191" s="506"/>
      <c r="AP191" s="506"/>
      <c r="AQ191" s="506"/>
      <c r="AR191" s="506"/>
      <c r="AS191" s="506"/>
      <c r="AT191" s="506"/>
      <c r="AU191" s="506"/>
      <c r="AV191" s="506"/>
      <c r="AW191" s="506"/>
      <c r="AX191" s="506"/>
      <c r="AY191" s="506"/>
      <c r="AZ191" s="506"/>
      <c r="BA191" s="506"/>
      <c r="BB191" s="506"/>
      <c r="BC191" s="506"/>
      <c r="BD191" s="506"/>
      <c r="BE191" s="506"/>
      <c r="BF191" s="506"/>
      <c r="BG191" s="506"/>
      <c r="BH191" s="506"/>
      <c r="BI191" s="506"/>
      <c r="BJ191" s="506"/>
      <c r="BK191" s="506"/>
      <c r="BL191" s="506"/>
      <c r="BM191" s="506"/>
      <c r="BN191" s="506"/>
      <c r="BO191" s="506"/>
      <c r="BP191" s="506"/>
      <c r="BQ191" s="506"/>
      <c r="BR191" s="506"/>
      <c r="BS191" s="506"/>
      <c r="BT191" s="506"/>
      <c r="BU191" s="506"/>
      <c r="BV191" s="506"/>
      <c r="BW191" s="506"/>
      <c r="BX191" s="506"/>
      <c r="BY191" s="506"/>
      <c r="BZ191" s="506"/>
      <c r="CA191" s="506"/>
      <c r="CB191" s="506"/>
      <c r="CC191" s="506"/>
      <c r="CD191" s="506"/>
      <c r="CE191" s="506"/>
      <c r="CF191" s="506"/>
      <c r="CG191" s="506"/>
      <c r="CH191" s="506"/>
      <c r="CI191" s="506"/>
      <c r="CJ191" s="506"/>
      <c r="CK191" s="506"/>
      <c r="CL191" s="506"/>
      <c r="CM191" s="506"/>
      <c r="CN191" s="506"/>
      <c r="CO191" s="506"/>
      <c r="CP191" s="506"/>
      <c r="CQ191" s="506"/>
      <c r="CR191" s="506"/>
      <c r="CS191" s="506"/>
      <c r="CT191" s="506"/>
      <c r="CU191" s="506"/>
      <c r="CV191" s="506"/>
      <c r="CW191" s="506"/>
      <c r="CX191" s="506"/>
      <c r="CY191" s="506"/>
      <c r="CZ191" s="506"/>
      <c r="DA191" s="506"/>
      <c r="DB191" s="506"/>
      <c r="DC191" s="506"/>
      <c r="DD191" s="506"/>
      <c r="DE191" s="506"/>
      <c r="DF191" s="506"/>
      <c r="DG191" s="506"/>
      <c r="DH191" s="506"/>
      <c r="DI191" s="506"/>
      <c r="DJ191" s="506"/>
      <c r="DK191" s="506"/>
      <c r="DL191" s="506"/>
      <c r="DM191" s="506"/>
      <c r="DN191" s="506"/>
      <c r="DO191" s="506"/>
      <c r="DP191" s="506"/>
      <c r="DQ191" s="506"/>
      <c r="DR191" s="506"/>
      <c r="DS191" s="506"/>
      <c r="DT191" s="506"/>
      <c r="DU191" s="506"/>
      <c r="DV191" s="506"/>
      <c r="DW191" s="506"/>
      <c r="DX191" s="506"/>
      <c r="DY191" s="506"/>
      <c r="DZ191" s="506"/>
      <c r="EA191" s="506"/>
      <c r="EB191" s="506"/>
      <c r="EC191" s="506"/>
      <c r="ED191" s="506"/>
      <c r="EE191" s="506"/>
      <c r="EF191" s="506"/>
      <c r="EG191" s="506"/>
      <c r="EH191" s="506"/>
      <c r="EI191" s="506"/>
    </row>
    <row r="192" spans="1:139" x14ac:dyDescent="0.25">
      <c r="A192" s="505"/>
      <c r="B192" s="496"/>
      <c r="C192" s="496"/>
      <c r="D192" s="496"/>
      <c r="E192" s="506"/>
      <c r="G192" s="506"/>
      <c r="H192" s="506"/>
      <c r="I192" s="506"/>
      <c r="J192" s="506"/>
      <c r="K192" s="506"/>
      <c r="L192" s="506"/>
      <c r="M192" s="506"/>
      <c r="N192" s="506"/>
      <c r="O192" s="506"/>
      <c r="P192" s="506"/>
      <c r="Q192" s="506"/>
      <c r="R192" s="506"/>
      <c r="S192" s="506"/>
      <c r="T192" s="506"/>
      <c r="U192" s="506"/>
      <c r="V192" s="506"/>
      <c r="W192" s="506"/>
      <c r="X192" s="506"/>
      <c r="Y192" s="506"/>
      <c r="Z192" s="506"/>
      <c r="AA192" s="506"/>
      <c r="AB192" s="506"/>
      <c r="AC192" s="506"/>
      <c r="AD192" s="506"/>
      <c r="AE192" s="506"/>
      <c r="AF192" s="506"/>
      <c r="AG192" s="506"/>
      <c r="AH192" s="506"/>
      <c r="AI192" s="506"/>
      <c r="AJ192" s="506"/>
      <c r="AK192" s="506"/>
      <c r="AL192" s="506"/>
      <c r="AM192" s="506"/>
      <c r="AN192" s="506"/>
      <c r="AO192" s="506"/>
      <c r="AP192" s="506"/>
      <c r="AQ192" s="506"/>
      <c r="AR192" s="506"/>
      <c r="AS192" s="506"/>
      <c r="AT192" s="506"/>
      <c r="AU192" s="506"/>
      <c r="AV192" s="506"/>
      <c r="AW192" s="506"/>
      <c r="AX192" s="506"/>
      <c r="AY192" s="506"/>
      <c r="AZ192" s="506"/>
      <c r="BA192" s="506"/>
      <c r="BB192" s="506"/>
      <c r="BC192" s="506"/>
      <c r="BD192" s="506"/>
      <c r="BE192" s="506"/>
      <c r="BF192" s="506"/>
      <c r="BG192" s="506"/>
      <c r="BH192" s="506"/>
      <c r="BI192" s="506"/>
      <c r="BJ192" s="506"/>
      <c r="BK192" s="506"/>
      <c r="BL192" s="506"/>
      <c r="BM192" s="506"/>
      <c r="BN192" s="506"/>
      <c r="BO192" s="506"/>
      <c r="BP192" s="506"/>
      <c r="BQ192" s="506"/>
      <c r="BR192" s="506"/>
      <c r="BS192" s="506"/>
      <c r="BT192" s="506"/>
      <c r="BU192" s="506"/>
      <c r="BV192" s="506"/>
      <c r="BW192" s="506"/>
      <c r="BX192" s="506"/>
      <c r="BY192" s="506"/>
      <c r="BZ192" s="506"/>
      <c r="CA192" s="506"/>
      <c r="CB192" s="506"/>
      <c r="CC192" s="506"/>
      <c r="CD192" s="506"/>
      <c r="CE192" s="506"/>
      <c r="CF192" s="506"/>
      <c r="CG192" s="506"/>
      <c r="CH192" s="506"/>
      <c r="CI192" s="506"/>
      <c r="CJ192" s="506"/>
      <c r="CK192" s="506"/>
      <c r="CL192" s="506"/>
      <c r="CM192" s="506"/>
      <c r="CN192" s="506"/>
      <c r="CO192" s="506"/>
      <c r="CP192" s="506"/>
      <c r="CQ192" s="506"/>
      <c r="CR192" s="506"/>
      <c r="CS192" s="506"/>
      <c r="CT192" s="506"/>
      <c r="CU192" s="506"/>
      <c r="CV192" s="506"/>
      <c r="CW192" s="506"/>
      <c r="CX192" s="506"/>
      <c r="CY192" s="506"/>
      <c r="CZ192" s="506"/>
      <c r="DA192" s="506"/>
      <c r="DB192" s="506"/>
      <c r="DC192" s="506"/>
      <c r="DD192" s="506"/>
      <c r="DE192" s="506"/>
      <c r="DF192" s="506"/>
      <c r="DG192" s="506"/>
      <c r="DH192" s="506"/>
      <c r="DI192" s="506"/>
      <c r="DJ192" s="506"/>
      <c r="DK192" s="506"/>
      <c r="DL192" s="506"/>
      <c r="DM192" s="506"/>
      <c r="DN192" s="506"/>
      <c r="DO192" s="506"/>
      <c r="DP192" s="506"/>
      <c r="DQ192" s="506"/>
      <c r="DR192" s="506"/>
      <c r="DS192" s="506"/>
      <c r="DT192" s="506"/>
      <c r="DU192" s="506"/>
      <c r="DV192" s="506"/>
      <c r="DW192" s="506"/>
      <c r="DX192" s="506"/>
      <c r="DY192" s="506"/>
      <c r="DZ192" s="506"/>
      <c r="EA192" s="506"/>
      <c r="EB192" s="506"/>
      <c r="EC192" s="506"/>
      <c r="ED192" s="506"/>
      <c r="EE192" s="506"/>
      <c r="EF192" s="506"/>
      <c r="EG192" s="506"/>
      <c r="EH192" s="506"/>
      <c r="EI192" s="506"/>
    </row>
    <row r="193" spans="1:139" x14ac:dyDescent="0.25">
      <c r="A193" s="505"/>
      <c r="B193" s="496"/>
      <c r="C193" s="496"/>
      <c r="D193" s="496"/>
      <c r="E193" s="506"/>
      <c r="G193" s="506"/>
      <c r="H193" s="506"/>
      <c r="I193" s="506"/>
      <c r="J193" s="506"/>
      <c r="K193" s="506"/>
      <c r="L193" s="506"/>
      <c r="M193" s="506"/>
      <c r="N193" s="506"/>
      <c r="O193" s="506"/>
      <c r="P193" s="506"/>
      <c r="Q193" s="506"/>
      <c r="R193" s="506"/>
      <c r="S193" s="506"/>
      <c r="T193" s="506"/>
      <c r="U193" s="506"/>
      <c r="V193" s="506"/>
      <c r="W193" s="506"/>
      <c r="X193" s="506"/>
      <c r="Y193" s="506"/>
      <c r="Z193" s="506"/>
      <c r="AA193" s="506"/>
      <c r="AB193" s="506"/>
      <c r="AC193" s="506"/>
      <c r="AD193" s="506"/>
      <c r="AE193" s="506"/>
      <c r="AF193" s="506"/>
      <c r="AG193" s="506"/>
      <c r="AH193" s="506"/>
      <c r="AI193" s="506"/>
      <c r="AJ193" s="506"/>
      <c r="AK193" s="506"/>
      <c r="AL193" s="506"/>
      <c r="AM193" s="506"/>
      <c r="AN193" s="506"/>
      <c r="AO193" s="506"/>
      <c r="AP193" s="506"/>
      <c r="AQ193" s="506"/>
      <c r="AR193" s="506"/>
      <c r="AS193" s="506"/>
      <c r="AT193" s="506"/>
      <c r="AU193" s="506"/>
      <c r="AV193" s="506"/>
      <c r="AW193" s="506"/>
      <c r="AX193" s="506"/>
      <c r="AY193" s="506"/>
      <c r="AZ193" s="506"/>
      <c r="BA193" s="506"/>
      <c r="BB193" s="506"/>
      <c r="BC193" s="506"/>
      <c r="BD193" s="506"/>
      <c r="BE193" s="506"/>
      <c r="BF193" s="506"/>
      <c r="BG193" s="506"/>
      <c r="BH193" s="506"/>
      <c r="BI193" s="506"/>
      <c r="BJ193" s="506"/>
      <c r="BK193" s="506"/>
      <c r="BL193" s="506"/>
      <c r="BM193" s="506"/>
      <c r="BN193" s="506"/>
      <c r="BO193" s="506"/>
      <c r="BP193" s="506"/>
      <c r="BQ193" s="506"/>
      <c r="BR193" s="506"/>
      <c r="BS193" s="506"/>
      <c r="BT193" s="506"/>
      <c r="BU193" s="506"/>
      <c r="BV193" s="506"/>
      <c r="BW193" s="506"/>
      <c r="BX193" s="506"/>
      <c r="BY193" s="506"/>
      <c r="BZ193" s="506"/>
      <c r="CA193" s="506"/>
      <c r="CB193" s="506"/>
      <c r="CC193" s="506"/>
      <c r="CD193" s="506"/>
      <c r="CE193" s="506"/>
      <c r="CF193" s="506"/>
      <c r="CG193" s="506"/>
      <c r="CH193" s="506"/>
      <c r="CI193" s="506"/>
      <c r="CJ193" s="506"/>
      <c r="CK193" s="506"/>
      <c r="CL193" s="506"/>
      <c r="CM193" s="506"/>
      <c r="CN193" s="506"/>
      <c r="CO193" s="506"/>
      <c r="CP193" s="506"/>
      <c r="CQ193" s="506"/>
      <c r="CR193" s="506"/>
      <c r="CS193" s="506"/>
      <c r="CT193" s="506"/>
      <c r="CU193" s="506"/>
      <c r="CV193" s="506"/>
      <c r="CW193" s="506"/>
      <c r="CX193" s="506"/>
      <c r="CY193" s="506"/>
      <c r="CZ193" s="506"/>
      <c r="DA193" s="506"/>
      <c r="DB193" s="506"/>
      <c r="DC193" s="506"/>
      <c r="DD193" s="506"/>
      <c r="DE193" s="506"/>
      <c r="DF193" s="506"/>
      <c r="DG193" s="506"/>
      <c r="DH193" s="506"/>
      <c r="DI193" s="506"/>
      <c r="DJ193" s="506"/>
      <c r="DK193" s="506"/>
      <c r="DL193" s="506"/>
      <c r="DM193" s="506"/>
      <c r="DN193" s="506"/>
      <c r="DO193" s="506"/>
      <c r="DP193" s="506"/>
      <c r="DQ193" s="506"/>
      <c r="DR193" s="506"/>
      <c r="DS193" s="506"/>
      <c r="DT193" s="506"/>
      <c r="DU193" s="506"/>
      <c r="DV193" s="506"/>
      <c r="DW193" s="506"/>
      <c r="DX193" s="506"/>
      <c r="DY193" s="506"/>
      <c r="DZ193" s="506"/>
      <c r="EA193" s="506"/>
      <c r="EB193" s="506"/>
      <c r="EC193" s="506"/>
      <c r="ED193" s="506"/>
      <c r="EE193" s="506"/>
      <c r="EF193" s="506"/>
      <c r="EG193" s="506"/>
      <c r="EH193" s="506"/>
      <c r="EI193" s="506"/>
    </row>
    <row r="194" spans="1:139" x14ac:dyDescent="0.25">
      <c r="A194" s="505"/>
      <c r="B194" s="496"/>
      <c r="C194" s="496"/>
      <c r="D194" s="496"/>
      <c r="E194" s="506"/>
      <c r="G194" s="506"/>
      <c r="H194" s="506"/>
      <c r="I194" s="506"/>
      <c r="J194" s="506"/>
      <c r="K194" s="506"/>
      <c r="L194" s="506"/>
      <c r="M194" s="506"/>
      <c r="N194" s="506"/>
      <c r="O194" s="506"/>
      <c r="P194" s="506"/>
      <c r="Q194" s="506"/>
      <c r="R194" s="506"/>
      <c r="S194" s="506"/>
      <c r="T194" s="506"/>
      <c r="U194" s="506"/>
      <c r="V194" s="506"/>
      <c r="W194" s="506"/>
      <c r="X194" s="506"/>
      <c r="Y194" s="506"/>
      <c r="Z194" s="506"/>
      <c r="AA194" s="506"/>
      <c r="AB194" s="506"/>
      <c r="AC194" s="506"/>
      <c r="AD194" s="506"/>
      <c r="AE194" s="506"/>
      <c r="AF194" s="506"/>
      <c r="AG194" s="506"/>
      <c r="AH194" s="506"/>
      <c r="AI194" s="506"/>
      <c r="AJ194" s="506"/>
      <c r="AK194" s="506"/>
      <c r="AL194" s="506"/>
      <c r="AM194" s="506"/>
      <c r="AN194" s="506"/>
      <c r="AO194" s="506"/>
      <c r="AP194" s="506"/>
      <c r="AQ194" s="506"/>
      <c r="AR194" s="506"/>
      <c r="AS194" s="506"/>
      <c r="AT194" s="506"/>
      <c r="AU194" s="506"/>
      <c r="AV194" s="506"/>
      <c r="AW194" s="506"/>
      <c r="AX194" s="506"/>
      <c r="AY194" s="506"/>
      <c r="AZ194" s="506"/>
      <c r="BA194" s="506"/>
      <c r="BB194" s="506"/>
      <c r="BC194" s="506"/>
      <c r="BD194" s="506"/>
      <c r="BE194" s="506"/>
      <c r="BF194" s="506"/>
      <c r="BG194" s="506"/>
      <c r="BH194" s="506"/>
      <c r="BI194" s="506"/>
      <c r="BJ194" s="506"/>
      <c r="BK194" s="506"/>
      <c r="BL194" s="506"/>
      <c r="BM194" s="506"/>
      <c r="BN194" s="506"/>
      <c r="BO194" s="506"/>
      <c r="BP194" s="506"/>
      <c r="BQ194" s="506"/>
      <c r="BR194" s="506"/>
      <c r="BS194" s="506"/>
      <c r="BT194" s="506"/>
      <c r="BU194" s="506"/>
      <c r="BV194" s="506"/>
      <c r="BW194" s="506"/>
      <c r="BX194" s="506"/>
      <c r="BY194" s="506"/>
      <c r="BZ194" s="506"/>
      <c r="CA194" s="506"/>
      <c r="CB194" s="506"/>
      <c r="CC194" s="506"/>
      <c r="CD194" s="506"/>
      <c r="CE194" s="506"/>
      <c r="CF194" s="506"/>
      <c r="CG194" s="506"/>
      <c r="CH194" s="506"/>
      <c r="CI194" s="506"/>
      <c r="CJ194" s="506"/>
      <c r="CK194" s="506"/>
      <c r="CL194" s="506"/>
      <c r="CM194" s="506"/>
      <c r="CN194" s="506"/>
      <c r="CO194" s="506"/>
      <c r="CP194" s="506"/>
      <c r="CQ194" s="506"/>
      <c r="CR194" s="506"/>
      <c r="CS194" s="506"/>
      <c r="CT194" s="506"/>
      <c r="CU194" s="506"/>
      <c r="CV194" s="506"/>
      <c r="CW194" s="506"/>
      <c r="CX194" s="506"/>
      <c r="CY194" s="506"/>
      <c r="CZ194" s="506"/>
      <c r="DA194" s="506"/>
      <c r="DB194" s="506"/>
      <c r="DC194" s="506"/>
      <c r="DD194" s="506"/>
      <c r="DE194" s="506"/>
      <c r="DF194" s="506"/>
      <c r="DG194" s="506"/>
      <c r="DH194" s="506"/>
      <c r="DI194" s="506"/>
      <c r="DJ194" s="506"/>
      <c r="DK194" s="506"/>
      <c r="DL194" s="506"/>
      <c r="DM194" s="506"/>
      <c r="DN194" s="506"/>
      <c r="DO194" s="506"/>
      <c r="DP194" s="506"/>
      <c r="DQ194" s="506"/>
      <c r="DR194" s="506"/>
      <c r="DS194" s="506"/>
      <c r="DT194" s="506"/>
      <c r="DU194" s="506"/>
      <c r="DV194" s="506"/>
      <c r="DW194" s="506"/>
      <c r="DX194" s="506"/>
      <c r="DY194" s="506"/>
      <c r="DZ194" s="506"/>
      <c r="EA194" s="506"/>
      <c r="EB194" s="506"/>
      <c r="EC194" s="506"/>
      <c r="ED194" s="506"/>
      <c r="EE194" s="506"/>
      <c r="EF194" s="506"/>
      <c r="EG194" s="506"/>
      <c r="EH194" s="506"/>
      <c r="EI194" s="506"/>
    </row>
    <row r="195" spans="1:139" x14ac:dyDescent="0.25">
      <c r="A195" s="505"/>
      <c r="B195" s="496"/>
      <c r="C195" s="496"/>
      <c r="D195" s="496"/>
      <c r="E195" s="506"/>
      <c r="G195" s="506"/>
      <c r="H195" s="506"/>
      <c r="I195" s="506"/>
      <c r="J195" s="506"/>
      <c r="K195" s="506"/>
      <c r="L195" s="506"/>
      <c r="M195" s="506"/>
      <c r="N195" s="506"/>
      <c r="O195" s="506"/>
      <c r="P195" s="506"/>
      <c r="Q195" s="506"/>
      <c r="R195" s="506"/>
      <c r="S195" s="506"/>
      <c r="T195" s="506"/>
      <c r="U195" s="506"/>
      <c r="V195" s="506"/>
      <c r="W195" s="506"/>
      <c r="X195" s="506"/>
      <c r="Y195" s="506"/>
      <c r="Z195" s="506"/>
      <c r="AA195" s="506"/>
      <c r="AB195" s="506"/>
      <c r="AC195" s="506"/>
      <c r="AD195" s="506"/>
      <c r="AE195" s="506"/>
      <c r="AF195" s="506"/>
      <c r="AG195" s="506"/>
      <c r="AH195" s="506"/>
      <c r="AI195" s="506"/>
      <c r="AJ195" s="506"/>
      <c r="AK195" s="506"/>
      <c r="AL195" s="506"/>
      <c r="AM195" s="506"/>
      <c r="AN195" s="506"/>
      <c r="AO195" s="506"/>
      <c r="AP195" s="506"/>
      <c r="AQ195" s="506"/>
      <c r="AR195" s="506"/>
      <c r="AS195" s="506"/>
      <c r="AT195" s="506"/>
      <c r="AU195" s="506"/>
      <c r="AV195" s="506"/>
      <c r="AW195" s="506"/>
      <c r="AX195" s="506"/>
      <c r="AY195" s="506"/>
      <c r="AZ195" s="506"/>
      <c r="BA195" s="506"/>
      <c r="BB195" s="506"/>
      <c r="BC195" s="506"/>
      <c r="BD195" s="506"/>
      <c r="BE195" s="506"/>
      <c r="BF195" s="506"/>
      <c r="BG195" s="506"/>
      <c r="BH195" s="506"/>
      <c r="BI195" s="506"/>
      <c r="BJ195" s="506"/>
      <c r="BK195" s="506"/>
      <c r="BL195" s="506"/>
      <c r="BM195" s="506"/>
      <c r="BN195" s="506"/>
      <c r="BO195" s="506"/>
      <c r="BP195" s="506"/>
      <c r="BQ195" s="506"/>
      <c r="BR195" s="506"/>
      <c r="BS195" s="506"/>
      <c r="BT195" s="506"/>
      <c r="BU195" s="506"/>
      <c r="BV195" s="506"/>
      <c r="BW195" s="506"/>
      <c r="BX195" s="506"/>
      <c r="BY195" s="506"/>
      <c r="BZ195" s="506"/>
      <c r="CA195" s="506"/>
      <c r="CB195" s="506"/>
      <c r="CC195" s="506"/>
      <c r="CD195" s="506"/>
      <c r="CE195" s="506"/>
      <c r="CF195" s="506"/>
      <c r="CG195" s="506"/>
      <c r="CH195" s="506"/>
      <c r="CI195" s="506"/>
      <c r="CJ195" s="506"/>
      <c r="CK195" s="506"/>
      <c r="CL195" s="506"/>
      <c r="CM195" s="506"/>
      <c r="CN195" s="506"/>
      <c r="CO195" s="506"/>
      <c r="CP195" s="506"/>
      <c r="CQ195" s="506"/>
      <c r="CR195" s="506"/>
      <c r="CS195" s="506"/>
      <c r="CT195" s="506"/>
      <c r="CU195" s="506"/>
      <c r="CV195" s="506"/>
      <c r="CW195" s="506"/>
      <c r="CX195" s="506"/>
      <c r="CY195" s="506"/>
      <c r="CZ195" s="506"/>
      <c r="DA195" s="506"/>
      <c r="DB195" s="506"/>
      <c r="DC195" s="506"/>
      <c r="DD195" s="506"/>
      <c r="DE195" s="506"/>
      <c r="DF195" s="506"/>
      <c r="DG195" s="506"/>
      <c r="DH195" s="506"/>
      <c r="DI195" s="506"/>
      <c r="DJ195" s="506"/>
      <c r="DK195" s="506"/>
      <c r="DL195" s="506"/>
      <c r="DM195" s="506"/>
      <c r="DN195" s="506"/>
      <c r="DO195" s="506"/>
      <c r="DP195" s="506"/>
      <c r="DQ195" s="506"/>
      <c r="DR195" s="506"/>
      <c r="DS195" s="506"/>
      <c r="DT195" s="506"/>
      <c r="DU195" s="506"/>
      <c r="DV195" s="506"/>
      <c r="DW195" s="506"/>
      <c r="DX195" s="506"/>
      <c r="DY195" s="506"/>
      <c r="DZ195" s="506"/>
      <c r="EA195" s="506"/>
      <c r="EB195" s="506"/>
      <c r="EC195" s="506"/>
      <c r="ED195" s="506"/>
      <c r="EE195" s="506"/>
      <c r="EF195" s="506"/>
      <c r="EG195" s="506"/>
      <c r="EH195" s="506"/>
      <c r="EI195" s="506"/>
    </row>
    <row r="196" spans="1:139" x14ac:dyDescent="0.25">
      <c r="A196" s="505"/>
      <c r="B196" s="496"/>
      <c r="C196" s="496"/>
      <c r="D196" s="496"/>
      <c r="E196" s="506"/>
      <c r="G196" s="506"/>
      <c r="H196" s="506"/>
      <c r="I196" s="506"/>
      <c r="J196" s="506"/>
      <c r="K196" s="506"/>
      <c r="L196" s="506"/>
      <c r="M196" s="506"/>
      <c r="N196" s="506"/>
      <c r="O196" s="506"/>
      <c r="P196" s="506"/>
      <c r="Q196" s="506"/>
      <c r="R196" s="506"/>
      <c r="S196" s="506"/>
      <c r="T196" s="506"/>
      <c r="U196" s="506"/>
      <c r="V196" s="506"/>
      <c r="W196" s="506"/>
      <c r="X196" s="506"/>
      <c r="Y196" s="506"/>
      <c r="Z196" s="506"/>
      <c r="AA196" s="506"/>
      <c r="AB196" s="506"/>
      <c r="AC196" s="506"/>
      <c r="AD196" s="506"/>
      <c r="AE196" s="506"/>
      <c r="AF196" s="506"/>
      <c r="AG196" s="506"/>
      <c r="AH196" s="506"/>
      <c r="AI196" s="506"/>
      <c r="AJ196" s="506"/>
      <c r="AK196" s="506"/>
      <c r="AL196" s="506"/>
      <c r="AM196" s="506"/>
      <c r="AN196" s="506"/>
      <c r="AO196" s="506"/>
      <c r="AP196" s="506"/>
      <c r="AQ196" s="506"/>
      <c r="AR196" s="506"/>
      <c r="AS196" s="506"/>
      <c r="AT196" s="506"/>
      <c r="AU196" s="506"/>
      <c r="AV196" s="506"/>
      <c r="AW196" s="506"/>
      <c r="AX196" s="506"/>
      <c r="AY196" s="506"/>
      <c r="AZ196" s="506"/>
      <c r="BA196" s="506"/>
      <c r="BB196" s="506"/>
      <c r="BC196" s="506"/>
      <c r="BD196" s="506"/>
      <c r="BE196" s="506"/>
      <c r="BF196" s="506"/>
      <c r="BG196" s="506"/>
      <c r="BH196" s="506"/>
      <c r="BI196" s="506"/>
      <c r="BJ196" s="506"/>
      <c r="BK196" s="506"/>
      <c r="BL196" s="506"/>
      <c r="BM196" s="506"/>
      <c r="BN196" s="506"/>
      <c r="BO196" s="506"/>
      <c r="BP196" s="506"/>
      <c r="BQ196" s="506"/>
      <c r="BR196" s="506"/>
      <c r="BS196" s="506"/>
      <c r="BT196" s="506"/>
      <c r="BU196" s="506"/>
      <c r="BV196" s="506"/>
      <c r="BW196" s="506"/>
      <c r="BX196" s="506"/>
      <c r="BY196" s="506"/>
      <c r="BZ196" s="506"/>
      <c r="CA196" s="506"/>
      <c r="CB196" s="506"/>
      <c r="CC196" s="506"/>
      <c r="CD196" s="506"/>
      <c r="CE196" s="506"/>
      <c r="CF196" s="506"/>
      <c r="CG196" s="506"/>
      <c r="CH196" s="506"/>
      <c r="CI196" s="506"/>
      <c r="CJ196" s="506"/>
      <c r="CK196" s="506"/>
      <c r="CL196" s="506"/>
      <c r="CM196" s="506"/>
      <c r="CN196" s="506"/>
      <c r="CO196" s="506"/>
      <c r="CP196" s="506"/>
      <c r="CQ196" s="506"/>
      <c r="CR196" s="506"/>
      <c r="CS196" s="506"/>
      <c r="CT196" s="506"/>
      <c r="CU196" s="506"/>
      <c r="CV196" s="506"/>
      <c r="CW196" s="506"/>
      <c r="CX196" s="506"/>
      <c r="CY196" s="506"/>
      <c r="CZ196" s="506"/>
      <c r="DA196" s="506"/>
      <c r="DB196" s="506"/>
      <c r="DC196" s="506"/>
      <c r="DD196" s="506"/>
      <c r="DE196" s="506"/>
      <c r="DF196" s="506"/>
      <c r="DG196" s="506"/>
      <c r="DH196" s="506"/>
      <c r="DI196" s="506"/>
      <c r="DJ196" s="506"/>
      <c r="DK196" s="506"/>
      <c r="DL196" s="506"/>
      <c r="DM196" s="506"/>
      <c r="DN196" s="506"/>
      <c r="DO196" s="506"/>
      <c r="DP196" s="506"/>
      <c r="DQ196" s="506"/>
      <c r="DR196" s="506"/>
      <c r="DS196" s="506"/>
      <c r="DT196" s="506"/>
      <c r="DU196" s="506"/>
      <c r="DV196" s="506"/>
      <c r="DW196" s="506"/>
      <c r="DX196" s="506"/>
      <c r="DY196" s="506"/>
      <c r="DZ196" s="506"/>
      <c r="EA196" s="506"/>
      <c r="EB196" s="506"/>
      <c r="EC196" s="506"/>
      <c r="ED196" s="506"/>
      <c r="EE196" s="506"/>
      <c r="EF196" s="506"/>
      <c r="EG196" s="506"/>
      <c r="EH196" s="506"/>
      <c r="EI196" s="506"/>
    </row>
    <row r="197" spans="1:139" x14ac:dyDescent="0.25">
      <c r="A197" s="505"/>
      <c r="B197" s="496"/>
      <c r="C197" s="496"/>
      <c r="D197" s="496"/>
      <c r="E197" s="506"/>
      <c r="G197" s="506"/>
      <c r="H197" s="506"/>
      <c r="I197" s="506"/>
      <c r="J197" s="506"/>
      <c r="K197" s="506"/>
      <c r="L197" s="506"/>
      <c r="M197" s="506"/>
      <c r="N197" s="506"/>
      <c r="O197" s="506"/>
      <c r="P197" s="506"/>
      <c r="Q197" s="506"/>
      <c r="R197" s="506"/>
      <c r="S197" s="506"/>
      <c r="T197" s="506"/>
      <c r="U197" s="506"/>
      <c r="V197" s="506"/>
      <c r="W197" s="506"/>
      <c r="X197" s="506"/>
      <c r="Y197" s="506"/>
      <c r="Z197" s="506"/>
      <c r="AA197" s="506"/>
      <c r="AB197" s="506"/>
      <c r="AC197" s="506"/>
      <c r="AD197" s="506"/>
      <c r="AE197" s="506"/>
      <c r="AF197" s="506"/>
      <c r="AG197" s="506"/>
      <c r="AH197" s="506"/>
      <c r="AI197" s="506"/>
      <c r="AJ197" s="506"/>
      <c r="AK197" s="506"/>
      <c r="AL197" s="506"/>
      <c r="AM197" s="506"/>
      <c r="AN197" s="506"/>
      <c r="AO197" s="506"/>
      <c r="AP197" s="506"/>
      <c r="AQ197" s="506"/>
      <c r="AR197" s="506"/>
      <c r="AS197" s="506"/>
      <c r="AT197" s="506"/>
      <c r="AU197" s="506"/>
      <c r="AV197" s="506"/>
      <c r="AW197" s="506"/>
      <c r="AX197" s="506"/>
      <c r="AY197" s="506"/>
      <c r="AZ197" s="506"/>
      <c r="BA197" s="506"/>
      <c r="BB197" s="506"/>
      <c r="BC197" s="506"/>
      <c r="BD197" s="506"/>
      <c r="BE197" s="506"/>
      <c r="BF197" s="506"/>
      <c r="BG197" s="506"/>
      <c r="BH197" s="506"/>
      <c r="BI197" s="506"/>
      <c r="BJ197" s="506"/>
      <c r="BK197" s="506"/>
      <c r="BL197" s="506"/>
      <c r="BM197" s="506"/>
      <c r="BN197" s="506"/>
      <c r="BO197" s="506"/>
      <c r="BP197" s="506"/>
      <c r="BQ197" s="506"/>
      <c r="BR197" s="506"/>
      <c r="BS197" s="506"/>
      <c r="BT197" s="506"/>
      <c r="BU197" s="506"/>
      <c r="BV197" s="506"/>
      <c r="BW197" s="506"/>
      <c r="BX197" s="506"/>
      <c r="BY197" s="506"/>
      <c r="BZ197" s="506"/>
      <c r="CA197" s="506"/>
      <c r="CB197" s="506"/>
      <c r="CC197" s="506"/>
      <c r="CD197" s="506"/>
      <c r="CE197" s="506"/>
      <c r="CF197" s="506"/>
      <c r="CG197" s="506"/>
      <c r="CH197" s="506"/>
      <c r="CI197" s="506"/>
      <c r="CJ197" s="506"/>
      <c r="CK197" s="506"/>
      <c r="CL197" s="506"/>
      <c r="CM197" s="506"/>
      <c r="CN197" s="506"/>
      <c r="CO197" s="506"/>
      <c r="CP197" s="506"/>
      <c r="CQ197" s="506"/>
      <c r="CR197" s="506"/>
      <c r="CS197" s="506"/>
      <c r="CT197" s="506"/>
      <c r="CU197" s="506"/>
      <c r="CV197" s="506"/>
      <c r="CW197" s="506"/>
      <c r="CX197" s="506"/>
      <c r="CY197" s="506"/>
      <c r="CZ197" s="506"/>
      <c r="DA197" s="506"/>
      <c r="DB197" s="506"/>
      <c r="DC197" s="506"/>
      <c r="DD197" s="506"/>
      <c r="DE197" s="506"/>
      <c r="DF197" s="506"/>
      <c r="DG197" s="506"/>
      <c r="DH197" s="506"/>
      <c r="DI197" s="506"/>
      <c r="DJ197" s="506"/>
      <c r="DK197" s="506"/>
      <c r="DL197" s="506"/>
      <c r="DM197" s="506"/>
      <c r="DN197" s="506"/>
      <c r="DO197" s="506"/>
      <c r="DP197" s="506"/>
      <c r="DQ197" s="506"/>
      <c r="DR197" s="506"/>
      <c r="DS197" s="506"/>
      <c r="DT197" s="506"/>
      <c r="DU197" s="506"/>
      <c r="DV197" s="506"/>
      <c r="DW197" s="506"/>
      <c r="DX197" s="506"/>
      <c r="DY197" s="506"/>
      <c r="DZ197" s="506"/>
      <c r="EA197" s="506"/>
      <c r="EB197" s="506"/>
      <c r="EC197" s="506"/>
      <c r="ED197" s="506"/>
      <c r="EE197" s="506"/>
      <c r="EF197" s="506"/>
      <c r="EG197" s="506"/>
      <c r="EH197" s="506"/>
      <c r="EI197" s="506"/>
    </row>
    <row r="198" spans="1:139" x14ac:dyDescent="0.25">
      <c r="A198" s="505"/>
      <c r="B198" s="496"/>
      <c r="C198" s="496"/>
      <c r="D198" s="496"/>
      <c r="E198" s="506"/>
      <c r="G198" s="506"/>
      <c r="H198" s="506"/>
      <c r="I198" s="506"/>
      <c r="J198" s="506"/>
      <c r="K198" s="506"/>
      <c r="L198" s="506"/>
      <c r="M198" s="506"/>
      <c r="N198" s="506"/>
      <c r="O198" s="506"/>
      <c r="P198" s="506"/>
      <c r="Q198" s="506"/>
      <c r="R198" s="506"/>
      <c r="S198" s="506"/>
      <c r="T198" s="506"/>
      <c r="U198" s="506"/>
      <c r="V198" s="506"/>
      <c r="W198" s="506"/>
      <c r="X198" s="506"/>
      <c r="Y198" s="506"/>
      <c r="Z198" s="506"/>
      <c r="AA198" s="506"/>
      <c r="AB198" s="506"/>
      <c r="AC198" s="506"/>
      <c r="AD198" s="506"/>
      <c r="AE198" s="506"/>
      <c r="AF198" s="506"/>
      <c r="AG198" s="506"/>
      <c r="AH198" s="506"/>
      <c r="AI198" s="506"/>
      <c r="AJ198" s="506"/>
      <c r="AK198" s="506"/>
      <c r="AL198" s="506"/>
      <c r="AM198" s="506"/>
      <c r="AN198" s="506"/>
      <c r="AO198" s="506"/>
      <c r="AP198" s="506"/>
      <c r="AQ198" s="506"/>
      <c r="AR198" s="506"/>
      <c r="AS198" s="506"/>
      <c r="AT198" s="506"/>
      <c r="AU198" s="506"/>
      <c r="AV198" s="506"/>
      <c r="AW198" s="506"/>
      <c r="AX198" s="506"/>
      <c r="AY198" s="506"/>
      <c r="AZ198" s="506"/>
      <c r="BA198" s="506"/>
      <c r="BB198" s="506"/>
      <c r="BC198" s="506"/>
      <c r="BD198" s="506"/>
      <c r="BE198" s="506"/>
      <c r="BF198" s="506"/>
      <c r="BG198" s="506"/>
      <c r="BH198" s="506"/>
      <c r="BI198" s="506"/>
      <c r="BJ198" s="506"/>
      <c r="BK198" s="506"/>
      <c r="BL198" s="506"/>
      <c r="BM198" s="506"/>
      <c r="BN198" s="506"/>
      <c r="BO198" s="506"/>
      <c r="BP198" s="506"/>
      <c r="BQ198" s="506"/>
      <c r="BR198" s="506"/>
      <c r="BS198" s="506"/>
      <c r="BT198" s="506"/>
      <c r="BU198" s="506"/>
      <c r="BV198" s="506"/>
      <c r="BW198" s="506"/>
      <c r="BX198" s="506"/>
      <c r="BY198" s="506"/>
      <c r="BZ198" s="506"/>
      <c r="CA198" s="506"/>
      <c r="CB198" s="506"/>
      <c r="CC198" s="506"/>
      <c r="CD198" s="506"/>
      <c r="CE198" s="506"/>
      <c r="CF198" s="506"/>
      <c r="CG198" s="506"/>
      <c r="CH198" s="506"/>
      <c r="CI198" s="506"/>
      <c r="CJ198" s="506"/>
      <c r="CK198" s="506"/>
      <c r="CL198" s="506"/>
      <c r="CM198" s="506"/>
      <c r="CN198" s="506"/>
      <c r="CO198" s="506"/>
      <c r="CP198" s="506"/>
      <c r="CQ198" s="506"/>
      <c r="CR198" s="506"/>
      <c r="CS198" s="506"/>
      <c r="CT198" s="506"/>
      <c r="CU198" s="506"/>
      <c r="CV198" s="506"/>
      <c r="CW198" s="506"/>
      <c r="CX198" s="506"/>
      <c r="CY198" s="506"/>
      <c r="CZ198" s="506"/>
      <c r="DA198" s="506"/>
      <c r="DB198" s="506"/>
      <c r="DC198" s="506"/>
      <c r="DD198" s="506"/>
      <c r="DE198" s="506"/>
      <c r="DF198" s="506"/>
      <c r="DG198" s="506"/>
      <c r="DH198" s="506"/>
      <c r="DI198" s="506"/>
      <c r="DJ198" s="506"/>
      <c r="DK198" s="506"/>
      <c r="DL198" s="506"/>
      <c r="DM198" s="506"/>
      <c r="DN198" s="506"/>
      <c r="DO198" s="506"/>
      <c r="DP198" s="506"/>
      <c r="DQ198" s="506"/>
      <c r="DR198" s="506"/>
      <c r="DS198" s="506"/>
      <c r="DT198" s="506"/>
      <c r="DU198" s="506"/>
      <c r="DV198" s="506"/>
      <c r="DW198" s="506"/>
      <c r="DX198" s="506"/>
      <c r="DY198" s="506"/>
      <c r="DZ198" s="506"/>
      <c r="EA198" s="506"/>
      <c r="EB198" s="506"/>
      <c r="EC198" s="506"/>
      <c r="ED198" s="506"/>
      <c r="EE198" s="506"/>
      <c r="EF198" s="506"/>
      <c r="EG198" s="506"/>
      <c r="EH198" s="506"/>
      <c r="EI198" s="506"/>
    </row>
    <row r="199" spans="1:139" x14ac:dyDescent="0.25">
      <c r="A199" s="505"/>
      <c r="B199" s="496"/>
      <c r="C199" s="496"/>
      <c r="D199" s="496"/>
      <c r="E199" s="506"/>
      <c r="G199" s="506"/>
      <c r="H199" s="506"/>
      <c r="I199" s="506"/>
      <c r="J199" s="506"/>
      <c r="K199" s="506"/>
      <c r="L199" s="506"/>
      <c r="M199" s="506"/>
      <c r="N199" s="506"/>
      <c r="O199" s="506"/>
      <c r="P199" s="506"/>
      <c r="Q199" s="506"/>
      <c r="R199" s="506"/>
      <c r="S199" s="506"/>
      <c r="T199" s="506"/>
      <c r="U199" s="506"/>
      <c r="V199" s="506"/>
      <c r="W199" s="506"/>
      <c r="X199" s="506"/>
      <c r="Y199" s="506"/>
      <c r="Z199" s="506"/>
      <c r="AA199" s="506"/>
      <c r="AB199" s="506"/>
      <c r="AC199" s="506"/>
      <c r="AD199" s="506"/>
      <c r="AE199" s="506"/>
      <c r="AF199" s="506"/>
      <c r="AG199" s="506"/>
      <c r="AH199" s="506"/>
      <c r="AI199" s="506"/>
      <c r="AJ199" s="506"/>
      <c r="AK199" s="506"/>
      <c r="AL199" s="506"/>
      <c r="AM199" s="506"/>
      <c r="AN199" s="506"/>
      <c r="AO199" s="506"/>
      <c r="AP199" s="506"/>
      <c r="AQ199" s="506"/>
      <c r="AR199" s="506"/>
      <c r="AS199" s="506"/>
      <c r="AT199" s="506"/>
      <c r="AU199" s="506"/>
      <c r="AV199" s="506"/>
      <c r="AW199" s="506"/>
      <c r="AX199" s="506"/>
      <c r="AY199" s="506"/>
      <c r="AZ199" s="506"/>
      <c r="BA199" s="506"/>
      <c r="BB199" s="506"/>
      <c r="BC199" s="506"/>
      <c r="BD199" s="506"/>
      <c r="BE199" s="506"/>
      <c r="BF199" s="506"/>
      <c r="BG199" s="506"/>
      <c r="BH199" s="506"/>
      <c r="BI199" s="506"/>
      <c r="BJ199" s="506"/>
      <c r="BK199" s="506"/>
      <c r="BL199" s="506"/>
      <c r="BM199" s="506"/>
      <c r="BN199" s="506"/>
      <c r="BO199" s="506"/>
      <c r="BP199" s="506"/>
      <c r="BQ199" s="506"/>
      <c r="BR199" s="506"/>
      <c r="BS199" s="506"/>
      <c r="BT199" s="506"/>
      <c r="BU199" s="506"/>
      <c r="BV199" s="506"/>
      <c r="BW199" s="506"/>
      <c r="BX199" s="506"/>
      <c r="BY199" s="506"/>
      <c r="BZ199" s="506"/>
      <c r="CA199" s="506"/>
      <c r="CB199" s="506"/>
      <c r="CC199" s="506"/>
      <c r="CD199" s="506"/>
      <c r="CE199" s="506"/>
      <c r="CF199" s="506"/>
      <c r="CG199" s="506"/>
      <c r="CH199" s="506"/>
      <c r="CI199" s="506"/>
      <c r="CJ199" s="506"/>
      <c r="CK199" s="506"/>
      <c r="CL199" s="506"/>
      <c r="CM199" s="506"/>
      <c r="CN199" s="506"/>
      <c r="CO199" s="506"/>
      <c r="CP199" s="506"/>
      <c r="CQ199" s="506"/>
      <c r="CR199" s="506"/>
      <c r="CS199" s="506"/>
      <c r="CT199" s="506"/>
      <c r="CU199" s="506"/>
      <c r="CV199" s="506"/>
      <c r="CW199" s="506"/>
      <c r="CX199" s="506"/>
      <c r="CY199" s="506"/>
      <c r="CZ199" s="506"/>
      <c r="DA199" s="506"/>
      <c r="DB199" s="506"/>
      <c r="DC199" s="506"/>
      <c r="DD199" s="506"/>
      <c r="DE199" s="506"/>
      <c r="DF199" s="506"/>
      <c r="DG199" s="506"/>
      <c r="DH199" s="506"/>
      <c r="DI199" s="506"/>
      <c r="DJ199" s="506"/>
      <c r="DK199" s="506"/>
      <c r="DL199" s="506"/>
      <c r="DM199" s="506"/>
      <c r="DN199" s="506"/>
      <c r="DO199" s="506"/>
      <c r="DP199" s="506"/>
      <c r="DQ199" s="506"/>
      <c r="DR199" s="506"/>
      <c r="DS199" s="506"/>
      <c r="DT199" s="506"/>
      <c r="DU199" s="506"/>
      <c r="DV199" s="506"/>
      <c r="DW199" s="506"/>
      <c r="DX199" s="506"/>
      <c r="DY199" s="506"/>
      <c r="DZ199" s="506"/>
      <c r="EA199" s="506"/>
      <c r="EB199" s="506"/>
      <c r="EC199" s="506"/>
      <c r="ED199" s="506"/>
      <c r="EE199" s="506"/>
      <c r="EF199" s="506"/>
      <c r="EG199" s="506"/>
      <c r="EH199" s="506"/>
      <c r="EI199" s="506"/>
    </row>
    <row r="200" spans="1:139" x14ac:dyDescent="0.25">
      <c r="A200" s="505"/>
      <c r="B200" s="496"/>
      <c r="C200" s="496"/>
      <c r="D200" s="496"/>
      <c r="E200" s="506"/>
      <c r="G200" s="506"/>
      <c r="H200" s="506"/>
      <c r="I200" s="506"/>
      <c r="J200" s="506"/>
      <c r="K200" s="506"/>
      <c r="L200" s="506"/>
      <c r="M200" s="506"/>
      <c r="N200" s="506"/>
      <c r="O200" s="506"/>
      <c r="P200" s="506"/>
      <c r="Q200" s="506"/>
      <c r="R200" s="506"/>
      <c r="S200" s="506"/>
      <c r="T200" s="506"/>
      <c r="U200" s="506"/>
      <c r="V200" s="506"/>
      <c r="W200" s="506"/>
      <c r="X200" s="506"/>
      <c r="Y200" s="506"/>
      <c r="Z200" s="506"/>
      <c r="AA200" s="506"/>
      <c r="AB200" s="506"/>
      <c r="AC200" s="506"/>
      <c r="AD200" s="506"/>
      <c r="AE200" s="506"/>
      <c r="AF200" s="506"/>
      <c r="AG200" s="506"/>
      <c r="AH200" s="506"/>
      <c r="AI200" s="506"/>
      <c r="AJ200" s="506"/>
      <c r="AK200" s="506"/>
      <c r="AL200" s="506"/>
      <c r="AM200" s="506"/>
      <c r="AN200" s="506"/>
      <c r="AO200" s="506"/>
      <c r="AP200" s="506"/>
      <c r="AQ200" s="506"/>
      <c r="AR200" s="506"/>
      <c r="AS200" s="506"/>
      <c r="AT200" s="506"/>
      <c r="AU200" s="506"/>
      <c r="AV200" s="506"/>
      <c r="AW200" s="506"/>
      <c r="AX200" s="506"/>
      <c r="AY200" s="506"/>
      <c r="AZ200" s="506"/>
      <c r="BA200" s="506"/>
      <c r="BB200" s="506"/>
      <c r="BC200" s="506"/>
      <c r="BD200" s="506"/>
      <c r="BE200" s="506"/>
      <c r="BF200" s="506"/>
      <c r="BG200" s="506"/>
      <c r="BH200" s="506"/>
      <c r="BI200" s="506"/>
      <c r="BJ200" s="506"/>
      <c r="BK200" s="506"/>
      <c r="BL200" s="506"/>
      <c r="BM200" s="506"/>
      <c r="BN200" s="506"/>
      <c r="BO200" s="506"/>
      <c r="BP200" s="506"/>
      <c r="BQ200" s="506"/>
      <c r="BR200" s="506"/>
      <c r="BS200" s="506"/>
      <c r="BT200" s="506"/>
      <c r="BU200" s="506"/>
      <c r="BV200" s="506"/>
      <c r="BW200" s="506"/>
      <c r="BX200" s="506"/>
      <c r="BY200" s="506"/>
      <c r="BZ200" s="506"/>
      <c r="CA200" s="506"/>
      <c r="CB200" s="506"/>
      <c r="CC200" s="506"/>
      <c r="CD200" s="506"/>
      <c r="CE200" s="506"/>
      <c r="CF200" s="506"/>
      <c r="CG200" s="506"/>
      <c r="CH200" s="506"/>
      <c r="CI200" s="506"/>
      <c r="CJ200" s="506"/>
      <c r="CK200" s="506"/>
      <c r="CL200" s="506"/>
      <c r="CM200" s="506"/>
      <c r="CN200" s="506"/>
      <c r="CO200" s="506"/>
      <c r="CP200" s="506"/>
      <c r="CQ200" s="506"/>
      <c r="CR200" s="506"/>
      <c r="CS200" s="506"/>
      <c r="CT200" s="506"/>
      <c r="CU200" s="506"/>
      <c r="CV200" s="506"/>
      <c r="CW200" s="506"/>
      <c r="CX200" s="506"/>
      <c r="CY200" s="506"/>
      <c r="CZ200" s="506"/>
      <c r="DA200" s="506"/>
      <c r="DB200" s="506"/>
      <c r="DC200" s="506"/>
      <c r="DD200" s="506"/>
      <c r="DE200" s="506"/>
      <c r="DF200" s="506"/>
      <c r="DG200" s="506"/>
      <c r="DH200" s="506"/>
      <c r="DI200" s="506"/>
      <c r="DJ200" s="506"/>
      <c r="DK200" s="506"/>
      <c r="DL200" s="506"/>
      <c r="DM200" s="506"/>
      <c r="DN200" s="506"/>
      <c r="DO200" s="506"/>
      <c r="DP200" s="506"/>
      <c r="DQ200" s="506"/>
      <c r="DR200" s="506"/>
      <c r="DS200" s="506"/>
      <c r="DT200" s="506"/>
      <c r="DU200" s="506"/>
      <c r="DV200" s="506"/>
      <c r="DW200" s="506"/>
      <c r="DX200" s="506"/>
      <c r="DY200" s="506"/>
      <c r="DZ200" s="506"/>
      <c r="EA200" s="506"/>
      <c r="EB200" s="506"/>
      <c r="EC200" s="506"/>
      <c r="ED200" s="506"/>
      <c r="EE200" s="506"/>
      <c r="EF200" s="506"/>
      <c r="EG200" s="506"/>
      <c r="EH200" s="506"/>
      <c r="EI200" s="506"/>
    </row>
    <row r="201" spans="1:139" x14ac:dyDescent="0.25">
      <c r="A201" s="505"/>
      <c r="B201" s="496"/>
      <c r="C201" s="496"/>
      <c r="D201" s="496"/>
      <c r="E201" s="506"/>
      <c r="G201" s="506"/>
      <c r="H201" s="506"/>
      <c r="I201" s="506"/>
      <c r="J201" s="506"/>
      <c r="K201" s="506"/>
      <c r="L201" s="506"/>
      <c r="M201" s="506"/>
      <c r="N201" s="506"/>
      <c r="O201" s="506"/>
      <c r="P201" s="506"/>
      <c r="Q201" s="506"/>
      <c r="R201" s="506"/>
      <c r="S201" s="506"/>
      <c r="T201" s="506"/>
      <c r="U201" s="506"/>
      <c r="V201" s="506"/>
      <c r="W201" s="506"/>
      <c r="X201" s="506"/>
      <c r="Y201" s="506"/>
      <c r="Z201" s="506"/>
      <c r="AA201" s="506"/>
      <c r="AB201" s="506"/>
      <c r="AC201" s="506"/>
      <c r="AD201" s="506"/>
      <c r="AE201" s="506"/>
      <c r="AF201" s="506"/>
      <c r="AG201" s="506"/>
      <c r="AH201" s="506"/>
      <c r="AI201" s="506"/>
      <c r="AJ201" s="506"/>
      <c r="AK201" s="506"/>
      <c r="AL201" s="506"/>
      <c r="AM201" s="506"/>
      <c r="AN201" s="506"/>
      <c r="AO201" s="506"/>
      <c r="AP201" s="506"/>
      <c r="AQ201" s="506"/>
      <c r="AR201" s="506"/>
      <c r="AS201" s="506"/>
      <c r="AT201" s="506"/>
      <c r="AU201" s="506"/>
      <c r="AV201" s="506"/>
      <c r="AW201" s="506"/>
      <c r="AX201" s="506"/>
      <c r="AY201" s="506"/>
      <c r="AZ201" s="506"/>
      <c r="BA201" s="506"/>
      <c r="BB201" s="506"/>
      <c r="BC201" s="506"/>
      <c r="BD201" s="506"/>
      <c r="BE201" s="506"/>
      <c r="BF201" s="506"/>
      <c r="BG201" s="506"/>
      <c r="BH201" s="506"/>
      <c r="BI201" s="506"/>
      <c r="BJ201" s="506"/>
      <c r="BK201" s="506"/>
      <c r="BL201" s="506"/>
      <c r="BM201" s="506"/>
      <c r="BN201" s="506"/>
      <c r="BO201" s="506"/>
      <c r="BP201" s="506"/>
      <c r="BQ201" s="506"/>
      <c r="BR201" s="506"/>
      <c r="BS201" s="506"/>
      <c r="BT201" s="506"/>
      <c r="BU201" s="506"/>
      <c r="BV201" s="506"/>
      <c r="BW201" s="506"/>
      <c r="BX201" s="506"/>
      <c r="BY201" s="506"/>
      <c r="BZ201" s="506"/>
      <c r="CA201" s="506"/>
      <c r="CB201" s="506"/>
      <c r="CC201" s="506"/>
      <c r="CD201" s="506"/>
      <c r="CE201" s="506"/>
      <c r="CF201" s="506"/>
      <c r="CG201" s="506"/>
      <c r="CH201" s="506"/>
      <c r="CI201" s="506"/>
      <c r="CJ201" s="506"/>
      <c r="CK201" s="506"/>
      <c r="CL201" s="506"/>
      <c r="CM201" s="506"/>
      <c r="CN201" s="506"/>
      <c r="CO201" s="506"/>
      <c r="CP201" s="506"/>
      <c r="CQ201" s="506"/>
      <c r="CR201" s="506"/>
      <c r="CS201" s="506"/>
      <c r="CT201" s="506"/>
      <c r="CU201" s="506"/>
      <c r="CV201" s="506"/>
      <c r="CW201" s="506"/>
      <c r="CX201" s="506"/>
      <c r="CY201" s="506"/>
      <c r="CZ201" s="506"/>
      <c r="DA201" s="506"/>
      <c r="DB201" s="506"/>
      <c r="DC201" s="506"/>
      <c r="DD201" s="506"/>
      <c r="DE201" s="506"/>
      <c r="DF201" s="506"/>
      <c r="DG201" s="506"/>
      <c r="DH201" s="506"/>
      <c r="DI201" s="506"/>
      <c r="DJ201" s="506"/>
      <c r="DK201" s="506"/>
      <c r="DL201" s="506"/>
      <c r="DM201" s="506"/>
      <c r="DN201" s="506"/>
      <c r="DO201" s="506"/>
      <c r="DP201" s="506"/>
      <c r="DQ201" s="506"/>
      <c r="DR201" s="506"/>
      <c r="DS201" s="506"/>
      <c r="DT201" s="506"/>
      <c r="DU201" s="506"/>
      <c r="DV201" s="506"/>
      <c r="DW201" s="506"/>
      <c r="DX201" s="506"/>
      <c r="DY201" s="506"/>
      <c r="DZ201" s="506"/>
      <c r="EA201" s="506"/>
      <c r="EB201" s="506"/>
      <c r="EC201" s="506"/>
      <c r="ED201" s="506"/>
      <c r="EE201" s="506"/>
      <c r="EF201" s="506"/>
      <c r="EG201" s="506"/>
      <c r="EH201" s="506"/>
      <c r="EI201" s="506"/>
    </row>
    <row r="202" spans="1:139" x14ac:dyDescent="0.25">
      <c r="A202" s="505"/>
      <c r="B202" s="496"/>
      <c r="C202" s="496"/>
      <c r="D202" s="496"/>
      <c r="E202" s="506"/>
      <c r="G202" s="506"/>
      <c r="H202" s="506"/>
      <c r="I202" s="506"/>
      <c r="J202" s="506"/>
      <c r="K202" s="506"/>
      <c r="L202" s="506"/>
      <c r="M202" s="506"/>
      <c r="N202" s="506"/>
      <c r="O202" s="506"/>
      <c r="P202" s="506"/>
      <c r="Q202" s="506"/>
      <c r="R202" s="506"/>
      <c r="S202" s="506"/>
      <c r="T202" s="506"/>
      <c r="U202" s="506"/>
      <c r="V202" s="506"/>
      <c r="W202" s="506"/>
      <c r="X202" s="506"/>
      <c r="Y202" s="506"/>
      <c r="Z202" s="506"/>
      <c r="AA202" s="506"/>
      <c r="AB202" s="506"/>
      <c r="AC202" s="506"/>
      <c r="AD202" s="506"/>
      <c r="AE202" s="506"/>
      <c r="AF202" s="506"/>
      <c r="AG202" s="506"/>
      <c r="AH202" s="506"/>
      <c r="AI202" s="506"/>
      <c r="AJ202" s="506"/>
      <c r="AK202" s="506"/>
      <c r="AL202" s="506"/>
      <c r="AM202" s="506"/>
      <c r="AN202" s="506"/>
      <c r="AO202" s="506"/>
      <c r="AP202" s="506"/>
      <c r="AQ202" s="506"/>
      <c r="AR202" s="506"/>
      <c r="AS202" s="506"/>
      <c r="AT202" s="506"/>
      <c r="AU202" s="506"/>
      <c r="AV202" s="506"/>
      <c r="AW202" s="506"/>
      <c r="AX202" s="506"/>
      <c r="AY202" s="506"/>
      <c r="AZ202" s="506"/>
      <c r="BA202" s="506"/>
      <c r="BB202" s="506"/>
      <c r="BC202" s="506"/>
      <c r="BD202" s="506"/>
      <c r="BE202" s="506"/>
      <c r="BF202" s="506"/>
      <c r="BG202" s="506"/>
      <c r="BH202" s="506"/>
      <c r="BI202" s="506"/>
      <c r="BJ202" s="506"/>
      <c r="BK202" s="506"/>
      <c r="BL202" s="506"/>
      <c r="BM202" s="506"/>
      <c r="BN202" s="506"/>
      <c r="BO202" s="506"/>
      <c r="BP202" s="506"/>
      <c r="BQ202" s="506"/>
      <c r="BR202" s="506"/>
      <c r="BS202" s="506"/>
      <c r="BT202" s="506"/>
      <c r="BU202" s="506"/>
      <c r="BV202" s="506"/>
      <c r="BW202" s="506"/>
      <c r="BX202" s="506"/>
      <c r="BY202" s="506"/>
      <c r="BZ202" s="506"/>
      <c r="CA202" s="506"/>
      <c r="CB202" s="506"/>
      <c r="CC202" s="506"/>
      <c r="CD202" s="506"/>
      <c r="CE202" s="506"/>
      <c r="CF202" s="506"/>
      <c r="CG202" s="506"/>
      <c r="CH202" s="506"/>
      <c r="CI202" s="506"/>
      <c r="CJ202" s="506"/>
      <c r="CK202" s="506"/>
      <c r="CL202" s="506"/>
      <c r="CM202" s="506"/>
      <c r="CN202" s="506"/>
      <c r="CO202" s="506"/>
      <c r="CP202" s="506"/>
      <c r="CQ202" s="506"/>
      <c r="CR202" s="506"/>
      <c r="CS202" s="506"/>
      <c r="CT202" s="506"/>
      <c r="CU202" s="506"/>
      <c r="CV202" s="506"/>
      <c r="CW202" s="506"/>
      <c r="CX202" s="506"/>
      <c r="CY202" s="506"/>
      <c r="CZ202" s="506"/>
      <c r="DA202" s="506"/>
      <c r="DB202" s="506"/>
      <c r="DC202" s="506"/>
      <c r="DD202" s="506"/>
      <c r="DE202" s="506"/>
      <c r="DF202" s="506"/>
      <c r="DG202" s="506"/>
      <c r="DH202" s="506"/>
      <c r="DI202" s="506"/>
      <c r="DJ202" s="506"/>
      <c r="DK202" s="506"/>
      <c r="DL202" s="506"/>
      <c r="DM202" s="506"/>
      <c r="DN202" s="506"/>
      <c r="DO202" s="506"/>
      <c r="DP202" s="506"/>
      <c r="DQ202" s="506"/>
      <c r="DR202" s="506"/>
      <c r="DS202" s="506"/>
      <c r="DT202" s="506"/>
      <c r="DU202" s="506"/>
      <c r="DV202" s="506"/>
      <c r="DW202" s="506"/>
      <c r="DX202" s="506"/>
      <c r="DY202" s="506"/>
      <c r="DZ202" s="506"/>
      <c r="EA202" s="506"/>
      <c r="EB202" s="506"/>
      <c r="EC202" s="506"/>
      <c r="ED202" s="506"/>
      <c r="EE202" s="506"/>
      <c r="EF202" s="506"/>
      <c r="EG202" s="506"/>
      <c r="EH202" s="506"/>
      <c r="EI202" s="506"/>
    </row>
    <row r="203" spans="1:139" x14ac:dyDescent="0.25">
      <c r="A203" s="505"/>
      <c r="B203" s="496"/>
      <c r="C203" s="496"/>
      <c r="D203" s="496"/>
      <c r="E203" s="506"/>
      <c r="G203" s="506"/>
      <c r="H203" s="506"/>
      <c r="I203" s="506"/>
      <c r="J203" s="506"/>
      <c r="K203" s="506"/>
      <c r="L203" s="506"/>
      <c r="M203" s="506"/>
      <c r="N203" s="506"/>
      <c r="O203" s="506"/>
      <c r="P203" s="506"/>
      <c r="Q203" s="506"/>
      <c r="R203" s="506"/>
      <c r="S203" s="506"/>
      <c r="T203" s="506"/>
      <c r="U203" s="506"/>
      <c r="V203" s="506"/>
      <c r="W203" s="506"/>
      <c r="X203" s="506"/>
      <c r="Y203" s="506"/>
      <c r="Z203" s="506"/>
      <c r="AA203" s="506"/>
      <c r="AB203" s="506"/>
      <c r="AC203" s="506"/>
      <c r="AD203" s="506"/>
      <c r="AE203" s="506"/>
      <c r="AF203" s="506"/>
      <c r="AG203" s="506"/>
      <c r="AH203" s="506"/>
      <c r="AI203" s="506"/>
      <c r="AJ203" s="506"/>
      <c r="AK203" s="506"/>
      <c r="AL203" s="506"/>
      <c r="AM203" s="506"/>
      <c r="AN203" s="506"/>
      <c r="AO203" s="506"/>
      <c r="AP203" s="506"/>
      <c r="AQ203" s="506"/>
      <c r="AR203" s="506"/>
      <c r="AS203" s="506"/>
      <c r="AT203" s="506"/>
      <c r="AU203" s="506"/>
      <c r="AV203" s="506"/>
      <c r="AW203" s="506"/>
      <c r="AX203" s="506"/>
      <c r="AY203" s="506"/>
      <c r="AZ203" s="506"/>
      <c r="BA203" s="506"/>
      <c r="BB203" s="506"/>
      <c r="BC203" s="506"/>
      <c r="BD203" s="506"/>
      <c r="BE203" s="506"/>
      <c r="BF203" s="506"/>
      <c r="BG203" s="506"/>
      <c r="BH203" s="506"/>
      <c r="BI203" s="506"/>
      <c r="BJ203" s="506"/>
      <c r="BK203" s="506"/>
      <c r="BL203" s="506"/>
      <c r="BM203" s="506"/>
      <c r="BN203" s="506"/>
      <c r="BO203" s="506"/>
      <c r="BP203" s="506"/>
      <c r="BQ203" s="506"/>
      <c r="BR203" s="506"/>
      <c r="BS203" s="506"/>
      <c r="BT203" s="506"/>
      <c r="BU203" s="506"/>
      <c r="BV203" s="506"/>
      <c r="BW203" s="506"/>
      <c r="BX203" s="506"/>
      <c r="BY203" s="506"/>
      <c r="BZ203" s="506"/>
      <c r="CA203" s="506"/>
      <c r="CB203" s="506"/>
      <c r="CC203" s="506"/>
      <c r="CD203" s="506"/>
      <c r="CE203" s="506"/>
      <c r="CF203" s="506"/>
      <c r="CG203" s="506"/>
      <c r="CH203" s="506"/>
      <c r="CI203" s="506"/>
      <c r="CJ203" s="506"/>
      <c r="CK203" s="506"/>
      <c r="CL203" s="506"/>
      <c r="CM203" s="506"/>
      <c r="CN203" s="506"/>
      <c r="CO203" s="506"/>
      <c r="CP203" s="506"/>
      <c r="CQ203" s="506"/>
      <c r="CR203" s="506"/>
      <c r="CS203" s="506"/>
      <c r="CT203" s="506"/>
      <c r="CU203" s="506"/>
      <c r="CV203" s="506"/>
      <c r="CW203" s="506"/>
      <c r="CX203" s="506"/>
      <c r="CY203" s="506"/>
      <c r="CZ203" s="506"/>
      <c r="DA203" s="506"/>
      <c r="DB203" s="506"/>
      <c r="DC203" s="506"/>
      <c r="DD203" s="506"/>
      <c r="DE203" s="506"/>
      <c r="DF203" s="506"/>
      <c r="DG203" s="506"/>
      <c r="DH203" s="506"/>
      <c r="DI203" s="506"/>
      <c r="DJ203" s="506"/>
      <c r="DK203" s="506"/>
      <c r="DL203" s="506"/>
      <c r="DM203" s="506"/>
      <c r="DN203" s="506"/>
      <c r="DO203" s="506"/>
      <c r="DP203" s="506"/>
      <c r="DQ203" s="506"/>
      <c r="DR203" s="506"/>
      <c r="DS203" s="506"/>
      <c r="DT203" s="506"/>
      <c r="DU203" s="506"/>
      <c r="DV203" s="506"/>
      <c r="DW203" s="506"/>
      <c r="DX203" s="506"/>
      <c r="DY203" s="506"/>
      <c r="DZ203" s="506"/>
      <c r="EA203" s="506"/>
      <c r="EB203" s="506"/>
      <c r="EC203" s="506"/>
      <c r="ED203" s="506"/>
      <c r="EE203" s="506"/>
      <c r="EF203" s="506"/>
      <c r="EG203" s="506"/>
      <c r="EH203" s="506"/>
      <c r="EI203" s="506"/>
    </row>
    <row r="204" spans="1:139" x14ac:dyDescent="0.25">
      <c r="A204" s="505"/>
      <c r="B204" s="496"/>
      <c r="C204" s="496"/>
      <c r="D204" s="496"/>
      <c r="E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06"/>
      <c r="R204" s="506"/>
      <c r="S204" s="506"/>
      <c r="T204" s="506"/>
      <c r="U204" s="506"/>
      <c r="V204" s="506"/>
      <c r="W204" s="506"/>
      <c r="X204" s="506"/>
      <c r="Y204" s="506"/>
      <c r="Z204" s="506"/>
      <c r="AA204" s="506"/>
      <c r="AB204" s="506"/>
      <c r="AC204" s="506"/>
      <c r="AD204" s="506"/>
      <c r="AE204" s="506"/>
      <c r="AF204" s="506"/>
      <c r="AG204" s="506"/>
      <c r="AH204" s="506"/>
      <c r="AI204" s="506"/>
      <c r="AJ204" s="506"/>
      <c r="AK204" s="506"/>
      <c r="AL204" s="506"/>
      <c r="AM204" s="506"/>
      <c r="AN204" s="506"/>
      <c r="AO204" s="506"/>
      <c r="AP204" s="506"/>
      <c r="AQ204" s="506"/>
      <c r="AR204" s="506"/>
      <c r="AS204" s="506"/>
      <c r="AT204" s="506"/>
      <c r="AU204" s="506"/>
      <c r="AV204" s="506"/>
      <c r="AW204" s="506"/>
      <c r="AX204" s="506"/>
      <c r="AY204" s="506"/>
      <c r="AZ204" s="506"/>
      <c r="BA204" s="506"/>
      <c r="BB204" s="506"/>
      <c r="BC204" s="506"/>
      <c r="BD204" s="506"/>
      <c r="BE204" s="506"/>
      <c r="BF204" s="506"/>
      <c r="BG204" s="506"/>
      <c r="BH204" s="506"/>
      <c r="BI204" s="506"/>
      <c r="BJ204" s="506"/>
      <c r="BK204" s="506"/>
      <c r="BL204" s="506"/>
      <c r="BM204" s="506"/>
      <c r="BN204" s="506"/>
      <c r="BO204" s="506"/>
      <c r="BP204" s="506"/>
      <c r="BQ204" s="506"/>
      <c r="BR204" s="506"/>
      <c r="BS204" s="506"/>
      <c r="BT204" s="506"/>
      <c r="BU204" s="506"/>
      <c r="BV204" s="506"/>
      <c r="BW204" s="506"/>
      <c r="BX204" s="506"/>
      <c r="BY204" s="506"/>
      <c r="BZ204" s="506"/>
      <c r="CA204" s="506"/>
      <c r="CB204" s="506"/>
      <c r="CC204" s="506"/>
      <c r="CD204" s="506"/>
      <c r="CE204" s="506"/>
      <c r="CF204" s="506"/>
      <c r="CG204" s="506"/>
      <c r="CH204" s="506"/>
      <c r="CI204" s="506"/>
      <c r="CJ204" s="506"/>
      <c r="CK204" s="506"/>
      <c r="CL204" s="506"/>
      <c r="CM204" s="506"/>
      <c r="CN204" s="506"/>
      <c r="CO204" s="506"/>
      <c r="CP204" s="506"/>
      <c r="CQ204" s="506"/>
      <c r="CR204" s="506"/>
      <c r="CS204" s="506"/>
      <c r="CT204" s="506"/>
      <c r="CU204" s="506"/>
      <c r="CV204" s="506"/>
      <c r="CW204" s="506"/>
      <c r="CX204" s="506"/>
      <c r="CY204" s="506"/>
      <c r="CZ204" s="506"/>
      <c r="DA204" s="506"/>
      <c r="DB204" s="506"/>
      <c r="DC204" s="506"/>
      <c r="DD204" s="506"/>
      <c r="DE204" s="506"/>
      <c r="DF204" s="506"/>
      <c r="DG204" s="506"/>
      <c r="DH204" s="506"/>
      <c r="DI204" s="506"/>
      <c r="DJ204" s="506"/>
      <c r="DK204" s="506"/>
      <c r="DL204" s="506"/>
      <c r="DM204" s="506"/>
      <c r="DN204" s="506"/>
      <c r="DO204" s="506"/>
      <c r="DP204" s="506"/>
      <c r="DQ204" s="506"/>
      <c r="DR204" s="506"/>
      <c r="DS204" s="506"/>
      <c r="DT204" s="506"/>
      <c r="DU204" s="506"/>
      <c r="DV204" s="506"/>
      <c r="DW204" s="506"/>
      <c r="DX204" s="506"/>
      <c r="DY204" s="506"/>
      <c r="DZ204" s="506"/>
      <c r="EA204" s="506"/>
      <c r="EB204" s="506"/>
      <c r="EC204" s="506"/>
      <c r="ED204" s="506"/>
      <c r="EE204" s="506"/>
      <c r="EF204" s="506"/>
      <c r="EG204" s="506"/>
      <c r="EH204" s="506"/>
      <c r="EI204" s="506"/>
    </row>
    <row r="205" spans="1:139" x14ac:dyDescent="0.25">
      <c r="A205" s="505"/>
      <c r="B205" s="496"/>
      <c r="C205" s="496"/>
      <c r="D205" s="496"/>
      <c r="E205" s="506"/>
      <c r="G205" s="506"/>
      <c r="H205" s="506"/>
      <c r="I205" s="506"/>
      <c r="J205" s="506"/>
      <c r="K205" s="506"/>
      <c r="L205" s="506"/>
      <c r="M205" s="506"/>
      <c r="N205" s="506"/>
      <c r="O205" s="506"/>
      <c r="P205" s="506"/>
      <c r="Q205" s="506"/>
      <c r="R205" s="506"/>
      <c r="S205" s="506"/>
      <c r="T205" s="506"/>
      <c r="U205" s="506"/>
      <c r="V205" s="506"/>
      <c r="W205" s="506"/>
      <c r="X205" s="506"/>
      <c r="Y205" s="506"/>
      <c r="Z205" s="506"/>
      <c r="AA205" s="506"/>
      <c r="AB205" s="506"/>
      <c r="AC205" s="506"/>
      <c r="AD205" s="506"/>
      <c r="AE205" s="506"/>
      <c r="AF205" s="506"/>
      <c r="AG205" s="506"/>
      <c r="AH205" s="506"/>
      <c r="AI205" s="506"/>
      <c r="AJ205" s="506"/>
      <c r="AK205" s="506"/>
      <c r="AL205" s="506"/>
      <c r="AM205" s="506"/>
      <c r="AN205" s="506"/>
      <c r="AO205" s="506"/>
      <c r="AP205" s="506"/>
      <c r="AQ205" s="506"/>
      <c r="AR205" s="506"/>
      <c r="AS205" s="506"/>
      <c r="AT205" s="506"/>
      <c r="AU205" s="506"/>
      <c r="AV205" s="506"/>
      <c r="AW205" s="506"/>
      <c r="AX205" s="506"/>
      <c r="AY205" s="506"/>
      <c r="AZ205" s="506"/>
      <c r="BA205" s="506"/>
      <c r="BB205" s="506"/>
      <c r="BC205" s="506"/>
      <c r="BD205" s="506"/>
      <c r="BE205" s="506"/>
      <c r="BF205" s="506"/>
      <c r="BG205" s="506"/>
      <c r="BH205" s="506"/>
      <c r="BI205" s="506"/>
      <c r="BJ205" s="506"/>
      <c r="BK205" s="506"/>
      <c r="BL205" s="506"/>
      <c r="BM205" s="506"/>
      <c r="BN205" s="506"/>
      <c r="BO205" s="506"/>
      <c r="BP205" s="506"/>
      <c r="BQ205" s="506"/>
      <c r="BR205" s="506"/>
      <c r="BS205" s="506"/>
      <c r="BT205" s="506"/>
      <c r="BU205" s="506"/>
      <c r="BV205" s="506"/>
      <c r="BW205" s="506"/>
      <c r="BX205" s="506"/>
      <c r="BY205" s="506"/>
      <c r="BZ205" s="506"/>
      <c r="CA205" s="506"/>
      <c r="CB205" s="506"/>
      <c r="CC205" s="506"/>
      <c r="CD205" s="506"/>
      <c r="CE205" s="506"/>
      <c r="CF205" s="506"/>
      <c r="CG205" s="506"/>
      <c r="CH205" s="506"/>
      <c r="CI205" s="506"/>
      <c r="CJ205" s="506"/>
      <c r="CK205" s="506"/>
      <c r="CL205" s="506"/>
      <c r="CM205" s="506"/>
      <c r="CN205" s="506"/>
      <c r="CO205" s="506"/>
      <c r="CP205" s="506"/>
      <c r="CQ205" s="506"/>
      <c r="CR205" s="506"/>
      <c r="CS205" s="506"/>
      <c r="CT205" s="506"/>
      <c r="CU205" s="506"/>
      <c r="CV205" s="506"/>
      <c r="CW205" s="506"/>
      <c r="CX205" s="506"/>
      <c r="CY205" s="506"/>
      <c r="CZ205" s="506"/>
      <c r="DA205" s="506"/>
      <c r="DB205" s="506"/>
      <c r="DC205" s="506"/>
      <c r="DD205" s="506"/>
      <c r="DE205" s="506"/>
      <c r="DF205" s="506"/>
      <c r="DG205" s="506"/>
      <c r="DH205" s="506"/>
      <c r="DI205" s="506"/>
      <c r="DJ205" s="506"/>
      <c r="DK205" s="506"/>
      <c r="DL205" s="506"/>
      <c r="DM205" s="506"/>
      <c r="DN205" s="506"/>
      <c r="DO205" s="506"/>
      <c r="DP205" s="506"/>
      <c r="DQ205" s="506"/>
      <c r="DR205" s="506"/>
      <c r="DS205" s="506"/>
      <c r="DT205" s="506"/>
      <c r="DU205" s="506"/>
      <c r="DV205" s="506"/>
      <c r="DW205" s="506"/>
      <c r="DX205" s="506"/>
      <c r="DY205" s="506"/>
      <c r="DZ205" s="506"/>
      <c r="EA205" s="506"/>
      <c r="EB205" s="506"/>
      <c r="EC205" s="506"/>
      <c r="ED205" s="506"/>
      <c r="EE205" s="506"/>
      <c r="EF205" s="506"/>
      <c r="EG205" s="506"/>
      <c r="EH205" s="506"/>
      <c r="EI205" s="506"/>
    </row>
    <row r="206" spans="1:139" x14ac:dyDescent="0.25">
      <c r="A206" s="505"/>
      <c r="B206" s="496"/>
      <c r="C206" s="496"/>
      <c r="D206" s="496"/>
      <c r="E206" s="506"/>
      <c r="G206" s="506"/>
      <c r="H206" s="506"/>
      <c r="I206" s="506"/>
      <c r="J206" s="506"/>
      <c r="K206" s="506"/>
      <c r="L206" s="506"/>
      <c r="M206" s="506"/>
      <c r="N206" s="506"/>
      <c r="O206" s="506"/>
      <c r="P206" s="506"/>
      <c r="Q206" s="506"/>
      <c r="R206" s="506"/>
      <c r="S206" s="506"/>
      <c r="T206" s="506"/>
      <c r="U206" s="506"/>
      <c r="V206" s="506"/>
      <c r="W206" s="506"/>
      <c r="X206" s="506"/>
      <c r="Y206" s="506"/>
      <c r="Z206" s="506"/>
      <c r="AA206" s="506"/>
      <c r="AB206" s="506"/>
      <c r="AC206" s="506"/>
      <c r="AD206" s="506"/>
      <c r="AE206" s="506"/>
      <c r="AF206" s="506"/>
      <c r="AG206" s="506"/>
      <c r="AH206" s="506"/>
      <c r="AI206" s="506"/>
      <c r="AJ206" s="506"/>
      <c r="AK206" s="506"/>
      <c r="AL206" s="506"/>
      <c r="AM206" s="506"/>
      <c r="AN206" s="506"/>
      <c r="AO206" s="506"/>
      <c r="AP206" s="506"/>
      <c r="AQ206" s="506"/>
      <c r="AR206" s="506"/>
      <c r="AS206" s="506"/>
      <c r="AT206" s="506"/>
      <c r="AU206" s="506"/>
      <c r="AV206" s="506"/>
      <c r="AW206" s="506"/>
      <c r="AX206" s="506"/>
      <c r="AY206" s="506"/>
      <c r="AZ206" s="506"/>
      <c r="BA206" s="506"/>
      <c r="BB206" s="506"/>
      <c r="BC206" s="506"/>
      <c r="BD206" s="506"/>
      <c r="BE206" s="506"/>
      <c r="BF206" s="506"/>
      <c r="BG206" s="506"/>
      <c r="BH206" s="506"/>
      <c r="BI206" s="506"/>
      <c r="BJ206" s="506"/>
      <c r="BK206" s="506"/>
      <c r="BL206" s="506"/>
      <c r="BM206" s="506"/>
      <c r="BN206" s="506"/>
      <c r="BO206" s="506"/>
      <c r="BP206" s="506"/>
      <c r="BQ206" s="506"/>
      <c r="BR206" s="506"/>
      <c r="BS206" s="506"/>
      <c r="BT206" s="506"/>
      <c r="BU206" s="506"/>
      <c r="BV206" s="506"/>
      <c r="BW206" s="506"/>
      <c r="BX206" s="506"/>
      <c r="BY206" s="506"/>
      <c r="BZ206" s="506"/>
      <c r="CA206" s="506"/>
      <c r="CB206" s="506"/>
      <c r="CC206" s="506"/>
      <c r="CD206" s="506"/>
      <c r="CE206" s="506"/>
      <c r="CF206" s="506"/>
      <c r="CG206" s="506"/>
      <c r="CH206" s="506"/>
      <c r="CI206" s="506"/>
      <c r="CJ206" s="506"/>
      <c r="CK206" s="506"/>
      <c r="CL206" s="506"/>
      <c r="CM206" s="506"/>
      <c r="CN206" s="506"/>
      <c r="CO206" s="506"/>
      <c r="CP206" s="506"/>
      <c r="CQ206" s="506"/>
      <c r="CR206" s="506"/>
      <c r="CS206" s="506"/>
      <c r="CT206" s="506"/>
      <c r="CU206" s="506"/>
      <c r="CV206" s="506"/>
      <c r="CW206" s="506"/>
      <c r="CX206" s="506"/>
      <c r="CY206" s="506"/>
      <c r="CZ206" s="506"/>
      <c r="DA206" s="506"/>
      <c r="DB206" s="506"/>
      <c r="DC206" s="506"/>
      <c r="DD206" s="506"/>
      <c r="DE206" s="506"/>
      <c r="DF206" s="506"/>
      <c r="DG206" s="506"/>
      <c r="DH206" s="506"/>
      <c r="DI206" s="506"/>
      <c r="DJ206" s="506"/>
      <c r="DK206" s="506"/>
      <c r="DL206" s="506"/>
      <c r="DM206" s="506"/>
      <c r="DN206" s="506"/>
      <c r="DO206" s="506"/>
      <c r="DP206" s="506"/>
      <c r="DQ206" s="506"/>
      <c r="DR206" s="506"/>
      <c r="DS206" s="506"/>
      <c r="DT206" s="506"/>
      <c r="DU206" s="506"/>
      <c r="DV206" s="506"/>
      <c r="DW206" s="506"/>
      <c r="DX206" s="506"/>
      <c r="DY206" s="506"/>
      <c r="DZ206" s="506"/>
      <c r="EA206" s="506"/>
      <c r="EB206" s="506"/>
      <c r="EC206" s="506"/>
      <c r="ED206" s="506"/>
      <c r="EE206" s="506"/>
      <c r="EF206" s="506"/>
      <c r="EG206" s="506"/>
      <c r="EH206" s="506"/>
      <c r="EI206" s="506"/>
    </row>
    <row r="207" spans="1:139" x14ac:dyDescent="0.25">
      <c r="A207" s="505"/>
      <c r="B207" s="496"/>
      <c r="C207" s="496"/>
      <c r="D207" s="496"/>
      <c r="E207" s="506"/>
      <c r="G207" s="506"/>
      <c r="H207" s="506"/>
      <c r="I207" s="506"/>
      <c r="J207" s="506"/>
      <c r="K207" s="506"/>
      <c r="L207" s="506"/>
      <c r="M207" s="506"/>
      <c r="N207" s="506"/>
      <c r="O207" s="506"/>
      <c r="P207" s="506"/>
      <c r="Q207" s="506"/>
      <c r="R207" s="506"/>
      <c r="S207" s="506"/>
      <c r="T207" s="506"/>
      <c r="U207" s="506"/>
      <c r="V207" s="506"/>
      <c r="W207" s="506"/>
      <c r="X207" s="506"/>
      <c r="Y207" s="506"/>
      <c r="Z207" s="506"/>
      <c r="AA207" s="506"/>
      <c r="AB207" s="506"/>
      <c r="AC207" s="506"/>
      <c r="AD207" s="506"/>
      <c r="AE207" s="506"/>
      <c r="AF207" s="506"/>
      <c r="AG207" s="506"/>
      <c r="AH207" s="506"/>
      <c r="AI207" s="506"/>
      <c r="AJ207" s="506"/>
      <c r="AK207" s="506"/>
      <c r="AL207" s="506"/>
      <c r="AM207" s="506"/>
      <c r="AN207" s="506"/>
      <c r="AO207" s="506"/>
      <c r="AP207" s="506"/>
      <c r="AQ207" s="506"/>
      <c r="AR207" s="506"/>
      <c r="AS207" s="506"/>
      <c r="AT207" s="506"/>
      <c r="AU207" s="506"/>
      <c r="AV207" s="506"/>
      <c r="AW207" s="506"/>
      <c r="AX207" s="506"/>
      <c r="AY207" s="506"/>
      <c r="AZ207" s="506"/>
      <c r="BA207" s="506"/>
      <c r="BB207" s="506"/>
      <c r="BC207" s="506"/>
      <c r="BD207" s="506"/>
      <c r="BE207" s="506"/>
      <c r="BF207" s="506"/>
      <c r="BG207" s="506"/>
      <c r="BH207" s="506"/>
      <c r="BI207" s="506"/>
      <c r="BJ207" s="506"/>
      <c r="BK207" s="506"/>
      <c r="BL207" s="506"/>
      <c r="BM207" s="506"/>
      <c r="BN207" s="506"/>
      <c r="BO207" s="506"/>
      <c r="BP207" s="506"/>
      <c r="BQ207" s="506"/>
      <c r="BR207" s="506"/>
      <c r="BS207" s="506"/>
      <c r="BT207" s="506"/>
      <c r="BU207" s="506"/>
      <c r="BV207" s="506"/>
      <c r="BW207" s="506"/>
      <c r="BX207" s="506"/>
      <c r="BY207" s="506"/>
      <c r="BZ207" s="506"/>
      <c r="CA207" s="506"/>
      <c r="CB207" s="506"/>
      <c r="CC207" s="506"/>
      <c r="CD207" s="506"/>
      <c r="CE207" s="506"/>
      <c r="CF207" s="506"/>
      <c r="CG207" s="506"/>
      <c r="CH207" s="506"/>
      <c r="CI207" s="506"/>
      <c r="CJ207" s="506"/>
      <c r="CK207" s="506"/>
      <c r="CL207" s="506"/>
      <c r="CM207" s="506"/>
      <c r="CN207" s="506"/>
      <c r="CO207" s="506"/>
      <c r="CP207" s="506"/>
      <c r="CQ207" s="506"/>
      <c r="CR207" s="506"/>
      <c r="CS207" s="506"/>
      <c r="CT207" s="506"/>
      <c r="CU207" s="506"/>
      <c r="CV207" s="506"/>
      <c r="CW207" s="506"/>
      <c r="CX207" s="506"/>
      <c r="CY207" s="506"/>
      <c r="CZ207" s="506"/>
      <c r="DA207" s="506"/>
      <c r="DB207" s="506"/>
      <c r="DC207" s="506"/>
      <c r="DD207" s="506"/>
      <c r="DE207" s="506"/>
      <c r="DF207" s="506"/>
      <c r="DG207" s="506"/>
      <c r="DH207" s="506"/>
      <c r="DI207" s="506"/>
      <c r="DJ207" s="506"/>
      <c r="DK207" s="506"/>
      <c r="DL207" s="506"/>
      <c r="DM207" s="506"/>
      <c r="DN207" s="506"/>
      <c r="DO207" s="506"/>
      <c r="DP207" s="506"/>
      <c r="DQ207" s="506"/>
      <c r="DR207" s="506"/>
      <c r="DS207" s="506"/>
      <c r="DT207" s="506"/>
      <c r="DU207" s="506"/>
      <c r="DV207" s="506"/>
      <c r="DW207" s="506"/>
      <c r="DX207" s="506"/>
      <c r="DY207" s="506"/>
      <c r="DZ207" s="506"/>
      <c r="EA207" s="506"/>
      <c r="EB207" s="506"/>
      <c r="EC207" s="506"/>
      <c r="ED207" s="506"/>
      <c r="EE207" s="506"/>
      <c r="EF207" s="506"/>
      <c r="EG207" s="506"/>
      <c r="EH207" s="506"/>
      <c r="EI207" s="506"/>
    </row>
    <row r="208" spans="1:139" x14ac:dyDescent="0.25">
      <c r="A208" s="505"/>
      <c r="B208" s="496"/>
      <c r="C208" s="496"/>
      <c r="D208" s="496"/>
      <c r="E208" s="506"/>
      <c r="G208" s="506"/>
      <c r="H208" s="506"/>
      <c r="I208" s="506"/>
      <c r="J208" s="506"/>
      <c r="K208" s="506"/>
      <c r="L208" s="506"/>
      <c r="M208" s="506"/>
      <c r="N208" s="506"/>
      <c r="O208" s="506"/>
      <c r="P208" s="506"/>
      <c r="Q208" s="506"/>
      <c r="R208" s="506"/>
      <c r="S208" s="506"/>
      <c r="T208" s="506"/>
      <c r="U208" s="506"/>
      <c r="V208" s="506"/>
      <c r="W208" s="506"/>
      <c r="X208" s="506"/>
      <c r="Y208" s="506"/>
      <c r="Z208" s="506"/>
      <c r="AA208" s="506"/>
      <c r="AB208" s="506"/>
      <c r="AC208" s="506"/>
      <c r="AD208" s="506"/>
      <c r="AE208" s="506"/>
      <c r="AF208" s="506"/>
      <c r="AG208" s="506"/>
      <c r="AH208" s="506"/>
      <c r="AI208" s="506"/>
      <c r="AJ208" s="506"/>
      <c r="AK208" s="506"/>
      <c r="AL208" s="506"/>
      <c r="AM208" s="506"/>
      <c r="AN208" s="506"/>
      <c r="AO208" s="506"/>
      <c r="AP208" s="506"/>
      <c r="AQ208" s="506"/>
      <c r="AR208" s="506"/>
      <c r="AS208" s="506"/>
      <c r="AT208" s="506"/>
      <c r="AU208" s="506"/>
      <c r="AV208" s="506"/>
      <c r="AW208" s="506"/>
      <c r="AX208" s="506"/>
      <c r="AY208" s="506"/>
      <c r="AZ208" s="506"/>
      <c r="BA208" s="506"/>
      <c r="BB208" s="506"/>
      <c r="BC208" s="506"/>
      <c r="BD208" s="506"/>
      <c r="BE208" s="506"/>
      <c r="BF208" s="506"/>
      <c r="BG208" s="506"/>
      <c r="BH208" s="506"/>
      <c r="BI208" s="506"/>
      <c r="BJ208" s="506"/>
      <c r="BK208" s="506"/>
      <c r="BL208" s="506"/>
      <c r="BM208" s="506"/>
      <c r="BN208" s="506"/>
      <c r="BO208" s="506"/>
      <c r="BP208" s="506"/>
      <c r="BQ208" s="506"/>
      <c r="BR208" s="506"/>
      <c r="BS208" s="506"/>
      <c r="BT208" s="506"/>
      <c r="BU208" s="506"/>
      <c r="BV208" s="506"/>
      <c r="BW208" s="506"/>
      <c r="BX208" s="506"/>
      <c r="BY208" s="506"/>
      <c r="BZ208" s="506"/>
      <c r="CA208" s="506"/>
      <c r="CB208" s="506"/>
      <c r="CC208" s="506"/>
      <c r="CD208" s="506"/>
      <c r="CE208" s="506"/>
      <c r="CF208" s="506"/>
      <c r="CG208" s="506"/>
      <c r="CH208" s="506"/>
      <c r="CI208" s="506"/>
      <c r="CJ208" s="506"/>
      <c r="CK208" s="506"/>
      <c r="CL208" s="506"/>
      <c r="CM208" s="506"/>
      <c r="CN208" s="506"/>
      <c r="CO208" s="506"/>
      <c r="CP208" s="506"/>
      <c r="CQ208" s="506"/>
      <c r="CR208" s="506"/>
      <c r="CS208" s="506"/>
      <c r="CT208" s="506"/>
      <c r="CU208" s="506"/>
      <c r="CV208" s="506"/>
      <c r="CW208" s="506"/>
      <c r="CX208" s="506"/>
      <c r="CY208" s="506"/>
      <c r="CZ208" s="506"/>
      <c r="DA208" s="506"/>
      <c r="DB208" s="506"/>
      <c r="DC208" s="506"/>
      <c r="DD208" s="506"/>
      <c r="DE208" s="506"/>
      <c r="DF208" s="506"/>
      <c r="DG208" s="506"/>
      <c r="DH208" s="506"/>
      <c r="DI208" s="506"/>
      <c r="DJ208" s="506"/>
      <c r="DK208" s="506"/>
      <c r="DL208" s="506"/>
      <c r="DM208" s="506"/>
      <c r="DN208" s="506"/>
      <c r="DO208" s="506"/>
      <c r="DP208" s="506"/>
      <c r="DQ208" s="506"/>
      <c r="DR208" s="506"/>
      <c r="DS208" s="506"/>
      <c r="DT208" s="506"/>
      <c r="DU208" s="506"/>
      <c r="DV208" s="506"/>
      <c r="DW208" s="506"/>
      <c r="DX208" s="506"/>
      <c r="DY208" s="506"/>
      <c r="DZ208" s="506"/>
      <c r="EA208" s="506"/>
      <c r="EB208" s="506"/>
      <c r="EC208" s="506"/>
      <c r="ED208" s="506"/>
      <c r="EE208" s="506"/>
      <c r="EF208" s="506"/>
      <c r="EG208" s="506"/>
      <c r="EH208" s="506"/>
      <c r="EI208" s="506"/>
    </row>
    <row r="209" spans="1:139" x14ac:dyDescent="0.25">
      <c r="A209" s="505"/>
      <c r="B209" s="496"/>
      <c r="C209" s="496"/>
      <c r="D209" s="496"/>
      <c r="E209" s="506"/>
      <c r="G209" s="506"/>
      <c r="H209" s="506"/>
      <c r="I209" s="506"/>
      <c r="J209" s="506"/>
      <c r="K209" s="506"/>
      <c r="L209" s="506"/>
      <c r="M209" s="506"/>
      <c r="N209" s="506"/>
      <c r="O209" s="506"/>
      <c r="P209" s="506"/>
      <c r="Q209" s="506"/>
      <c r="R209" s="506"/>
      <c r="S209" s="506"/>
      <c r="T209" s="506"/>
      <c r="U209" s="506"/>
      <c r="V209" s="506"/>
      <c r="W209" s="506"/>
      <c r="X209" s="506"/>
      <c r="Y209" s="506"/>
      <c r="Z209" s="506"/>
      <c r="AA209" s="506"/>
      <c r="AB209" s="506"/>
      <c r="AC209" s="506"/>
      <c r="AD209" s="506"/>
      <c r="AE209" s="506"/>
      <c r="AF209" s="506"/>
      <c r="AG209" s="506"/>
      <c r="AH209" s="506"/>
      <c r="AI209" s="506"/>
      <c r="AJ209" s="506"/>
      <c r="AK209" s="506"/>
      <c r="AL209" s="506"/>
      <c r="AM209" s="506"/>
      <c r="AN209" s="506"/>
      <c r="AO209" s="506"/>
      <c r="AP209" s="506"/>
      <c r="AQ209" s="506"/>
      <c r="AR209" s="506"/>
      <c r="AS209" s="506"/>
      <c r="AT209" s="506"/>
      <c r="AU209" s="506"/>
      <c r="AV209" s="506"/>
      <c r="AW209" s="506"/>
      <c r="AX209" s="506"/>
      <c r="AY209" s="506"/>
      <c r="AZ209" s="506"/>
      <c r="BA209" s="506"/>
      <c r="BB209" s="506"/>
      <c r="BC209" s="506"/>
      <c r="BD209" s="506"/>
      <c r="BE209" s="506"/>
      <c r="BF209" s="506"/>
      <c r="BG209" s="506"/>
      <c r="BH209" s="506"/>
      <c r="BI209" s="506"/>
      <c r="BJ209" s="506"/>
      <c r="BK209" s="506"/>
      <c r="BL209" s="506"/>
      <c r="BM209" s="506"/>
      <c r="BN209" s="506"/>
      <c r="BO209" s="506"/>
      <c r="BP209" s="506"/>
      <c r="BQ209" s="506"/>
      <c r="BR209" s="506"/>
      <c r="BS209" s="506"/>
      <c r="BT209" s="506"/>
      <c r="BU209" s="506"/>
      <c r="BV209" s="506"/>
      <c r="BW209" s="506"/>
      <c r="BX209" s="506"/>
      <c r="BY209" s="506"/>
      <c r="BZ209" s="506"/>
      <c r="CA209" s="506"/>
      <c r="CB209" s="506"/>
      <c r="CC209" s="506"/>
      <c r="CD209" s="506"/>
      <c r="CE209" s="506"/>
      <c r="CF209" s="506"/>
      <c r="CG209" s="506"/>
      <c r="CH209" s="506"/>
      <c r="CI209" s="506"/>
      <c r="CJ209" s="506"/>
      <c r="CK209" s="506"/>
      <c r="CL209" s="506"/>
      <c r="CM209" s="506"/>
      <c r="CN209" s="506"/>
      <c r="CO209" s="506"/>
      <c r="CP209" s="506"/>
      <c r="CQ209" s="506"/>
      <c r="CR209" s="506"/>
      <c r="CS209" s="506"/>
      <c r="CT209" s="506"/>
      <c r="CU209" s="506"/>
      <c r="CV209" s="506"/>
      <c r="CW209" s="506"/>
      <c r="CX209" s="506"/>
      <c r="CY209" s="506"/>
      <c r="CZ209" s="506"/>
      <c r="DA209" s="506"/>
      <c r="DB209" s="506"/>
      <c r="DC209" s="506"/>
      <c r="DD209" s="506"/>
      <c r="DE209" s="506"/>
      <c r="DF209" s="506"/>
      <c r="DG209" s="506"/>
      <c r="DH209" s="506"/>
      <c r="DI209" s="506"/>
      <c r="DJ209" s="506"/>
      <c r="DK209" s="506"/>
      <c r="DL209" s="506"/>
      <c r="DM209" s="506"/>
      <c r="DN209" s="506"/>
      <c r="DO209" s="506"/>
      <c r="DP209" s="506"/>
      <c r="DQ209" s="506"/>
      <c r="DR209" s="506"/>
      <c r="DS209" s="506"/>
      <c r="DT209" s="506"/>
      <c r="DU209" s="506"/>
      <c r="DV209" s="506"/>
      <c r="DW209" s="506"/>
      <c r="DX209" s="506"/>
      <c r="DY209" s="506"/>
      <c r="DZ209" s="506"/>
      <c r="EA209" s="506"/>
      <c r="EB209" s="506"/>
      <c r="EC209" s="506"/>
      <c r="ED209" s="506"/>
      <c r="EE209" s="506"/>
      <c r="EF209" s="506"/>
      <c r="EG209" s="506"/>
      <c r="EH209" s="506"/>
      <c r="EI209" s="506"/>
    </row>
    <row r="210" spans="1:139" x14ac:dyDescent="0.25">
      <c r="A210" s="505"/>
      <c r="B210" s="496"/>
      <c r="C210" s="496"/>
      <c r="D210" s="496"/>
      <c r="E210" s="506"/>
      <c r="G210" s="506"/>
      <c r="H210" s="506"/>
      <c r="I210" s="506"/>
      <c r="J210" s="506"/>
      <c r="K210" s="506"/>
      <c r="L210" s="506"/>
      <c r="M210" s="506"/>
      <c r="N210" s="506"/>
      <c r="O210" s="506"/>
      <c r="P210" s="506"/>
      <c r="Q210" s="506"/>
      <c r="R210" s="506"/>
      <c r="S210" s="506"/>
      <c r="T210" s="506"/>
      <c r="U210" s="506"/>
      <c r="V210" s="506"/>
      <c r="W210" s="506"/>
      <c r="X210" s="506"/>
      <c r="Y210" s="506"/>
      <c r="Z210" s="506"/>
      <c r="AA210" s="506"/>
      <c r="AB210" s="506"/>
      <c r="AC210" s="506"/>
      <c r="AD210" s="506"/>
      <c r="AE210" s="506"/>
      <c r="AF210" s="506"/>
      <c r="AG210" s="506"/>
      <c r="AH210" s="506"/>
      <c r="AI210" s="506"/>
      <c r="AJ210" s="506"/>
      <c r="AK210" s="506"/>
      <c r="AL210" s="506"/>
      <c r="AM210" s="506"/>
      <c r="AN210" s="506"/>
      <c r="AO210" s="506"/>
      <c r="AP210" s="506"/>
      <c r="AQ210" s="506"/>
      <c r="AR210" s="506"/>
      <c r="AS210" s="506"/>
      <c r="AT210" s="506"/>
      <c r="AU210" s="506"/>
      <c r="AV210" s="506"/>
      <c r="AW210" s="506"/>
      <c r="AX210" s="506"/>
      <c r="AY210" s="506"/>
      <c r="AZ210" s="506"/>
      <c r="BA210" s="506"/>
      <c r="BB210" s="506"/>
      <c r="BC210" s="506"/>
      <c r="BD210" s="506"/>
      <c r="BE210" s="506"/>
      <c r="BF210" s="506"/>
      <c r="BG210" s="506"/>
      <c r="BH210" s="506"/>
      <c r="BI210" s="506"/>
      <c r="BJ210" s="506"/>
      <c r="BK210" s="506"/>
      <c r="BL210" s="506"/>
      <c r="BM210" s="506"/>
      <c r="BN210" s="506"/>
      <c r="BO210" s="506"/>
      <c r="BP210" s="506"/>
      <c r="BQ210" s="506"/>
      <c r="BR210" s="506"/>
      <c r="BS210" s="506"/>
      <c r="BT210" s="506"/>
      <c r="BU210" s="506"/>
      <c r="BV210" s="506"/>
      <c r="BW210" s="506"/>
      <c r="BX210" s="506"/>
      <c r="BY210" s="506"/>
      <c r="BZ210" s="506"/>
      <c r="CA210" s="506"/>
      <c r="CB210" s="506"/>
      <c r="CC210" s="506"/>
      <c r="CD210" s="506"/>
      <c r="CE210" s="506"/>
      <c r="CF210" s="506"/>
      <c r="CG210" s="506"/>
      <c r="CH210" s="506"/>
      <c r="CI210" s="506"/>
      <c r="CJ210" s="506"/>
      <c r="CK210" s="506"/>
      <c r="CL210" s="506"/>
      <c r="CM210" s="506"/>
      <c r="CN210" s="506"/>
      <c r="CO210" s="506"/>
      <c r="CP210" s="506"/>
      <c r="CQ210" s="506"/>
      <c r="CR210" s="506"/>
      <c r="CS210" s="506"/>
      <c r="CT210" s="506"/>
      <c r="CU210" s="506"/>
      <c r="CV210" s="506"/>
      <c r="CW210" s="506"/>
      <c r="CX210" s="506"/>
      <c r="CY210" s="506"/>
      <c r="CZ210" s="506"/>
      <c r="DA210" s="506"/>
      <c r="DB210" s="506"/>
      <c r="DC210" s="506"/>
      <c r="DD210" s="506"/>
      <c r="DE210" s="506"/>
      <c r="DF210" s="506"/>
      <c r="DG210" s="506"/>
      <c r="DH210" s="506"/>
      <c r="DI210" s="506"/>
      <c r="DJ210" s="506"/>
      <c r="DK210" s="506"/>
      <c r="DL210" s="506"/>
      <c r="DM210" s="506"/>
      <c r="DN210" s="506"/>
      <c r="DO210" s="506"/>
      <c r="DP210" s="506"/>
      <c r="DQ210" s="506"/>
      <c r="DR210" s="506"/>
      <c r="DS210" s="506"/>
      <c r="DT210" s="506"/>
      <c r="DU210" s="506"/>
      <c r="DV210" s="506"/>
      <c r="DW210" s="506"/>
      <c r="DX210" s="506"/>
      <c r="DY210" s="506"/>
      <c r="DZ210" s="506"/>
      <c r="EA210" s="506"/>
      <c r="EB210" s="506"/>
      <c r="EC210" s="506"/>
      <c r="ED210" s="506"/>
      <c r="EE210" s="506"/>
      <c r="EF210" s="506"/>
      <c r="EG210" s="506"/>
      <c r="EH210" s="506"/>
      <c r="EI210" s="506"/>
    </row>
    <row r="211" spans="1:139" x14ac:dyDescent="0.25">
      <c r="A211" s="505"/>
      <c r="B211" s="496"/>
      <c r="C211" s="496"/>
      <c r="D211" s="496"/>
      <c r="E211" s="506"/>
      <c r="G211" s="506"/>
      <c r="H211" s="506"/>
      <c r="I211" s="506"/>
      <c r="J211" s="506"/>
      <c r="K211" s="506"/>
      <c r="L211" s="506"/>
      <c r="M211" s="506"/>
      <c r="N211" s="506"/>
      <c r="O211" s="506"/>
      <c r="P211" s="506"/>
      <c r="Q211" s="506"/>
      <c r="R211" s="506"/>
      <c r="S211" s="506"/>
      <c r="T211" s="506"/>
      <c r="U211" s="506"/>
      <c r="V211" s="506"/>
      <c r="W211" s="506"/>
      <c r="X211" s="506"/>
      <c r="Y211" s="506"/>
      <c r="Z211" s="506"/>
      <c r="AA211" s="506"/>
      <c r="AB211" s="506"/>
      <c r="AC211" s="506"/>
      <c r="AD211" s="506"/>
      <c r="AE211" s="506"/>
      <c r="AF211" s="506"/>
      <c r="AG211" s="506"/>
      <c r="AH211" s="506"/>
      <c r="AI211" s="506"/>
      <c r="AJ211" s="506"/>
      <c r="AK211" s="506"/>
      <c r="AL211" s="506"/>
      <c r="AM211" s="506"/>
      <c r="AN211" s="506"/>
      <c r="AO211" s="506"/>
      <c r="AP211" s="506"/>
      <c r="AQ211" s="506"/>
      <c r="AR211" s="506"/>
      <c r="AS211" s="506"/>
      <c r="AT211" s="506"/>
      <c r="AU211" s="506"/>
      <c r="AV211" s="506"/>
      <c r="AW211" s="506"/>
      <c r="AX211" s="506"/>
      <c r="AY211" s="506"/>
      <c r="AZ211" s="506"/>
      <c r="BA211" s="506"/>
      <c r="BB211" s="506"/>
      <c r="BC211" s="506"/>
      <c r="BD211" s="506"/>
      <c r="BE211" s="506"/>
      <c r="BF211" s="506"/>
      <c r="BG211" s="506"/>
      <c r="BH211" s="506"/>
      <c r="BI211" s="506"/>
      <c r="BJ211" s="506"/>
      <c r="BK211" s="506"/>
      <c r="BL211" s="506"/>
      <c r="BM211" s="506"/>
      <c r="BN211" s="506"/>
      <c r="BO211" s="506"/>
      <c r="BP211" s="506"/>
      <c r="BQ211" s="506"/>
      <c r="BR211" s="506"/>
      <c r="BS211" s="506"/>
      <c r="BT211" s="506"/>
      <c r="BU211" s="506"/>
      <c r="BV211" s="506"/>
      <c r="BW211" s="506"/>
      <c r="BX211" s="506"/>
      <c r="BY211" s="506"/>
      <c r="BZ211" s="506"/>
      <c r="CA211" s="506"/>
      <c r="CB211" s="506"/>
      <c r="CC211" s="506"/>
      <c r="CD211" s="506"/>
      <c r="CE211" s="506"/>
      <c r="CF211" s="506"/>
      <c r="CG211" s="506"/>
      <c r="CH211" s="506"/>
      <c r="CI211" s="506"/>
      <c r="CJ211" s="506"/>
      <c r="CK211" s="506"/>
      <c r="CL211" s="506"/>
      <c r="CM211" s="506"/>
      <c r="CN211" s="506"/>
      <c r="CO211" s="506"/>
      <c r="CP211" s="506"/>
      <c r="CQ211" s="506"/>
      <c r="CR211" s="506"/>
      <c r="CS211" s="506"/>
      <c r="CT211" s="506"/>
      <c r="CU211" s="506"/>
      <c r="CV211" s="506"/>
      <c r="CW211" s="506"/>
      <c r="CX211" s="506"/>
      <c r="CY211" s="506"/>
      <c r="CZ211" s="506"/>
      <c r="DA211" s="506"/>
      <c r="DB211" s="506"/>
      <c r="DC211" s="506"/>
      <c r="DD211" s="506"/>
      <c r="DE211" s="506"/>
      <c r="DF211" s="506"/>
      <c r="DG211" s="506"/>
      <c r="DH211" s="506"/>
      <c r="DI211" s="506"/>
      <c r="DJ211" s="506"/>
      <c r="DK211" s="506"/>
      <c r="DL211" s="506"/>
      <c r="DM211" s="506"/>
      <c r="DN211" s="506"/>
      <c r="DO211" s="506"/>
      <c r="DP211" s="506"/>
      <c r="DQ211" s="506"/>
      <c r="DR211" s="506"/>
      <c r="DS211" s="506"/>
      <c r="DT211" s="506"/>
      <c r="DU211" s="506"/>
      <c r="DV211" s="506"/>
      <c r="DW211" s="506"/>
      <c r="DX211" s="506"/>
      <c r="DY211" s="506"/>
      <c r="DZ211" s="506"/>
      <c r="EA211" s="506"/>
      <c r="EB211" s="506"/>
      <c r="EC211" s="506"/>
      <c r="ED211" s="506"/>
      <c r="EE211" s="506"/>
      <c r="EF211" s="506"/>
      <c r="EG211" s="506"/>
      <c r="EH211" s="506"/>
      <c r="EI211" s="506"/>
    </row>
    <row r="212" spans="1:139" x14ac:dyDescent="0.25">
      <c r="A212" s="505"/>
      <c r="B212" s="496"/>
      <c r="C212" s="496"/>
      <c r="D212" s="496"/>
      <c r="E212" s="506"/>
      <c r="G212" s="506"/>
      <c r="H212" s="506"/>
      <c r="I212" s="506"/>
      <c r="J212" s="506"/>
      <c r="K212" s="506"/>
      <c r="L212" s="506"/>
      <c r="M212" s="506"/>
      <c r="N212" s="506"/>
      <c r="O212" s="506"/>
      <c r="P212" s="506"/>
      <c r="Q212" s="506"/>
      <c r="R212" s="506"/>
      <c r="S212" s="506"/>
      <c r="T212" s="506"/>
      <c r="U212" s="506"/>
      <c r="V212" s="506"/>
      <c r="W212" s="506"/>
      <c r="X212" s="506"/>
      <c r="Y212" s="506"/>
      <c r="Z212" s="506"/>
      <c r="AA212" s="506"/>
      <c r="AB212" s="506"/>
      <c r="AC212" s="506"/>
      <c r="AD212" s="506"/>
      <c r="AE212" s="506"/>
      <c r="AF212" s="506"/>
      <c r="AG212" s="506"/>
      <c r="AH212" s="506"/>
      <c r="AI212" s="506"/>
      <c r="AJ212" s="506"/>
      <c r="AK212" s="506"/>
      <c r="AL212" s="506"/>
      <c r="AM212" s="506"/>
      <c r="AN212" s="506"/>
      <c r="AO212" s="506"/>
      <c r="AP212" s="506"/>
      <c r="AQ212" s="506"/>
      <c r="AR212" s="506"/>
      <c r="AS212" s="506"/>
      <c r="AT212" s="506"/>
      <c r="AU212" s="506"/>
      <c r="AV212" s="506"/>
      <c r="AW212" s="506"/>
      <c r="AX212" s="506"/>
      <c r="AY212" s="506"/>
      <c r="AZ212" s="506"/>
      <c r="BA212" s="506"/>
      <c r="BB212" s="506"/>
      <c r="BC212" s="506"/>
      <c r="BD212" s="506"/>
      <c r="BE212" s="506"/>
      <c r="BF212" s="506"/>
      <c r="BG212" s="506"/>
      <c r="BH212" s="506"/>
      <c r="BI212" s="506"/>
      <c r="BJ212" s="506"/>
      <c r="BK212" s="506"/>
      <c r="BL212" s="506"/>
      <c r="BM212" s="506"/>
      <c r="BN212" s="506"/>
      <c r="BO212" s="506"/>
      <c r="BP212" s="506"/>
      <c r="BQ212" s="506"/>
      <c r="BR212" s="506"/>
      <c r="BS212" s="506"/>
      <c r="BT212" s="506"/>
      <c r="BU212" s="506"/>
      <c r="BV212" s="506"/>
      <c r="BW212" s="506"/>
      <c r="BX212" s="506"/>
      <c r="BY212" s="506"/>
      <c r="BZ212" s="506"/>
      <c r="CA212" s="506"/>
      <c r="CB212" s="506"/>
      <c r="CC212" s="506"/>
      <c r="CD212" s="506"/>
      <c r="CE212" s="506"/>
      <c r="CF212" s="506"/>
      <c r="CG212" s="506"/>
      <c r="CH212" s="506"/>
      <c r="CI212" s="506"/>
      <c r="CJ212" s="506"/>
      <c r="CK212" s="506"/>
      <c r="CL212" s="506"/>
      <c r="CM212" s="506"/>
      <c r="CN212" s="506"/>
      <c r="CO212" s="506"/>
      <c r="CP212" s="506"/>
      <c r="CQ212" s="506"/>
      <c r="CR212" s="506"/>
      <c r="CS212" s="506"/>
      <c r="CT212" s="506"/>
      <c r="CU212" s="506"/>
      <c r="CV212" s="506"/>
      <c r="CW212" s="506"/>
      <c r="CX212" s="506"/>
      <c r="CY212" s="506"/>
      <c r="CZ212" s="506"/>
      <c r="DA212" s="506"/>
      <c r="DB212" s="506"/>
      <c r="DC212" s="506"/>
      <c r="DD212" s="506"/>
      <c r="DE212" s="506"/>
      <c r="DF212" s="506"/>
      <c r="DG212" s="506"/>
      <c r="DH212" s="506"/>
      <c r="DI212" s="506"/>
      <c r="DJ212" s="506"/>
      <c r="DK212" s="506"/>
      <c r="DL212" s="506"/>
      <c r="DM212" s="506"/>
      <c r="DN212" s="506"/>
      <c r="DO212" s="506"/>
      <c r="DP212" s="506"/>
      <c r="DQ212" s="506"/>
      <c r="DR212" s="506"/>
      <c r="DS212" s="506"/>
      <c r="DT212" s="506"/>
      <c r="DU212" s="506"/>
      <c r="DV212" s="506"/>
      <c r="DW212" s="506"/>
      <c r="DX212" s="506"/>
      <c r="DY212" s="506"/>
      <c r="DZ212" s="506"/>
      <c r="EA212" s="506"/>
      <c r="EB212" s="506"/>
      <c r="EC212" s="506"/>
      <c r="ED212" s="506"/>
      <c r="EE212" s="506"/>
      <c r="EF212" s="506"/>
      <c r="EG212" s="506"/>
      <c r="EH212" s="506"/>
      <c r="EI212" s="506"/>
    </row>
    <row r="213" spans="1:139" x14ac:dyDescent="0.25">
      <c r="A213" s="505"/>
      <c r="B213" s="496"/>
      <c r="C213" s="496"/>
      <c r="D213" s="496"/>
      <c r="E213" s="506"/>
      <c r="G213" s="506"/>
      <c r="H213" s="506"/>
      <c r="I213" s="506"/>
      <c r="J213" s="506"/>
      <c r="K213" s="506"/>
      <c r="L213" s="506"/>
      <c r="M213" s="506"/>
      <c r="N213" s="506"/>
      <c r="O213" s="506"/>
      <c r="P213" s="506"/>
      <c r="Q213" s="506"/>
      <c r="R213" s="506"/>
      <c r="S213" s="506"/>
      <c r="T213" s="506"/>
      <c r="U213" s="506"/>
      <c r="V213" s="506"/>
      <c r="W213" s="506"/>
      <c r="X213" s="506"/>
      <c r="Y213" s="506"/>
      <c r="Z213" s="506"/>
      <c r="AA213" s="506"/>
      <c r="AB213" s="506"/>
      <c r="AC213" s="506"/>
      <c r="AD213" s="506"/>
      <c r="AE213" s="506"/>
      <c r="AF213" s="506"/>
      <c r="AG213" s="506"/>
      <c r="AH213" s="506"/>
      <c r="AI213" s="506"/>
      <c r="AJ213" s="506"/>
      <c r="AK213" s="506"/>
      <c r="AL213" s="506"/>
      <c r="AM213" s="506"/>
      <c r="AN213" s="506"/>
      <c r="AO213" s="506"/>
      <c r="AP213" s="506"/>
      <c r="AQ213" s="506"/>
      <c r="AR213" s="506"/>
      <c r="AS213" s="506"/>
      <c r="AT213" s="506"/>
      <c r="AU213" s="506"/>
      <c r="AV213" s="506"/>
      <c r="AW213" s="506"/>
      <c r="AX213" s="506"/>
      <c r="AY213" s="506"/>
      <c r="AZ213" s="506"/>
      <c r="BA213" s="506"/>
      <c r="BB213" s="506"/>
      <c r="BC213" s="506"/>
      <c r="BD213" s="506"/>
      <c r="BE213" s="506"/>
      <c r="BF213" s="506"/>
      <c r="BG213" s="506"/>
      <c r="BH213" s="506"/>
      <c r="BI213" s="506"/>
      <c r="BJ213" s="506"/>
      <c r="BK213" s="506"/>
      <c r="BL213" s="506"/>
      <c r="BM213" s="506"/>
      <c r="BN213" s="506"/>
      <c r="BO213" s="506"/>
      <c r="BP213" s="506"/>
      <c r="BQ213" s="506"/>
      <c r="BR213" s="506"/>
      <c r="BS213" s="506"/>
      <c r="BT213" s="506"/>
      <c r="BU213" s="506"/>
      <c r="BV213" s="506"/>
      <c r="BW213" s="506"/>
      <c r="BX213" s="506"/>
      <c r="BY213" s="506"/>
      <c r="BZ213" s="506"/>
      <c r="CA213" s="506"/>
      <c r="CB213" s="506"/>
      <c r="CC213" s="506"/>
      <c r="CD213" s="506"/>
      <c r="CE213" s="506"/>
      <c r="CF213" s="506"/>
      <c r="CG213" s="506"/>
      <c r="CH213" s="506"/>
      <c r="CI213" s="506"/>
      <c r="CJ213" s="506"/>
      <c r="CK213" s="506"/>
      <c r="CL213" s="506"/>
      <c r="CM213" s="506"/>
      <c r="CN213" s="506"/>
      <c r="CO213" s="506"/>
      <c r="CP213" s="506"/>
      <c r="CQ213" s="506"/>
      <c r="CR213" s="506"/>
      <c r="CS213" s="506"/>
      <c r="CT213" s="506"/>
      <c r="CU213" s="506"/>
      <c r="CV213" s="506"/>
      <c r="CW213" s="506"/>
      <c r="CX213" s="506"/>
      <c r="CY213" s="506"/>
      <c r="CZ213" s="506"/>
      <c r="DA213" s="506"/>
      <c r="DB213" s="506"/>
      <c r="DC213" s="506"/>
      <c r="DD213" s="506"/>
      <c r="DE213" s="506"/>
      <c r="DF213" s="506"/>
      <c r="DG213" s="506"/>
      <c r="DH213" s="506"/>
      <c r="DI213" s="506"/>
      <c r="DJ213" s="506"/>
      <c r="DK213" s="506"/>
      <c r="DL213" s="506"/>
      <c r="DM213" s="506"/>
      <c r="DN213" s="506"/>
      <c r="DO213" s="506"/>
      <c r="DP213" s="506"/>
      <c r="DQ213" s="506"/>
      <c r="DR213" s="506"/>
      <c r="DS213" s="506"/>
      <c r="DT213" s="506"/>
      <c r="DU213" s="506"/>
      <c r="DV213" s="506"/>
      <c r="DW213" s="506"/>
      <c r="DX213" s="506"/>
      <c r="DY213" s="506"/>
      <c r="DZ213" s="506"/>
      <c r="EA213" s="506"/>
      <c r="EB213" s="506"/>
      <c r="EC213" s="506"/>
      <c r="ED213" s="506"/>
      <c r="EE213" s="506"/>
      <c r="EF213" s="506"/>
      <c r="EG213" s="506"/>
      <c r="EH213" s="506"/>
      <c r="EI213" s="506"/>
    </row>
    <row r="214" spans="1:139" x14ac:dyDescent="0.25">
      <c r="A214" s="505"/>
      <c r="B214" s="496"/>
      <c r="C214" s="496"/>
      <c r="D214" s="496"/>
      <c r="E214" s="506"/>
      <c r="G214" s="506"/>
      <c r="H214" s="506"/>
      <c r="I214" s="506"/>
      <c r="J214" s="506"/>
      <c r="K214" s="506"/>
      <c r="L214" s="506"/>
      <c r="M214" s="506"/>
      <c r="N214" s="506"/>
      <c r="O214" s="506"/>
      <c r="P214" s="506"/>
      <c r="Q214" s="506"/>
      <c r="R214" s="506"/>
      <c r="S214" s="506"/>
      <c r="T214" s="506"/>
      <c r="U214" s="506"/>
      <c r="V214" s="506"/>
      <c r="W214" s="506"/>
      <c r="X214" s="506"/>
      <c r="Y214" s="506"/>
      <c r="Z214" s="506"/>
      <c r="AA214" s="506"/>
      <c r="AB214" s="506"/>
      <c r="AC214" s="506"/>
      <c r="AD214" s="506"/>
      <c r="AE214" s="506"/>
      <c r="AF214" s="506"/>
      <c r="AG214" s="506"/>
      <c r="AH214" s="506"/>
      <c r="AI214" s="506"/>
      <c r="AJ214" s="506"/>
      <c r="AK214" s="506"/>
      <c r="AL214" s="506"/>
      <c r="AM214" s="506"/>
      <c r="AN214" s="506"/>
      <c r="AO214" s="506"/>
      <c r="AP214" s="506"/>
      <c r="AQ214" s="506"/>
      <c r="AR214" s="506"/>
      <c r="AS214" s="506"/>
      <c r="AT214" s="506"/>
      <c r="AU214" s="506"/>
      <c r="AV214" s="506"/>
      <c r="AW214" s="506"/>
      <c r="AX214" s="506"/>
      <c r="AY214" s="506"/>
      <c r="AZ214" s="506"/>
      <c r="BA214" s="506"/>
      <c r="BB214" s="506"/>
      <c r="BC214" s="506"/>
      <c r="BD214" s="506"/>
      <c r="BE214" s="506"/>
      <c r="BF214" s="506"/>
      <c r="BG214" s="506"/>
      <c r="BH214" s="506"/>
      <c r="BI214" s="506"/>
      <c r="BJ214" s="506"/>
      <c r="BK214" s="506"/>
      <c r="BL214" s="506"/>
      <c r="BM214" s="506"/>
      <c r="BN214" s="506"/>
      <c r="BO214" s="506"/>
      <c r="BP214" s="506"/>
      <c r="BQ214" s="506"/>
      <c r="BR214" s="506"/>
      <c r="BS214" s="506"/>
      <c r="BT214" s="506"/>
      <c r="BU214" s="506"/>
      <c r="BV214" s="506"/>
      <c r="BW214" s="506"/>
      <c r="BX214" s="506"/>
      <c r="BY214" s="506"/>
      <c r="BZ214" s="506"/>
      <c r="CA214" s="506"/>
      <c r="CB214" s="506"/>
      <c r="CC214" s="506"/>
      <c r="CD214" s="506"/>
      <c r="CE214" s="506"/>
      <c r="CF214" s="506"/>
      <c r="CG214" s="506"/>
      <c r="CH214" s="506"/>
      <c r="CI214" s="506"/>
      <c r="CJ214" s="506"/>
      <c r="CK214" s="506"/>
      <c r="CL214" s="506"/>
      <c r="CM214" s="506"/>
      <c r="CN214" s="506"/>
      <c r="CO214" s="506"/>
      <c r="CP214" s="506"/>
      <c r="CQ214" s="506"/>
      <c r="CR214" s="506"/>
      <c r="CS214" s="506"/>
      <c r="CT214" s="506"/>
      <c r="CU214" s="506"/>
      <c r="CV214" s="506"/>
      <c r="CW214" s="506"/>
      <c r="CX214" s="506"/>
      <c r="CY214" s="506"/>
      <c r="CZ214" s="506"/>
      <c r="DA214" s="506"/>
      <c r="DB214" s="506"/>
      <c r="DC214" s="506"/>
      <c r="DD214" s="506"/>
      <c r="DE214" s="506"/>
      <c r="DF214" s="506"/>
      <c r="DG214" s="506"/>
      <c r="DH214" s="506"/>
      <c r="DI214" s="506"/>
      <c r="DJ214" s="506"/>
      <c r="DK214" s="506"/>
      <c r="DL214" s="506"/>
      <c r="DM214" s="506"/>
      <c r="DN214" s="506"/>
      <c r="DO214" s="506"/>
      <c r="DP214" s="506"/>
      <c r="DQ214" s="506"/>
      <c r="DR214" s="506"/>
      <c r="DS214" s="506"/>
      <c r="DT214" s="506"/>
      <c r="DU214" s="506"/>
      <c r="DV214" s="506"/>
      <c r="DW214" s="506"/>
      <c r="DX214" s="506"/>
      <c r="DY214" s="506"/>
      <c r="DZ214" s="506"/>
      <c r="EA214" s="506"/>
      <c r="EB214" s="506"/>
      <c r="EC214" s="506"/>
      <c r="ED214" s="506"/>
      <c r="EE214" s="506"/>
      <c r="EF214" s="506"/>
      <c r="EG214" s="506"/>
      <c r="EH214" s="506"/>
      <c r="EI214" s="506"/>
    </row>
    <row r="215" spans="1:139" x14ac:dyDescent="0.25">
      <c r="A215" s="505"/>
      <c r="B215" s="496"/>
      <c r="C215" s="496"/>
      <c r="D215" s="496"/>
      <c r="E215" s="506"/>
      <c r="G215" s="506"/>
      <c r="H215" s="506"/>
      <c r="I215" s="506"/>
      <c r="J215" s="506"/>
      <c r="K215" s="506"/>
      <c r="L215" s="506"/>
      <c r="M215" s="506"/>
      <c r="N215" s="506"/>
      <c r="O215" s="506"/>
      <c r="P215" s="506"/>
      <c r="Q215" s="506"/>
      <c r="R215" s="506"/>
      <c r="S215" s="506"/>
      <c r="T215" s="506"/>
      <c r="U215" s="506"/>
      <c r="V215" s="506"/>
      <c r="W215" s="506"/>
      <c r="X215" s="506"/>
      <c r="Y215" s="506"/>
      <c r="Z215" s="506"/>
      <c r="AA215" s="506"/>
      <c r="AB215" s="506"/>
      <c r="AC215" s="506"/>
      <c r="AD215" s="506"/>
      <c r="AE215" s="506"/>
      <c r="AF215" s="506"/>
      <c r="AG215" s="506"/>
      <c r="AH215" s="506"/>
      <c r="AI215" s="506"/>
      <c r="AJ215" s="506"/>
      <c r="AK215" s="506"/>
      <c r="AL215" s="506"/>
      <c r="AM215" s="506"/>
      <c r="AN215" s="506"/>
      <c r="AO215" s="506"/>
      <c r="AP215" s="506"/>
      <c r="AQ215" s="506"/>
      <c r="AR215" s="506"/>
      <c r="AS215" s="506"/>
      <c r="AT215" s="506"/>
      <c r="AU215" s="506"/>
      <c r="AV215" s="506"/>
      <c r="AW215" s="506"/>
      <c r="AX215" s="506"/>
      <c r="AY215" s="506"/>
      <c r="AZ215" s="506"/>
      <c r="BA215" s="506"/>
      <c r="BB215" s="506"/>
      <c r="BC215" s="506"/>
      <c r="BD215" s="506"/>
      <c r="BE215" s="506"/>
      <c r="BF215" s="506"/>
      <c r="BG215" s="506"/>
      <c r="BH215" s="506"/>
      <c r="BI215" s="506"/>
      <c r="BJ215" s="506"/>
      <c r="BK215" s="506"/>
      <c r="BL215" s="506"/>
      <c r="BM215" s="506"/>
      <c r="BN215" s="506"/>
      <c r="BO215" s="506"/>
      <c r="BP215" s="506"/>
      <c r="BQ215" s="506"/>
      <c r="BR215" s="506"/>
      <c r="BS215" s="506"/>
      <c r="BT215" s="506"/>
      <c r="BU215" s="506"/>
      <c r="BV215" s="506"/>
      <c r="BW215" s="506"/>
      <c r="BX215" s="506"/>
      <c r="BY215" s="506"/>
      <c r="BZ215" s="506"/>
      <c r="CA215" s="506"/>
      <c r="CB215" s="506"/>
      <c r="CC215" s="506"/>
      <c r="CD215" s="506"/>
      <c r="CE215" s="506"/>
      <c r="CF215" s="506"/>
      <c r="CG215" s="506"/>
      <c r="CH215" s="506"/>
      <c r="CI215" s="506"/>
      <c r="CJ215" s="506"/>
      <c r="CK215" s="506"/>
      <c r="CL215" s="506"/>
      <c r="CM215" s="506"/>
      <c r="CN215" s="506"/>
      <c r="CO215" s="506"/>
      <c r="CP215" s="506"/>
      <c r="CQ215" s="506"/>
      <c r="CR215" s="506"/>
      <c r="CS215" s="506"/>
      <c r="CT215" s="506"/>
      <c r="CU215" s="506"/>
      <c r="CV215" s="506"/>
      <c r="CW215" s="506"/>
      <c r="CX215" s="506"/>
      <c r="CY215" s="506"/>
      <c r="CZ215" s="506"/>
      <c r="DA215" s="506"/>
      <c r="DB215" s="506"/>
      <c r="DC215" s="506"/>
      <c r="DD215" s="506"/>
      <c r="DE215" s="506"/>
      <c r="DF215" s="506"/>
      <c r="DG215" s="506"/>
      <c r="DH215" s="506"/>
      <c r="DI215" s="506"/>
      <c r="DJ215" s="506"/>
      <c r="DK215" s="506"/>
      <c r="DL215" s="506"/>
      <c r="DM215" s="506"/>
      <c r="DN215" s="506"/>
      <c r="DO215" s="506"/>
      <c r="DP215" s="506"/>
      <c r="DQ215" s="506"/>
      <c r="DR215" s="506"/>
      <c r="DS215" s="506"/>
      <c r="DT215" s="506"/>
      <c r="DU215" s="506"/>
      <c r="DV215" s="506"/>
      <c r="DW215" s="506"/>
      <c r="DX215" s="506"/>
      <c r="DY215" s="506"/>
      <c r="DZ215" s="506"/>
      <c r="EA215" s="506"/>
      <c r="EB215" s="506"/>
      <c r="EC215" s="506"/>
      <c r="ED215" s="506"/>
      <c r="EE215" s="506"/>
      <c r="EF215" s="506"/>
      <c r="EG215" s="506"/>
      <c r="EH215" s="506"/>
      <c r="EI215" s="506"/>
    </row>
    <row r="216" spans="1:139" x14ac:dyDescent="0.25">
      <c r="A216" s="505"/>
      <c r="B216" s="496"/>
      <c r="C216" s="496"/>
      <c r="D216" s="496"/>
      <c r="E216" s="506"/>
      <c r="G216" s="506"/>
      <c r="H216" s="506"/>
      <c r="I216" s="506"/>
      <c r="J216" s="506"/>
      <c r="K216" s="506"/>
      <c r="L216" s="506"/>
      <c r="M216" s="506"/>
      <c r="N216" s="506"/>
      <c r="O216" s="506"/>
      <c r="P216" s="506"/>
      <c r="Q216" s="506"/>
      <c r="R216" s="506"/>
      <c r="S216" s="506"/>
      <c r="T216" s="506"/>
      <c r="U216" s="506"/>
      <c r="V216" s="506"/>
      <c r="W216" s="506"/>
      <c r="X216" s="506"/>
      <c r="Y216" s="506"/>
      <c r="Z216" s="506"/>
      <c r="AA216" s="506"/>
      <c r="AB216" s="506"/>
      <c r="AC216" s="506"/>
      <c r="AD216" s="506"/>
      <c r="AE216" s="506"/>
      <c r="AF216" s="506"/>
      <c r="AG216" s="506"/>
      <c r="AH216" s="506"/>
      <c r="AI216" s="506"/>
      <c r="AJ216" s="506"/>
      <c r="AK216" s="506"/>
      <c r="AL216" s="506"/>
      <c r="AM216" s="506"/>
      <c r="AN216" s="506"/>
      <c r="AO216" s="506"/>
      <c r="AP216" s="506"/>
      <c r="AQ216" s="506"/>
      <c r="AR216" s="506"/>
      <c r="AS216" s="506"/>
      <c r="AT216" s="506"/>
      <c r="AU216" s="506"/>
      <c r="AV216" s="506"/>
      <c r="AW216" s="506"/>
      <c r="AX216" s="506"/>
      <c r="AY216" s="506"/>
      <c r="AZ216" s="506"/>
      <c r="BA216" s="506"/>
      <c r="BB216" s="506"/>
      <c r="BC216" s="506"/>
      <c r="BD216" s="506"/>
      <c r="BE216" s="506"/>
      <c r="BF216" s="506"/>
      <c r="BG216" s="506"/>
      <c r="BH216" s="506"/>
      <c r="BI216" s="506"/>
      <c r="BJ216" s="506"/>
      <c r="BK216" s="506"/>
      <c r="BL216" s="506"/>
      <c r="BM216" s="506"/>
      <c r="BN216" s="506"/>
      <c r="BO216" s="506"/>
      <c r="BP216" s="506"/>
      <c r="BQ216" s="506"/>
      <c r="BR216" s="506"/>
      <c r="BS216" s="506"/>
      <c r="BT216" s="506"/>
      <c r="BU216" s="506"/>
      <c r="BV216" s="506"/>
      <c r="BW216" s="506"/>
      <c r="BX216" s="506"/>
      <c r="BY216" s="506"/>
      <c r="BZ216" s="506"/>
      <c r="CA216" s="506"/>
      <c r="CB216" s="506"/>
      <c r="CC216" s="506"/>
      <c r="CD216" s="506"/>
      <c r="CE216" s="506"/>
      <c r="CF216" s="506"/>
      <c r="CG216" s="506"/>
      <c r="CH216" s="506"/>
      <c r="CI216" s="506"/>
      <c r="CJ216" s="506"/>
      <c r="CK216" s="506"/>
      <c r="CL216" s="506"/>
      <c r="CM216" s="506"/>
      <c r="CN216" s="506"/>
      <c r="CO216" s="506"/>
      <c r="CP216" s="506"/>
      <c r="CQ216" s="506"/>
      <c r="CR216" s="506"/>
      <c r="CS216" s="506"/>
      <c r="CT216" s="506"/>
      <c r="CU216" s="506"/>
      <c r="CV216" s="506"/>
      <c r="CW216" s="506"/>
      <c r="CX216" s="506"/>
      <c r="CY216" s="506"/>
      <c r="CZ216" s="506"/>
      <c r="DA216" s="506"/>
      <c r="DB216" s="506"/>
      <c r="DC216" s="506"/>
      <c r="DD216" s="506"/>
      <c r="DE216" s="506"/>
      <c r="DF216" s="506"/>
      <c r="DG216" s="506"/>
      <c r="DH216" s="506"/>
      <c r="DI216" s="506"/>
      <c r="DJ216" s="506"/>
      <c r="DK216" s="506"/>
      <c r="DL216" s="506"/>
      <c r="DM216" s="506"/>
      <c r="DN216" s="506"/>
      <c r="DO216" s="506"/>
      <c r="DP216" s="506"/>
      <c r="DQ216" s="506"/>
      <c r="DR216" s="506"/>
      <c r="DS216" s="506"/>
      <c r="DT216" s="506"/>
      <c r="DU216" s="506"/>
      <c r="DV216" s="506"/>
      <c r="DW216" s="506"/>
      <c r="DX216" s="506"/>
      <c r="DY216" s="506"/>
      <c r="DZ216" s="506"/>
      <c r="EA216" s="506"/>
      <c r="EB216" s="506"/>
      <c r="EC216" s="506"/>
      <c r="ED216" s="506"/>
      <c r="EE216" s="506"/>
      <c r="EF216" s="506"/>
      <c r="EG216" s="506"/>
      <c r="EH216" s="506"/>
      <c r="EI216" s="506"/>
    </row>
    <row r="217" spans="1:139" x14ac:dyDescent="0.25">
      <c r="A217" s="505"/>
      <c r="B217" s="496"/>
      <c r="C217" s="496"/>
      <c r="D217" s="496"/>
      <c r="E217" s="506"/>
      <c r="G217" s="506"/>
      <c r="H217" s="506"/>
      <c r="I217" s="506"/>
      <c r="J217" s="506"/>
      <c r="K217" s="506"/>
      <c r="L217" s="506"/>
      <c r="M217" s="506"/>
      <c r="N217" s="506"/>
      <c r="O217" s="506"/>
      <c r="P217" s="506"/>
      <c r="Q217" s="506"/>
      <c r="R217" s="506"/>
      <c r="S217" s="506"/>
      <c r="T217" s="506"/>
      <c r="U217" s="506"/>
      <c r="V217" s="506"/>
      <c r="W217" s="506"/>
      <c r="X217" s="506"/>
      <c r="Y217" s="506"/>
      <c r="Z217" s="506"/>
      <c r="AA217" s="506"/>
      <c r="AB217" s="506"/>
      <c r="AC217" s="506"/>
      <c r="AD217" s="506"/>
      <c r="AE217" s="506"/>
      <c r="AF217" s="506"/>
      <c r="AG217" s="506"/>
      <c r="AH217" s="506"/>
      <c r="AI217" s="506"/>
      <c r="AJ217" s="506"/>
      <c r="AK217" s="506"/>
      <c r="AL217" s="506"/>
      <c r="AM217" s="506"/>
      <c r="AN217" s="506"/>
      <c r="AO217" s="506"/>
      <c r="AP217" s="506"/>
      <c r="AQ217" s="506"/>
      <c r="AR217" s="506"/>
      <c r="AS217" s="506"/>
      <c r="AT217" s="506"/>
      <c r="AU217" s="506"/>
      <c r="AV217" s="506"/>
      <c r="AW217" s="506"/>
      <c r="AX217" s="506"/>
      <c r="AY217" s="506"/>
      <c r="AZ217" s="506"/>
      <c r="BA217" s="506"/>
      <c r="BB217" s="506"/>
      <c r="BC217" s="506"/>
      <c r="BD217" s="506"/>
      <c r="BE217" s="506"/>
      <c r="BF217" s="506"/>
      <c r="BG217" s="506"/>
      <c r="BH217" s="506"/>
      <c r="BI217" s="506"/>
      <c r="BJ217" s="506"/>
      <c r="BK217" s="506"/>
      <c r="BL217" s="506"/>
      <c r="BM217" s="506"/>
      <c r="BN217" s="506"/>
      <c r="BO217" s="506"/>
      <c r="BP217" s="506"/>
      <c r="BQ217" s="506"/>
      <c r="BR217" s="506"/>
      <c r="BS217" s="506"/>
      <c r="BT217" s="506"/>
      <c r="BU217" s="506"/>
      <c r="BV217" s="506"/>
      <c r="BW217" s="506"/>
      <c r="BX217" s="506"/>
      <c r="BY217" s="506"/>
      <c r="BZ217" s="506"/>
      <c r="CA217" s="506"/>
      <c r="CB217" s="506"/>
      <c r="CC217" s="506"/>
      <c r="CD217" s="506"/>
      <c r="CE217" s="506"/>
      <c r="CF217" s="506"/>
      <c r="CG217" s="506"/>
      <c r="CH217" s="506"/>
      <c r="CI217" s="506"/>
      <c r="CJ217" s="506"/>
      <c r="CK217" s="506"/>
      <c r="CL217" s="506"/>
      <c r="CM217" s="506"/>
      <c r="CN217" s="506"/>
      <c r="CO217" s="506"/>
      <c r="CP217" s="506"/>
      <c r="CQ217" s="506"/>
      <c r="CR217" s="506"/>
      <c r="CS217" s="506"/>
      <c r="CT217" s="506"/>
      <c r="CU217" s="506"/>
      <c r="CV217" s="506"/>
      <c r="CW217" s="506"/>
      <c r="CX217" s="506"/>
      <c r="CY217" s="506"/>
      <c r="CZ217" s="506"/>
      <c r="DA217" s="506"/>
      <c r="DB217" s="506"/>
      <c r="DC217" s="506"/>
      <c r="DD217" s="506"/>
      <c r="DE217" s="506"/>
      <c r="DF217" s="506"/>
      <c r="DG217" s="506"/>
      <c r="DH217" s="506"/>
      <c r="DI217" s="506"/>
      <c r="DJ217" s="506"/>
      <c r="DK217" s="506"/>
      <c r="DL217" s="506"/>
      <c r="DM217" s="506"/>
      <c r="DN217" s="506"/>
      <c r="DO217" s="506"/>
      <c r="DP217" s="506"/>
      <c r="DQ217" s="506"/>
      <c r="DR217" s="506"/>
      <c r="DS217" s="506"/>
      <c r="DT217" s="506"/>
      <c r="DU217" s="506"/>
      <c r="DV217" s="506"/>
      <c r="DW217" s="506"/>
      <c r="DX217" s="506"/>
      <c r="DY217" s="506"/>
      <c r="DZ217" s="506"/>
      <c r="EA217" s="506"/>
      <c r="EB217" s="506"/>
      <c r="EC217" s="506"/>
      <c r="ED217" s="506"/>
      <c r="EE217" s="506"/>
      <c r="EF217" s="506"/>
      <c r="EG217" s="506"/>
      <c r="EH217" s="506"/>
      <c r="EI217" s="506"/>
    </row>
    <row r="218" spans="1:139" x14ac:dyDescent="0.25">
      <c r="A218" s="505"/>
      <c r="B218" s="496"/>
      <c r="C218" s="496"/>
      <c r="D218" s="496"/>
      <c r="E218" s="506"/>
      <c r="G218" s="506"/>
      <c r="H218" s="506"/>
      <c r="I218" s="506"/>
      <c r="J218" s="506"/>
      <c r="K218" s="506"/>
      <c r="L218" s="506"/>
      <c r="M218" s="506"/>
      <c r="N218" s="506"/>
      <c r="O218" s="506"/>
      <c r="P218" s="506"/>
      <c r="Q218" s="506"/>
      <c r="R218" s="506"/>
      <c r="S218" s="506"/>
      <c r="T218" s="506"/>
      <c r="U218" s="506"/>
      <c r="V218" s="506"/>
      <c r="W218" s="506"/>
      <c r="X218" s="506"/>
      <c r="Y218" s="506"/>
      <c r="Z218" s="506"/>
      <c r="AA218" s="506"/>
      <c r="AB218" s="506"/>
      <c r="AC218" s="506"/>
      <c r="AD218" s="506"/>
      <c r="AE218" s="506"/>
      <c r="AF218" s="506"/>
      <c r="AG218" s="506"/>
      <c r="AH218" s="506"/>
      <c r="AI218" s="506"/>
      <c r="AJ218" s="506"/>
      <c r="AK218" s="506"/>
      <c r="AL218" s="506"/>
      <c r="AM218" s="506"/>
      <c r="AN218" s="506"/>
      <c r="AO218" s="506"/>
      <c r="AP218" s="506"/>
      <c r="AQ218" s="506"/>
      <c r="AR218" s="506"/>
      <c r="AS218" s="506"/>
      <c r="AT218" s="506"/>
      <c r="AU218" s="506"/>
      <c r="AV218" s="506"/>
      <c r="AW218" s="506"/>
      <c r="AX218" s="506"/>
      <c r="AY218" s="506"/>
      <c r="AZ218" s="506"/>
      <c r="BA218" s="506"/>
      <c r="BB218" s="506"/>
      <c r="BC218" s="506"/>
      <c r="BD218" s="506"/>
      <c r="BE218" s="506"/>
      <c r="BF218" s="506"/>
      <c r="BG218" s="506"/>
      <c r="BH218" s="506"/>
      <c r="BI218" s="506"/>
      <c r="BJ218" s="506"/>
      <c r="BK218" s="506"/>
      <c r="BL218" s="506"/>
      <c r="BM218" s="506"/>
      <c r="BN218" s="506"/>
      <c r="BO218" s="506"/>
      <c r="BP218" s="506"/>
      <c r="BQ218" s="506"/>
      <c r="BR218" s="506"/>
      <c r="BS218" s="506"/>
      <c r="BT218" s="506"/>
      <c r="BU218" s="506"/>
      <c r="BV218" s="506"/>
      <c r="BW218" s="506"/>
      <c r="BX218" s="506"/>
      <c r="BY218" s="506"/>
      <c r="BZ218" s="506"/>
      <c r="CA218" s="506"/>
      <c r="CB218" s="506"/>
      <c r="CC218" s="506"/>
      <c r="CD218" s="506"/>
      <c r="CE218" s="506"/>
      <c r="CF218" s="506"/>
      <c r="CG218" s="506"/>
      <c r="CH218" s="506"/>
      <c r="CI218" s="506"/>
      <c r="CJ218" s="506"/>
      <c r="CK218" s="506"/>
      <c r="CL218" s="506"/>
      <c r="CM218" s="506"/>
      <c r="CN218" s="506"/>
      <c r="CO218" s="506"/>
      <c r="CP218" s="506"/>
      <c r="CQ218" s="506"/>
      <c r="CR218" s="506"/>
      <c r="CS218" s="506"/>
      <c r="CT218" s="506"/>
      <c r="CU218" s="506"/>
      <c r="CV218" s="506"/>
      <c r="CW218" s="506"/>
      <c r="CX218" s="506"/>
      <c r="CY218" s="506"/>
      <c r="CZ218" s="506"/>
      <c r="DA218" s="506"/>
      <c r="DB218" s="506"/>
      <c r="DC218" s="506"/>
      <c r="DD218" s="506"/>
      <c r="DE218" s="506"/>
      <c r="DF218" s="506"/>
      <c r="DG218" s="506"/>
      <c r="DH218" s="506"/>
      <c r="DI218" s="506"/>
      <c r="DJ218" s="506"/>
      <c r="DK218" s="506"/>
      <c r="DL218" s="506"/>
      <c r="DM218" s="506"/>
      <c r="DN218" s="506"/>
      <c r="DO218" s="506"/>
      <c r="DP218" s="506"/>
      <c r="DQ218" s="506"/>
      <c r="DR218" s="506"/>
      <c r="DS218" s="506"/>
      <c r="DT218" s="506"/>
      <c r="DU218" s="506"/>
      <c r="DV218" s="506"/>
      <c r="DW218" s="506"/>
      <c r="DX218" s="506"/>
      <c r="DY218" s="506"/>
      <c r="DZ218" s="506"/>
      <c r="EA218" s="506"/>
      <c r="EB218" s="506"/>
      <c r="EC218" s="506"/>
      <c r="ED218" s="506"/>
      <c r="EE218" s="506"/>
      <c r="EF218" s="506"/>
      <c r="EG218" s="506"/>
      <c r="EH218" s="506"/>
      <c r="EI218" s="506"/>
    </row>
    <row r="219" spans="1:139" x14ac:dyDescent="0.25">
      <c r="A219" s="505"/>
      <c r="B219" s="496"/>
      <c r="C219" s="496"/>
      <c r="D219" s="496"/>
      <c r="E219" s="506"/>
      <c r="G219" s="506"/>
      <c r="H219" s="506"/>
      <c r="I219" s="506"/>
      <c r="J219" s="506"/>
      <c r="K219" s="506"/>
      <c r="L219" s="506"/>
      <c r="M219" s="506"/>
      <c r="N219" s="506"/>
      <c r="O219" s="506"/>
      <c r="P219" s="506"/>
      <c r="Q219" s="506"/>
      <c r="R219" s="506"/>
      <c r="S219" s="506"/>
      <c r="T219" s="506"/>
      <c r="U219" s="506"/>
      <c r="V219" s="506"/>
      <c r="W219" s="506"/>
      <c r="X219" s="506"/>
      <c r="Y219" s="506"/>
      <c r="Z219" s="506"/>
      <c r="AA219" s="506"/>
      <c r="AB219" s="506"/>
      <c r="AC219" s="506"/>
      <c r="AD219" s="506"/>
      <c r="AE219" s="506"/>
      <c r="AF219" s="506"/>
      <c r="AG219" s="506"/>
      <c r="AH219" s="506"/>
      <c r="AI219" s="506"/>
      <c r="AJ219" s="506"/>
      <c r="AK219" s="506"/>
      <c r="AL219" s="506"/>
      <c r="AM219" s="506"/>
      <c r="AN219" s="506"/>
      <c r="AO219" s="506"/>
      <c r="AP219" s="506"/>
      <c r="AQ219" s="506"/>
      <c r="AR219" s="506"/>
      <c r="AS219" s="506"/>
      <c r="AT219" s="506"/>
      <c r="AU219" s="506"/>
      <c r="AV219" s="506"/>
      <c r="AW219" s="506"/>
      <c r="AX219" s="506"/>
      <c r="AY219" s="506"/>
      <c r="AZ219" s="506"/>
      <c r="BA219" s="506"/>
      <c r="BB219" s="506"/>
      <c r="BC219" s="506"/>
      <c r="BD219" s="506"/>
      <c r="BE219" s="506"/>
      <c r="BF219" s="506"/>
      <c r="BG219" s="506"/>
      <c r="BH219" s="506"/>
      <c r="BI219" s="506"/>
      <c r="BJ219" s="506"/>
      <c r="BK219" s="506"/>
      <c r="BL219" s="506"/>
      <c r="BM219" s="506"/>
      <c r="BN219" s="506"/>
      <c r="BO219" s="506"/>
      <c r="BP219" s="506"/>
      <c r="BQ219" s="506"/>
      <c r="BR219" s="506"/>
      <c r="BS219" s="506"/>
      <c r="BT219" s="506"/>
      <c r="BU219" s="506"/>
      <c r="BV219" s="506"/>
      <c r="BW219" s="506"/>
      <c r="BX219" s="506"/>
      <c r="BY219" s="506"/>
      <c r="BZ219" s="506"/>
      <c r="CA219" s="506"/>
      <c r="CB219" s="506"/>
      <c r="CC219" s="506"/>
      <c r="CD219" s="506"/>
      <c r="CE219" s="506"/>
      <c r="CF219" s="506"/>
      <c r="CG219" s="506"/>
      <c r="CH219" s="506"/>
      <c r="CI219" s="506"/>
      <c r="CJ219" s="506"/>
      <c r="CK219" s="506"/>
      <c r="CL219" s="506"/>
      <c r="CM219" s="506"/>
      <c r="CN219" s="506"/>
      <c r="CO219" s="506"/>
      <c r="CP219" s="506"/>
      <c r="CQ219" s="506"/>
      <c r="CR219" s="506"/>
      <c r="CS219" s="506"/>
      <c r="CT219" s="506"/>
      <c r="CU219" s="506"/>
      <c r="CV219" s="506"/>
      <c r="CW219" s="506"/>
      <c r="CX219" s="506"/>
      <c r="CY219" s="506"/>
      <c r="CZ219" s="506"/>
      <c r="DA219" s="506"/>
      <c r="DB219" s="506"/>
      <c r="DC219" s="506"/>
      <c r="DD219" s="506"/>
      <c r="DE219" s="506"/>
      <c r="DF219" s="506"/>
      <c r="DG219" s="506"/>
      <c r="DH219" s="506"/>
      <c r="DI219" s="506"/>
      <c r="DJ219" s="506"/>
      <c r="DK219" s="506"/>
      <c r="DL219" s="506"/>
      <c r="DM219" s="506"/>
      <c r="DN219" s="506"/>
      <c r="DO219" s="506"/>
      <c r="DP219" s="506"/>
      <c r="DQ219" s="506"/>
      <c r="DR219" s="506"/>
      <c r="DS219" s="506"/>
      <c r="DT219" s="506"/>
      <c r="DU219" s="506"/>
      <c r="DV219" s="506"/>
      <c r="DW219" s="506"/>
      <c r="DX219" s="506"/>
      <c r="DY219" s="506"/>
      <c r="DZ219" s="506"/>
      <c r="EA219" s="506"/>
      <c r="EB219" s="506"/>
      <c r="EC219" s="506"/>
      <c r="ED219" s="506"/>
      <c r="EE219" s="506"/>
      <c r="EF219" s="506"/>
      <c r="EG219" s="506"/>
      <c r="EH219" s="506"/>
      <c r="EI219" s="506"/>
    </row>
    <row r="220" spans="1:139" x14ac:dyDescent="0.25">
      <c r="A220" s="505"/>
      <c r="B220" s="496"/>
      <c r="C220" s="496"/>
      <c r="D220" s="496"/>
      <c r="E220" s="506"/>
      <c r="G220" s="506"/>
      <c r="H220" s="506"/>
      <c r="I220" s="506"/>
      <c r="J220" s="506"/>
      <c r="K220" s="506"/>
      <c r="L220" s="506"/>
      <c r="M220" s="506"/>
      <c r="N220" s="506"/>
      <c r="O220" s="506"/>
      <c r="P220" s="506"/>
      <c r="Q220" s="506"/>
      <c r="R220" s="506"/>
      <c r="S220" s="506"/>
      <c r="T220" s="506"/>
      <c r="U220" s="506"/>
      <c r="V220" s="506"/>
      <c r="W220" s="506"/>
      <c r="X220" s="506"/>
      <c r="Y220" s="506"/>
      <c r="Z220" s="506"/>
      <c r="AA220" s="506"/>
      <c r="AB220" s="506"/>
      <c r="AC220" s="506"/>
      <c r="AD220" s="506"/>
      <c r="AE220" s="506"/>
      <c r="AF220" s="506"/>
      <c r="AG220" s="506"/>
      <c r="AH220" s="506"/>
      <c r="AI220" s="506"/>
      <c r="AJ220" s="506"/>
      <c r="AK220" s="506"/>
      <c r="AL220" s="506"/>
      <c r="AM220" s="506"/>
      <c r="AN220" s="506"/>
      <c r="AO220" s="506"/>
      <c r="AP220" s="506"/>
      <c r="AQ220" s="506"/>
      <c r="AR220" s="506"/>
      <c r="AS220" s="506"/>
      <c r="AT220" s="506"/>
      <c r="AU220" s="506"/>
      <c r="AV220" s="506"/>
      <c r="AW220" s="506"/>
      <c r="AX220" s="506"/>
      <c r="AY220" s="506"/>
      <c r="AZ220" s="506"/>
      <c r="BA220" s="506"/>
      <c r="BB220" s="506"/>
      <c r="BC220" s="506"/>
      <c r="BD220" s="506"/>
      <c r="BE220" s="506"/>
      <c r="BF220" s="506"/>
      <c r="BG220" s="506"/>
      <c r="BH220" s="506"/>
      <c r="BI220" s="506"/>
      <c r="BJ220" s="506"/>
      <c r="BK220" s="506"/>
      <c r="BL220" s="506"/>
      <c r="BM220" s="506"/>
      <c r="BN220" s="506"/>
      <c r="BO220" s="506"/>
      <c r="BP220" s="506"/>
      <c r="BQ220" s="506"/>
      <c r="BR220" s="506"/>
      <c r="BS220" s="506"/>
      <c r="BT220" s="506"/>
      <c r="BU220" s="506"/>
      <c r="BV220" s="506"/>
      <c r="BW220" s="506"/>
      <c r="BX220" s="506"/>
      <c r="BY220" s="506"/>
      <c r="BZ220" s="506"/>
      <c r="CA220" s="506"/>
      <c r="CB220" s="506"/>
      <c r="CC220" s="506"/>
      <c r="CD220" s="506"/>
      <c r="CE220" s="506"/>
      <c r="CF220" s="506"/>
      <c r="CG220" s="506"/>
      <c r="CH220" s="506"/>
      <c r="CI220" s="506"/>
      <c r="CJ220" s="506"/>
      <c r="CK220" s="506"/>
      <c r="CL220" s="506"/>
      <c r="CM220" s="506"/>
      <c r="CN220" s="506"/>
      <c r="CO220" s="506"/>
      <c r="CP220" s="506"/>
      <c r="CQ220" s="506"/>
      <c r="CR220" s="506"/>
      <c r="CS220" s="506"/>
      <c r="CT220" s="506"/>
      <c r="CU220" s="506"/>
      <c r="CV220" s="506"/>
      <c r="CW220" s="506"/>
      <c r="CX220" s="506"/>
      <c r="CY220" s="506"/>
      <c r="CZ220" s="506"/>
      <c r="DA220" s="506"/>
      <c r="DB220" s="506"/>
      <c r="DC220" s="506"/>
      <c r="DD220" s="506"/>
      <c r="DE220" s="506"/>
      <c r="DF220" s="506"/>
      <c r="DG220" s="506"/>
      <c r="DH220" s="506"/>
      <c r="DI220" s="506"/>
      <c r="DJ220" s="506"/>
      <c r="DK220" s="506"/>
      <c r="DL220" s="506"/>
      <c r="DM220" s="506"/>
      <c r="DN220" s="506"/>
      <c r="DO220" s="506"/>
      <c r="DP220" s="506"/>
      <c r="DQ220" s="506"/>
      <c r="DR220" s="506"/>
      <c r="DS220" s="506"/>
      <c r="DT220" s="506"/>
      <c r="DU220" s="506"/>
      <c r="DV220" s="506"/>
      <c r="DW220" s="506"/>
      <c r="DX220" s="506"/>
      <c r="DY220" s="506"/>
      <c r="DZ220" s="506"/>
      <c r="EA220" s="506"/>
      <c r="EB220" s="506"/>
      <c r="EC220" s="506"/>
      <c r="ED220" s="506"/>
      <c r="EE220" s="506"/>
      <c r="EF220" s="506"/>
      <c r="EG220" s="506"/>
      <c r="EH220" s="506"/>
      <c r="EI220" s="506"/>
    </row>
    <row r="221" spans="1:139" x14ac:dyDescent="0.25">
      <c r="A221" s="505"/>
      <c r="B221" s="496"/>
      <c r="C221" s="496"/>
      <c r="D221" s="496"/>
      <c r="E221" s="506"/>
      <c r="G221" s="506"/>
      <c r="H221" s="506"/>
      <c r="I221" s="506"/>
      <c r="J221" s="506"/>
      <c r="K221" s="506"/>
      <c r="L221" s="506"/>
      <c r="M221" s="506"/>
      <c r="N221" s="506"/>
      <c r="O221" s="506"/>
      <c r="P221" s="506"/>
      <c r="Q221" s="506"/>
      <c r="R221" s="506"/>
      <c r="S221" s="506"/>
      <c r="T221" s="506"/>
      <c r="U221" s="506"/>
      <c r="V221" s="506"/>
      <c r="W221" s="506"/>
      <c r="X221" s="506"/>
      <c r="Y221" s="506"/>
      <c r="Z221" s="506"/>
      <c r="AA221" s="506"/>
      <c r="AB221" s="506"/>
      <c r="AC221" s="506"/>
      <c r="AD221" s="506"/>
      <c r="AE221" s="506"/>
      <c r="AF221" s="506"/>
      <c r="AG221" s="506"/>
      <c r="AH221" s="506"/>
      <c r="AI221" s="506"/>
      <c r="AJ221" s="506"/>
      <c r="AK221" s="506"/>
      <c r="AL221" s="506"/>
      <c r="AM221" s="506"/>
      <c r="AN221" s="506"/>
      <c r="AO221" s="506"/>
      <c r="AP221" s="506"/>
      <c r="AQ221" s="506"/>
      <c r="AR221" s="506"/>
      <c r="AS221" s="506"/>
      <c r="AT221" s="506"/>
      <c r="AU221" s="506"/>
      <c r="AV221" s="506"/>
      <c r="AW221" s="506"/>
      <c r="AX221" s="506"/>
      <c r="AY221" s="506"/>
      <c r="AZ221" s="506"/>
      <c r="BA221" s="506"/>
      <c r="BB221" s="506"/>
      <c r="BC221" s="506"/>
      <c r="BD221" s="506"/>
      <c r="BE221" s="506"/>
      <c r="BF221" s="506"/>
      <c r="BG221" s="506"/>
      <c r="BH221" s="506"/>
      <c r="BI221" s="506"/>
      <c r="BJ221" s="506"/>
      <c r="BK221" s="506"/>
      <c r="BL221" s="506"/>
      <c r="BM221" s="506"/>
      <c r="BN221" s="506"/>
      <c r="BO221" s="506"/>
      <c r="BP221" s="506"/>
      <c r="BQ221" s="506"/>
      <c r="BR221" s="506"/>
      <c r="BS221" s="506"/>
      <c r="BT221" s="506"/>
      <c r="BU221" s="506"/>
      <c r="BV221" s="506"/>
      <c r="BW221" s="506"/>
      <c r="BX221" s="506"/>
      <c r="BY221" s="506"/>
      <c r="BZ221" s="506"/>
      <c r="CA221" s="506"/>
      <c r="CB221" s="506"/>
      <c r="CC221" s="506"/>
      <c r="CD221" s="506"/>
      <c r="CE221" s="506"/>
      <c r="CF221" s="506"/>
      <c r="CG221" s="506"/>
      <c r="CH221" s="506"/>
      <c r="CI221" s="506"/>
      <c r="CJ221" s="506"/>
      <c r="CK221" s="506"/>
      <c r="CL221" s="506"/>
      <c r="CM221" s="506"/>
      <c r="CN221" s="506"/>
      <c r="CO221" s="506"/>
      <c r="CP221" s="506"/>
      <c r="CQ221" s="506"/>
      <c r="CR221" s="506"/>
      <c r="CS221" s="506"/>
      <c r="CT221" s="506"/>
      <c r="CU221" s="506"/>
      <c r="CV221" s="506"/>
      <c r="CW221" s="506"/>
      <c r="CX221" s="506"/>
      <c r="CY221" s="506"/>
      <c r="CZ221" s="506"/>
      <c r="DA221" s="506"/>
      <c r="DB221" s="506"/>
      <c r="DC221" s="506"/>
      <c r="DD221" s="506"/>
      <c r="DE221" s="506"/>
      <c r="DF221" s="506"/>
      <c r="DG221" s="506"/>
      <c r="DH221" s="506"/>
      <c r="DI221" s="506"/>
      <c r="DJ221" s="506"/>
      <c r="DK221" s="506"/>
      <c r="DL221" s="506"/>
      <c r="DM221" s="506"/>
      <c r="DN221" s="506"/>
      <c r="DO221" s="506"/>
      <c r="DP221" s="506"/>
      <c r="DQ221" s="506"/>
      <c r="DR221" s="506"/>
      <c r="DS221" s="506"/>
      <c r="DT221" s="506"/>
      <c r="DU221" s="506"/>
      <c r="DV221" s="506"/>
      <c r="DW221" s="506"/>
      <c r="DX221" s="506"/>
      <c r="DY221" s="506"/>
      <c r="DZ221" s="506"/>
      <c r="EA221" s="506"/>
      <c r="EB221" s="506"/>
      <c r="EC221" s="506"/>
      <c r="ED221" s="506"/>
      <c r="EE221" s="506"/>
      <c r="EF221" s="506"/>
      <c r="EG221" s="506"/>
      <c r="EH221" s="506"/>
      <c r="EI221" s="506"/>
    </row>
    <row r="222" spans="1:139" x14ac:dyDescent="0.25">
      <c r="A222" s="505"/>
      <c r="B222" s="496"/>
      <c r="C222" s="496"/>
      <c r="D222" s="496"/>
      <c r="E222" s="506"/>
      <c r="G222" s="506"/>
      <c r="H222" s="506"/>
      <c r="I222" s="506"/>
      <c r="J222" s="506"/>
      <c r="K222" s="506"/>
      <c r="L222" s="506"/>
      <c r="M222" s="506"/>
      <c r="N222" s="506"/>
      <c r="O222" s="506"/>
      <c r="P222" s="506"/>
      <c r="Q222" s="506"/>
      <c r="R222" s="506"/>
      <c r="S222" s="506"/>
      <c r="T222" s="506"/>
      <c r="U222" s="506"/>
      <c r="V222" s="506"/>
      <c r="W222" s="506"/>
      <c r="X222" s="506"/>
      <c r="Y222" s="506"/>
      <c r="Z222" s="506"/>
      <c r="AA222" s="506"/>
      <c r="AB222" s="506"/>
      <c r="AC222" s="506"/>
      <c r="AD222" s="506"/>
      <c r="AE222" s="506"/>
      <c r="AF222" s="506"/>
      <c r="AG222" s="506"/>
      <c r="AH222" s="506"/>
      <c r="AI222" s="506"/>
      <c r="AJ222" s="506"/>
      <c r="AK222" s="506"/>
      <c r="AL222" s="506"/>
      <c r="AM222" s="506"/>
      <c r="AN222" s="506"/>
      <c r="AO222" s="506"/>
      <c r="AP222" s="506"/>
      <c r="AQ222" s="506"/>
      <c r="AR222" s="506"/>
      <c r="AS222" s="506"/>
      <c r="AT222" s="506"/>
      <c r="AU222" s="506"/>
      <c r="AV222" s="506"/>
      <c r="AW222" s="506"/>
      <c r="AX222" s="506"/>
      <c r="AY222" s="506"/>
      <c r="AZ222" s="506"/>
      <c r="BA222" s="506"/>
      <c r="BB222" s="506"/>
      <c r="BC222" s="506"/>
      <c r="BD222" s="506"/>
      <c r="BE222" s="506"/>
      <c r="BF222" s="506"/>
      <c r="BG222" s="506"/>
      <c r="BH222" s="506"/>
      <c r="BI222" s="506"/>
      <c r="BJ222" s="506"/>
      <c r="BK222" s="506"/>
      <c r="BL222" s="506"/>
      <c r="BM222" s="506"/>
      <c r="BN222" s="506"/>
      <c r="BO222" s="506"/>
      <c r="BP222" s="506"/>
      <c r="BQ222" s="506"/>
      <c r="BR222" s="506"/>
      <c r="BS222" s="506"/>
      <c r="BT222" s="506"/>
      <c r="BU222" s="506"/>
      <c r="BV222" s="506"/>
      <c r="BW222" s="506"/>
      <c r="BX222" s="506"/>
      <c r="BY222" s="506"/>
      <c r="BZ222" s="506"/>
      <c r="CA222" s="506"/>
      <c r="CB222" s="506"/>
      <c r="CC222" s="506"/>
      <c r="CD222" s="506"/>
      <c r="CE222" s="506"/>
      <c r="CF222" s="506"/>
      <c r="CG222" s="506"/>
      <c r="CH222" s="506"/>
      <c r="CI222" s="506"/>
      <c r="CJ222" s="506"/>
      <c r="CK222" s="506"/>
      <c r="CL222" s="506"/>
      <c r="CM222" s="506"/>
      <c r="CN222" s="506"/>
      <c r="CO222" s="506"/>
      <c r="CP222" s="506"/>
      <c r="CQ222" s="506"/>
      <c r="CR222" s="506"/>
      <c r="CS222" s="506"/>
      <c r="CT222" s="506"/>
      <c r="CU222" s="506"/>
      <c r="CV222" s="506"/>
      <c r="CW222" s="506"/>
      <c r="CX222" s="506"/>
      <c r="CY222" s="506"/>
      <c r="CZ222" s="506"/>
      <c r="DA222" s="506"/>
      <c r="DB222" s="506"/>
      <c r="DC222" s="506"/>
      <c r="DD222" s="506"/>
      <c r="DE222" s="506"/>
      <c r="DF222" s="506"/>
      <c r="DG222" s="506"/>
      <c r="DH222" s="506"/>
      <c r="DI222" s="506"/>
      <c r="DJ222" s="506"/>
      <c r="DK222" s="506"/>
      <c r="DL222" s="506"/>
      <c r="DM222" s="506"/>
      <c r="DN222" s="506"/>
      <c r="DO222" s="506"/>
      <c r="DP222" s="506"/>
      <c r="DQ222" s="506"/>
      <c r="DR222" s="506"/>
      <c r="DS222" s="506"/>
      <c r="DT222" s="506"/>
      <c r="DU222" s="506"/>
      <c r="DV222" s="506"/>
      <c r="DW222" s="506"/>
      <c r="DX222" s="506"/>
      <c r="DY222" s="506"/>
      <c r="DZ222" s="506"/>
      <c r="EA222" s="506"/>
      <c r="EB222" s="506"/>
      <c r="EC222" s="506"/>
      <c r="ED222" s="506"/>
      <c r="EE222" s="506"/>
      <c r="EF222" s="506"/>
      <c r="EG222" s="506"/>
      <c r="EH222" s="506"/>
      <c r="EI222" s="506"/>
    </row>
    <row r="223" spans="1:139" x14ac:dyDescent="0.25">
      <c r="A223" s="505"/>
      <c r="B223" s="496"/>
      <c r="C223" s="496"/>
      <c r="D223" s="496"/>
      <c r="E223" s="506"/>
      <c r="G223" s="506"/>
      <c r="H223" s="506"/>
      <c r="I223" s="506"/>
      <c r="J223" s="506"/>
      <c r="K223" s="506"/>
      <c r="L223" s="506"/>
      <c r="M223" s="506"/>
      <c r="N223" s="506"/>
      <c r="O223" s="506"/>
      <c r="P223" s="506"/>
      <c r="Q223" s="506"/>
      <c r="R223" s="506"/>
      <c r="S223" s="506"/>
      <c r="T223" s="506"/>
      <c r="U223" s="506"/>
      <c r="V223" s="506"/>
      <c r="W223" s="506"/>
      <c r="X223" s="506"/>
      <c r="Y223" s="506"/>
      <c r="Z223" s="506"/>
      <c r="AA223" s="506"/>
      <c r="AB223" s="506"/>
      <c r="AC223" s="506"/>
      <c r="AD223" s="506"/>
      <c r="AE223" s="506"/>
      <c r="AF223" s="506"/>
      <c r="AG223" s="506"/>
      <c r="AH223" s="506"/>
      <c r="AI223" s="506"/>
      <c r="AJ223" s="506"/>
      <c r="AK223" s="506"/>
      <c r="AL223" s="506"/>
      <c r="AM223" s="506"/>
      <c r="AN223" s="506"/>
      <c r="AO223" s="506"/>
      <c r="AP223" s="506"/>
      <c r="AQ223" s="506"/>
      <c r="AR223" s="506"/>
      <c r="AS223" s="506"/>
      <c r="AT223" s="506"/>
      <c r="AU223" s="506"/>
      <c r="AV223" s="506"/>
      <c r="AW223" s="506"/>
      <c r="AX223" s="506"/>
      <c r="AY223" s="506"/>
      <c r="AZ223" s="506"/>
      <c r="BA223" s="506"/>
      <c r="BB223" s="506"/>
      <c r="BC223" s="506"/>
      <c r="BD223" s="506"/>
      <c r="BE223" s="506"/>
      <c r="BF223" s="506"/>
      <c r="BG223" s="506"/>
      <c r="BH223" s="506"/>
      <c r="BI223" s="506"/>
      <c r="BJ223" s="506"/>
      <c r="BK223" s="506"/>
      <c r="BL223" s="506"/>
      <c r="BM223" s="506"/>
      <c r="BN223" s="506"/>
      <c r="BO223" s="506"/>
      <c r="BP223" s="506"/>
      <c r="BQ223" s="506"/>
      <c r="BR223" s="506"/>
      <c r="BS223" s="506"/>
      <c r="BT223" s="506"/>
      <c r="BU223" s="506"/>
      <c r="BV223" s="506"/>
      <c r="BW223" s="506"/>
      <c r="BX223" s="506"/>
      <c r="BY223" s="506"/>
      <c r="BZ223" s="506"/>
      <c r="CA223" s="506"/>
      <c r="CB223" s="506"/>
      <c r="CC223" s="506"/>
      <c r="CD223" s="506"/>
      <c r="CE223" s="506"/>
      <c r="CF223" s="506"/>
      <c r="CG223" s="506"/>
      <c r="CH223" s="506"/>
      <c r="CI223" s="506"/>
      <c r="CJ223" s="506"/>
      <c r="CK223" s="506"/>
      <c r="CL223" s="506"/>
      <c r="CM223" s="506"/>
      <c r="CN223" s="506"/>
      <c r="CO223" s="506"/>
      <c r="CP223" s="506"/>
      <c r="CQ223" s="506"/>
      <c r="CR223" s="506"/>
      <c r="CS223" s="506"/>
      <c r="CT223" s="506"/>
      <c r="CU223" s="506"/>
      <c r="CV223" s="506"/>
      <c r="CW223" s="506"/>
      <c r="CX223" s="506"/>
      <c r="CY223" s="506"/>
      <c r="CZ223" s="506"/>
      <c r="DA223" s="506"/>
      <c r="DB223" s="506"/>
      <c r="DC223" s="506"/>
      <c r="DD223" s="506"/>
      <c r="DE223" s="506"/>
      <c r="DF223" s="506"/>
      <c r="DG223" s="506"/>
      <c r="DH223" s="506"/>
      <c r="DI223" s="506"/>
      <c r="DJ223" s="506"/>
      <c r="DK223" s="506"/>
      <c r="DL223" s="506"/>
      <c r="DM223" s="506"/>
      <c r="DN223" s="506"/>
      <c r="DO223" s="506"/>
      <c r="DP223" s="506"/>
      <c r="DQ223" s="506"/>
      <c r="DR223" s="506"/>
      <c r="DS223" s="506"/>
      <c r="DT223" s="506"/>
      <c r="DU223" s="506"/>
      <c r="DV223" s="506"/>
      <c r="DW223" s="506"/>
      <c r="DX223" s="506"/>
      <c r="DY223" s="506"/>
      <c r="DZ223" s="506"/>
      <c r="EA223" s="506"/>
      <c r="EB223" s="506"/>
      <c r="EC223" s="506"/>
      <c r="ED223" s="506"/>
      <c r="EE223" s="506"/>
      <c r="EF223" s="506"/>
      <c r="EG223" s="506"/>
      <c r="EH223" s="506"/>
      <c r="EI223" s="506"/>
    </row>
    <row r="224" spans="1:139" x14ac:dyDescent="0.25">
      <c r="A224" s="505"/>
      <c r="B224" s="496"/>
      <c r="C224" s="496"/>
      <c r="D224" s="496"/>
      <c r="E224" s="506"/>
      <c r="G224" s="506"/>
      <c r="H224" s="506"/>
      <c r="I224" s="506"/>
      <c r="J224" s="506"/>
      <c r="K224" s="506"/>
      <c r="L224" s="506"/>
      <c r="M224" s="506"/>
      <c r="N224" s="506"/>
      <c r="O224" s="506"/>
      <c r="P224" s="506"/>
      <c r="Q224" s="506"/>
      <c r="R224" s="506"/>
      <c r="S224" s="506"/>
      <c r="T224" s="506"/>
      <c r="U224" s="506"/>
      <c r="V224" s="506"/>
      <c r="W224" s="506"/>
      <c r="X224" s="506"/>
      <c r="Y224" s="506"/>
      <c r="Z224" s="506"/>
      <c r="AA224" s="506"/>
      <c r="AB224" s="506"/>
      <c r="AC224" s="506"/>
      <c r="AD224" s="506"/>
      <c r="AE224" s="506"/>
      <c r="AF224" s="506"/>
      <c r="AG224" s="506"/>
      <c r="AH224" s="506"/>
      <c r="AI224" s="506"/>
      <c r="AJ224" s="506"/>
      <c r="AK224" s="506"/>
      <c r="AL224" s="506"/>
      <c r="AM224" s="506"/>
      <c r="AN224" s="506"/>
      <c r="AO224" s="506"/>
      <c r="AP224" s="506"/>
      <c r="AQ224" s="506"/>
      <c r="AR224" s="506"/>
      <c r="AS224" s="506"/>
      <c r="AT224" s="506"/>
      <c r="AU224" s="506"/>
      <c r="AV224" s="506"/>
      <c r="AW224" s="506"/>
      <c r="AX224" s="506"/>
      <c r="AY224" s="506"/>
      <c r="AZ224" s="506"/>
      <c r="BA224" s="506"/>
      <c r="BB224" s="506"/>
      <c r="BC224" s="506"/>
      <c r="BD224" s="506"/>
      <c r="BE224" s="506"/>
      <c r="BF224" s="506"/>
      <c r="BG224" s="506"/>
      <c r="BH224" s="506"/>
      <c r="BI224" s="506"/>
      <c r="BJ224" s="506"/>
      <c r="BK224" s="506"/>
      <c r="BL224" s="506"/>
      <c r="BM224" s="506"/>
      <c r="BN224" s="506"/>
      <c r="BO224" s="506"/>
      <c r="BP224" s="506"/>
      <c r="BQ224" s="506"/>
      <c r="BR224" s="506"/>
      <c r="BS224" s="506"/>
      <c r="BT224" s="506"/>
      <c r="BU224" s="506"/>
      <c r="BV224" s="506"/>
      <c r="BW224" s="506"/>
      <c r="BX224" s="506"/>
      <c r="BY224" s="506"/>
      <c r="BZ224" s="506"/>
      <c r="CA224" s="506"/>
      <c r="CB224" s="506"/>
      <c r="CC224" s="506"/>
      <c r="CD224" s="506"/>
      <c r="CE224" s="506"/>
      <c r="CF224" s="506"/>
      <c r="CG224" s="506"/>
      <c r="CH224" s="506"/>
      <c r="CI224" s="506"/>
      <c r="CJ224" s="506"/>
      <c r="CK224" s="506"/>
      <c r="CL224" s="506"/>
      <c r="CM224" s="506"/>
      <c r="CN224" s="506"/>
      <c r="CO224" s="506"/>
      <c r="CP224" s="506"/>
      <c r="CQ224" s="506"/>
      <c r="CR224" s="506"/>
      <c r="CS224" s="506"/>
      <c r="CT224" s="506"/>
      <c r="CU224" s="506"/>
      <c r="CV224" s="506"/>
      <c r="CW224" s="506"/>
      <c r="CX224" s="506"/>
      <c r="CY224" s="506"/>
      <c r="CZ224" s="506"/>
      <c r="DA224" s="506"/>
      <c r="DB224" s="506"/>
      <c r="DC224" s="506"/>
      <c r="DD224" s="506"/>
      <c r="DE224" s="506"/>
      <c r="DF224" s="506"/>
      <c r="DG224" s="506"/>
      <c r="DH224" s="506"/>
      <c r="DI224" s="506"/>
      <c r="DJ224" s="506"/>
      <c r="DK224" s="506"/>
      <c r="DL224" s="506"/>
      <c r="DM224" s="506"/>
      <c r="DN224" s="506"/>
      <c r="DO224" s="506"/>
      <c r="DP224" s="506"/>
      <c r="DQ224" s="506"/>
      <c r="DR224" s="506"/>
      <c r="DS224" s="506"/>
      <c r="DT224" s="506"/>
      <c r="DU224" s="506"/>
      <c r="DV224" s="506"/>
      <c r="DW224" s="506"/>
      <c r="DX224" s="506"/>
      <c r="DY224" s="506"/>
      <c r="DZ224" s="506"/>
      <c r="EA224" s="506"/>
      <c r="EB224" s="506"/>
      <c r="EC224" s="506"/>
      <c r="ED224" s="506"/>
      <c r="EE224" s="506"/>
      <c r="EF224" s="506"/>
      <c r="EG224" s="506"/>
      <c r="EH224" s="506"/>
      <c r="EI224" s="506"/>
    </row>
    <row r="225" spans="1:139" x14ac:dyDescent="0.25">
      <c r="A225" s="505"/>
      <c r="B225" s="496"/>
      <c r="C225" s="496"/>
      <c r="D225" s="496"/>
      <c r="E225" s="506"/>
      <c r="G225" s="506"/>
      <c r="H225" s="506"/>
      <c r="I225" s="506"/>
      <c r="J225" s="506"/>
      <c r="K225" s="506"/>
      <c r="L225" s="506"/>
      <c r="M225" s="506"/>
      <c r="N225" s="506"/>
      <c r="O225" s="506"/>
      <c r="P225" s="506"/>
      <c r="Q225" s="506"/>
      <c r="R225" s="506"/>
      <c r="S225" s="506"/>
      <c r="T225" s="506"/>
      <c r="U225" s="506"/>
      <c r="V225" s="506"/>
      <c r="W225" s="506"/>
      <c r="X225" s="506"/>
      <c r="Y225" s="506"/>
      <c r="Z225" s="506"/>
      <c r="AA225" s="506"/>
      <c r="AB225" s="506"/>
      <c r="AC225" s="506"/>
      <c r="AD225" s="506"/>
      <c r="AE225" s="506"/>
      <c r="AF225" s="506"/>
      <c r="AG225" s="506"/>
      <c r="AH225" s="506"/>
      <c r="AI225" s="506"/>
      <c r="AJ225" s="506"/>
      <c r="AK225" s="506"/>
      <c r="AL225" s="506"/>
      <c r="AM225" s="506"/>
      <c r="AN225" s="506"/>
      <c r="AO225" s="506"/>
      <c r="AP225" s="506"/>
      <c r="AQ225" s="506"/>
      <c r="AR225" s="506"/>
      <c r="AS225" s="506"/>
      <c r="AT225" s="506"/>
      <c r="AU225" s="506"/>
      <c r="AV225" s="506"/>
      <c r="AW225" s="506"/>
      <c r="AX225" s="506"/>
      <c r="AY225" s="506"/>
      <c r="AZ225" s="506"/>
      <c r="BA225" s="506"/>
      <c r="BB225" s="506"/>
      <c r="BC225" s="506"/>
      <c r="BD225" s="506"/>
      <c r="BE225" s="506"/>
      <c r="BF225" s="506"/>
      <c r="BG225" s="506"/>
      <c r="BH225" s="506"/>
      <c r="BI225" s="506"/>
      <c r="BJ225" s="506"/>
      <c r="BK225" s="506"/>
      <c r="BL225" s="506"/>
      <c r="BM225" s="506"/>
      <c r="BN225" s="506"/>
      <c r="BO225" s="506"/>
      <c r="BP225" s="506"/>
      <c r="BQ225" s="506"/>
      <c r="BR225" s="506"/>
      <c r="BS225" s="506"/>
      <c r="BT225" s="506"/>
      <c r="BU225" s="506"/>
      <c r="BV225" s="506"/>
      <c r="BW225" s="506"/>
      <c r="BX225" s="506"/>
      <c r="BY225" s="506"/>
      <c r="BZ225" s="506"/>
      <c r="CA225" s="506"/>
      <c r="CB225" s="506"/>
      <c r="CC225" s="506"/>
      <c r="CD225" s="506"/>
      <c r="CE225" s="506"/>
      <c r="CF225" s="506"/>
      <c r="CG225" s="506"/>
      <c r="CH225" s="506"/>
      <c r="CI225" s="506"/>
      <c r="CJ225" s="506"/>
      <c r="CK225" s="506"/>
      <c r="CL225" s="506"/>
      <c r="CM225" s="506"/>
      <c r="CN225" s="506"/>
      <c r="CO225" s="506"/>
      <c r="CP225" s="506"/>
      <c r="CQ225" s="506"/>
      <c r="CR225" s="506"/>
      <c r="CS225" s="506"/>
      <c r="CT225" s="506"/>
      <c r="CU225" s="506"/>
      <c r="CV225" s="506"/>
      <c r="CW225" s="506"/>
      <c r="CX225" s="506"/>
      <c r="CY225" s="506"/>
      <c r="CZ225" s="506"/>
      <c r="DA225" s="506"/>
      <c r="DB225" s="506"/>
      <c r="DC225" s="506"/>
      <c r="DD225" s="506"/>
      <c r="DE225" s="506"/>
      <c r="DF225" s="506"/>
      <c r="DG225" s="506"/>
      <c r="DH225" s="506"/>
      <c r="DI225" s="506"/>
      <c r="DJ225" s="506"/>
      <c r="DK225" s="506"/>
      <c r="DL225" s="506"/>
      <c r="DM225" s="506"/>
      <c r="DN225" s="506"/>
      <c r="DO225" s="506"/>
      <c r="DP225" s="506"/>
      <c r="DQ225" s="506"/>
      <c r="DR225" s="506"/>
      <c r="DS225" s="506"/>
      <c r="DT225" s="506"/>
      <c r="DU225" s="506"/>
      <c r="DV225" s="506"/>
      <c r="DW225" s="506"/>
      <c r="DX225" s="506"/>
      <c r="DY225" s="506"/>
      <c r="DZ225" s="506"/>
      <c r="EA225" s="506"/>
      <c r="EB225" s="506"/>
      <c r="EC225" s="506"/>
      <c r="ED225" s="506"/>
      <c r="EE225" s="506"/>
      <c r="EF225" s="506"/>
      <c r="EG225" s="506"/>
      <c r="EH225" s="506"/>
      <c r="EI225" s="506"/>
    </row>
    <row r="226" spans="1:139" x14ac:dyDescent="0.25">
      <c r="A226" s="505"/>
      <c r="B226" s="496"/>
      <c r="C226" s="496"/>
      <c r="D226" s="496"/>
      <c r="E226" s="506"/>
      <c r="G226" s="506"/>
      <c r="H226" s="506"/>
      <c r="I226" s="506"/>
      <c r="J226" s="506"/>
      <c r="K226" s="506"/>
      <c r="L226" s="506"/>
      <c r="M226" s="506"/>
      <c r="N226" s="506"/>
      <c r="O226" s="506"/>
      <c r="P226" s="506"/>
      <c r="Q226" s="506"/>
      <c r="R226" s="506"/>
      <c r="S226" s="506"/>
      <c r="T226" s="506"/>
      <c r="U226" s="506"/>
      <c r="V226" s="506"/>
      <c r="W226" s="506"/>
      <c r="X226" s="506"/>
      <c r="Y226" s="506"/>
      <c r="Z226" s="506"/>
      <c r="AA226" s="506"/>
      <c r="AB226" s="506"/>
      <c r="AC226" s="506"/>
      <c r="AD226" s="506"/>
      <c r="AE226" s="506"/>
      <c r="AF226" s="506"/>
      <c r="AG226" s="506"/>
      <c r="AH226" s="506"/>
      <c r="AI226" s="506"/>
      <c r="AJ226" s="506"/>
      <c r="AK226" s="506"/>
      <c r="AL226" s="506"/>
      <c r="AM226" s="506"/>
      <c r="AN226" s="506"/>
      <c r="AO226" s="506"/>
      <c r="AP226" s="506"/>
      <c r="AQ226" s="506"/>
      <c r="AR226" s="506"/>
      <c r="AS226" s="506"/>
      <c r="AT226" s="506"/>
      <c r="AU226" s="506"/>
      <c r="AV226" s="506"/>
      <c r="AW226" s="506"/>
      <c r="AX226" s="506"/>
      <c r="AY226" s="506"/>
      <c r="AZ226" s="506"/>
      <c r="BA226" s="506"/>
      <c r="BB226" s="506"/>
      <c r="BC226" s="506"/>
      <c r="BD226" s="506"/>
      <c r="BE226" s="506"/>
      <c r="BF226" s="506"/>
      <c r="BG226" s="506"/>
      <c r="BH226" s="506"/>
      <c r="BI226" s="506"/>
      <c r="BJ226" s="506"/>
      <c r="BK226" s="506"/>
      <c r="BL226" s="506"/>
      <c r="BM226" s="506"/>
      <c r="BN226" s="506"/>
      <c r="BO226" s="506"/>
      <c r="BP226" s="506"/>
      <c r="BQ226" s="506"/>
      <c r="BR226" s="506"/>
      <c r="BS226" s="506"/>
      <c r="BT226" s="506"/>
      <c r="BU226" s="506"/>
      <c r="BV226" s="506"/>
      <c r="BW226" s="506"/>
      <c r="BX226" s="506"/>
      <c r="BY226" s="506"/>
      <c r="BZ226" s="506"/>
      <c r="CA226" s="506"/>
      <c r="CB226" s="506"/>
      <c r="CC226" s="506"/>
      <c r="CD226" s="506"/>
      <c r="CE226" s="506"/>
      <c r="CF226" s="506"/>
      <c r="CG226" s="506"/>
      <c r="CH226" s="506"/>
      <c r="CI226" s="506"/>
      <c r="CJ226" s="506"/>
      <c r="CK226" s="506"/>
      <c r="CL226" s="506"/>
      <c r="CM226" s="506"/>
      <c r="CN226" s="506"/>
      <c r="CO226" s="506"/>
      <c r="CP226" s="506"/>
      <c r="CQ226" s="506"/>
      <c r="CR226" s="506"/>
      <c r="CS226" s="506"/>
      <c r="CT226" s="506"/>
      <c r="CU226" s="506"/>
      <c r="CV226" s="506"/>
      <c r="CW226" s="506"/>
      <c r="CX226" s="506"/>
      <c r="CY226" s="506"/>
      <c r="CZ226" s="506"/>
      <c r="DA226" s="506"/>
      <c r="DB226" s="506"/>
      <c r="DC226" s="506"/>
      <c r="DD226" s="506"/>
      <c r="DE226" s="506"/>
      <c r="DF226" s="506"/>
      <c r="DG226" s="506"/>
      <c r="DH226" s="506"/>
      <c r="DI226" s="506"/>
      <c r="DJ226" s="506"/>
      <c r="DK226" s="506"/>
      <c r="DL226" s="506"/>
      <c r="DM226" s="506"/>
      <c r="DN226" s="506"/>
      <c r="DO226" s="506"/>
      <c r="DP226" s="506"/>
      <c r="DQ226" s="506"/>
      <c r="DR226" s="506"/>
      <c r="DS226" s="506"/>
      <c r="DT226" s="506"/>
      <c r="DU226" s="506"/>
      <c r="DV226" s="506"/>
      <c r="DW226" s="506"/>
      <c r="DX226" s="506"/>
      <c r="DY226" s="506"/>
      <c r="DZ226" s="506"/>
      <c r="EA226" s="506"/>
      <c r="EB226" s="506"/>
      <c r="EC226" s="506"/>
      <c r="ED226" s="506"/>
      <c r="EE226" s="506"/>
      <c r="EF226" s="506"/>
      <c r="EG226" s="506"/>
      <c r="EH226" s="506"/>
      <c r="EI226" s="506"/>
    </row>
    <row r="227" spans="1:139" x14ac:dyDescent="0.25">
      <c r="A227" s="505"/>
      <c r="B227" s="496"/>
      <c r="C227" s="496"/>
      <c r="D227" s="496"/>
      <c r="E227" s="506"/>
      <c r="G227" s="506"/>
      <c r="H227" s="506"/>
      <c r="I227" s="506"/>
      <c r="J227" s="506"/>
      <c r="K227" s="506"/>
      <c r="L227" s="506"/>
      <c r="M227" s="506"/>
      <c r="N227" s="506"/>
      <c r="O227" s="506"/>
      <c r="P227" s="506"/>
      <c r="Q227" s="506"/>
      <c r="R227" s="506"/>
      <c r="S227" s="506"/>
      <c r="T227" s="506"/>
      <c r="U227" s="506"/>
      <c r="V227" s="506"/>
      <c r="W227" s="506"/>
      <c r="X227" s="506"/>
      <c r="Y227" s="506"/>
      <c r="Z227" s="506"/>
      <c r="AA227" s="506"/>
      <c r="AB227" s="506"/>
      <c r="AC227" s="506"/>
      <c r="AD227" s="506"/>
      <c r="AE227" s="506"/>
      <c r="AF227" s="506"/>
      <c r="AG227" s="506"/>
      <c r="AH227" s="506"/>
      <c r="AI227" s="506"/>
      <c r="AJ227" s="506"/>
      <c r="AK227" s="506"/>
      <c r="AL227" s="506"/>
      <c r="AM227" s="506"/>
      <c r="AN227" s="506"/>
      <c r="AO227" s="506"/>
      <c r="AP227" s="506"/>
      <c r="AQ227" s="506"/>
      <c r="AR227" s="506"/>
      <c r="AS227" s="506"/>
      <c r="AT227" s="506"/>
      <c r="AU227" s="506"/>
      <c r="AV227" s="506"/>
      <c r="AW227" s="506"/>
      <c r="AX227" s="506"/>
      <c r="AY227" s="506"/>
      <c r="AZ227" s="506"/>
      <c r="BA227" s="506"/>
      <c r="BB227" s="506"/>
      <c r="BC227" s="506"/>
      <c r="BD227" s="506"/>
      <c r="BE227" s="506"/>
      <c r="BF227" s="506"/>
      <c r="BG227" s="506"/>
      <c r="BH227" s="506"/>
      <c r="BI227" s="506"/>
      <c r="BJ227" s="506"/>
      <c r="BK227" s="506"/>
      <c r="BL227" s="506"/>
      <c r="BM227" s="506"/>
      <c r="BN227" s="506"/>
      <c r="BO227" s="506"/>
      <c r="BP227" s="506"/>
      <c r="BQ227" s="506"/>
      <c r="BR227" s="506"/>
      <c r="BS227" s="506"/>
      <c r="BT227" s="506"/>
      <c r="BU227" s="506"/>
      <c r="BV227" s="506"/>
      <c r="BW227" s="506"/>
      <c r="BX227" s="506"/>
      <c r="BY227" s="506"/>
      <c r="BZ227" s="506"/>
      <c r="CA227" s="506"/>
      <c r="CB227" s="506"/>
      <c r="CC227" s="506"/>
      <c r="CD227" s="506"/>
      <c r="CE227" s="506"/>
      <c r="CF227" s="506"/>
      <c r="CG227" s="506"/>
      <c r="CH227" s="506"/>
      <c r="CI227" s="506"/>
      <c r="CJ227" s="506"/>
      <c r="CK227" s="506"/>
      <c r="CL227" s="506"/>
      <c r="CM227" s="506"/>
      <c r="CN227" s="506"/>
      <c r="CO227" s="506"/>
      <c r="CP227" s="506"/>
      <c r="CQ227" s="506"/>
      <c r="CR227" s="506"/>
      <c r="CS227" s="506"/>
      <c r="CT227" s="506"/>
      <c r="CU227" s="506"/>
      <c r="CV227" s="506"/>
      <c r="CW227" s="506"/>
      <c r="CX227" s="506"/>
      <c r="CY227" s="506"/>
      <c r="CZ227" s="506"/>
      <c r="DA227" s="506"/>
      <c r="DB227" s="506"/>
      <c r="DC227" s="506"/>
      <c r="DD227" s="506"/>
      <c r="DE227" s="506"/>
      <c r="DF227" s="506"/>
      <c r="DG227" s="506"/>
      <c r="DH227" s="506"/>
      <c r="DI227" s="506"/>
      <c r="DJ227" s="506"/>
      <c r="DK227" s="506"/>
      <c r="DL227" s="506"/>
      <c r="DM227" s="506"/>
      <c r="DN227" s="506"/>
      <c r="DO227" s="506"/>
      <c r="DP227" s="506"/>
      <c r="DQ227" s="506"/>
      <c r="DR227" s="506"/>
      <c r="DS227" s="506"/>
      <c r="DT227" s="506"/>
      <c r="DU227" s="506"/>
      <c r="DV227" s="506"/>
      <c r="DW227" s="506"/>
      <c r="DX227" s="506"/>
      <c r="DY227" s="506"/>
      <c r="DZ227" s="506"/>
      <c r="EA227" s="506"/>
      <c r="EB227" s="506"/>
      <c r="EC227" s="506"/>
      <c r="ED227" s="506"/>
      <c r="EE227" s="506"/>
      <c r="EF227" s="506"/>
      <c r="EG227" s="506"/>
      <c r="EH227" s="506"/>
      <c r="EI227" s="506"/>
    </row>
    <row r="228" spans="1:139" x14ac:dyDescent="0.25">
      <c r="A228" s="505"/>
      <c r="B228" s="496"/>
      <c r="C228" s="496"/>
      <c r="D228" s="496"/>
      <c r="E228" s="506"/>
      <c r="G228" s="506"/>
      <c r="H228" s="506"/>
      <c r="I228" s="506"/>
      <c r="J228" s="506"/>
      <c r="K228" s="506"/>
      <c r="L228" s="506"/>
      <c r="M228" s="506"/>
      <c r="N228" s="506"/>
      <c r="O228" s="506"/>
      <c r="P228" s="506"/>
      <c r="Q228" s="506"/>
      <c r="R228" s="506"/>
      <c r="S228" s="506"/>
      <c r="T228" s="506"/>
      <c r="U228" s="506"/>
      <c r="V228" s="506"/>
      <c r="W228" s="506"/>
      <c r="X228" s="506"/>
      <c r="Y228" s="506"/>
      <c r="Z228" s="506"/>
      <c r="AA228" s="506"/>
      <c r="AB228" s="506"/>
      <c r="AC228" s="506"/>
      <c r="AD228" s="506"/>
      <c r="AE228" s="506"/>
      <c r="AF228" s="506"/>
      <c r="AG228" s="506"/>
      <c r="AH228" s="506"/>
      <c r="AI228" s="506"/>
      <c r="AJ228" s="506"/>
      <c r="AK228" s="506"/>
      <c r="AL228" s="506"/>
      <c r="AM228" s="506"/>
      <c r="AN228" s="506"/>
      <c r="AO228" s="506"/>
      <c r="AP228" s="506"/>
      <c r="AQ228" s="506"/>
      <c r="AR228" s="506"/>
      <c r="AS228" s="506"/>
      <c r="AT228" s="506"/>
      <c r="AU228" s="506"/>
      <c r="AV228" s="506"/>
      <c r="AW228" s="506"/>
      <c r="AX228" s="506"/>
      <c r="AY228" s="506"/>
      <c r="AZ228" s="506"/>
      <c r="BA228" s="506"/>
      <c r="BB228" s="506"/>
      <c r="BC228" s="506"/>
      <c r="BD228" s="506"/>
      <c r="BE228" s="506"/>
      <c r="BF228" s="506"/>
      <c r="BG228" s="506"/>
      <c r="BH228" s="506"/>
      <c r="BI228" s="506"/>
      <c r="BJ228" s="506"/>
      <c r="BK228" s="506"/>
      <c r="BL228" s="506"/>
      <c r="BM228" s="506"/>
      <c r="BN228" s="506"/>
      <c r="BO228" s="506"/>
      <c r="BP228" s="506"/>
      <c r="BQ228" s="506"/>
      <c r="BR228" s="506"/>
      <c r="BS228" s="506"/>
      <c r="BT228" s="506"/>
      <c r="BU228" s="506"/>
      <c r="BV228" s="506"/>
      <c r="BW228" s="506"/>
      <c r="BX228" s="506"/>
      <c r="BY228" s="506"/>
      <c r="BZ228" s="506"/>
      <c r="CA228" s="506"/>
      <c r="CB228" s="506"/>
      <c r="CC228" s="506"/>
      <c r="CD228" s="506"/>
      <c r="CE228" s="506"/>
      <c r="CF228" s="506"/>
      <c r="CG228" s="506"/>
      <c r="CH228" s="506"/>
      <c r="CI228" s="506"/>
      <c r="CJ228" s="506"/>
      <c r="CK228" s="506"/>
      <c r="CL228" s="506"/>
      <c r="CM228" s="506"/>
      <c r="CN228" s="506"/>
      <c r="CO228" s="506"/>
      <c r="CP228" s="506"/>
      <c r="CQ228" s="506"/>
      <c r="CR228" s="506"/>
      <c r="CS228" s="506"/>
      <c r="CT228" s="506"/>
      <c r="CU228" s="506"/>
      <c r="CV228" s="506"/>
      <c r="CW228" s="506"/>
      <c r="CX228" s="506"/>
      <c r="CY228" s="506"/>
      <c r="CZ228" s="506"/>
      <c r="DA228" s="506"/>
      <c r="DB228" s="506"/>
      <c r="DC228" s="506"/>
      <c r="DD228" s="506"/>
      <c r="DE228" s="506"/>
      <c r="DF228" s="506"/>
      <c r="DG228" s="506"/>
      <c r="DH228" s="506"/>
      <c r="DI228" s="506"/>
      <c r="DJ228" s="506"/>
      <c r="DK228" s="506"/>
      <c r="DL228" s="506"/>
      <c r="DM228" s="506"/>
      <c r="DN228" s="506"/>
      <c r="DO228" s="506"/>
      <c r="DP228" s="506"/>
      <c r="DQ228" s="506"/>
      <c r="DR228" s="506"/>
      <c r="DS228" s="506"/>
      <c r="DT228" s="506"/>
      <c r="DU228" s="506"/>
      <c r="DV228" s="506"/>
      <c r="DW228" s="506"/>
      <c r="DX228" s="506"/>
      <c r="DY228" s="506"/>
      <c r="DZ228" s="506"/>
      <c r="EA228" s="506"/>
      <c r="EB228" s="506"/>
      <c r="EC228" s="506"/>
      <c r="ED228" s="506"/>
      <c r="EE228" s="506"/>
      <c r="EF228" s="506"/>
      <c r="EG228" s="506"/>
      <c r="EH228" s="506"/>
      <c r="EI228" s="506"/>
    </row>
    <row r="229" spans="1:139" x14ac:dyDescent="0.25">
      <c r="A229" s="505"/>
      <c r="B229" s="496"/>
      <c r="C229" s="496"/>
      <c r="D229" s="496"/>
      <c r="E229" s="506"/>
      <c r="G229" s="506"/>
      <c r="H229" s="506"/>
      <c r="I229" s="506"/>
      <c r="J229" s="506"/>
      <c r="K229" s="506"/>
      <c r="L229" s="506"/>
      <c r="M229" s="506"/>
      <c r="N229" s="506"/>
      <c r="O229" s="506"/>
      <c r="P229" s="506"/>
      <c r="Q229" s="506"/>
      <c r="R229" s="506"/>
      <c r="S229" s="506"/>
      <c r="T229" s="506"/>
      <c r="U229" s="506"/>
      <c r="V229" s="506"/>
      <c r="W229" s="506"/>
      <c r="X229" s="506"/>
      <c r="Y229" s="506"/>
      <c r="Z229" s="506"/>
      <c r="AA229" s="506"/>
      <c r="AB229" s="506"/>
      <c r="AC229" s="506"/>
      <c r="AD229" s="506"/>
      <c r="AE229" s="506"/>
      <c r="AF229" s="506"/>
      <c r="AG229" s="506"/>
      <c r="AH229" s="506"/>
      <c r="AI229" s="506"/>
      <c r="AJ229" s="506"/>
      <c r="AK229" s="506"/>
      <c r="AL229" s="506"/>
      <c r="AM229" s="506"/>
      <c r="AN229" s="506"/>
      <c r="AO229" s="506"/>
      <c r="AP229" s="506"/>
      <c r="AQ229" s="506"/>
      <c r="AR229" s="506"/>
      <c r="AS229" s="506"/>
      <c r="AT229" s="506"/>
      <c r="AU229" s="506"/>
      <c r="AV229" s="506"/>
      <c r="AW229" s="506"/>
      <c r="AX229" s="506"/>
      <c r="AY229" s="506"/>
      <c r="AZ229" s="506"/>
      <c r="BA229" s="506"/>
      <c r="BB229" s="506"/>
      <c r="BC229" s="506"/>
      <c r="BD229" s="506"/>
      <c r="BE229" s="506"/>
      <c r="BF229" s="506"/>
      <c r="BG229" s="506"/>
      <c r="BH229" s="506"/>
      <c r="BI229" s="506"/>
      <c r="BJ229" s="506"/>
      <c r="BK229" s="506"/>
      <c r="BL229" s="506"/>
      <c r="BM229" s="506"/>
      <c r="BN229" s="506"/>
      <c r="BO229" s="506"/>
      <c r="BP229" s="506"/>
      <c r="BQ229" s="506"/>
      <c r="BR229" s="506"/>
      <c r="BS229" s="506"/>
      <c r="BT229" s="506"/>
      <c r="BU229" s="506"/>
      <c r="BV229" s="506"/>
      <c r="BW229" s="506"/>
      <c r="BX229" s="506"/>
      <c r="BY229" s="506"/>
      <c r="BZ229" s="506"/>
      <c r="CA229" s="506"/>
      <c r="CB229" s="506"/>
      <c r="CC229" s="506"/>
      <c r="CD229" s="506"/>
      <c r="CE229" s="506"/>
      <c r="CF229" s="506"/>
      <c r="CG229" s="506"/>
      <c r="CH229" s="506"/>
      <c r="CI229" s="506"/>
      <c r="CJ229" s="506"/>
      <c r="CK229" s="506"/>
      <c r="CL229" s="506"/>
      <c r="CM229" s="506"/>
      <c r="CN229" s="506"/>
      <c r="CO229" s="506"/>
      <c r="CP229" s="506"/>
      <c r="CQ229" s="506"/>
      <c r="CR229" s="506"/>
      <c r="CS229" s="506"/>
      <c r="CT229" s="506"/>
      <c r="CU229" s="506"/>
      <c r="CV229" s="506"/>
      <c r="CW229" s="506"/>
      <c r="CX229" s="506"/>
      <c r="CY229" s="506"/>
      <c r="CZ229" s="506"/>
      <c r="DA229" s="506"/>
      <c r="DB229" s="506"/>
      <c r="DC229" s="506"/>
      <c r="DD229" s="506"/>
      <c r="DE229" s="506"/>
      <c r="DF229" s="506"/>
      <c r="DG229" s="506"/>
      <c r="DH229" s="506"/>
      <c r="DI229" s="506"/>
      <c r="DJ229" s="506"/>
      <c r="DK229" s="506"/>
      <c r="DL229" s="506"/>
      <c r="DM229" s="506"/>
      <c r="DN229" s="506"/>
      <c r="DO229" s="506"/>
      <c r="DP229" s="506"/>
      <c r="DQ229" s="506"/>
      <c r="DR229" s="506"/>
      <c r="DS229" s="506"/>
      <c r="DT229" s="506"/>
      <c r="DU229" s="506"/>
      <c r="DV229" s="506"/>
      <c r="DW229" s="506"/>
      <c r="DX229" s="506"/>
      <c r="DY229" s="506"/>
      <c r="DZ229" s="506"/>
      <c r="EA229" s="506"/>
      <c r="EB229" s="506"/>
      <c r="EC229" s="506"/>
      <c r="ED229" s="506"/>
      <c r="EE229" s="506"/>
      <c r="EF229" s="506"/>
      <c r="EG229" s="506"/>
      <c r="EH229" s="506"/>
      <c r="EI229" s="506"/>
    </row>
    <row r="230" spans="1:139" x14ac:dyDescent="0.25">
      <c r="A230" s="505"/>
      <c r="B230" s="496"/>
      <c r="C230" s="496"/>
      <c r="D230" s="496"/>
      <c r="E230" s="506"/>
      <c r="G230" s="506"/>
      <c r="H230" s="506"/>
      <c r="I230" s="506"/>
      <c r="J230" s="506"/>
      <c r="K230" s="506"/>
      <c r="L230" s="506"/>
      <c r="M230" s="506"/>
      <c r="N230" s="506"/>
      <c r="O230" s="506"/>
      <c r="P230" s="506"/>
      <c r="Q230" s="506"/>
      <c r="R230" s="506"/>
      <c r="S230" s="506"/>
      <c r="T230" s="506"/>
      <c r="U230" s="506"/>
      <c r="V230" s="506"/>
      <c r="W230" s="506"/>
      <c r="X230" s="506"/>
      <c r="Y230" s="506"/>
      <c r="Z230" s="506"/>
      <c r="AA230" s="506"/>
      <c r="AB230" s="506"/>
      <c r="AC230" s="506"/>
      <c r="AD230" s="506"/>
      <c r="AE230" s="506"/>
      <c r="AF230" s="506"/>
      <c r="AG230" s="506"/>
      <c r="AH230" s="506"/>
      <c r="AI230" s="506"/>
      <c r="AJ230" s="506"/>
      <c r="AK230" s="506"/>
      <c r="AL230" s="506"/>
      <c r="AM230" s="506"/>
      <c r="AN230" s="506"/>
      <c r="AO230" s="506"/>
      <c r="AP230" s="506"/>
      <c r="AQ230" s="506"/>
      <c r="AR230" s="506"/>
      <c r="AS230" s="506"/>
      <c r="AT230" s="506"/>
      <c r="AU230" s="506"/>
      <c r="AV230" s="506"/>
      <c r="AW230" s="506"/>
      <c r="AX230" s="506"/>
      <c r="AY230" s="506"/>
      <c r="AZ230" s="506"/>
      <c r="BA230" s="506"/>
      <c r="BB230" s="506"/>
      <c r="BC230" s="506"/>
      <c r="BD230" s="506"/>
      <c r="BE230" s="506"/>
      <c r="BF230" s="506"/>
      <c r="BG230" s="506"/>
      <c r="BH230" s="506"/>
      <c r="BI230" s="506"/>
      <c r="BJ230" s="506"/>
      <c r="BK230" s="506"/>
      <c r="BL230" s="506"/>
      <c r="BM230" s="506"/>
      <c r="BN230" s="506"/>
      <c r="BO230" s="506"/>
      <c r="BP230" s="506"/>
      <c r="BQ230" s="506"/>
      <c r="BR230" s="506"/>
      <c r="BS230" s="506"/>
      <c r="BT230" s="506"/>
      <c r="BU230" s="506"/>
      <c r="BV230" s="506"/>
      <c r="BW230" s="506"/>
      <c r="BX230" s="506"/>
      <c r="BY230" s="506"/>
      <c r="BZ230" s="506"/>
      <c r="CA230" s="506"/>
      <c r="CB230" s="506"/>
      <c r="CC230" s="506"/>
      <c r="CD230" s="506"/>
      <c r="CE230" s="506"/>
      <c r="CF230" s="506"/>
      <c r="CG230" s="506"/>
      <c r="CH230" s="506"/>
      <c r="CI230" s="506"/>
      <c r="CJ230" s="506"/>
      <c r="CK230" s="506"/>
      <c r="CL230" s="506"/>
      <c r="CM230" s="506"/>
      <c r="CN230" s="506"/>
      <c r="CO230" s="506"/>
      <c r="CP230" s="506"/>
      <c r="CQ230" s="506"/>
      <c r="CR230" s="506"/>
      <c r="CS230" s="506"/>
      <c r="CT230" s="506"/>
      <c r="CU230" s="506"/>
      <c r="CV230" s="506"/>
      <c r="CW230" s="506"/>
      <c r="CX230" s="506"/>
      <c r="CY230" s="506"/>
      <c r="CZ230" s="506"/>
      <c r="DA230" s="506"/>
      <c r="DB230" s="506"/>
      <c r="DC230" s="506"/>
      <c r="DD230" s="506"/>
      <c r="DE230" s="506"/>
      <c r="DF230" s="506"/>
      <c r="DG230" s="506"/>
      <c r="DH230" s="506"/>
      <c r="DI230" s="506"/>
      <c r="DJ230" s="506"/>
      <c r="DK230" s="506"/>
      <c r="DL230" s="506"/>
      <c r="DM230" s="506"/>
      <c r="DN230" s="506"/>
      <c r="DO230" s="506"/>
      <c r="DP230" s="506"/>
      <c r="DQ230" s="506"/>
      <c r="DR230" s="506"/>
      <c r="DS230" s="506"/>
      <c r="DT230" s="506"/>
      <c r="DU230" s="506"/>
      <c r="DV230" s="506"/>
      <c r="DW230" s="506"/>
      <c r="DX230" s="506"/>
      <c r="DY230" s="506"/>
      <c r="DZ230" s="506"/>
      <c r="EA230" s="506"/>
      <c r="EB230" s="506"/>
      <c r="EC230" s="506"/>
      <c r="ED230" s="506"/>
      <c r="EE230" s="506"/>
      <c r="EF230" s="506"/>
      <c r="EG230" s="506"/>
      <c r="EH230" s="506"/>
      <c r="EI230" s="506"/>
    </row>
    <row r="231" spans="1:139" x14ac:dyDescent="0.25">
      <c r="A231" s="505"/>
      <c r="B231" s="496"/>
      <c r="C231" s="496"/>
      <c r="D231" s="496"/>
      <c r="E231" s="506"/>
      <c r="G231" s="506"/>
      <c r="H231" s="506"/>
      <c r="I231" s="506"/>
      <c r="J231" s="506"/>
      <c r="K231" s="506"/>
      <c r="L231" s="506"/>
      <c r="M231" s="506"/>
      <c r="N231" s="506"/>
      <c r="O231" s="506"/>
      <c r="P231" s="506"/>
      <c r="Q231" s="506"/>
      <c r="R231" s="506"/>
      <c r="S231" s="506"/>
      <c r="T231" s="506"/>
      <c r="U231" s="506"/>
      <c r="V231" s="506"/>
      <c r="W231" s="506"/>
      <c r="X231" s="506"/>
      <c r="Y231" s="506"/>
      <c r="Z231" s="506"/>
      <c r="AA231" s="506"/>
      <c r="AB231" s="506"/>
      <c r="AC231" s="506"/>
      <c r="AD231" s="506"/>
      <c r="AE231" s="506"/>
      <c r="AF231" s="506"/>
      <c r="AG231" s="506"/>
      <c r="AH231" s="506"/>
      <c r="AI231" s="506"/>
      <c r="AJ231" s="506"/>
      <c r="AK231" s="506"/>
      <c r="AL231" s="506"/>
      <c r="AM231" s="506"/>
      <c r="AN231" s="506"/>
      <c r="AO231" s="506"/>
      <c r="AP231" s="506"/>
      <c r="AQ231" s="506"/>
      <c r="AR231" s="506"/>
      <c r="AS231" s="506"/>
      <c r="AT231" s="506"/>
      <c r="AU231" s="506"/>
      <c r="AV231" s="506"/>
      <c r="AW231" s="506"/>
      <c r="AX231" s="506"/>
      <c r="AY231" s="506"/>
      <c r="AZ231" s="506"/>
      <c r="BA231" s="506"/>
      <c r="BB231" s="506"/>
      <c r="BC231" s="506"/>
      <c r="BD231" s="506"/>
      <c r="BE231" s="506"/>
      <c r="BF231" s="506"/>
      <c r="BG231" s="506"/>
      <c r="BH231" s="506"/>
      <c r="BI231" s="506"/>
      <c r="BJ231" s="506"/>
      <c r="BK231" s="506"/>
      <c r="BL231" s="506"/>
      <c r="BM231" s="506"/>
      <c r="BN231" s="506"/>
      <c r="BO231" s="506"/>
      <c r="BP231" s="506"/>
      <c r="BQ231" s="506"/>
      <c r="BR231" s="506"/>
      <c r="BS231" s="506"/>
      <c r="BT231" s="506"/>
      <c r="BU231" s="506"/>
      <c r="BV231" s="506"/>
      <c r="BW231" s="506"/>
      <c r="BX231" s="506"/>
      <c r="BY231" s="506"/>
      <c r="BZ231" s="506"/>
      <c r="CA231" s="506"/>
      <c r="CB231" s="506"/>
      <c r="CC231" s="506"/>
      <c r="CD231" s="506"/>
      <c r="CE231" s="506"/>
      <c r="CF231" s="506"/>
      <c r="CG231" s="506"/>
      <c r="CH231" s="506"/>
      <c r="CI231" s="506"/>
      <c r="CJ231" s="506"/>
      <c r="CK231" s="506"/>
      <c r="CL231" s="506"/>
      <c r="CM231" s="506"/>
      <c r="CN231" s="506"/>
      <c r="CO231" s="506"/>
      <c r="CP231" s="506"/>
      <c r="CQ231" s="506"/>
      <c r="CR231" s="506"/>
      <c r="CS231" s="506"/>
      <c r="CT231" s="506"/>
      <c r="CU231" s="506"/>
      <c r="CV231" s="506"/>
      <c r="CW231" s="506"/>
      <c r="CX231" s="506"/>
      <c r="CY231" s="506"/>
      <c r="CZ231" s="506"/>
      <c r="DA231" s="506"/>
      <c r="DB231" s="506"/>
      <c r="DC231" s="506"/>
      <c r="DD231" s="506"/>
      <c r="DE231" s="506"/>
      <c r="DF231" s="506"/>
      <c r="DG231" s="506"/>
      <c r="DH231" s="506"/>
      <c r="DI231" s="506"/>
      <c r="DJ231" s="506"/>
      <c r="DK231" s="506"/>
      <c r="DL231" s="506"/>
      <c r="DM231" s="506"/>
      <c r="DN231" s="506"/>
      <c r="DO231" s="506"/>
      <c r="DP231" s="506"/>
      <c r="DQ231" s="506"/>
      <c r="DR231" s="506"/>
      <c r="DS231" s="506"/>
      <c r="DT231" s="506"/>
      <c r="DU231" s="506"/>
      <c r="DV231" s="506"/>
      <c r="DW231" s="506"/>
      <c r="DX231" s="506"/>
      <c r="DY231" s="506"/>
      <c r="DZ231" s="506"/>
      <c r="EA231" s="506"/>
      <c r="EB231" s="506"/>
      <c r="EC231" s="506"/>
      <c r="ED231" s="506"/>
      <c r="EE231" s="506"/>
      <c r="EF231" s="506"/>
      <c r="EG231" s="506"/>
      <c r="EH231" s="506"/>
      <c r="EI231" s="506"/>
    </row>
    <row r="232" spans="1:139" x14ac:dyDescent="0.25">
      <c r="A232" s="505"/>
      <c r="B232" s="496"/>
      <c r="C232" s="496"/>
      <c r="D232" s="496"/>
      <c r="E232" s="506"/>
      <c r="G232" s="506"/>
      <c r="H232" s="506"/>
      <c r="I232" s="506"/>
      <c r="J232" s="506"/>
      <c r="K232" s="506"/>
      <c r="L232" s="506"/>
      <c r="M232" s="506"/>
      <c r="N232" s="506"/>
      <c r="O232" s="506"/>
      <c r="P232" s="506"/>
      <c r="Q232" s="506"/>
      <c r="R232" s="506"/>
      <c r="S232" s="506"/>
      <c r="T232" s="506"/>
      <c r="U232" s="506"/>
      <c r="V232" s="506"/>
      <c r="W232" s="506"/>
      <c r="X232" s="506"/>
      <c r="Y232" s="506"/>
      <c r="Z232" s="506"/>
      <c r="AA232" s="506"/>
      <c r="AB232" s="506"/>
      <c r="AC232" s="506"/>
      <c r="AD232" s="506"/>
      <c r="AE232" s="506"/>
      <c r="AF232" s="506"/>
      <c r="AG232" s="506"/>
      <c r="AH232" s="506"/>
      <c r="AI232" s="506"/>
      <c r="AJ232" s="506"/>
      <c r="AK232" s="506"/>
      <c r="AL232" s="506"/>
      <c r="AM232" s="506"/>
      <c r="AN232" s="506"/>
      <c r="AO232" s="506"/>
      <c r="AP232" s="506"/>
      <c r="AQ232" s="506"/>
      <c r="AR232" s="506"/>
      <c r="AS232" s="506"/>
      <c r="AT232" s="506"/>
      <c r="AU232" s="506"/>
      <c r="AV232" s="506"/>
      <c r="AW232" s="506"/>
      <c r="AX232" s="506"/>
      <c r="AY232" s="506"/>
      <c r="AZ232" s="506"/>
      <c r="BA232" s="506"/>
      <c r="BB232" s="506"/>
      <c r="BC232" s="506"/>
      <c r="BD232" s="506"/>
      <c r="BE232" s="506"/>
      <c r="BF232" s="506"/>
      <c r="BG232" s="506"/>
      <c r="BH232" s="506"/>
      <c r="BI232" s="506"/>
      <c r="BJ232" s="506"/>
      <c r="BK232" s="506"/>
      <c r="BL232" s="506"/>
      <c r="BM232" s="506"/>
      <c r="BN232" s="506"/>
      <c r="BO232" s="506"/>
      <c r="BP232" s="506"/>
      <c r="BQ232" s="506"/>
      <c r="BR232" s="506"/>
      <c r="BS232" s="506"/>
      <c r="BT232" s="506"/>
      <c r="BU232" s="506"/>
      <c r="BV232" s="506"/>
      <c r="BW232" s="506"/>
      <c r="BX232" s="506"/>
      <c r="BY232" s="506"/>
      <c r="BZ232" s="506"/>
      <c r="CA232" s="506"/>
      <c r="CB232" s="506"/>
      <c r="CC232" s="506"/>
      <c r="CD232" s="506"/>
      <c r="CE232" s="506"/>
      <c r="CF232" s="506"/>
      <c r="CG232" s="506"/>
      <c r="CH232" s="506"/>
      <c r="CI232" s="506"/>
      <c r="CJ232" s="506"/>
      <c r="CK232" s="506"/>
      <c r="CL232" s="506"/>
      <c r="CM232" s="506"/>
      <c r="CN232" s="506"/>
      <c r="CO232" s="506"/>
      <c r="CP232" s="506"/>
      <c r="CQ232" s="506"/>
      <c r="CR232" s="506"/>
      <c r="CS232" s="506"/>
      <c r="CT232" s="506"/>
      <c r="CU232" s="506"/>
      <c r="CV232" s="506"/>
      <c r="CW232" s="506"/>
      <c r="CX232" s="506"/>
      <c r="CY232" s="506"/>
      <c r="CZ232" s="506"/>
      <c r="DA232" s="506"/>
      <c r="DB232" s="506"/>
      <c r="DC232" s="506"/>
      <c r="DD232" s="506"/>
      <c r="DE232" s="506"/>
      <c r="DF232" s="506"/>
      <c r="DG232" s="506"/>
      <c r="DH232" s="506"/>
      <c r="DI232" s="506"/>
      <c r="DJ232" s="506"/>
      <c r="DK232" s="506"/>
      <c r="DL232" s="506"/>
      <c r="DM232" s="506"/>
      <c r="DN232" s="506"/>
      <c r="DO232" s="506"/>
      <c r="DP232" s="506"/>
      <c r="DQ232" s="506"/>
      <c r="DR232" s="506"/>
      <c r="DS232" s="506"/>
      <c r="DT232" s="506"/>
      <c r="DU232" s="506"/>
      <c r="DV232" s="506"/>
      <c r="DW232" s="506"/>
      <c r="DX232" s="506"/>
      <c r="DY232" s="506"/>
      <c r="DZ232" s="506"/>
      <c r="EA232" s="506"/>
      <c r="EB232" s="506"/>
      <c r="EC232" s="506"/>
      <c r="ED232" s="506"/>
      <c r="EE232" s="506"/>
      <c r="EF232" s="506"/>
      <c r="EG232" s="506"/>
      <c r="EH232" s="506"/>
      <c r="EI232" s="506"/>
    </row>
    <row r="233" spans="1:139" x14ac:dyDescent="0.25">
      <c r="A233" s="505"/>
      <c r="B233" s="496"/>
      <c r="C233" s="496"/>
      <c r="D233" s="496"/>
      <c r="E233" s="506"/>
      <c r="G233" s="506"/>
      <c r="H233" s="506"/>
      <c r="I233" s="506"/>
      <c r="J233" s="506"/>
      <c r="K233" s="506"/>
      <c r="L233" s="506"/>
      <c r="M233" s="506"/>
      <c r="N233" s="506"/>
      <c r="O233" s="506"/>
      <c r="P233" s="506"/>
      <c r="Q233" s="506"/>
      <c r="R233" s="506"/>
      <c r="S233" s="506"/>
      <c r="T233" s="506"/>
      <c r="U233" s="506"/>
      <c r="V233" s="506"/>
      <c r="W233" s="506"/>
      <c r="X233" s="506"/>
      <c r="Y233" s="506"/>
      <c r="Z233" s="506"/>
      <c r="AA233" s="506"/>
      <c r="AB233" s="506"/>
      <c r="AC233" s="506"/>
      <c r="AD233" s="506"/>
      <c r="AE233" s="506"/>
      <c r="AF233" s="506"/>
      <c r="AG233" s="506"/>
      <c r="AH233" s="506"/>
      <c r="AI233" s="506"/>
      <c r="AJ233" s="506"/>
      <c r="AK233" s="506"/>
      <c r="AL233" s="506"/>
      <c r="AM233" s="506"/>
      <c r="AN233" s="506"/>
      <c r="AO233" s="506"/>
      <c r="AP233" s="506"/>
      <c r="AQ233" s="506"/>
      <c r="AR233" s="506"/>
      <c r="AS233" s="506"/>
      <c r="AT233" s="506"/>
      <c r="AU233" s="506"/>
      <c r="AV233" s="506"/>
      <c r="AW233" s="506"/>
      <c r="AX233" s="506"/>
      <c r="AY233" s="506"/>
      <c r="AZ233" s="506"/>
      <c r="BA233" s="506"/>
      <c r="BB233" s="506"/>
      <c r="BC233" s="506"/>
      <c r="BD233" s="506"/>
      <c r="BE233" s="506"/>
      <c r="BF233" s="506"/>
      <c r="BG233" s="506"/>
      <c r="BH233" s="506"/>
      <c r="BI233" s="506"/>
      <c r="BJ233" s="506"/>
      <c r="BK233" s="506"/>
      <c r="BL233" s="506"/>
      <c r="BM233" s="506"/>
      <c r="BN233" s="506"/>
      <c r="BO233" s="506"/>
      <c r="BP233" s="506"/>
      <c r="BQ233" s="506"/>
      <c r="BR233" s="506"/>
      <c r="BS233" s="506"/>
      <c r="BT233" s="506"/>
      <c r="BU233" s="506"/>
      <c r="BV233" s="506"/>
      <c r="BW233" s="506"/>
      <c r="BX233" s="506"/>
      <c r="BY233" s="506"/>
      <c r="BZ233" s="506"/>
      <c r="CA233" s="506"/>
      <c r="CB233" s="506"/>
      <c r="CC233" s="506"/>
      <c r="CD233" s="506"/>
      <c r="CE233" s="506"/>
      <c r="CF233" s="506"/>
      <c r="CG233" s="506"/>
      <c r="CH233" s="506"/>
      <c r="CI233" s="506"/>
      <c r="CJ233" s="506"/>
      <c r="CK233" s="506"/>
      <c r="CL233" s="506"/>
      <c r="CM233" s="506"/>
      <c r="CN233" s="506"/>
      <c r="CO233" s="506"/>
      <c r="CP233" s="506"/>
      <c r="CQ233" s="506"/>
      <c r="CR233" s="506"/>
      <c r="CS233" s="506"/>
      <c r="CT233" s="506"/>
      <c r="CU233" s="506"/>
      <c r="CV233" s="506"/>
      <c r="CW233" s="506"/>
      <c r="CX233" s="506"/>
      <c r="CY233" s="506"/>
      <c r="CZ233" s="506"/>
      <c r="DA233" s="506"/>
      <c r="DB233" s="506"/>
      <c r="DC233" s="506"/>
      <c r="DD233" s="506"/>
      <c r="DE233" s="506"/>
      <c r="DF233" s="506"/>
      <c r="DG233" s="506"/>
      <c r="DH233" s="506"/>
      <c r="DI233" s="506"/>
      <c r="DJ233" s="506"/>
      <c r="DK233" s="506"/>
      <c r="DL233" s="506"/>
      <c r="DM233" s="506"/>
      <c r="DN233" s="506"/>
      <c r="DO233" s="506"/>
      <c r="DP233" s="506"/>
      <c r="DQ233" s="506"/>
      <c r="DR233" s="506"/>
      <c r="DS233" s="506"/>
      <c r="DT233" s="506"/>
      <c r="DU233" s="506"/>
      <c r="DV233" s="506"/>
      <c r="DW233" s="506"/>
      <c r="DX233" s="506"/>
      <c r="DY233" s="506"/>
      <c r="DZ233" s="506"/>
      <c r="EA233" s="506"/>
      <c r="EB233" s="506"/>
      <c r="EC233" s="506"/>
      <c r="ED233" s="506"/>
      <c r="EE233" s="506"/>
      <c r="EF233" s="506"/>
      <c r="EG233" s="506"/>
      <c r="EH233" s="506"/>
      <c r="EI233" s="506"/>
    </row>
    <row r="234" spans="1:139" x14ac:dyDescent="0.25">
      <c r="A234" s="505"/>
      <c r="B234" s="496"/>
      <c r="C234" s="496"/>
      <c r="D234" s="496"/>
      <c r="E234" s="506"/>
      <c r="G234" s="506"/>
      <c r="H234" s="506"/>
      <c r="I234" s="506"/>
      <c r="J234" s="506"/>
      <c r="K234" s="506"/>
      <c r="L234" s="506"/>
      <c r="M234" s="506"/>
      <c r="N234" s="506"/>
      <c r="O234" s="506"/>
      <c r="P234" s="506"/>
      <c r="Q234" s="506"/>
      <c r="R234" s="506"/>
      <c r="S234" s="506"/>
      <c r="T234" s="506"/>
      <c r="U234" s="506"/>
      <c r="V234" s="506"/>
      <c r="W234" s="506"/>
      <c r="X234" s="506"/>
      <c r="Y234" s="506"/>
      <c r="Z234" s="506"/>
      <c r="AA234" s="506"/>
      <c r="AB234" s="506"/>
      <c r="AC234" s="506"/>
      <c r="AD234" s="506"/>
      <c r="AE234" s="506"/>
      <c r="AF234" s="506"/>
      <c r="AG234" s="506"/>
      <c r="AH234" s="506"/>
      <c r="AI234" s="506"/>
      <c r="AJ234" s="506"/>
      <c r="AK234" s="506"/>
      <c r="AL234" s="506"/>
      <c r="AM234" s="506"/>
      <c r="AN234" s="506"/>
      <c r="AO234" s="506"/>
      <c r="AP234" s="506"/>
      <c r="AQ234" s="506"/>
      <c r="AR234" s="506"/>
      <c r="AS234" s="506"/>
      <c r="AT234" s="506"/>
      <c r="AU234" s="506"/>
      <c r="AV234" s="506"/>
      <c r="AW234" s="506"/>
      <c r="AX234" s="506"/>
      <c r="AY234" s="506"/>
      <c r="AZ234" s="506"/>
      <c r="BA234" s="506"/>
      <c r="BB234" s="506"/>
      <c r="BC234" s="506"/>
      <c r="BD234" s="506"/>
      <c r="BE234" s="506"/>
      <c r="BF234" s="506"/>
      <c r="BG234" s="506"/>
      <c r="BH234" s="506"/>
      <c r="BI234" s="506"/>
      <c r="BJ234" s="506"/>
      <c r="BK234" s="506"/>
      <c r="BL234" s="506"/>
      <c r="BM234" s="506"/>
      <c r="BN234" s="506"/>
      <c r="BO234" s="506"/>
      <c r="BP234" s="506"/>
      <c r="BQ234" s="506"/>
      <c r="BR234" s="506"/>
      <c r="BS234" s="506"/>
      <c r="BT234" s="506"/>
      <c r="BU234" s="506"/>
      <c r="BV234" s="506"/>
      <c r="BW234" s="506"/>
      <c r="BX234" s="506"/>
      <c r="BY234" s="506"/>
      <c r="BZ234" s="506"/>
      <c r="CA234" s="506"/>
      <c r="CB234" s="506"/>
      <c r="CC234" s="506"/>
      <c r="CD234" s="506"/>
      <c r="CE234" s="506"/>
      <c r="CF234" s="506"/>
      <c r="CG234" s="506"/>
      <c r="CH234" s="506"/>
      <c r="CI234" s="506"/>
      <c r="CJ234" s="506"/>
      <c r="CK234" s="506"/>
      <c r="CL234" s="506"/>
      <c r="CM234" s="506"/>
      <c r="CN234" s="506"/>
      <c r="CO234" s="506"/>
      <c r="CP234" s="506"/>
      <c r="CQ234" s="506"/>
      <c r="CR234" s="506"/>
      <c r="CS234" s="506"/>
      <c r="CT234" s="506"/>
      <c r="CU234" s="506"/>
      <c r="CV234" s="506"/>
      <c r="CW234" s="506"/>
      <c r="CX234" s="506"/>
      <c r="CY234" s="506"/>
      <c r="CZ234" s="506"/>
      <c r="DA234" s="506"/>
      <c r="DB234" s="506"/>
      <c r="DC234" s="506"/>
      <c r="DD234" s="506"/>
      <c r="DE234" s="506"/>
      <c r="DF234" s="506"/>
      <c r="DG234" s="506"/>
      <c r="DH234" s="506"/>
      <c r="DI234" s="506"/>
      <c r="DJ234" s="506"/>
      <c r="DK234" s="506"/>
      <c r="DL234" s="506"/>
      <c r="DM234" s="506"/>
      <c r="DN234" s="506"/>
      <c r="DO234" s="506"/>
      <c r="DP234" s="506"/>
      <c r="DQ234" s="506"/>
      <c r="DR234" s="506"/>
      <c r="DS234" s="506"/>
      <c r="DT234" s="506"/>
      <c r="DU234" s="506"/>
      <c r="DV234" s="506"/>
      <c r="DW234" s="506"/>
      <c r="DX234" s="506"/>
      <c r="DY234" s="506"/>
      <c r="DZ234" s="506"/>
      <c r="EA234" s="506"/>
      <c r="EB234" s="506"/>
      <c r="EC234" s="506"/>
      <c r="ED234" s="506"/>
      <c r="EE234" s="506"/>
      <c r="EF234" s="506"/>
      <c r="EG234" s="506"/>
      <c r="EH234" s="506"/>
      <c r="EI234" s="506"/>
    </row>
    <row r="235" spans="1:139" x14ac:dyDescent="0.25">
      <c r="A235" s="505"/>
      <c r="B235" s="496"/>
      <c r="C235" s="496"/>
      <c r="D235" s="496"/>
      <c r="E235" s="506"/>
      <c r="G235" s="506"/>
      <c r="H235" s="506"/>
      <c r="I235" s="506"/>
      <c r="J235" s="506"/>
      <c r="K235" s="506"/>
      <c r="L235" s="506"/>
      <c r="M235" s="506"/>
      <c r="N235" s="506"/>
      <c r="O235" s="506"/>
      <c r="P235" s="506"/>
      <c r="Q235" s="506"/>
      <c r="R235" s="506"/>
      <c r="S235" s="506"/>
      <c r="T235" s="506"/>
      <c r="U235" s="506"/>
      <c r="V235" s="506"/>
      <c r="W235" s="506"/>
      <c r="X235" s="506"/>
      <c r="Y235" s="506"/>
      <c r="Z235" s="506"/>
      <c r="AA235" s="506"/>
      <c r="AB235" s="506"/>
      <c r="AC235" s="506"/>
      <c r="AD235" s="506"/>
      <c r="AE235" s="506"/>
      <c r="AF235" s="506"/>
      <c r="AG235" s="506"/>
      <c r="AH235" s="506"/>
      <c r="AI235" s="506"/>
      <c r="AJ235" s="506"/>
      <c r="AK235" s="506"/>
      <c r="AL235" s="506"/>
      <c r="AM235" s="506"/>
      <c r="AN235" s="506"/>
      <c r="AO235" s="506"/>
      <c r="AP235" s="506"/>
      <c r="AQ235" s="506"/>
      <c r="AR235" s="506"/>
      <c r="AS235" s="506"/>
      <c r="AT235" s="506"/>
      <c r="AU235" s="506"/>
      <c r="AV235" s="506"/>
      <c r="AW235" s="506"/>
      <c r="AX235" s="506"/>
      <c r="AY235" s="506"/>
      <c r="AZ235" s="506"/>
      <c r="BA235" s="506"/>
      <c r="BB235" s="506"/>
      <c r="BC235" s="506"/>
      <c r="BD235" s="506"/>
      <c r="BE235" s="506"/>
      <c r="BF235" s="506"/>
      <c r="BG235" s="506"/>
      <c r="BH235" s="506"/>
      <c r="BI235" s="506"/>
      <c r="BJ235" s="506"/>
      <c r="BK235" s="506"/>
      <c r="BL235" s="506"/>
      <c r="BM235" s="506"/>
      <c r="BN235" s="506"/>
      <c r="BO235" s="506"/>
      <c r="BP235" s="506"/>
      <c r="BQ235" s="506"/>
      <c r="BR235" s="506"/>
      <c r="BS235" s="506"/>
      <c r="BT235" s="506"/>
      <c r="BU235" s="506"/>
      <c r="BV235" s="506"/>
      <c r="BW235" s="506"/>
      <c r="BX235" s="506"/>
      <c r="BY235" s="506"/>
      <c r="BZ235" s="506"/>
      <c r="CA235" s="506"/>
      <c r="CB235" s="506"/>
      <c r="CC235" s="506"/>
      <c r="CD235" s="506"/>
      <c r="CE235" s="506"/>
      <c r="CF235" s="506"/>
      <c r="CG235" s="506"/>
      <c r="CH235" s="506"/>
      <c r="CI235" s="506"/>
      <c r="CJ235" s="506"/>
      <c r="CK235" s="506"/>
      <c r="CL235" s="506"/>
      <c r="CM235" s="506"/>
      <c r="CN235" s="506"/>
      <c r="CO235" s="506"/>
      <c r="CP235" s="506"/>
      <c r="CQ235" s="506"/>
      <c r="CR235" s="506"/>
      <c r="CS235" s="506"/>
      <c r="CT235" s="506"/>
      <c r="CU235" s="506"/>
      <c r="CV235" s="506"/>
      <c r="CW235" s="506"/>
      <c r="CX235" s="506"/>
      <c r="CY235" s="506"/>
      <c r="CZ235" s="506"/>
      <c r="DA235" s="506"/>
      <c r="DB235" s="506"/>
      <c r="DC235" s="506"/>
      <c r="DD235" s="506"/>
      <c r="DE235" s="506"/>
      <c r="DF235" s="506"/>
      <c r="DG235" s="506"/>
      <c r="DH235" s="506"/>
      <c r="DI235" s="506"/>
      <c r="DJ235" s="506"/>
      <c r="DK235" s="506"/>
      <c r="DL235" s="506"/>
      <c r="DM235" s="506"/>
      <c r="DN235" s="506"/>
      <c r="DO235" s="506"/>
      <c r="DP235" s="506"/>
      <c r="DQ235" s="506"/>
      <c r="DR235" s="506"/>
      <c r="DS235" s="506"/>
      <c r="DT235" s="506"/>
      <c r="DU235" s="506"/>
      <c r="DV235" s="506"/>
      <c r="DW235" s="506"/>
      <c r="DX235" s="506"/>
      <c r="DY235" s="506"/>
      <c r="DZ235" s="506"/>
      <c r="EA235" s="506"/>
      <c r="EB235" s="506"/>
      <c r="EC235" s="506"/>
      <c r="ED235" s="506"/>
      <c r="EE235" s="506"/>
      <c r="EF235" s="506"/>
      <c r="EG235" s="506"/>
      <c r="EH235" s="506"/>
      <c r="EI235" s="506"/>
    </row>
    <row r="236" spans="1:139" x14ac:dyDescent="0.25">
      <c r="A236" s="505"/>
      <c r="B236" s="496"/>
      <c r="C236" s="496"/>
      <c r="D236" s="496"/>
      <c r="E236" s="506"/>
      <c r="G236" s="506"/>
      <c r="H236" s="506"/>
      <c r="I236" s="506"/>
      <c r="J236" s="506"/>
      <c r="K236" s="506"/>
      <c r="L236" s="506"/>
      <c r="M236" s="506"/>
      <c r="N236" s="506"/>
      <c r="O236" s="506"/>
      <c r="P236" s="506"/>
      <c r="Q236" s="506"/>
      <c r="R236" s="506"/>
      <c r="S236" s="506"/>
      <c r="T236" s="506"/>
      <c r="U236" s="506"/>
      <c r="V236" s="506"/>
      <c r="W236" s="506"/>
      <c r="X236" s="506"/>
      <c r="Y236" s="506"/>
      <c r="Z236" s="506"/>
      <c r="AA236" s="506"/>
      <c r="AB236" s="506"/>
      <c r="AC236" s="506"/>
      <c r="AD236" s="506"/>
      <c r="AE236" s="506"/>
      <c r="AF236" s="506"/>
      <c r="AG236" s="506"/>
      <c r="AH236" s="506"/>
      <c r="AI236" s="506"/>
      <c r="AJ236" s="506"/>
      <c r="AK236" s="506"/>
      <c r="AL236" s="506"/>
      <c r="AM236" s="506"/>
      <c r="AN236" s="506"/>
      <c r="AO236" s="506"/>
      <c r="AP236" s="506"/>
      <c r="AQ236" s="506"/>
      <c r="AR236" s="506"/>
      <c r="AS236" s="506"/>
      <c r="AT236" s="506"/>
      <c r="AU236" s="506"/>
      <c r="AV236" s="506"/>
      <c r="AW236" s="506"/>
      <c r="AX236" s="506"/>
      <c r="AY236" s="506"/>
      <c r="AZ236" s="506"/>
      <c r="BA236" s="506"/>
      <c r="BB236" s="506"/>
      <c r="BC236" s="506"/>
      <c r="BD236" s="506"/>
      <c r="BE236" s="506"/>
      <c r="BF236" s="506"/>
      <c r="BG236" s="506"/>
      <c r="BH236" s="506"/>
      <c r="BI236" s="506"/>
      <c r="BJ236" s="506"/>
      <c r="BK236" s="506"/>
      <c r="BL236" s="506"/>
      <c r="BM236" s="506"/>
      <c r="BN236" s="506"/>
      <c r="BO236" s="506"/>
      <c r="BP236" s="506"/>
      <c r="BQ236" s="506"/>
      <c r="BR236" s="506"/>
      <c r="BS236" s="506"/>
      <c r="BT236" s="506"/>
      <c r="BU236" s="506"/>
      <c r="BV236" s="506"/>
      <c r="BW236" s="506"/>
      <c r="BX236" s="506"/>
      <c r="BY236" s="506"/>
      <c r="BZ236" s="506"/>
      <c r="CA236" s="506"/>
      <c r="CB236" s="506"/>
      <c r="CC236" s="506"/>
      <c r="CD236" s="506"/>
      <c r="CE236" s="506"/>
      <c r="CF236" s="506"/>
      <c r="CG236" s="506"/>
      <c r="CH236" s="506"/>
      <c r="CI236" s="506"/>
      <c r="CJ236" s="506"/>
      <c r="CK236" s="506"/>
      <c r="CL236" s="506"/>
      <c r="CM236" s="506"/>
      <c r="CN236" s="506"/>
      <c r="CO236" s="506"/>
      <c r="CP236" s="506"/>
      <c r="CQ236" s="506"/>
      <c r="CR236" s="506"/>
      <c r="CS236" s="506"/>
      <c r="CT236" s="506"/>
      <c r="CU236" s="506"/>
      <c r="CV236" s="506"/>
      <c r="CW236" s="506"/>
      <c r="CX236" s="506"/>
      <c r="CY236" s="506"/>
      <c r="CZ236" s="506"/>
      <c r="DA236" s="506"/>
      <c r="DB236" s="506"/>
      <c r="DC236" s="506"/>
      <c r="DD236" s="506"/>
      <c r="DE236" s="506"/>
      <c r="DF236" s="506"/>
      <c r="DG236" s="506"/>
      <c r="DH236" s="506"/>
      <c r="DI236" s="506"/>
      <c r="DJ236" s="506"/>
      <c r="DK236" s="506"/>
      <c r="DL236" s="506"/>
      <c r="DM236" s="506"/>
      <c r="DN236" s="506"/>
      <c r="DO236" s="506"/>
      <c r="DP236" s="506"/>
      <c r="DQ236" s="506"/>
      <c r="DR236" s="506"/>
      <c r="DS236" s="506"/>
      <c r="DT236" s="506"/>
      <c r="DU236" s="506"/>
      <c r="DV236" s="506"/>
      <c r="DW236" s="506"/>
      <c r="DX236" s="506"/>
      <c r="DY236" s="506"/>
      <c r="DZ236" s="506"/>
      <c r="EA236" s="506"/>
      <c r="EB236" s="506"/>
      <c r="EC236" s="506"/>
      <c r="ED236" s="506"/>
      <c r="EE236" s="506"/>
      <c r="EF236" s="506"/>
      <c r="EG236" s="506"/>
      <c r="EH236" s="506"/>
      <c r="EI236" s="506"/>
    </row>
    <row r="237" spans="1:139" x14ac:dyDescent="0.25">
      <c r="A237" s="505"/>
      <c r="B237" s="496"/>
      <c r="C237" s="496"/>
      <c r="D237" s="496"/>
      <c r="E237" s="506"/>
      <c r="G237" s="506"/>
      <c r="H237" s="506"/>
      <c r="I237" s="506"/>
      <c r="J237" s="506"/>
      <c r="K237" s="506"/>
      <c r="L237" s="506"/>
      <c r="M237" s="506"/>
      <c r="N237" s="506"/>
      <c r="O237" s="506"/>
      <c r="P237" s="506"/>
      <c r="Q237" s="506"/>
      <c r="R237" s="506"/>
      <c r="S237" s="506"/>
      <c r="T237" s="506"/>
      <c r="U237" s="506"/>
      <c r="V237" s="506"/>
      <c r="W237" s="506"/>
      <c r="X237" s="506"/>
      <c r="Y237" s="506"/>
      <c r="Z237" s="506"/>
      <c r="AA237" s="506"/>
      <c r="AB237" s="506"/>
      <c r="AC237" s="506"/>
      <c r="AD237" s="506"/>
      <c r="AE237" s="506"/>
      <c r="AF237" s="506"/>
      <c r="AG237" s="506"/>
      <c r="AH237" s="506"/>
      <c r="AI237" s="506"/>
      <c r="AJ237" s="506"/>
      <c r="AK237" s="506"/>
      <c r="AL237" s="506"/>
      <c r="AM237" s="506"/>
      <c r="AN237" s="506"/>
      <c r="AO237" s="506"/>
      <c r="AP237" s="506"/>
      <c r="AQ237" s="506"/>
      <c r="AR237" s="506"/>
      <c r="AS237" s="506"/>
      <c r="AT237" s="506"/>
      <c r="AU237" s="506"/>
      <c r="AV237" s="506"/>
      <c r="AW237" s="506"/>
      <c r="AX237" s="506"/>
      <c r="AY237" s="506"/>
      <c r="AZ237" s="506"/>
      <c r="BA237" s="506"/>
      <c r="BB237" s="506"/>
      <c r="BC237" s="506"/>
      <c r="BD237" s="506"/>
      <c r="BE237" s="506"/>
      <c r="BF237" s="506"/>
      <c r="BG237" s="506"/>
      <c r="BH237" s="506"/>
      <c r="BI237" s="506"/>
      <c r="BJ237" s="506"/>
      <c r="BK237" s="506"/>
      <c r="BL237" s="506"/>
      <c r="BM237" s="506"/>
      <c r="BN237" s="506"/>
      <c r="BO237" s="506"/>
      <c r="BP237" s="506"/>
      <c r="BQ237" s="506"/>
      <c r="BR237" s="506"/>
      <c r="BS237" s="506"/>
      <c r="BT237" s="506"/>
      <c r="BU237" s="506"/>
      <c r="BV237" s="506"/>
      <c r="BW237" s="506"/>
      <c r="BX237" s="506"/>
      <c r="BY237" s="506"/>
      <c r="BZ237" s="506"/>
      <c r="CA237" s="506"/>
      <c r="CB237" s="506"/>
      <c r="CC237" s="506"/>
      <c r="CD237" s="506"/>
      <c r="CE237" s="506"/>
      <c r="CF237" s="506"/>
      <c r="CG237" s="506"/>
      <c r="CH237" s="506"/>
      <c r="CI237" s="506"/>
      <c r="CJ237" s="506"/>
      <c r="CK237" s="506"/>
      <c r="CL237" s="506"/>
      <c r="CM237" s="506"/>
      <c r="CN237" s="506"/>
      <c r="CO237" s="506"/>
      <c r="CP237" s="506"/>
      <c r="CQ237" s="506"/>
      <c r="CR237" s="506"/>
      <c r="CS237" s="506"/>
      <c r="CT237" s="506"/>
      <c r="CU237" s="506"/>
      <c r="CV237" s="506"/>
      <c r="CW237" s="506"/>
      <c r="CX237" s="506"/>
      <c r="CY237" s="506"/>
      <c r="CZ237" s="506"/>
      <c r="DA237" s="506"/>
      <c r="DB237" s="506"/>
      <c r="DC237" s="506"/>
      <c r="DD237" s="506"/>
      <c r="DE237" s="506"/>
      <c r="DF237" s="506"/>
      <c r="DG237" s="506"/>
      <c r="DH237" s="506"/>
      <c r="DI237" s="506"/>
      <c r="DJ237" s="506"/>
      <c r="DK237" s="506"/>
      <c r="DL237" s="506"/>
      <c r="DM237" s="506"/>
      <c r="DN237" s="506"/>
      <c r="DO237" s="506"/>
      <c r="DP237" s="506"/>
      <c r="DQ237" s="506"/>
      <c r="DR237" s="506"/>
      <c r="DS237" s="506"/>
      <c r="DT237" s="506"/>
      <c r="DU237" s="506"/>
      <c r="DV237" s="506"/>
      <c r="DW237" s="506"/>
      <c r="DX237" s="506"/>
      <c r="DY237" s="506"/>
      <c r="DZ237" s="506"/>
      <c r="EA237" s="506"/>
      <c r="EB237" s="506"/>
      <c r="EC237" s="506"/>
      <c r="ED237" s="506"/>
      <c r="EE237" s="506"/>
      <c r="EF237" s="506"/>
      <c r="EG237" s="506"/>
      <c r="EH237" s="506"/>
      <c r="EI237" s="506"/>
    </row>
    <row r="238" spans="1:139" x14ac:dyDescent="0.25">
      <c r="A238" s="505"/>
      <c r="B238" s="496"/>
      <c r="C238" s="496"/>
      <c r="D238" s="496"/>
      <c r="E238" s="506"/>
      <c r="G238" s="506"/>
      <c r="H238" s="506"/>
      <c r="I238" s="506"/>
      <c r="J238" s="506"/>
      <c r="K238" s="506"/>
      <c r="L238" s="506"/>
      <c r="M238" s="506"/>
      <c r="N238" s="506"/>
      <c r="O238" s="506"/>
      <c r="P238" s="506"/>
      <c r="Q238" s="506"/>
      <c r="R238" s="506"/>
      <c r="S238" s="506"/>
      <c r="T238" s="506"/>
      <c r="U238" s="506"/>
      <c r="V238" s="506"/>
      <c r="W238" s="506"/>
      <c r="X238" s="506"/>
      <c r="Y238" s="506"/>
      <c r="Z238" s="506"/>
      <c r="AA238" s="506"/>
      <c r="AB238" s="506"/>
      <c r="AC238" s="506"/>
      <c r="AD238" s="506"/>
      <c r="AE238" s="506"/>
      <c r="AF238" s="506"/>
      <c r="AG238" s="506"/>
      <c r="AH238" s="506"/>
      <c r="AI238" s="506"/>
      <c r="AJ238" s="506"/>
      <c r="AK238" s="506"/>
      <c r="AL238" s="506"/>
      <c r="AM238" s="506"/>
      <c r="AN238" s="506"/>
      <c r="AO238" s="506"/>
      <c r="AP238" s="506"/>
      <c r="AQ238" s="506"/>
      <c r="AR238" s="506"/>
      <c r="AS238" s="506"/>
      <c r="AT238" s="506"/>
      <c r="AU238" s="506"/>
      <c r="AV238" s="506"/>
      <c r="AW238" s="506"/>
      <c r="AX238" s="506"/>
      <c r="AY238" s="506"/>
      <c r="AZ238" s="506"/>
      <c r="BA238" s="506"/>
      <c r="BB238" s="506"/>
      <c r="BC238" s="506"/>
      <c r="BD238" s="506"/>
      <c r="BE238" s="506"/>
      <c r="BF238" s="506"/>
      <c r="BG238" s="506"/>
      <c r="BH238" s="506"/>
      <c r="BI238" s="506"/>
      <c r="BJ238" s="506"/>
      <c r="BK238" s="506"/>
      <c r="BL238" s="506"/>
      <c r="BM238" s="506"/>
      <c r="BN238" s="506"/>
      <c r="BO238" s="506"/>
      <c r="BP238" s="506"/>
      <c r="BQ238" s="506"/>
      <c r="BR238" s="506"/>
      <c r="BS238" s="506"/>
      <c r="BT238" s="506"/>
      <c r="BU238" s="506"/>
      <c r="BV238" s="506"/>
      <c r="BW238" s="506"/>
      <c r="BX238" s="506"/>
      <c r="BY238" s="506"/>
      <c r="BZ238" s="506"/>
      <c r="CA238" s="506"/>
      <c r="CB238" s="506"/>
      <c r="CC238" s="506"/>
      <c r="CD238" s="506"/>
      <c r="CE238" s="506"/>
      <c r="CF238" s="506"/>
      <c r="CG238" s="506"/>
      <c r="CH238" s="506"/>
      <c r="CI238" s="506"/>
      <c r="CJ238" s="506"/>
      <c r="CK238" s="506"/>
      <c r="CL238" s="506"/>
      <c r="CM238" s="506"/>
      <c r="CN238" s="506"/>
      <c r="CO238" s="506"/>
      <c r="CP238" s="506"/>
      <c r="CQ238" s="506"/>
      <c r="CR238" s="506"/>
      <c r="CS238" s="506"/>
      <c r="CT238" s="506"/>
      <c r="CU238" s="506"/>
      <c r="CV238" s="506"/>
      <c r="CW238" s="506"/>
      <c r="CX238" s="506"/>
      <c r="CY238" s="506"/>
      <c r="CZ238" s="506"/>
      <c r="DA238" s="506"/>
      <c r="DB238" s="506"/>
      <c r="DC238" s="506"/>
      <c r="DD238" s="506"/>
      <c r="DE238" s="506"/>
      <c r="DF238" s="506"/>
      <c r="DG238" s="506"/>
      <c r="DH238" s="506"/>
      <c r="DI238" s="506"/>
      <c r="DJ238" s="506"/>
      <c r="DK238" s="506"/>
      <c r="DL238" s="506"/>
      <c r="DM238" s="506"/>
      <c r="DN238" s="506"/>
      <c r="DO238" s="506"/>
      <c r="DP238" s="506"/>
      <c r="DQ238" s="506"/>
      <c r="DR238" s="506"/>
      <c r="DS238" s="506"/>
      <c r="DT238" s="506"/>
      <c r="DU238" s="506"/>
      <c r="DV238" s="506"/>
      <c r="DW238" s="506"/>
      <c r="DX238" s="506"/>
      <c r="DY238" s="506"/>
      <c r="DZ238" s="506"/>
      <c r="EA238" s="506"/>
      <c r="EB238" s="506"/>
      <c r="EC238" s="506"/>
      <c r="ED238" s="506"/>
      <c r="EE238" s="506"/>
      <c r="EF238" s="506"/>
      <c r="EG238" s="506"/>
      <c r="EH238" s="506"/>
      <c r="EI238" s="506"/>
    </row>
    <row r="239" spans="1:139" x14ac:dyDescent="0.25">
      <c r="A239" s="505"/>
      <c r="B239" s="496"/>
      <c r="C239" s="496"/>
      <c r="D239" s="496"/>
      <c r="E239" s="506"/>
      <c r="G239" s="506"/>
      <c r="H239" s="506"/>
      <c r="I239" s="506"/>
      <c r="J239" s="506"/>
      <c r="K239" s="506"/>
      <c r="L239" s="506"/>
      <c r="M239" s="506"/>
      <c r="N239" s="506"/>
      <c r="O239" s="506"/>
      <c r="P239" s="506"/>
      <c r="Q239" s="506"/>
      <c r="R239" s="506"/>
      <c r="S239" s="506"/>
      <c r="T239" s="506"/>
      <c r="U239" s="506"/>
      <c r="V239" s="506"/>
      <c r="W239" s="506"/>
      <c r="X239" s="506"/>
      <c r="Y239" s="506"/>
      <c r="Z239" s="506"/>
      <c r="AA239" s="506"/>
      <c r="AB239" s="506"/>
      <c r="AC239" s="506"/>
      <c r="AD239" s="506"/>
      <c r="AE239" s="506"/>
      <c r="AF239" s="506"/>
      <c r="AG239" s="506"/>
      <c r="AH239" s="506"/>
      <c r="AI239" s="506"/>
      <c r="AJ239" s="506"/>
      <c r="AK239" s="506"/>
      <c r="AL239" s="506"/>
      <c r="AM239" s="506"/>
      <c r="AN239" s="506"/>
      <c r="AO239" s="506"/>
      <c r="AP239" s="506"/>
      <c r="AQ239" s="506"/>
      <c r="AR239" s="506"/>
      <c r="AS239" s="506"/>
      <c r="AT239" s="506"/>
      <c r="AU239" s="506"/>
      <c r="AV239" s="506"/>
      <c r="AW239" s="506"/>
      <c r="AX239" s="506"/>
      <c r="AY239" s="506"/>
      <c r="AZ239" s="506"/>
      <c r="BA239" s="506"/>
      <c r="BB239" s="506"/>
      <c r="BC239" s="506"/>
      <c r="BD239" s="506"/>
      <c r="BE239" s="506"/>
      <c r="BF239" s="506"/>
      <c r="BG239" s="506"/>
      <c r="BH239" s="506"/>
      <c r="BI239" s="506"/>
      <c r="BJ239" s="506"/>
      <c r="BK239" s="506"/>
      <c r="BL239" s="506"/>
      <c r="BM239" s="506"/>
      <c r="BN239" s="506"/>
      <c r="BO239" s="506"/>
      <c r="BP239" s="506"/>
      <c r="BQ239" s="506"/>
      <c r="BR239" s="506"/>
      <c r="BS239" s="506"/>
      <c r="BT239" s="506"/>
      <c r="BU239" s="506"/>
      <c r="BV239" s="506"/>
      <c r="BW239" s="506"/>
      <c r="BX239" s="506"/>
      <c r="BY239" s="506"/>
      <c r="BZ239" s="506"/>
      <c r="CA239" s="506"/>
      <c r="CB239" s="506"/>
      <c r="CC239" s="506"/>
      <c r="CD239" s="506"/>
      <c r="CE239" s="506"/>
      <c r="CF239" s="506"/>
      <c r="CG239" s="506"/>
      <c r="CH239" s="506"/>
      <c r="CI239" s="506"/>
      <c r="CJ239" s="506"/>
      <c r="CK239" s="506"/>
      <c r="CL239" s="506"/>
      <c r="CM239" s="506"/>
      <c r="CN239" s="506"/>
      <c r="CO239" s="506"/>
      <c r="CP239" s="506"/>
      <c r="CQ239" s="506"/>
      <c r="CR239" s="506"/>
      <c r="CS239" s="506"/>
      <c r="CT239" s="506"/>
      <c r="CU239" s="506"/>
      <c r="CV239" s="506"/>
      <c r="CW239" s="506"/>
      <c r="CX239" s="506"/>
      <c r="CY239" s="506"/>
      <c r="CZ239" s="506"/>
      <c r="DA239" s="506"/>
      <c r="DB239" s="506"/>
      <c r="DC239" s="506"/>
      <c r="DD239" s="506"/>
      <c r="DE239" s="506"/>
      <c r="DF239" s="506"/>
      <c r="DG239" s="506"/>
      <c r="DH239" s="506"/>
      <c r="DI239" s="506"/>
      <c r="DJ239" s="506"/>
      <c r="DK239" s="506"/>
      <c r="DL239" s="506"/>
      <c r="DM239" s="506"/>
      <c r="DN239" s="506"/>
      <c r="DO239" s="506"/>
      <c r="DP239" s="506"/>
      <c r="DQ239" s="506"/>
      <c r="DR239" s="506"/>
      <c r="DS239" s="506"/>
      <c r="DT239" s="506"/>
      <c r="DU239" s="506"/>
      <c r="DV239" s="506"/>
      <c r="DW239" s="506"/>
      <c r="DX239" s="506"/>
      <c r="DY239" s="506"/>
      <c r="DZ239" s="506"/>
      <c r="EA239" s="506"/>
      <c r="EB239" s="506"/>
      <c r="EC239" s="506"/>
      <c r="ED239" s="506"/>
      <c r="EE239" s="506"/>
      <c r="EF239" s="506"/>
      <c r="EG239" s="506"/>
      <c r="EH239" s="506"/>
      <c r="EI239" s="506"/>
    </row>
    <row r="240" spans="1:139" x14ac:dyDescent="0.25">
      <c r="A240" s="505"/>
      <c r="B240" s="496"/>
      <c r="C240" s="496"/>
      <c r="D240" s="496"/>
      <c r="E240" s="506"/>
      <c r="G240" s="506"/>
      <c r="H240" s="506"/>
      <c r="I240" s="506"/>
      <c r="J240" s="506"/>
      <c r="K240" s="506"/>
      <c r="L240" s="506"/>
      <c r="M240" s="506"/>
      <c r="N240" s="506"/>
      <c r="O240" s="506"/>
      <c r="P240" s="506"/>
      <c r="Q240" s="506"/>
      <c r="R240" s="506"/>
      <c r="S240" s="506"/>
      <c r="T240" s="506"/>
      <c r="U240" s="506"/>
      <c r="V240" s="506"/>
      <c r="W240" s="506"/>
      <c r="X240" s="506"/>
      <c r="Y240" s="506"/>
      <c r="Z240" s="506"/>
      <c r="AA240" s="506"/>
      <c r="AB240" s="506"/>
      <c r="AC240" s="506"/>
      <c r="AD240" s="506"/>
      <c r="AE240" s="506"/>
      <c r="AF240" s="506"/>
      <c r="AG240" s="506"/>
      <c r="AH240" s="506"/>
      <c r="AI240" s="506"/>
      <c r="AJ240" s="506"/>
      <c r="AK240" s="506"/>
      <c r="AL240" s="506"/>
      <c r="AM240" s="506"/>
      <c r="AN240" s="506"/>
      <c r="AO240" s="506"/>
      <c r="AP240" s="506"/>
      <c r="AQ240" s="506"/>
      <c r="AR240" s="506"/>
      <c r="AS240" s="506"/>
      <c r="AT240" s="506"/>
      <c r="AU240" s="506"/>
      <c r="AV240" s="506"/>
      <c r="AW240" s="506"/>
      <c r="AX240" s="506"/>
      <c r="AY240" s="506"/>
      <c r="AZ240" s="506"/>
      <c r="BA240" s="506"/>
      <c r="BB240" s="506"/>
      <c r="BC240" s="506"/>
      <c r="BD240" s="506"/>
      <c r="BE240" s="506"/>
      <c r="BF240" s="506"/>
      <c r="BG240" s="506"/>
      <c r="BH240" s="506"/>
      <c r="BI240" s="506"/>
      <c r="BJ240" s="506"/>
      <c r="BK240" s="506"/>
      <c r="BL240" s="506"/>
      <c r="BM240" s="506"/>
      <c r="BN240" s="506"/>
      <c r="BO240" s="506"/>
      <c r="BP240" s="506"/>
      <c r="BQ240" s="506"/>
      <c r="BR240" s="506"/>
      <c r="BS240" s="506"/>
      <c r="BT240" s="506"/>
      <c r="BU240" s="506"/>
      <c r="BV240" s="506"/>
      <c r="BW240" s="506"/>
      <c r="BX240" s="506"/>
      <c r="BY240" s="506"/>
      <c r="BZ240" s="506"/>
      <c r="CA240" s="506"/>
      <c r="CB240" s="506"/>
      <c r="CC240" s="506"/>
      <c r="CD240" s="506"/>
      <c r="CE240" s="506"/>
      <c r="CF240" s="506"/>
      <c r="CG240" s="506"/>
      <c r="CH240" s="506"/>
      <c r="CI240" s="506"/>
      <c r="CJ240" s="506"/>
      <c r="CK240" s="506"/>
      <c r="CL240" s="506"/>
      <c r="CM240" s="506"/>
      <c r="CN240" s="506"/>
      <c r="CO240" s="506"/>
      <c r="CP240" s="506"/>
      <c r="CQ240" s="506"/>
      <c r="CR240" s="506"/>
      <c r="CS240" s="506"/>
      <c r="CT240" s="506"/>
      <c r="CU240" s="506"/>
      <c r="CV240" s="506"/>
      <c r="CW240" s="506"/>
      <c r="CX240" s="506"/>
      <c r="CY240" s="506"/>
      <c r="CZ240" s="506"/>
      <c r="DA240" s="506"/>
      <c r="DB240" s="506"/>
      <c r="DC240" s="506"/>
      <c r="DD240" s="506"/>
      <c r="DE240" s="506"/>
      <c r="DF240" s="506"/>
      <c r="DG240" s="506"/>
      <c r="DH240" s="506"/>
      <c r="DI240" s="506"/>
      <c r="DJ240" s="506"/>
      <c r="DK240" s="506"/>
      <c r="DL240" s="506"/>
      <c r="DM240" s="506"/>
      <c r="DN240" s="506"/>
      <c r="DO240" s="506"/>
      <c r="DP240" s="506"/>
      <c r="DQ240" s="506"/>
      <c r="DR240" s="506"/>
      <c r="DS240" s="506"/>
      <c r="DT240" s="506"/>
      <c r="DU240" s="506"/>
      <c r="DV240" s="506"/>
      <c r="DW240" s="506"/>
      <c r="DX240" s="506"/>
      <c r="DY240" s="506"/>
      <c r="DZ240" s="506"/>
      <c r="EA240" s="506"/>
      <c r="EB240" s="506"/>
      <c r="EC240" s="506"/>
      <c r="ED240" s="506"/>
      <c r="EE240" s="506"/>
      <c r="EF240" s="506"/>
      <c r="EG240" s="506"/>
      <c r="EH240" s="506"/>
      <c r="EI240" s="506"/>
    </row>
    <row r="241" spans="1:139" x14ac:dyDescent="0.25">
      <c r="A241" s="505"/>
      <c r="B241" s="496"/>
      <c r="C241" s="496"/>
      <c r="D241" s="496"/>
      <c r="E241" s="506"/>
      <c r="G241" s="506"/>
      <c r="H241" s="506"/>
      <c r="I241" s="506"/>
      <c r="J241" s="506"/>
      <c r="K241" s="506"/>
      <c r="L241" s="506"/>
      <c r="M241" s="506"/>
      <c r="N241" s="506"/>
      <c r="O241" s="506"/>
      <c r="P241" s="506"/>
      <c r="Q241" s="506"/>
      <c r="R241" s="506"/>
      <c r="S241" s="506"/>
      <c r="T241" s="506"/>
      <c r="U241" s="506"/>
      <c r="V241" s="506"/>
      <c r="W241" s="506"/>
      <c r="X241" s="506"/>
      <c r="Y241" s="506"/>
      <c r="Z241" s="506"/>
      <c r="AA241" s="506"/>
      <c r="AB241" s="506"/>
      <c r="AC241" s="506"/>
      <c r="AD241" s="506"/>
      <c r="AE241" s="506"/>
      <c r="AF241" s="506"/>
      <c r="AG241" s="506"/>
      <c r="AH241" s="506"/>
      <c r="AI241" s="506"/>
      <c r="AJ241" s="506"/>
      <c r="AK241" s="506"/>
      <c r="AL241" s="506"/>
      <c r="AM241" s="506"/>
      <c r="AN241" s="506"/>
      <c r="AO241" s="506"/>
      <c r="AP241" s="506"/>
      <c r="AQ241" s="506"/>
      <c r="AR241" s="506"/>
      <c r="AS241" s="506"/>
      <c r="AT241" s="506"/>
      <c r="AU241" s="506"/>
      <c r="AV241" s="506"/>
      <c r="AW241" s="506"/>
      <c r="AX241" s="506"/>
      <c r="AY241" s="506"/>
      <c r="AZ241" s="506"/>
      <c r="BA241" s="506"/>
      <c r="BB241" s="506"/>
      <c r="BC241" s="506"/>
      <c r="BD241" s="506"/>
      <c r="BE241" s="506"/>
      <c r="BF241" s="506"/>
      <c r="BG241" s="506"/>
      <c r="BH241" s="506"/>
      <c r="BI241" s="506"/>
      <c r="BJ241" s="506"/>
      <c r="BK241" s="506"/>
      <c r="BL241" s="506"/>
      <c r="BM241" s="506"/>
      <c r="BN241" s="506"/>
      <c r="BO241" s="506"/>
      <c r="BP241" s="506"/>
      <c r="BQ241" s="506"/>
      <c r="BR241" s="506"/>
      <c r="BS241" s="506"/>
      <c r="BT241" s="506"/>
      <c r="BU241" s="506"/>
      <c r="BV241" s="506"/>
      <c r="BW241" s="506"/>
      <c r="BX241" s="506"/>
      <c r="BY241" s="506"/>
      <c r="BZ241" s="506"/>
      <c r="CA241" s="506"/>
      <c r="CB241" s="506"/>
      <c r="CC241" s="506"/>
      <c r="CD241" s="506"/>
      <c r="CE241" s="506"/>
      <c r="CF241" s="506"/>
      <c r="CG241" s="506"/>
      <c r="CH241" s="506"/>
      <c r="CI241" s="506"/>
      <c r="CJ241" s="506"/>
      <c r="CK241" s="506"/>
      <c r="CL241" s="506"/>
      <c r="CM241" s="506"/>
      <c r="CN241" s="506"/>
      <c r="CO241" s="506"/>
      <c r="CP241" s="506"/>
      <c r="CQ241" s="506"/>
      <c r="CR241" s="506"/>
      <c r="CS241" s="506"/>
      <c r="CT241" s="506"/>
      <c r="CU241" s="506"/>
      <c r="CV241" s="506"/>
      <c r="CW241" s="506"/>
      <c r="CX241" s="506"/>
      <c r="CY241" s="506"/>
      <c r="CZ241" s="506"/>
      <c r="DA241" s="506"/>
      <c r="DB241" s="506"/>
      <c r="DC241" s="506"/>
      <c r="DD241" s="506"/>
      <c r="DE241" s="506"/>
      <c r="DF241" s="506"/>
      <c r="DG241" s="506"/>
      <c r="DH241" s="506"/>
      <c r="DI241" s="506"/>
      <c r="DJ241" s="506"/>
      <c r="DK241" s="506"/>
      <c r="DL241" s="506"/>
      <c r="DM241" s="506"/>
      <c r="DN241" s="506"/>
      <c r="DO241" s="506"/>
      <c r="DP241" s="506"/>
      <c r="DQ241" s="506"/>
      <c r="DR241" s="506"/>
      <c r="DS241" s="506"/>
      <c r="DT241" s="506"/>
      <c r="DU241" s="506"/>
      <c r="DV241" s="506"/>
      <c r="DW241" s="506"/>
      <c r="DX241" s="506"/>
      <c r="DY241" s="506"/>
      <c r="DZ241" s="506"/>
      <c r="EA241" s="506"/>
      <c r="EB241" s="506"/>
      <c r="EC241" s="506"/>
      <c r="ED241" s="506"/>
      <c r="EE241" s="506"/>
      <c r="EF241" s="506"/>
      <c r="EG241" s="506"/>
      <c r="EH241" s="506"/>
      <c r="EI241" s="506"/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workbookViewId="0">
      <selection activeCell="D7" sqref="D7"/>
    </sheetView>
  </sheetViews>
  <sheetFormatPr defaultRowHeight="15" x14ac:dyDescent="0.25"/>
  <cols>
    <col min="1" max="1" width="28" customWidth="1"/>
    <col min="2" max="2" width="12.7109375" bestFit="1" customWidth="1"/>
    <col min="3" max="3" width="12.5703125" bestFit="1" customWidth="1"/>
    <col min="4" max="5" width="12.7109375" bestFit="1" customWidth="1"/>
    <col min="6" max="6" width="11.85546875" bestFit="1" customWidth="1"/>
    <col min="7" max="11" width="13.140625" bestFit="1" customWidth="1"/>
  </cols>
  <sheetData>
    <row r="1" spans="1:12" x14ac:dyDescent="0.25">
      <c r="B1" s="441">
        <v>2004</v>
      </c>
      <c r="C1" s="441">
        <v>2005</v>
      </c>
      <c r="D1" s="441">
        <v>2006</v>
      </c>
      <c r="E1" s="441">
        <v>2007</v>
      </c>
      <c r="F1" s="441">
        <v>2008</v>
      </c>
      <c r="G1" s="441">
        <v>2009</v>
      </c>
      <c r="H1" s="441">
        <v>2010</v>
      </c>
      <c r="I1" s="441">
        <v>2011</v>
      </c>
      <c r="J1" s="441">
        <v>2012</v>
      </c>
      <c r="K1" s="441">
        <v>2013</v>
      </c>
    </row>
    <row r="2" spans="1:12" x14ac:dyDescent="0.25">
      <c r="A2" s="117" t="s">
        <v>293</v>
      </c>
      <c r="B2" s="442">
        <v>1719548.6701462227</v>
      </c>
      <c r="C2" s="442">
        <v>7278892.7554510338</v>
      </c>
      <c r="D2" s="442">
        <v>8149821.8728056476</v>
      </c>
      <c r="E2" s="442">
        <v>8573602.3267760891</v>
      </c>
      <c r="F2" s="442">
        <v>8151000.8502557287</v>
      </c>
      <c r="G2" s="442">
        <v>4133512.012924558</v>
      </c>
      <c r="H2" s="442">
        <v>6396709.1518253908</v>
      </c>
      <c r="I2" s="442">
        <v>7863313.7512105973</v>
      </c>
      <c r="J2" s="442">
        <v>7192810.9358482007</v>
      </c>
      <c r="K2" s="442">
        <v>8483496.6273726039</v>
      </c>
    </row>
    <row r="3" spans="1:12" x14ac:dyDescent="0.25">
      <c r="A3" s="117" t="s">
        <v>289</v>
      </c>
      <c r="B3" s="443">
        <v>-253125.58205536724</v>
      </c>
      <c r="C3" s="442">
        <v>407053.1007103498</v>
      </c>
      <c r="D3" s="442">
        <v>1257167.5072694679</v>
      </c>
      <c r="E3" s="442">
        <v>1462713.6314147252</v>
      </c>
      <c r="F3" s="442">
        <v>742930.5579897759</v>
      </c>
      <c r="G3" s="442">
        <v>566835.19200000004</v>
      </c>
      <c r="H3" s="442">
        <v>657586.96200000006</v>
      </c>
      <c r="I3" s="442">
        <v>1229559.4299600008</v>
      </c>
      <c r="J3" s="442">
        <v>508365.13124999974</v>
      </c>
      <c r="K3" s="442">
        <v>1103432.3631099996</v>
      </c>
      <c r="L3" s="216"/>
    </row>
    <row r="4" spans="1:12" x14ac:dyDescent="0.25">
      <c r="A4" s="117" t="s">
        <v>292</v>
      </c>
      <c r="B4" s="442">
        <v>650412.88969660783</v>
      </c>
      <c r="C4" s="442">
        <v>1258145.1806413063</v>
      </c>
      <c r="D4" s="442">
        <v>2357731.2161256052</v>
      </c>
      <c r="E4" s="442">
        <v>2189710.5200491278</v>
      </c>
      <c r="F4" s="442">
        <v>1519081.2365730596</v>
      </c>
      <c r="G4" s="442">
        <v>1322151.3940000001</v>
      </c>
      <c r="H4" s="442">
        <v>1216997.5660000001</v>
      </c>
      <c r="I4" s="442">
        <v>2054467.8877400006</v>
      </c>
      <c r="J4" s="442">
        <v>960902.76929999969</v>
      </c>
      <c r="K4" s="442">
        <v>962061.72851999989</v>
      </c>
    </row>
    <row r="7" spans="1:12" x14ac:dyDescent="0.25">
      <c r="D7" s="158" t="s">
        <v>290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workbookViewId="0">
      <selection activeCell="C6" sqref="C6"/>
    </sheetView>
  </sheetViews>
  <sheetFormatPr defaultRowHeight="15" x14ac:dyDescent="0.25"/>
  <cols>
    <col min="1" max="1" width="28" style="60" customWidth="1"/>
    <col min="2" max="2" width="12.7109375" style="60" bestFit="1" customWidth="1"/>
    <col min="3" max="3" width="12.5703125" style="60" bestFit="1" customWidth="1"/>
    <col min="4" max="5" width="12.7109375" style="60" bestFit="1" customWidth="1"/>
    <col min="6" max="6" width="11.85546875" style="60" bestFit="1" customWidth="1"/>
    <col min="7" max="11" width="13.140625" style="60" bestFit="1" customWidth="1"/>
    <col min="12" max="16384" width="9.140625" style="60"/>
  </cols>
  <sheetData>
    <row r="1" spans="1:12" x14ac:dyDescent="0.25">
      <c r="B1" s="441">
        <v>2004</v>
      </c>
      <c r="C1" s="441">
        <v>2005</v>
      </c>
      <c r="D1" s="441">
        <v>2006</v>
      </c>
      <c r="E1" s="441">
        <v>2007</v>
      </c>
      <c r="F1" s="441">
        <v>2008</v>
      </c>
      <c r="G1" s="441">
        <v>2009</v>
      </c>
      <c r="H1" s="441">
        <v>2010</v>
      </c>
      <c r="I1" s="441">
        <v>2011</v>
      </c>
      <c r="J1" s="441">
        <v>2012</v>
      </c>
      <c r="K1" s="441">
        <v>2013</v>
      </c>
    </row>
    <row r="2" spans="1:12" x14ac:dyDescent="0.25">
      <c r="A2" s="117" t="s">
        <v>293</v>
      </c>
      <c r="B2" s="222">
        <v>4957710.8949669721</v>
      </c>
      <c r="C2" s="222">
        <v>5555858.7683877656</v>
      </c>
      <c r="D2" s="222">
        <v>7690261.1053339299</v>
      </c>
      <c r="E2" s="222">
        <v>8931347.0332278032</v>
      </c>
      <c r="F2" s="222">
        <v>9055957.0774491467</v>
      </c>
      <c r="G2" s="222">
        <v>4899141.698418444</v>
      </c>
      <c r="H2" s="222">
        <v>6493544.6501236521</v>
      </c>
      <c r="I2" s="222">
        <v>6641057.3046497852</v>
      </c>
      <c r="J2" s="222">
        <v>6622747.6961961864</v>
      </c>
      <c r="K2" s="222">
        <v>7582153.307844311</v>
      </c>
    </row>
    <row r="3" spans="1:12" x14ac:dyDescent="0.25">
      <c r="A3" s="117" t="s">
        <v>289</v>
      </c>
      <c r="B3" s="222">
        <v>-543234.98609174835</v>
      </c>
      <c r="C3" s="222">
        <v>136391.0375755167</v>
      </c>
      <c r="D3" s="222">
        <v>445044.48888003791</v>
      </c>
      <c r="E3" s="222">
        <v>603322.35281816358</v>
      </c>
      <c r="F3" s="222">
        <v>429148.00929429731</v>
      </c>
      <c r="G3" s="222">
        <v>238034.59299999999</v>
      </c>
      <c r="H3" s="222">
        <v>258775.43799999999</v>
      </c>
      <c r="I3" s="222">
        <v>323395.39548999979</v>
      </c>
      <c r="J3" s="222">
        <v>-30229.236749999971</v>
      </c>
      <c r="K3" s="222">
        <v>900777.5020199999</v>
      </c>
      <c r="L3" s="216"/>
    </row>
    <row r="4" spans="1:12" x14ac:dyDescent="0.25">
      <c r="A4" s="117" t="s">
        <v>292</v>
      </c>
      <c r="B4" s="222">
        <v>362627.05998141097</v>
      </c>
      <c r="C4" s="222">
        <v>1008727.2255858731</v>
      </c>
      <c r="D4" s="222">
        <v>1400141.7814180448</v>
      </c>
      <c r="E4" s="222">
        <v>1039899.4356369913</v>
      </c>
      <c r="F4" s="222">
        <v>963777.84249485505</v>
      </c>
      <c r="G4" s="222">
        <v>701247.25199999998</v>
      </c>
      <c r="H4" s="222">
        <v>456004.96100000001</v>
      </c>
      <c r="I4" s="222">
        <v>665819.82711999991</v>
      </c>
      <c r="J4" s="222">
        <v>91212.82332000004</v>
      </c>
      <c r="K4" s="222">
        <v>846981.76529999985</v>
      </c>
    </row>
    <row r="6" spans="1:12" x14ac:dyDescent="0.25">
      <c r="C6" s="158" t="s">
        <v>291</v>
      </c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workbookViewId="0">
      <selection activeCell="C7" sqref="C7"/>
    </sheetView>
  </sheetViews>
  <sheetFormatPr defaultRowHeight="15" x14ac:dyDescent="0.25"/>
  <cols>
    <col min="1" max="1" width="28" style="60" customWidth="1"/>
    <col min="2" max="2" width="12.7109375" style="60" bestFit="1" customWidth="1"/>
    <col min="3" max="3" width="12.5703125" style="60" bestFit="1" customWidth="1"/>
    <col min="4" max="5" width="12.7109375" style="60" bestFit="1" customWidth="1"/>
    <col min="6" max="6" width="11.85546875" style="60" bestFit="1" customWidth="1"/>
    <col min="7" max="11" width="13.140625" style="60" bestFit="1" customWidth="1"/>
    <col min="12" max="16384" width="9.140625" style="60"/>
  </cols>
  <sheetData>
    <row r="1" spans="1:12" x14ac:dyDescent="0.25">
      <c r="B1" s="441">
        <v>2004</v>
      </c>
      <c r="C1" s="441">
        <v>2005</v>
      </c>
      <c r="D1" s="441">
        <v>2006</v>
      </c>
      <c r="E1" s="441">
        <v>2007</v>
      </c>
      <c r="F1" s="441">
        <v>2008</v>
      </c>
      <c r="G1" s="441">
        <v>2009</v>
      </c>
      <c r="H1" s="441">
        <v>2010</v>
      </c>
      <c r="I1" s="441">
        <v>2011</v>
      </c>
      <c r="J1" s="441">
        <v>2012</v>
      </c>
      <c r="K1" s="441">
        <v>2013</v>
      </c>
    </row>
    <row r="2" spans="1:12" x14ac:dyDescent="0.25">
      <c r="A2" s="117" t="s">
        <v>293</v>
      </c>
      <c r="B2" s="222">
        <v>1171956.7608949079</v>
      </c>
      <c r="C2" s="222">
        <v>1344527.0297732854</v>
      </c>
      <c r="D2" s="222">
        <v>1599045.7678955058</v>
      </c>
      <c r="E2" s="222">
        <v>1848281.2355125146</v>
      </c>
      <c r="F2" s="222">
        <v>2087372.2460461049</v>
      </c>
      <c r="G2" s="222">
        <v>1582170.8174100001</v>
      </c>
      <c r="H2" s="222">
        <v>1659230.0023400006</v>
      </c>
      <c r="I2" s="222">
        <v>1659720.1398100003</v>
      </c>
      <c r="J2" s="222">
        <v>1674499.8989355101</v>
      </c>
      <c r="K2" s="222">
        <v>2047182.0522500004</v>
      </c>
    </row>
    <row r="3" spans="1:12" x14ac:dyDescent="0.25">
      <c r="A3" s="117" t="s">
        <v>289</v>
      </c>
      <c r="B3" s="222">
        <v>55159.822113788781</v>
      </c>
      <c r="C3" s="222">
        <v>98883.123979286975</v>
      </c>
      <c r="D3" s="222">
        <v>115078.08524198378</v>
      </c>
      <c r="E3" s="222">
        <v>144841.16885746532</v>
      </c>
      <c r="F3" s="222">
        <v>156354.32765717321</v>
      </c>
      <c r="G3" s="222">
        <v>115486.02</v>
      </c>
      <c r="H3" s="222">
        <v>99735.745999999999</v>
      </c>
      <c r="I3" s="222">
        <v>83560.782479999994</v>
      </c>
      <c r="J3" s="222">
        <v>39590.37401</v>
      </c>
      <c r="K3" s="222">
        <v>152988.88695999995</v>
      </c>
      <c r="L3" s="216"/>
    </row>
    <row r="4" spans="1:12" x14ac:dyDescent="0.25">
      <c r="A4" s="117" t="s">
        <v>292</v>
      </c>
      <c r="B4" s="222">
        <v>226905.15836818697</v>
      </c>
      <c r="C4" s="222">
        <v>264620.36091747985</v>
      </c>
      <c r="D4" s="222">
        <v>296449.65796986001</v>
      </c>
      <c r="E4" s="222">
        <v>227751.98579300274</v>
      </c>
      <c r="F4" s="222">
        <v>257813.66032662816</v>
      </c>
      <c r="G4" s="222">
        <v>202354.95699999999</v>
      </c>
      <c r="H4" s="222">
        <v>136365.48699999999</v>
      </c>
      <c r="I4" s="222">
        <v>147432.27280999999</v>
      </c>
      <c r="J4" s="222">
        <v>61521.62513</v>
      </c>
      <c r="K4" s="222">
        <v>152774.46600999992</v>
      </c>
    </row>
    <row r="7" spans="1:12" x14ac:dyDescent="0.25">
      <c r="C7" s="158" t="s">
        <v>295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sqref="A1:K1"/>
    </sheetView>
  </sheetViews>
  <sheetFormatPr defaultRowHeight="15" x14ac:dyDescent="0.25"/>
  <cols>
    <col min="1" max="1" width="39.140625" style="60" customWidth="1"/>
    <col min="2" max="16384" width="9.140625" style="60"/>
  </cols>
  <sheetData>
    <row r="1" spans="1:11" x14ac:dyDescent="0.25">
      <c r="A1" s="584" t="s">
        <v>409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</row>
    <row r="2" spans="1:11" x14ac:dyDescent="0.25">
      <c r="A2" s="291"/>
      <c r="B2" s="273"/>
      <c r="C2" s="585" t="s">
        <v>393</v>
      </c>
      <c r="D2" s="585"/>
      <c r="E2" s="585"/>
      <c r="F2" s="586"/>
      <c r="G2" s="585" t="s">
        <v>394</v>
      </c>
      <c r="H2" s="587"/>
      <c r="I2" s="587"/>
      <c r="J2" s="587"/>
      <c r="K2" s="587"/>
    </row>
    <row r="3" spans="1:11" x14ac:dyDescent="0.25">
      <c r="A3" s="273"/>
      <c r="B3" s="275" t="s">
        <v>395</v>
      </c>
      <c r="C3" s="193">
        <v>2015</v>
      </c>
      <c r="D3" s="193">
        <v>2016</v>
      </c>
      <c r="E3" s="193">
        <v>2017</v>
      </c>
      <c r="F3" s="275">
        <v>2018</v>
      </c>
      <c r="G3" s="193">
        <v>2020</v>
      </c>
      <c r="H3" s="193">
        <v>2030</v>
      </c>
      <c r="I3" s="193">
        <v>2040</v>
      </c>
      <c r="J3" s="193">
        <v>2050</v>
      </c>
      <c r="K3" s="193">
        <v>2064</v>
      </c>
    </row>
    <row r="4" spans="1:11" x14ac:dyDescent="0.25">
      <c r="A4" s="276" t="s">
        <v>410</v>
      </c>
      <c r="B4" s="277">
        <f>SUM(B5:B8)</f>
        <v>38.648516883007773</v>
      </c>
      <c r="C4" s="277">
        <f t="shared" ref="C4:K4" si="0">SUM(C5:C8)</f>
        <v>39.245994466634855</v>
      </c>
      <c r="D4" s="250">
        <f t="shared" si="0"/>
        <v>37.373024394687356</v>
      </c>
      <c r="E4" s="250">
        <f t="shared" si="0"/>
        <v>37.103311161039123</v>
      </c>
      <c r="F4" s="278">
        <f t="shared" si="0"/>
        <v>36.953538157684548</v>
      </c>
      <c r="G4" s="277">
        <f t="shared" si="0"/>
        <v>36.856976630633369</v>
      </c>
      <c r="H4" s="250">
        <f t="shared" si="0"/>
        <v>36.664115934428459</v>
      </c>
      <c r="I4" s="250">
        <f t="shared" si="0"/>
        <v>36.796981367639354</v>
      </c>
      <c r="J4" s="250">
        <f t="shared" si="0"/>
        <v>36.961518343600339</v>
      </c>
      <c r="K4" s="250">
        <f t="shared" si="0"/>
        <v>37.031928506801769</v>
      </c>
    </row>
    <row r="5" spans="1:11" x14ac:dyDescent="0.25">
      <c r="A5" s="292" t="s">
        <v>372</v>
      </c>
      <c r="B5" s="281">
        <v>17.321248248933937</v>
      </c>
      <c r="C5" s="281">
        <v>17.193814151157461</v>
      </c>
      <c r="D5" s="254">
        <v>16.948990179381141</v>
      </c>
      <c r="E5" s="254">
        <v>16.576383431655337</v>
      </c>
      <c r="F5" s="282">
        <v>16.451856510049126</v>
      </c>
      <c r="G5" s="281">
        <v>16.451856510049126</v>
      </c>
      <c r="H5" s="254">
        <v>16.451856510049133</v>
      </c>
      <c r="I5" s="254">
        <v>16.451856510049129</v>
      </c>
      <c r="J5" s="254">
        <v>16.451856510049137</v>
      </c>
      <c r="K5" s="254">
        <v>16.451856510049133</v>
      </c>
    </row>
    <row r="6" spans="1:11" x14ac:dyDescent="0.25">
      <c r="A6" s="292" t="s">
        <v>397</v>
      </c>
      <c r="B6" s="281">
        <v>13.679664478168556</v>
      </c>
      <c r="C6" s="281">
        <v>13.586342780009062</v>
      </c>
      <c r="D6" s="254">
        <v>13.440889744895571</v>
      </c>
      <c r="E6" s="254">
        <v>13.330370647164234</v>
      </c>
      <c r="F6" s="282">
        <v>13.279126963798038</v>
      </c>
      <c r="G6" s="281">
        <v>13.193225017099191</v>
      </c>
      <c r="H6" s="254">
        <v>13.152544866803657</v>
      </c>
      <c r="I6" s="254">
        <v>13.360733979389432</v>
      </c>
      <c r="J6" s="254">
        <v>13.62256236218686</v>
      </c>
      <c r="K6" s="254">
        <v>13.733792241859703</v>
      </c>
    </row>
    <row r="7" spans="1:11" x14ac:dyDescent="0.25">
      <c r="A7" s="292" t="s">
        <v>376</v>
      </c>
      <c r="B7" s="281">
        <v>2.9035709027865471</v>
      </c>
      <c r="C7" s="281">
        <v>3.8095246243402672</v>
      </c>
      <c r="D7" s="254">
        <v>2.4570646071427502</v>
      </c>
      <c r="E7" s="254">
        <v>2.7983616684973631</v>
      </c>
      <c r="F7" s="282">
        <v>2.9278741721647248</v>
      </c>
      <c r="G7" s="281">
        <v>2.9278741721647252</v>
      </c>
      <c r="H7" s="254">
        <v>2.9278741721647243</v>
      </c>
      <c r="I7" s="254">
        <v>2.9278741721647239</v>
      </c>
      <c r="J7" s="254">
        <v>2.9278741721647243</v>
      </c>
      <c r="K7" s="254">
        <v>2.9278741721647239</v>
      </c>
    </row>
    <row r="8" spans="1:11" x14ac:dyDescent="0.25">
      <c r="A8" s="292" t="s">
        <v>374</v>
      </c>
      <c r="B8" s="281">
        <f>SUM(B9:B11)</f>
        <v>4.7440332531187313</v>
      </c>
      <c r="C8" s="281">
        <f t="shared" ref="C8:K8" si="1">SUM(C9:C11)</f>
        <v>4.6563129111280652</v>
      </c>
      <c r="D8" s="254">
        <f t="shared" si="1"/>
        <v>4.5260798632678965</v>
      </c>
      <c r="E8" s="254">
        <f t="shared" si="1"/>
        <v>4.3981954137221901</v>
      </c>
      <c r="F8" s="282">
        <f t="shared" si="1"/>
        <v>4.2946805116726612</v>
      </c>
      <c r="G8" s="281">
        <f t="shared" si="1"/>
        <v>4.2840209313203284</v>
      </c>
      <c r="H8" s="254">
        <f t="shared" si="1"/>
        <v>4.1318403854109471</v>
      </c>
      <c r="I8" s="254">
        <f t="shared" si="1"/>
        <v>4.0565167060360698</v>
      </c>
      <c r="J8" s="254">
        <f t="shared" si="1"/>
        <v>3.959225299199622</v>
      </c>
      <c r="K8" s="254">
        <f t="shared" si="1"/>
        <v>3.9184055827282132</v>
      </c>
    </row>
    <row r="9" spans="1:11" x14ac:dyDescent="0.25">
      <c r="A9" s="293" t="s">
        <v>411</v>
      </c>
      <c r="B9" s="281">
        <v>0.18138539195026521</v>
      </c>
      <c r="C9" s="281">
        <v>0.17826066835511528</v>
      </c>
      <c r="D9" s="254">
        <v>0.17242415244166956</v>
      </c>
      <c r="E9" s="254">
        <v>0.17167688146646382</v>
      </c>
      <c r="F9" s="282">
        <v>0.18563290379204389</v>
      </c>
      <c r="G9" s="281">
        <v>0.19675187723921922</v>
      </c>
      <c r="H9" s="254">
        <v>0.12388278154738779</v>
      </c>
      <c r="I9" s="254">
        <v>9.2968118358085536E-2</v>
      </c>
      <c r="J9" s="254">
        <v>2.4159313190793039E-2</v>
      </c>
      <c r="K9" s="254">
        <v>2.1519003526514099E-4</v>
      </c>
    </row>
    <row r="10" spans="1:11" x14ac:dyDescent="0.25">
      <c r="A10" s="293" t="s">
        <v>412</v>
      </c>
      <c r="B10" s="281">
        <v>0.85410192469843105</v>
      </c>
      <c r="C10" s="281">
        <v>0.80712641816093034</v>
      </c>
      <c r="D10" s="254">
        <v>0.76725336138433842</v>
      </c>
      <c r="E10" s="254">
        <v>0.71705448037691988</v>
      </c>
      <c r="F10" s="282">
        <v>0.69659475588973385</v>
      </c>
      <c r="G10" s="281">
        <v>0.67481620209022652</v>
      </c>
      <c r="H10" s="254">
        <v>0.59550475187267549</v>
      </c>
      <c r="I10" s="254">
        <v>0.55109573568710091</v>
      </c>
      <c r="J10" s="254">
        <v>0.52261313401794673</v>
      </c>
      <c r="K10" s="254">
        <v>0.505737540702065</v>
      </c>
    </row>
    <row r="11" spans="1:11" x14ac:dyDescent="0.25">
      <c r="A11" s="293" t="s">
        <v>413</v>
      </c>
      <c r="B11" s="281">
        <v>3.7085459364700348</v>
      </c>
      <c r="C11" s="281">
        <v>3.67092582461202</v>
      </c>
      <c r="D11" s="254">
        <v>3.5864023494418888</v>
      </c>
      <c r="E11" s="254">
        <v>3.5094640518788069</v>
      </c>
      <c r="F11" s="282">
        <v>3.4124528519908837</v>
      </c>
      <c r="G11" s="281">
        <v>3.4124528519908828</v>
      </c>
      <c r="H11" s="254">
        <v>3.4124528519908837</v>
      </c>
      <c r="I11" s="254">
        <v>3.4124528519908837</v>
      </c>
      <c r="J11" s="254">
        <v>3.4124528519908823</v>
      </c>
      <c r="K11" s="254">
        <v>3.4124528519908828</v>
      </c>
    </row>
    <row r="12" spans="1:11" x14ac:dyDescent="0.25">
      <c r="A12" s="276" t="s">
        <v>414</v>
      </c>
      <c r="B12" s="277">
        <f>B13+B19</f>
        <v>41.640484819840694</v>
      </c>
      <c r="C12" s="277">
        <f t="shared" ref="C12:K12" si="2">C13+C19</f>
        <v>42.243852719342101</v>
      </c>
      <c r="D12" s="250">
        <f t="shared" si="2"/>
        <v>40.104618635352175</v>
      </c>
      <c r="E12" s="250">
        <f t="shared" si="2"/>
        <v>40.140916514432213</v>
      </c>
      <c r="F12" s="278">
        <f t="shared" si="2"/>
        <v>39.92943145056433</v>
      </c>
      <c r="G12" s="277">
        <f t="shared" si="2"/>
        <v>40.148730663526578</v>
      </c>
      <c r="H12" s="250">
        <f t="shared" si="2"/>
        <v>41.585413263893102</v>
      </c>
      <c r="I12" s="250">
        <f t="shared" si="2"/>
        <v>43.090668306398584</v>
      </c>
      <c r="J12" s="250">
        <f t="shared" si="2"/>
        <v>46.138960737353607</v>
      </c>
      <c r="K12" s="250">
        <f t="shared" si="2"/>
        <v>53.447295160897006</v>
      </c>
    </row>
    <row r="13" spans="1:11" x14ac:dyDescent="0.25">
      <c r="A13" s="292" t="s">
        <v>415</v>
      </c>
      <c r="B13" s="281">
        <f>SUM(B14:B18)</f>
        <v>39.716029691933855</v>
      </c>
      <c r="C13" s="281">
        <f t="shared" ref="C13:K13" si="3">SUM(C14:C18)</f>
        <v>40.462476818764607</v>
      </c>
      <c r="D13" s="254">
        <f t="shared" si="3"/>
        <v>38.469592642377741</v>
      </c>
      <c r="E13" s="254">
        <f t="shared" si="3"/>
        <v>38.594119634536526</v>
      </c>
      <c r="F13" s="282">
        <f t="shared" si="3"/>
        <v>38.412965143879617</v>
      </c>
      <c r="G13" s="281">
        <f t="shared" si="3"/>
        <v>38.428916398210845</v>
      </c>
      <c r="H13" s="254">
        <f t="shared" si="3"/>
        <v>38.240071290435701</v>
      </c>
      <c r="I13" s="254">
        <f t="shared" si="3"/>
        <v>38.437373008811072</v>
      </c>
      <c r="J13" s="254">
        <f t="shared" si="3"/>
        <v>39.219897994071339</v>
      </c>
      <c r="K13" s="254">
        <f t="shared" si="3"/>
        <v>41.223130047176269</v>
      </c>
    </row>
    <row r="14" spans="1:11" x14ac:dyDescent="0.25">
      <c r="A14" s="294" t="s">
        <v>416</v>
      </c>
      <c r="B14" s="281">
        <v>20.872756282870451</v>
      </c>
      <c r="C14" s="281">
        <v>21.46916203684183</v>
      </c>
      <c r="D14" s="254">
        <v>19.82693520072489</v>
      </c>
      <c r="E14" s="254">
        <v>19.936117480532751</v>
      </c>
      <c r="F14" s="282">
        <v>19.785257341809849</v>
      </c>
      <c r="G14" s="281">
        <v>19.785257341809853</v>
      </c>
      <c r="H14" s="254">
        <v>19.785257341809846</v>
      </c>
      <c r="I14" s="254">
        <v>19.785257341809853</v>
      </c>
      <c r="J14" s="254">
        <v>19.785257341809846</v>
      </c>
      <c r="K14" s="254">
        <v>19.785257341809849</v>
      </c>
    </row>
    <row r="15" spans="1:11" x14ac:dyDescent="0.25">
      <c r="A15" s="294" t="s">
        <v>417</v>
      </c>
      <c r="B15" s="281">
        <v>18.595401777205886</v>
      </c>
      <c r="C15" s="281">
        <v>18.735388962993333</v>
      </c>
      <c r="D15" s="254">
        <v>18.371432911168959</v>
      </c>
      <c r="E15" s="254">
        <v>18.414412059659576</v>
      </c>
      <c r="F15" s="282">
        <v>18.395471476622298</v>
      </c>
      <c r="G15" s="281">
        <v>18.421752166077475</v>
      </c>
      <c r="H15" s="254">
        <v>18.298913567057511</v>
      </c>
      <c r="I15" s="254">
        <v>18.479355192671804</v>
      </c>
      <c r="J15" s="254">
        <v>19.326301628803687</v>
      </c>
      <c r="K15" s="254">
        <v>21.355598713987678</v>
      </c>
    </row>
    <row r="16" spans="1:11" x14ac:dyDescent="0.25">
      <c r="A16" s="294" t="s">
        <v>418</v>
      </c>
      <c r="B16" s="281">
        <v>7.8518590106481573E-2</v>
      </c>
      <c r="C16" s="281">
        <v>8.7222296528055326E-2</v>
      </c>
      <c r="D16" s="254">
        <v>8.8651972760643127E-2</v>
      </c>
      <c r="E16" s="254">
        <v>8.8398065731557451E-2</v>
      </c>
      <c r="F16" s="282">
        <v>8.5298938763650925E-2</v>
      </c>
      <c r="G16" s="281">
        <v>6.666649608009298E-2</v>
      </c>
      <c r="H16" s="254">
        <v>6.8065651228051458E-2</v>
      </c>
      <c r="I16" s="254">
        <v>8.9298676620266124E-2</v>
      </c>
      <c r="J16" s="254">
        <v>0.10151726032369324</v>
      </c>
      <c r="K16" s="254">
        <v>5.5910698912300771E-2</v>
      </c>
    </row>
    <row r="17" spans="1:11" x14ac:dyDescent="0.25">
      <c r="A17" s="294" t="s">
        <v>419</v>
      </c>
      <c r="B17" s="281">
        <v>0.16935304175103605</v>
      </c>
      <c r="C17" s="281">
        <v>0.17070352240138639</v>
      </c>
      <c r="D17" s="254">
        <v>0.16303102839091876</v>
      </c>
      <c r="E17" s="254">
        <v>0.15519202861263981</v>
      </c>
      <c r="F17" s="282">
        <v>0.14693738668382514</v>
      </c>
      <c r="G17" s="281">
        <v>0.13569886491109406</v>
      </c>
      <c r="H17" s="254">
        <v>8.7834730340287798E-2</v>
      </c>
      <c r="I17" s="254">
        <v>6.392026837681998E-2</v>
      </c>
      <c r="J17" s="254">
        <v>6.8217631341107631E-3</v>
      </c>
      <c r="K17" s="254">
        <v>6.8217631341107613E-3</v>
      </c>
    </row>
    <row r="18" spans="1:11" x14ac:dyDescent="0.25">
      <c r="A18" s="294" t="s">
        <v>420</v>
      </c>
      <c r="B18" s="281">
        <v>0</v>
      </c>
      <c r="C18" s="281">
        <v>0</v>
      </c>
      <c r="D18" s="254">
        <v>1.9541529332329062E-2</v>
      </c>
      <c r="E18" s="254">
        <v>0</v>
      </c>
      <c r="F18" s="282">
        <v>0</v>
      </c>
      <c r="G18" s="281">
        <v>1.9541529332329062E-2</v>
      </c>
      <c r="H18" s="254">
        <v>0</v>
      </c>
      <c r="I18" s="254">
        <v>1.9541529332329065E-2</v>
      </c>
      <c r="J18" s="254">
        <v>0</v>
      </c>
      <c r="K18" s="254">
        <v>1.9541529332329065E-2</v>
      </c>
    </row>
    <row r="19" spans="1:11" x14ac:dyDescent="0.25">
      <c r="A19" s="292" t="s">
        <v>421</v>
      </c>
      <c r="B19" s="281">
        <v>1.9244551279068376</v>
      </c>
      <c r="C19" s="281">
        <v>1.7813759005774936</v>
      </c>
      <c r="D19" s="254">
        <v>1.6350259929744344</v>
      </c>
      <c r="E19" s="254">
        <v>1.5467968798956875</v>
      </c>
      <c r="F19" s="282">
        <v>1.5164663066847122</v>
      </c>
      <c r="G19" s="281">
        <v>1.7198142653157338</v>
      </c>
      <c r="H19" s="254">
        <v>3.3453419734573977</v>
      </c>
      <c r="I19" s="254">
        <v>4.6532952975875101</v>
      </c>
      <c r="J19" s="254">
        <v>6.919062743282268</v>
      </c>
      <c r="K19" s="254">
        <v>12.224165113720739</v>
      </c>
    </row>
    <row r="20" spans="1:11" x14ac:dyDescent="0.25">
      <c r="A20" s="295" t="s">
        <v>422</v>
      </c>
      <c r="B20" s="296">
        <f>B4-B12</f>
        <v>-2.9919679368329213</v>
      </c>
      <c r="C20" s="296">
        <f t="shared" ref="C20:K20" si="4">C4-C12</f>
        <v>-2.9978582527072462</v>
      </c>
      <c r="D20" s="297">
        <f t="shared" si="4"/>
        <v>-2.731594240664819</v>
      </c>
      <c r="E20" s="297">
        <f t="shared" si="4"/>
        <v>-3.03760535339309</v>
      </c>
      <c r="F20" s="297">
        <f t="shared" si="4"/>
        <v>-2.9758932928797819</v>
      </c>
      <c r="G20" s="296">
        <f t="shared" si="4"/>
        <v>-3.2917540328932091</v>
      </c>
      <c r="H20" s="297">
        <f t="shared" si="4"/>
        <v>-4.9212973294646432</v>
      </c>
      <c r="I20" s="297">
        <f t="shared" si="4"/>
        <v>-6.2936869387592296</v>
      </c>
      <c r="J20" s="297">
        <f t="shared" si="4"/>
        <v>-9.1774423937532674</v>
      </c>
      <c r="K20" s="297">
        <f t="shared" si="4"/>
        <v>-16.415366654095237</v>
      </c>
    </row>
    <row r="21" spans="1:11" x14ac:dyDescent="0.25">
      <c r="A21" s="298" t="s">
        <v>423</v>
      </c>
      <c r="B21" s="299">
        <f>B20+B19</f>
        <v>-1.0675128089260837</v>
      </c>
      <c r="C21" s="299">
        <f t="shared" ref="C21:K21" si="5">C20+C19</f>
        <v>-1.2164823521297525</v>
      </c>
      <c r="D21" s="300">
        <f t="shared" si="5"/>
        <v>-1.0965682476903846</v>
      </c>
      <c r="E21" s="300">
        <f t="shared" si="5"/>
        <v>-1.4908084734974025</v>
      </c>
      <c r="F21" s="300">
        <f t="shared" si="5"/>
        <v>-1.4594269861950697</v>
      </c>
      <c r="G21" s="299">
        <f t="shared" si="5"/>
        <v>-1.5719397675774753</v>
      </c>
      <c r="H21" s="300">
        <f t="shared" si="5"/>
        <v>-1.5759553560072455</v>
      </c>
      <c r="I21" s="300">
        <f t="shared" si="5"/>
        <v>-1.6403916411717194</v>
      </c>
      <c r="J21" s="300">
        <f t="shared" si="5"/>
        <v>-2.2583796504709994</v>
      </c>
      <c r="K21" s="300">
        <f t="shared" si="5"/>
        <v>-4.1912015403744984</v>
      </c>
    </row>
    <row r="22" spans="1:11" x14ac:dyDescent="0.25">
      <c r="A22" s="295" t="s">
        <v>424</v>
      </c>
      <c r="B22" s="296">
        <v>53.575651898759432</v>
      </c>
      <c r="C22" s="296">
        <v>55.177572207159265</v>
      </c>
      <c r="D22" s="297">
        <v>55.259489999663046</v>
      </c>
      <c r="E22" s="297">
        <v>55.429804084781608</v>
      </c>
      <c r="F22" s="297">
        <v>55.398698618314292</v>
      </c>
      <c r="G22" s="296">
        <v>56.99176071718059</v>
      </c>
      <c r="H22" s="297">
        <v>70.245066102436709</v>
      </c>
      <c r="I22" s="297">
        <v>96.329422178624114</v>
      </c>
      <c r="J22" s="297">
        <v>142.21713140340859</v>
      </c>
      <c r="K22" s="297">
        <v>250.51111741359801</v>
      </c>
    </row>
    <row r="23" spans="1:11" x14ac:dyDescent="0.25">
      <c r="A23" s="288" t="s">
        <v>408</v>
      </c>
      <c r="B23" s="50"/>
      <c r="C23" s="50"/>
      <c r="D23" s="50"/>
      <c r="E23" s="50"/>
      <c r="F23" s="50"/>
      <c r="G23" s="50"/>
      <c r="H23" s="50"/>
      <c r="I23" s="588" t="s">
        <v>231</v>
      </c>
      <c r="J23" s="588"/>
      <c r="K23" s="588"/>
    </row>
  </sheetData>
  <mergeCells count="4">
    <mergeCell ref="A1:K1"/>
    <mergeCell ref="C2:F2"/>
    <mergeCell ref="G2:K2"/>
    <mergeCell ref="I23:K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sqref="A1:F1"/>
    </sheetView>
  </sheetViews>
  <sheetFormatPr defaultRowHeight="15" x14ac:dyDescent="0.25"/>
  <cols>
    <col min="1" max="1" width="28.42578125" style="60" customWidth="1"/>
    <col min="2" max="5" width="4.85546875" style="60" customWidth="1"/>
    <col min="6" max="6" width="46" style="60" customWidth="1"/>
    <col min="7" max="16384" width="9.140625" style="60"/>
  </cols>
  <sheetData>
    <row r="1" spans="1:7" x14ac:dyDescent="0.25">
      <c r="A1" s="589" t="s">
        <v>425</v>
      </c>
      <c r="B1" s="589"/>
      <c r="C1" s="589"/>
      <c r="D1" s="589"/>
      <c r="E1" s="589"/>
      <c r="F1" s="589"/>
    </row>
    <row r="2" spans="1:7" x14ac:dyDescent="0.25">
      <c r="A2" s="301"/>
      <c r="B2" s="302">
        <v>2011</v>
      </c>
      <c r="C2" s="302">
        <v>2012</v>
      </c>
      <c r="D2" s="303">
        <v>2013</v>
      </c>
      <c r="E2" s="304">
        <v>2014</v>
      </c>
      <c r="F2" s="305" t="s">
        <v>426</v>
      </c>
    </row>
    <row r="3" spans="1:7" ht="24" x14ac:dyDescent="0.25">
      <c r="A3" s="306" t="s">
        <v>232</v>
      </c>
      <c r="B3" s="307">
        <v>6.8</v>
      </c>
      <c r="C3" s="307" t="s">
        <v>99</v>
      </c>
      <c r="D3" s="307" t="s">
        <v>99</v>
      </c>
      <c r="E3" s="307" t="s">
        <v>99</v>
      </c>
      <c r="F3" s="308" t="s">
        <v>99</v>
      </c>
    </row>
    <row r="4" spans="1:7" ht="24" x14ac:dyDescent="0.25">
      <c r="A4" s="309" t="s">
        <v>233</v>
      </c>
      <c r="B4" s="310">
        <v>7</v>
      </c>
      <c r="C4" s="310">
        <v>4.3</v>
      </c>
      <c r="D4" s="310" t="s">
        <v>99</v>
      </c>
      <c r="E4" s="310" t="s">
        <v>99</v>
      </c>
      <c r="F4" s="311" t="s">
        <v>427</v>
      </c>
      <c r="G4" s="99"/>
    </row>
    <row r="5" spans="1:7" ht="24" x14ac:dyDescent="0.25">
      <c r="A5" s="312" t="s">
        <v>234</v>
      </c>
      <c r="B5" s="310" t="s">
        <v>99</v>
      </c>
      <c r="C5" s="310">
        <v>4</v>
      </c>
      <c r="D5" s="310">
        <v>3</v>
      </c>
      <c r="E5" s="310" t="s">
        <v>99</v>
      </c>
      <c r="F5" s="311" t="s">
        <v>428</v>
      </c>
    </row>
    <row r="6" spans="1:7" ht="24" x14ac:dyDescent="0.25">
      <c r="A6" s="312" t="s">
        <v>235</v>
      </c>
      <c r="B6" s="310" t="s">
        <v>99</v>
      </c>
      <c r="C6" s="310" t="s">
        <v>99</v>
      </c>
      <c r="D6" s="310">
        <v>1.9</v>
      </c>
      <c r="E6" s="310">
        <v>2.4</v>
      </c>
      <c r="F6" s="311" t="s">
        <v>429</v>
      </c>
    </row>
    <row r="7" spans="1:7" x14ac:dyDescent="0.25">
      <c r="A7" s="313"/>
      <c r="B7" s="313"/>
      <c r="C7" s="313"/>
      <c r="D7" s="313"/>
      <c r="E7" s="313"/>
      <c r="F7" s="314" t="s">
        <v>231</v>
      </c>
    </row>
  </sheetData>
  <mergeCells count="1">
    <mergeCell ref="A1:F1"/>
  </mergeCells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>
      <selection sqref="A1:F1"/>
    </sheetView>
  </sheetViews>
  <sheetFormatPr defaultRowHeight="15" x14ac:dyDescent="0.25"/>
  <cols>
    <col min="1" max="1" width="48" style="60" customWidth="1"/>
    <col min="2" max="2" width="9.140625" style="60"/>
    <col min="3" max="3" width="13.28515625" style="60" customWidth="1"/>
    <col min="4" max="16384" width="9.140625" style="60"/>
  </cols>
  <sheetData>
    <row r="1" spans="1:3" x14ac:dyDescent="0.25">
      <c r="A1" s="584" t="s">
        <v>430</v>
      </c>
      <c r="B1" s="584"/>
      <c r="C1" s="584"/>
    </row>
    <row r="2" spans="1:3" ht="38.25" x14ac:dyDescent="0.25">
      <c r="A2" s="315" t="s">
        <v>431</v>
      </c>
      <c r="B2" s="316" t="s">
        <v>432</v>
      </c>
      <c r="C2" s="317" t="s">
        <v>433</v>
      </c>
    </row>
    <row r="3" spans="1:3" x14ac:dyDescent="0.25">
      <c r="A3" s="318" t="s">
        <v>434</v>
      </c>
      <c r="B3" s="319">
        <v>2.41531949157197</v>
      </c>
      <c r="C3" s="320" t="s">
        <v>99</v>
      </c>
    </row>
    <row r="4" spans="1:3" x14ac:dyDescent="0.25">
      <c r="A4" s="321" t="s">
        <v>435</v>
      </c>
      <c r="B4" s="322">
        <v>2.5133999999999999</v>
      </c>
      <c r="C4" s="322">
        <f>B4-$B$3</f>
        <v>9.8080508428029844E-2</v>
      </c>
    </row>
    <row r="5" spans="1:3" x14ac:dyDescent="0.25">
      <c r="A5" s="321" t="s">
        <v>436</v>
      </c>
      <c r="B5" s="322">
        <v>2.7008700000000001</v>
      </c>
      <c r="C5" s="322">
        <f t="shared" ref="C5" si="0">B5-$B$3</f>
        <v>0.28555050842803009</v>
      </c>
    </row>
    <row r="6" spans="1:3" x14ac:dyDescent="0.25">
      <c r="A6" s="321" t="s">
        <v>437</v>
      </c>
      <c r="B6" s="322">
        <v>2.6929853344920098</v>
      </c>
      <c r="C6" s="322">
        <f>B6-$B$3</f>
        <v>0.27766584292003982</v>
      </c>
    </row>
    <row r="7" spans="1:3" x14ac:dyDescent="0.25">
      <c r="A7" s="321" t="s">
        <v>438</v>
      </c>
      <c r="B7" s="322">
        <v>2.5383521353457499</v>
      </c>
      <c r="C7" s="322">
        <f t="shared" ref="C7:C13" si="1">B7-$B$3</f>
        <v>0.12303264377377987</v>
      </c>
    </row>
    <row r="8" spans="1:3" x14ac:dyDescent="0.25">
      <c r="A8" s="321" t="s">
        <v>439</v>
      </c>
      <c r="B8" s="322">
        <v>2.4429978822817202</v>
      </c>
      <c r="C8" s="322">
        <f>B8-$B$3</f>
        <v>2.76783907097502E-2</v>
      </c>
    </row>
    <row r="9" spans="1:3" x14ac:dyDescent="0.25">
      <c r="A9" s="321" t="s">
        <v>440</v>
      </c>
      <c r="B9" s="322">
        <v>2.2749375398781599</v>
      </c>
      <c r="C9" s="322">
        <f t="shared" si="1"/>
        <v>-0.14038195169381007</v>
      </c>
    </row>
    <row r="10" spans="1:3" x14ac:dyDescent="0.25">
      <c r="A10" s="321" t="s">
        <v>441</v>
      </c>
      <c r="B10" s="322">
        <v>3.01919</v>
      </c>
      <c r="C10" s="322">
        <f t="shared" si="1"/>
        <v>0.60387050842803003</v>
      </c>
    </row>
    <row r="11" spans="1:3" x14ac:dyDescent="0.25">
      <c r="A11" s="321" t="s">
        <v>442</v>
      </c>
      <c r="B11" s="322">
        <v>2.1457999999999999</v>
      </c>
      <c r="C11" s="322">
        <f t="shared" si="1"/>
        <v>-0.26951949157197008</v>
      </c>
    </row>
    <row r="12" spans="1:3" x14ac:dyDescent="0.25">
      <c r="A12" s="321" t="s">
        <v>443</v>
      </c>
      <c r="B12" s="322">
        <v>2.3180050527945202</v>
      </c>
      <c r="C12" s="322">
        <f t="shared" si="1"/>
        <v>-9.731443877744983E-2</v>
      </c>
    </row>
    <row r="13" spans="1:3" x14ac:dyDescent="0.25">
      <c r="A13" s="323" t="s">
        <v>444</v>
      </c>
      <c r="B13" s="324">
        <v>2.4300999999999999</v>
      </c>
      <c r="C13" s="324">
        <f t="shared" si="1"/>
        <v>1.4780508428029915E-2</v>
      </c>
    </row>
    <row r="14" spans="1:3" x14ac:dyDescent="0.25">
      <c r="A14" s="50"/>
      <c r="B14" s="50"/>
      <c r="C14" s="325" t="s">
        <v>231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defaultRowHeight="15" x14ac:dyDescent="0.25"/>
  <cols>
    <col min="1" max="1" width="45" style="60" customWidth="1"/>
    <col min="2" max="3" width="9.140625" style="60"/>
    <col min="4" max="4" width="11.85546875" style="60" customWidth="1"/>
    <col min="5" max="16384" width="9.140625" style="60"/>
  </cols>
  <sheetData>
    <row r="1" spans="1:7" x14ac:dyDescent="0.25">
      <c r="A1" s="592" t="s">
        <v>445</v>
      </c>
      <c r="B1" s="592"/>
      <c r="C1" s="592"/>
      <c r="D1" s="592"/>
      <c r="E1" s="592"/>
      <c r="F1" s="592"/>
      <c r="G1" s="592"/>
    </row>
    <row r="2" spans="1:7" x14ac:dyDescent="0.25">
      <c r="A2" s="326"/>
      <c r="B2" s="593">
        <v>2012</v>
      </c>
      <c r="C2" s="594">
        <v>2013</v>
      </c>
      <c r="D2" s="595" t="s">
        <v>446</v>
      </c>
      <c r="E2" s="593" t="s">
        <v>447</v>
      </c>
      <c r="F2" s="593"/>
      <c r="G2" s="593"/>
    </row>
    <row r="3" spans="1:7" ht="24" x14ac:dyDescent="0.25">
      <c r="A3" s="327"/>
      <c r="B3" s="593"/>
      <c r="C3" s="594"/>
      <c r="D3" s="595"/>
      <c r="E3" s="328" t="s">
        <v>448</v>
      </c>
      <c r="F3" s="328" t="s">
        <v>449</v>
      </c>
      <c r="G3" s="328" t="s">
        <v>450</v>
      </c>
    </row>
    <row r="4" spans="1:7" ht="24" x14ac:dyDescent="0.25">
      <c r="A4" s="329" t="s">
        <v>451</v>
      </c>
      <c r="B4" s="330">
        <f>'T25'!B4/'T25'!B$14*100</f>
        <v>3.0952440158928325</v>
      </c>
      <c r="C4" s="331">
        <f>'T25'!C4/'T25'!C$14*100</f>
        <v>0.91331862435686251</v>
      </c>
      <c r="D4" s="330">
        <f t="shared" ref="D4:D13" si="0">C4-B4</f>
        <v>-2.18192539153597</v>
      </c>
      <c r="E4" s="330" t="s">
        <v>99</v>
      </c>
      <c r="F4" s="330">
        <f>SUM(F5:F7)</f>
        <v>-2.1226892348522193</v>
      </c>
      <c r="G4" s="330">
        <f t="shared" ref="G4:G9" si="1">D4-F4</f>
        <v>-5.9236156683750707E-2</v>
      </c>
    </row>
    <row r="5" spans="1:7" x14ac:dyDescent="0.25">
      <c r="A5" s="332" t="s">
        <v>452</v>
      </c>
      <c r="B5" s="330">
        <f>'T25'!B5/'T25'!B$14*100</f>
        <v>-7.2062816042364641</v>
      </c>
      <c r="C5" s="331">
        <f>'T25'!C5/'T25'!C$14*100</f>
        <v>-9.2876897411492987</v>
      </c>
      <c r="D5" s="330">
        <f t="shared" si="0"/>
        <v>-2.0814081369128346</v>
      </c>
      <c r="E5" s="330" t="s">
        <v>99</v>
      </c>
      <c r="F5" s="330">
        <f>'T25'!F5/'T25'!C$14*100</f>
        <v>-2.2193205031185235</v>
      </c>
      <c r="G5" s="330">
        <f t="shared" si="1"/>
        <v>0.13791236620568892</v>
      </c>
    </row>
    <row r="6" spans="1:7" x14ac:dyDescent="0.25">
      <c r="A6" s="332" t="s">
        <v>453</v>
      </c>
      <c r="B6" s="330">
        <f>'T25'!B6/'T25'!B$14*100</f>
        <v>10.175307816076653</v>
      </c>
      <c r="C6" s="331">
        <f>'T25'!C6/'T25'!C$14*100</f>
        <v>10.071856410125964</v>
      </c>
      <c r="D6" s="330">
        <f t="shared" si="0"/>
        <v>-0.10345140595068969</v>
      </c>
      <c r="E6" s="330" t="s">
        <v>99</v>
      </c>
      <c r="F6" s="330">
        <f>'T25'!F6/'T25'!C$14*100</f>
        <v>9.1281586021395356E-2</v>
      </c>
      <c r="G6" s="330">
        <f t="shared" si="1"/>
        <v>-0.19473299197208505</v>
      </c>
    </row>
    <row r="7" spans="1:7" x14ac:dyDescent="0.25">
      <c r="A7" s="332" t="s">
        <v>454</v>
      </c>
      <c r="B7" s="330">
        <f>'T25'!B7/'T25'!B$14*100</f>
        <v>0.12621780405264299</v>
      </c>
      <c r="C7" s="331">
        <f>'T25'!C7/'T25'!C$14*100</f>
        <v>0.12915195538019866</v>
      </c>
      <c r="D7" s="330">
        <f t="shared" si="0"/>
        <v>2.934151327555673E-3</v>
      </c>
      <c r="E7" s="330" t="s">
        <v>99</v>
      </c>
      <c r="F7" s="330">
        <f>'T25'!F7/'T25'!C$14*100</f>
        <v>5.3496822449087492E-3</v>
      </c>
      <c r="G7" s="330">
        <f t="shared" si="1"/>
        <v>-2.4155309173530762E-3</v>
      </c>
    </row>
    <row r="8" spans="1:7" x14ac:dyDescent="0.25">
      <c r="A8" s="333" t="s">
        <v>455</v>
      </c>
      <c r="B8" s="330">
        <f>'T25'!B8/'T25'!B$14*100</f>
        <v>7.2942350908076214</v>
      </c>
      <c r="C8" s="331">
        <f>'T25'!C8/'T25'!C$14*100</f>
        <v>7.0587175253090102</v>
      </c>
      <c r="D8" s="330">
        <f t="shared" si="0"/>
        <v>-0.23551756549861125</v>
      </c>
      <c r="E8" s="330" t="s">
        <v>99</v>
      </c>
      <c r="F8" s="330">
        <f>'T25'!F8/'T25'!C$14*100</f>
        <v>-9.5921963178205921E-2</v>
      </c>
      <c r="G8" s="330">
        <f t="shared" si="1"/>
        <v>-0.13959560232040533</v>
      </c>
    </row>
    <row r="9" spans="1:7" x14ac:dyDescent="0.25">
      <c r="A9" s="333" t="s">
        <v>456</v>
      </c>
      <c r="B9" s="330">
        <f>'T25'!B9/'T25'!B$14*100</f>
        <v>-4.9710683330667722</v>
      </c>
      <c r="C9" s="331">
        <f>'T25'!C9/'T25'!C$14*100</f>
        <v>-4.9885168669760542</v>
      </c>
      <c r="D9" s="330">
        <f t="shared" si="0"/>
        <v>-1.7448533909282027E-2</v>
      </c>
      <c r="E9" s="330" t="s">
        <v>99</v>
      </c>
      <c r="F9" s="330">
        <f>'T25'!F9/'T25'!C$14*100</f>
        <v>-0.11258383863847314</v>
      </c>
      <c r="G9" s="330">
        <f t="shared" si="1"/>
        <v>9.5135304729191114E-2</v>
      </c>
    </row>
    <row r="10" spans="1:7" x14ac:dyDescent="0.25">
      <c r="A10" s="333" t="s">
        <v>457</v>
      </c>
      <c r="B10" s="330">
        <f>'T25'!B10/'T25'!B$14*100</f>
        <v>9.766606503908825E-4</v>
      </c>
      <c r="C10" s="331">
        <f>'T25'!C10/'T25'!C$14*100</f>
        <v>0.93574598159644073</v>
      </c>
      <c r="D10" s="330">
        <f t="shared" si="0"/>
        <v>0.93476932094604981</v>
      </c>
      <c r="E10" s="330">
        <f>'T25'!E10/'T25'!C$14*100</f>
        <v>0.93478801208090601</v>
      </c>
      <c r="F10" s="330">
        <f>'T25'!F10/'T25'!C$14*100</f>
        <v>0</v>
      </c>
      <c r="G10" s="330">
        <f>D10-E10-F10</f>
        <v>-1.8691134856196889E-5</v>
      </c>
    </row>
    <row r="11" spans="1:7" x14ac:dyDescent="0.25">
      <c r="A11" s="333" t="s">
        <v>458</v>
      </c>
      <c r="B11" s="330">
        <f>'T25'!B11/'T25'!B$14*100</f>
        <v>-11.215307333980332</v>
      </c>
      <c r="C11" s="331">
        <f>'T25'!C11/'T25'!C$14*100</f>
        <v>-16.391907149626796</v>
      </c>
      <c r="D11" s="330">
        <f t="shared" si="0"/>
        <v>-5.1765998156464637</v>
      </c>
      <c r="E11" s="330">
        <f>'T25'!E11/'T25'!C$14*100</f>
        <v>-5.1416248543546637</v>
      </c>
      <c r="F11" s="330">
        <f>'T25'!F11/'T25'!C$14*100</f>
        <v>-0.24961125461177538</v>
      </c>
      <c r="G11" s="330">
        <f>D11-E11-F11</f>
        <v>0.21463629331997539</v>
      </c>
    </row>
    <row r="12" spans="1:7" x14ac:dyDescent="0.25">
      <c r="A12" s="333" t="s">
        <v>459</v>
      </c>
      <c r="B12" s="330">
        <f>'T25'!B12/'T25'!B$14*100</f>
        <v>-225.06715234638568</v>
      </c>
      <c r="C12" s="331">
        <f>'T25'!C12/'T25'!C$14*100</f>
        <v>-217.31964518548438</v>
      </c>
      <c r="D12" s="330">
        <f t="shared" si="0"/>
        <v>7.7475071609013071</v>
      </c>
      <c r="E12" s="330">
        <f>'T25'!E12/'T25'!C$14*100</f>
        <v>3.6816806715015726</v>
      </c>
      <c r="F12" s="330">
        <f>'T25'!F12/'T25'!C$14*100</f>
        <v>-0.24146335020611143</v>
      </c>
      <c r="G12" s="330">
        <f>D12-E12-F12</f>
        <v>4.3072898396058461</v>
      </c>
    </row>
    <row r="13" spans="1:7" x14ac:dyDescent="0.25">
      <c r="A13" s="334" t="s">
        <v>460</v>
      </c>
      <c r="B13" s="335">
        <f>'T25'!B13/'T25'!B$14*100</f>
        <v>-230.86307224608191</v>
      </c>
      <c r="C13" s="336">
        <f>'T25'!C13/'T25'!C$14*100</f>
        <v>-229.7922870708249</v>
      </c>
      <c r="D13" s="337">
        <f t="shared" si="0"/>
        <v>1.070785175257015</v>
      </c>
      <c r="E13" s="335">
        <f>'T25'!E13/'T25'!C$14*100</f>
        <v>-0.52515617077218468</v>
      </c>
      <c r="F13" s="335">
        <f>'T25'!F13/'T25'!C$14*100</f>
        <v>-2.8222696414867858</v>
      </c>
      <c r="G13" s="335">
        <f>D13-E13-F13</f>
        <v>4.4182109875159856</v>
      </c>
    </row>
    <row r="14" spans="1:7" x14ac:dyDescent="0.25">
      <c r="A14" s="338" t="s">
        <v>461</v>
      </c>
      <c r="B14" s="339">
        <f>'T25'!B13</f>
        <v>-166647.91999999998</v>
      </c>
      <c r="C14" s="339">
        <f>'T25'!C13</f>
        <v>-169111.39629999999</v>
      </c>
      <c r="D14" s="340">
        <f>'T25'!D13</f>
        <v>-2463.4763000000094</v>
      </c>
      <c r="E14" s="339">
        <f>'T25'!E13</f>
        <v>-386.47900000000027</v>
      </c>
      <c r="F14" s="339">
        <f>'T25'!F13</f>
        <v>-2076.9973000000109</v>
      </c>
      <c r="G14" s="339" t="s">
        <v>99</v>
      </c>
    </row>
    <row r="15" spans="1:7" ht="44.25" customHeight="1" x14ac:dyDescent="0.25">
      <c r="A15" s="590" t="s">
        <v>462</v>
      </c>
      <c r="B15" s="590"/>
      <c r="C15" s="590"/>
      <c r="D15" s="590"/>
      <c r="E15" s="591" t="s">
        <v>463</v>
      </c>
      <c r="F15" s="591"/>
      <c r="G15" s="591"/>
    </row>
    <row r="31" spans="7:7" x14ac:dyDescent="0.25">
      <c r="G31" s="172"/>
    </row>
  </sheetData>
  <mergeCells count="7">
    <mergeCell ref="A15:D15"/>
    <mergeCell ref="E15:G15"/>
    <mergeCell ref="A1:G1"/>
    <mergeCell ref="B2:B3"/>
    <mergeCell ref="C2:C3"/>
    <mergeCell ref="D2:D3"/>
    <mergeCell ref="E2:G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274E04972CC6448E7CDAFF602B5EBC" ma:contentTypeVersion="3" ma:contentTypeDescription="Umožňuje vytvoriť nový dokument." ma:contentTypeScope="" ma:versionID="80ee8ee156f53f2296ecf5fdede8a19e">
  <xsd:schema xmlns:xsd="http://www.w3.org/2001/XMLSchema" xmlns:xs="http://www.w3.org/2001/XMLSchema" xmlns:p="http://schemas.microsoft.com/office/2006/metadata/properties" xmlns:ns2="ff691899-9eb7-4807-b4ff-7884f9194702" targetNamespace="http://schemas.microsoft.com/office/2006/metadata/properties" ma:root="true" ma:fieldsID="5aeff5138c055dcb5291138edecf07aa" ns2:_=""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Príkaz hash indikátora zdieľania" ma:internalName="SharingHintHash" ma:readOnly="true">
      <xsd:simpleType>
        <xsd:restriction base="dms:Text"/>
      </xsd:simpleType>
    </xsd:element>
    <xsd:element name="SharedWithDetails" ma:index="10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24FCB2-6772-420F-82E6-4968C8E7B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91899-9eb7-4807-b4ff-7884f91947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0192EB-C7AE-4CCF-B46F-3375EFE753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C3F3BF-3141-4E56-85DE-D035D9DAC5B9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f691899-9eb7-4807-b4ff-7884f919470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57</vt:i4>
      </vt:variant>
      <vt:variant>
        <vt:lpstr>Pomenované rozsahy</vt:lpstr>
      </vt:variant>
      <vt:variant>
        <vt:i4>24</vt:i4>
      </vt:variant>
    </vt:vector>
  </HeadingPairs>
  <TitlesOfParts>
    <vt:vector size="81" baseType="lpstr"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G01</vt:lpstr>
      <vt:lpstr>G02</vt:lpstr>
      <vt:lpstr>G03</vt:lpstr>
      <vt:lpstr>G04</vt:lpstr>
      <vt:lpstr>G05</vt:lpstr>
      <vt:lpstr>G06</vt:lpstr>
      <vt:lpstr>G07</vt:lpstr>
      <vt:lpstr>G08</vt:lpstr>
      <vt:lpstr>G09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'T01'!_Toc386095053</vt:lpstr>
      <vt:lpstr>'T06'!_Toc386095065</vt:lpstr>
      <vt:lpstr>'T07'!_Toc386095066</vt:lpstr>
      <vt:lpstr>'T08'!_Toc386095067</vt:lpstr>
      <vt:lpstr>'T24'!_Toc386095068</vt:lpstr>
      <vt:lpstr>'T27'!_Toc386098314</vt:lpstr>
      <vt:lpstr>'G15'!_Toc386099000</vt:lpstr>
      <vt:lpstr>'G16'!_Toc386099001</vt:lpstr>
      <vt:lpstr>'G24'!_Toc386099014</vt:lpstr>
      <vt:lpstr>'G25'!_Toc386099015</vt:lpstr>
      <vt:lpstr>'G09'!_Toc386441822</vt:lpstr>
      <vt:lpstr>'G10'!_Toc386441823</vt:lpstr>
      <vt:lpstr>'T18'!_Toc403551162</vt:lpstr>
      <vt:lpstr>'T05'!_Toc417454541</vt:lpstr>
      <vt:lpstr>'G03'!_Toc417454601</vt:lpstr>
      <vt:lpstr>'G04'!_Toc417454602</vt:lpstr>
      <vt:lpstr>'G19'!_Toc417454617</vt:lpstr>
      <vt:lpstr>'T03'!_Toc417454631</vt:lpstr>
      <vt:lpstr>'T11'!_Toc417459086</vt:lpstr>
      <vt:lpstr>'G17'!_Toc417478170</vt:lpstr>
      <vt:lpstr>'G18'!_Toc417478171</vt:lpstr>
      <vt:lpstr>'T16'!_Toc417645267</vt:lpstr>
      <vt:lpstr>'G05'!_Toc417645736</vt:lpstr>
      <vt:lpstr>'G06'!_Toc417645737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PC-003MM</dc:creator>
  <cp:lastModifiedBy>bugyi</cp:lastModifiedBy>
  <cp:lastPrinted>2015-04-22T11:37:46Z</cp:lastPrinted>
  <dcterms:created xsi:type="dcterms:W3CDTF">2013-04-02T13:26:24Z</dcterms:created>
  <dcterms:modified xsi:type="dcterms:W3CDTF">2015-04-29T11:22:57Z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