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5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Kubik\Desktop\"/>
    </mc:Choice>
  </mc:AlternateContent>
  <bookViews>
    <workbookView xWindow="0" yWindow="0" windowWidth="28800" windowHeight="12435" tabRatio="599"/>
  </bookViews>
  <sheets>
    <sheet name="T01" sheetId="23" r:id="rId1"/>
    <sheet name="T02" sheetId="44" r:id="rId2"/>
    <sheet name="T03" sheetId="53" r:id="rId3"/>
    <sheet name="T04" sheetId="54" r:id="rId4"/>
    <sheet name="T05" sheetId="55" r:id="rId5"/>
    <sheet name="T06" sheetId="56" r:id="rId6"/>
    <sheet name="T07" sheetId="57" r:id="rId7"/>
    <sheet name="T08" sheetId="58" r:id="rId8"/>
    <sheet name="T09" sheetId="59" r:id="rId9"/>
    <sheet name="T10" sheetId="45" r:id="rId10"/>
    <sheet name="T11 " sheetId="43" r:id="rId11"/>
    <sheet name="T12" sheetId="74" r:id="rId12"/>
    <sheet name="T13" sheetId="17" r:id="rId13"/>
    <sheet name="T14" sheetId="20" r:id="rId14"/>
    <sheet name="T15" sheetId="18" r:id="rId15"/>
    <sheet name="T16" sheetId="24" r:id="rId16"/>
    <sheet name="T17" sheetId="14" r:id="rId17"/>
    <sheet name="T18" sheetId="8" r:id="rId18"/>
    <sheet name="T19" sheetId="19" r:id="rId19"/>
    <sheet name="T20" sheetId="11" r:id="rId20"/>
    <sheet name="T21" sheetId="60" r:id="rId21"/>
    <sheet name="T22" sheetId="61" r:id="rId22"/>
    <sheet name="T23" sheetId="62" r:id="rId23"/>
    <sheet name="T24" sheetId="46" r:id="rId24"/>
    <sheet name="T25" sheetId="47" r:id="rId25"/>
    <sheet name="T26" sheetId="48" r:id="rId26"/>
    <sheet name="T27" sheetId="63" r:id="rId27"/>
    <sheet name="T28" sheetId="64" r:id="rId28"/>
    <sheet name="T29" sheetId="65" r:id="rId29"/>
    <sheet name="T30" sheetId="66" r:id="rId30"/>
    <sheet name="G01" sheetId="22" r:id="rId31"/>
    <sheet name="G02" sheetId="21" r:id="rId32"/>
    <sheet name="G03" sheetId="35" r:id="rId33"/>
    <sheet name="G04" sheetId="36" r:id="rId34"/>
    <sheet name="G05" sheetId="76" r:id="rId35"/>
    <sheet name="G06" sheetId="75" r:id="rId36"/>
    <sheet name="G07" sheetId="37" r:id="rId37"/>
    <sheet name="G08" sheetId="38" r:id="rId38"/>
    <sheet name="G09" sheetId="26" r:id="rId39"/>
    <sheet name="G10" sheetId="25" r:id="rId40"/>
    <sheet name="G11" sheetId="67" r:id="rId41"/>
    <sheet name="G12" sheetId="68" r:id="rId42"/>
    <sheet name="G13" sheetId="69" r:id="rId43"/>
    <sheet name="G14" sheetId="70" r:id="rId44"/>
    <sheet name="G15" sheetId="78" r:id="rId45"/>
    <sheet name="G16" sheetId="77" r:id="rId46"/>
    <sheet name="G17" sheetId="71" r:id="rId47"/>
    <sheet name="G18" sheetId="72" r:id="rId48"/>
    <sheet name="G19" sheetId="73" r:id="rId49"/>
    <sheet name="G20" sheetId="49" r:id="rId50"/>
    <sheet name="G21" sheetId="50" r:id="rId51"/>
    <sheet name="G22" sheetId="51" r:id="rId52"/>
    <sheet name="G23" sheetId="52" r:id="rId53"/>
    <sheet name="G24" sheetId="39" r:id="rId54"/>
    <sheet name="G25" sheetId="40" r:id="rId55"/>
    <sheet name="G26" sheetId="41" r:id="rId56"/>
    <sheet name="G27" sheetId="42" r:id="rId57"/>
  </sheets>
  <definedNames>
    <definedName name="_xlnm._FilterDatabase" localSheetId="18" hidden="1">'T19'!$A$2:$G$88</definedName>
  </definedNames>
  <calcPr calcId="152511"/>
</workbook>
</file>

<file path=xl/calcChain.xml><?xml version="1.0" encoding="utf-8"?>
<calcChain xmlns="http://schemas.openxmlformats.org/spreadsheetml/2006/main">
  <c r="C34" i="76" l="1"/>
  <c r="C33" i="76"/>
  <c r="C32" i="76"/>
  <c r="C31" i="76"/>
  <c r="C30" i="76"/>
  <c r="C29" i="76"/>
  <c r="C28" i="76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C5" i="76"/>
  <c r="C4" i="76"/>
  <c r="C3" i="76"/>
  <c r="C2" i="73" l="1"/>
  <c r="D2" i="73" s="1"/>
  <c r="E2" i="73" s="1"/>
  <c r="F2" i="73" s="1"/>
  <c r="G2" i="73" s="1"/>
  <c r="H2" i="73" s="1"/>
  <c r="I2" i="73" s="1"/>
  <c r="J2" i="73" s="1"/>
  <c r="K2" i="73" s="1"/>
  <c r="L2" i="73" s="1"/>
  <c r="M2" i="73" s="1"/>
  <c r="N2" i="73" s="1"/>
  <c r="O2" i="73" s="1"/>
  <c r="P2" i="73" s="1"/>
  <c r="Q2" i="73" s="1"/>
  <c r="R2" i="73" s="1"/>
  <c r="S2" i="73" s="1"/>
  <c r="T2" i="73" s="1"/>
  <c r="U2" i="73" s="1"/>
  <c r="V2" i="73" s="1"/>
  <c r="W2" i="73" s="1"/>
  <c r="X2" i="73" s="1"/>
  <c r="Y2" i="73" s="1"/>
  <c r="Z2" i="73" s="1"/>
  <c r="AA2" i="73" s="1"/>
  <c r="AB2" i="73" s="1"/>
  <c r="AC2" i="73" s="1"/>
  <c r="AD2" i="73" s="1"/>
  <c r="AE2" i="73" s="1"/>
  <c r="AF2" i="73" s="1"/>
  <c r="AG2" i="73" s="1"/>
  <c r="AH2" i="73" s="1"/>
  <c r="AI2" i="73" s="1"/>
  <c r="AJ2" i="73" s="1"/>
  <c r="AK2" i="73" s="1"/>
  <c r="AL2" i="73" s="1"/>
  <c r="AM2" i="73" s="1"/>
  <c r="AN2" i="73" s="1"/>
  <c r="AO2" i="73" s="1"/>
  <c r="AP2" i="73" s="1"/>
  <c r="AQ2" i="73" s="1"/>
  <c r="AR2" i="73" s="1"/>
  <c r="AS2" i="73" s="1"/>
  <c r="AT2" i="73" s="1"/>
  <c r="AU2" i="73" s="1"/>
  <c r="AV2" i="73" s="1"/>
  <c r="AW2" i="73" s="1"/>
  <c r="AX2" i="73" s="1"/>
  <c r="AY2" i="73" s="1"/>
  <c r="AZ2" i="73" s="1"/>
  <c r="C2" i="71"/>
  <c r="D2" i="71" s="1"/>
  <c r="E2" i="71" s="1"/>
  <c r="F2" i="71" s="1"/>
  <c r="G2" i="71" s="1"/>
  <c r="H2" i="71" s="1"/>
  <c r="I2" i="71" s="1"/>
  <c r="J2" i="71" s="1"/>
  <c r="K2" i="71" s="1"/>
  <c r="L2" i="71" s="1"/>
  <c r="M2" i="71" s="1"/>
  <c r="N2" i="71" s="1"/>
  <c r="O2" i="71" s="1"/>
  <c r="P2" i="71" s="1"/>
  <c r="Q2" i="71" s="1"/>
  <c r="R2" i="71" s="1"/>
  <c r="S2" i="71" s="1"/>
  <c r="T2" i="71" s="1"/>
  <c r="U2" i="71" s="1"/>
  <c r="V2" i="71" s="1"/>
  <c r="W2" i="71" s="1"/>
  <c r="X2" i="71" s="1"/>
  <c r="Y2" i="71" s="1"/>
  <c r="Z2" i="71" s="1"/>
  <c r="AA2" i="71" s="1"/>
  <c r="AB2" i="71" s="1"/>
  <c r="AC2" i="71" s="1"/>
  <c r="AD2" i="71" s="1"/>
  <c r="AE2" i="71" s="1"/>
  <c r="AF2" i="71" s="1"/>
  <c r="AG2" i="71" s="1"/>
  <c r="AH2" i="71" s="1"/>
  <c r="AI2" i="71" s="1"/>
  <c r="AJ2" i="71" s="1"/>
  <c r="AK2" i="71" s="1"/>
  <c r="AL2" i="71" s="1"/>
  <c r="AM2" i="71" s="1"/>
  <c r="AN2" i="71" s="1"/>
  <c r="AO2" i="71" s="1"/>
  <c r="AP2" i="71" s="1"/>
  <c r="AQ2" i="71" s="1"/>
  <c r="AR2" i="71" s="1"/>
  <c r="AS2" i="71" s="1"/>
  <c r="AT2" i="71" s="1"/>
  <c r="AU2" i="71" s="1"/>
  <c r="AV2" i="71" s="1"/>
  <c r="AW2" i="71" s="1"/>
  <c r="AX2" i="71" s="1"/>
  <c r="AY2" i="71" s="1"/>
  <c r="AZ2" i="71" s="1"/>
  <c r="AZ5" i="70"/>
  <c r="AY5" i="70"/>
  <c r="AX5" i="70"/>
  <c r="AW5" i="70"/>
  <c r="AV5" i="70"/>
  <c r="AU5" i="70"/>
  <c r="AT5" i="70"/>
  <c r="AS5" i="70"/>
  <c r="AR5" i="70"/>
  <c r="AQ5" i="70"/>
  <c r="AP5" i="70"/>
  <c r="AO5" i="70"/>
  <c r="AN5" i="70"/>
  <c r="AM5" i="70"/>
  <c r="AL5" i="70"/>
  <c r="AK5" i="70"/>
  <c r="AJ5" i="70"/>
  <c r="AI5" i="70"/>
  <c r="AH5" i="70"/>
  <c r="AG5" i="70"/>
  <c r="AF5" i="70"/>
  <c r="AE5" i="70"/>
  <c r="AD5" i="70"/>
  <c r="AC5" i="70"/>
  <c r="AB5" i="70"/>
  <c r="AA5" i="70"/>
  <c r="Z5" i="70"/>
  <c r="Y5" i="70"/>
  <c r="X5" i="70"/>
  <c r="W5" i="70"/>
  <c r="V5" i="70"/>
  <c r="U5" i="70"/>
  <c r="T5" i="70"/>
  <c r="S5" i="70"/>
  <c r="R5" i="70"/>
  <c r="Q5" i="70"/>
  <c r="P5" i="70"/>
  <c r="O5" i="70"/>
  <c r="N5" i="70"/>
  <c r="M5" i="70"/>
  <c r="L5" i="70"/>
  <c r="K5" i="70"/>
  <c r="J5" i="70"/>
  <c r="I5" i="70"/>
  <c r="H5" i="70"/>
  <c r="G5" i="70"/>
  <c r="F5" i="70"/>
  <c r="E5" i="70"/>
  <c r="D5" i="70"/>
  <c r="C5" i="70"/>
  <c r="B5" i="70"/>
  <c r="C2" i="70"/>
  <c r="D2" i="70" s="1"/>
  <c r="E2" i="70" s="1"/>
  <c r="F2" i="70" s="1"/>
  <c r="G2" i="70" s="1"/>
  <c r="H2" i="70" s="1"/>
  <c r="I2" i="70" s="1"/>
  <c r="J2" i="70" s="1"/>
  <c r="K2" i="70" s="1"/>
  <c r="L2" i="70" s="1"/>
  <c r="M2" i="70" s="1"/>
  <c r="N2" i="70" s="1"/>
  <c r="O2" i="70" s="1"/>
  <c r="P2" i="70" s="1"/>
  <c r="Q2" i="70" s="1"/>
  <c r="R2" i="70" s="1"/>
  <c r="S2" i="70" s="1"/>
  <c r="T2" i="70" s="1"/>
  <c r="U2" i="70" s="1"/>
  <c r="V2" i="70" s="1"/>
  <c r="W2" i="70" s="1"/>
  <c r="X2" i="70" s="1"/>
  <c r="Y2" i="70" s="1"/>
  <c r="Z2" i="70" s="1"/>
  <c r="AA2" i="70" s="1"/>
  <c r="AB2" i="70" s="1"/>
  <c r="AC2" i="70" s="1"/>
  <c r="AD2" i="70" s="1"/>
  <c r="AE2" i="70" s="1"/>
  <c r="AF2" i="70" s="1"/>
  <c r="AG2" i="70" s="1"/>
  <c r="AH2" i="70" s="1"/>
  <c r="AI2" i="70" s="1"/>
  <c r="AJ2" i="70" s="1"/>
  <c r="AK2" i="70" s="1"/>
  <c r="AL2" i="70" s="1"/>
  <c r="AM2" i="70" s="1"/>
  <c r="AN2" i="70" s="1"/>
  <c r="AO2" i="70" s="1"/>
  <c r="AP2" i="70" s="1"/>
  <c r="AQ2" i="70" s="1"/>
  <c r="AR2" i="70" s="1"/>
  <c r="AS2" i="70" s="1"/>
  <c r="AT2" i="70" s="1"/>
  <c r="AU2" i="70" s="1"/>
  <c r="AV2" i="70" s="1"/>
  <c r="AW2" i="70" s="1"/>
  <c r="AX2" i="70" s="1"/>
  <c r="AY2" i="70" s="1"/>
  <c r="AZ2" i="70" s="1"/>
  <c r="C1" i="69"/>
  <c r="D1" i="69" s="1"/>
  <c r="E1" i="69" s="1"/>
  <c r="F1" i="69" s="1"/>
  <c r="G1" i="69" s="1"/>
  <c r="H1" i="69" s="1"/>
  <c r="I1" i="69" s="1"/>
  <c r="J1" i="69" s="1"/>
  <c r="K1" i="69" s="1"/>
  <c r="L1" i="69" s="1"/>
  <c r="M1" i="69" s="1"/>
  <c r="N1" i="69" s="1"/>
  <c r="O1" i="69" s="1"/>
  <c r="P1" i="69" s="1"/>
  <c r="Q1" i="69" s="1"/>
  <c r="R1" i="69" s="1"/>
  <c r="S1" i="69" s="1"/>
  <c r="T1" i="69" s="1"/>
  <c r="U1" i="69" s="1"/>
  <c r="V1" i="69" s="1"/>
  <c r="W1" i="69" s="1"/>
  <c r="X1" i="69" s="1"/>
  <c r="Y1" i="69" s="1"/>
  <c r="Z1" i="69" s="1"/>
  <c r="AA1" i="69" s="1"/>
  <c r="AB1" i="69" s="1"/>
  <c r="AC1" i="69" s="1"/>
  <c r="AD1" i="69" s="1"/>
  <c r="AE1" i="69" s="1"/>
  <c r="AF1" i="69" s="1"/>
  <c r="AG1" i="69" s="1"/>
  <c r="AH1" i="69" s="1"/>
  <c r="AI1" i="69" s="1"/>
  <c r="AJ1" i="69" s="1"/>
  <c r="AK1" i="69" s="1"/>
  <c r="AL1" i="69" s="1"/>
  <c r="AM1" i="69" s="1"/>
  <c r="AN1" i="69" s="1"/>
  <c r="AO1" i="69" s="1"/>
  <c r="AP1" i="69" s="1"/>
  <c r="AQ1" i="69" s="1"/>
  <c r="AR1" i="69" s="1"/>
  <c r="AS1" i="69" s="1"/>
  <c r="AT1" i="69" s="1"/>
  <c r="AU1" i="69" s="1"/>
  <c r="AV1" i="69" s="1"/>
  <c r="AW1" i="69" s="1"/>
  <c r="AX1" i="69" s="1"/>
  <c r="AY1" i="69" s="1"/>
  <c r="AZ1" i="69" s="1"/>
  <c r="AZ2" i="68"/>
  <c r="BA2" i="68" s="1"/>
  <c r="BB2" i="68" s="1"/>
  <c r="BC2" i="68" s="1"/>
  <c r="BD2" i="68" s="1"/>
  <c r="BE2" i="68" s="1"/>
  <c r="BF2" i="68" s="1"/>
  <c r="BG2" i="68" s="1"/>
  <c r="BH2" i="68" s="1"/>
  <c r="BI2" i="68" s="1"/>
  <c r="BJ2" i="68" s="1"/>
  <c r="BK2" i="68" s="1"/>
  <c r="BL2" i="68" s="1"/>
  <c r="BM2" i="68" s="1"/>
  <c r="BN2" i="68" s="1"/>
  <c r="BO2" i="68" s="1"/>
  <c r="BP2" i="68" s="1"/>
  <c r="BQ2" i="68" s="1"/>
  <c r="BR2" i="68" s="1"/>
  <c r="BS2" i="68" s="1"/>
  <c r="BT2" i="68" s="1"/>
  <c r="BU2" i="68" s="1"/>
  <c r="BV2" i="68" s="1"/>
  <c r="BW2" i="68" s="1"/>
  <c r="BX2" i="68" s="1"/>
  <c r="BY2" i="68" s="1"/>
  <c r="BZ2" i="68" s="1"/>
  <c r="CA2" i="68" s="1"/>
  <c r="CB2" i="68" s="1"/>
  <c r="CC2" i="68" s="1"/>
  <c r="CD2" i="68" s="1"/>
  <c r="CE2" i="68" s="1"/>
  <c r="CF2" i="68" s="1"/>
  <c r="CG2" i="68" s="1"/>
  <c r="CH2" i="68" s="1"/>
  <c r="CI2" i="68" s="1"/>
  <c r="CJ2" i="68" s="1"/>
  <c r="CK2" i="68" s="1"/>
  <c r="CL2" i="68" s="1"/>
  <c r="CM2" i="68" s="1"/>
  <c r="CN2" i="68" s="1"/>
  <c r="CO2" i="68" s="1"/>
  <c r="CP2" i="68" s="1"/>
  <c r="CQ2" i="68" s="1"/>
  <c r="CR2" i="68" s="1"/>
  <c r="CS2" i="68" s="1"/>
  <c r="CT2" i="68" s="1"/>
  <c r="CU2" i="68" s="1"/>
  <c r="CV2" i="68" s="1"/>
  <c r="CW2" i="68" s="1"/>
  <c r="CX2" i="68" s="1"/>
  <c r="CY2" i="68" s="1"/>
  <c r="CZ2" i="68" s="1"/>
  <c r="DA2" i="68" s="1"/>
  <c r="DB2" i="68" s="1"/>
  <c r="DC2" i="68" s="1"/>
  <c r="DD2" i="68" s="1"/>
  <c r="DE2" i="68" s="1"/>
  <c r="DF2" i="68" s="1"/>
  <c r="DG2" i="68" s="1"/>
  <c r="DH2" i="68" s="1"/>
  <c r="DI2" i="68" s="1"/>
  <c r="DJ2" i="68" s="1"/>
  <c r="DK2" i="68" s="1"/>
  <c r="DL2" i="68" s="1"/>
  <c r="DM2" i="68" s="1"/>
  <c r="DN2" i="68" s="1"/>
  <c r="DO2" i="68" s="1"/>
  <c r="DP2" i="68" s="1"/>
  <c r="DQ2" i="68" s="1"/>
  <c r="DR2" i="68" s="1"/>
  <c r="DS2" i="68" s="1"/>
  <c r="DT2" i="68" s="1"/>
  <c r="DU2" i="68" s="1"/>
  <c r="DV2" i="68" s="1"/>
  <c r="DW2" i="68" s="1"/>
  <c r="DX2" i="68" s="1"/>
  <c r="DY2" i="68" s="1"/>
  <c r="DZ2" i="68" s="1"/>
  <c r="EA2" i="68" s="1"/>
  <c r="EB2" i="68" s="1"/>
  <c r="EC2" i="68" s="1"/>
  <c r="ED2" i="68" s="1"/>
  <c r="EE2" i="68" s="1"/>
  <c r="EF2" i="68" s="1"/>
  <c r="EG2" i="68" s="1"/>
  <c r="C39" i="65"/>
  <c r="D39" i="65" s="1"/>
  <c r="C38" i="65"/>
  <c r="D38" i="65" s="1"/>
  <c r="D37" i="65"/>
  <c r="D35" i="65"/>
  <c r="D34" i="65"/>
  <c r="F33" i="65"/>
  <c r="D33" i="65"/>
  <c r="F30" i="65"/>
  <c r="D30" i="65"/>
  <c r="F29" i="65"/>
  <c r="D29" i="65"/>
  <c r="F28" i="65"/>
  <c r="F27" i="65"/>
  <c r="F26" i="65"/>
  <c r="F25" i="65"/>
  <c r="F24" i="65"/>
  <c r="F23" i="65"/>
  <c r="D23" i="65"/>
  <c r="F22" i="65"/>
  <c r="D22" i="65"/>
  <c r="F21" i="65"/>
  <c r="D21" i="65"/>
  <c r="E20" i="65"/>
  <c r="E41" i="65" s="1"/>
  <c r="F41" i="65" s="1"/>
  <c r="C20" i="65"/>
  <c r="C41" i="65" s="1"/>
  <c r="D41" i="65" s="1"/>
  <c r="F19" i="65"/>
  <c r="D19" i="65"/>
  <c r="F18" i="65"/>
  <c r="F17" i="65"/>
  <c r="D17" i="65"/>
  <c r="F16" i="65"/>
  <c r="F15" i="65"/>
  <c r="D15" i="65"/>
  <c r="F14" i="65"/>
  <c r="D14" i="65"/>
  <c r="F13" i="65"/>
  <c r="D13" i="65"/>
  <c r="F12" i="65"/>
  <c r="D12" i="65"/>
  <c r="F11" i="65"/>
  <c r="D11" i="65"/>
  <c r="F10" i="65"/>
  <c r="D10" i="65"/>
  <c r="F9" i="65"/>
  <c r="D9" i="65"/>
  <c r="F8" i="65"/>
  <c r="D8" i="65"/>
  <c r="F7" i="65"/>
  <c r="D7" i="65"/>
  <c r="F6" i="65"/>
  <c r="D6" i="65"/>
  <c r="F5" i="65"/>
  <c r="D5" i="65"/>
  <c r="F4" i="65"/>
  <c r="D4" i="65"/>
  <c r="E11" i="64"/>
  <c r="E4" i="64"/>
  <c r="C4" i="64"/>
  <c r="B4" i="64"/>
  <c r="B11" i="64" s="1"/>
  <c r="G8" i="62"/>
  <c r="F8" i="62"/>
  <c r="E8" i="62"/>
  <c r="D8" i="62"/>
  <c r="C8" i="62"/>
  <c r="B8" i="62"/>
  <c r="G5" i="62"/>
  <c r="F5" i="62"/>
  <c r="E5" i="62"/>
  <c r="D5" i="62"/>
  <c r="C5" i="62"/>
  <c r="B5" i="62"/>
  <c r="D2" i="62"/>
  <c r="E2" i="62" s="1"/>
  <c r="F2" i="62" s="1"/>
  <c r="G2" i="62" s="1"/>
  <c r="G45" i="61"/>
  <c r="F45" i="61"/>
  <c r="E45" i="61"/>
  <c r="D45" i="61"/>
  <c r="C45" i="61"/>
  <c r="B45" i="61"/>
  <c r="G41" i="61"/>
  <c r="F41" i="61"/>
  <c r="E41" i="61"/>
  <c r="D41" i="61"/>
  <c r="C41" i="61"/>
  <c r="B41" i="61"/>
  <c r="G39" i="61"/>
  <c r="F39" i="61"/>
  <c r="E39" i="61"/>
  <c r="D39" i="61"/>
  <c r="C39" i="61"/>
  <c r="B39" i="61"/>
  <c r="G34" i="61"/>
  <c r="F34" i="61"/>
  <c r="E34" i="61"/>
  <c r="D34" i="61"/>
  <c r="C34" i="61"/>
  <c r="B34" i="61"/>
  <c r="G31" i="61"/>
  <c r="F31" i="61"/>
  <c r="E31" i="61"/>
  <c r="D31" i="61"/>
  <c r="C31" i="61"/>
  <c r="B31" i="61"/>
  <c r="G28" i="61"/>
  <c r="F28" i="61"/>
  <c r="E28" i="61"/>
  <c r="D28" i="61"/>
  <c r="C28" i="61"/>
  <c r="B28" i="61"/>
  <c r="B27" i="61"/>
  <c r="G20" i="61"/>
  <c r="F20" i="61"/>
  <c r="E20" i="61"/>
  <c r="D20" i="61"/>
  <c r="C20" i="61"/>
  <c r="B20" i="61"/>
  <c r="G16" i="61"/>
  <c r="F16" i="61"/>
  <c r="E16" i="61"/>
  <c r="D16" i="61"/>
  <c r="C16" i="61"/>
  <c r="B16" i="61"/>
  <c r="G14" i="61"/>
  <c r="F14" i="61"/>
  <c r="E14" i="61"/>
  <c r="D14" i="61"/>
  <c r="C14" i="61"/>
  <c r="B14" i="61"/>
  <c r="G9" i="61"/>
  <c r="F9" i="61"/>
  <c r="E9" i="61"/>
  <c r="D9" i="61"/>
  <c r="C9" i="61"/>
  <c r="B9" i="61"/>
  <c r="G6" i="61"/>
  <c r="F6" i="61"/>
  <c r="E6" i="61"/>
  <c r="D6" i="61"/>
  <c r="C6" i="61"/>
  <c r="B6" i="61"/>
  <c r="G3" i="61"/>
  <c r="F3" i="61"/>
  <c r="E3" i="61"/>
  <c r="D3" i="61"/>
  <c r="C3" i="61"/>
  <c r="B3" i="61"/>
  <c r="C2" i="61"/>
  <c r="D2" i="61" s="1"/>
  <c r="D27" i="61" s="1"/>
  <c r="F10" i="60"/>
  <c r="F14" i="60" s="1"/>
  <c r="E10" i="60"/>
  <c r="E12" i="60" s="1"/>
  <c r="D10" i="60"/>
  <c r="D12" i="60" s="1"/>
  <c r="C10" i="60"/>
  <c r="C12" i="60" s="1"/>
  <c r="B9" i="60"/>
  <c r="B10" i="60" s="1"/>
  <c r="B12" i="60" s="1"/>
  <c r="C15" i="57"/>
  <c r="C14" i="57"/>
  <c r="C13" i="57"/>
  <c r="C12" i="57"/>
  <c r="C11" i="57"/>
  <c r="C10" i="57"/>
  <c r="C9" i="57"/>
  <c r="C8" i="57"/>
  <c r="C7" i="57"/>
  <c r="C6" i="57"/>
  <c r="C5" i="57"/>
  <c r="C4" i="57"/>
  <c r="AV30" i="55"/>
  <c r="AU30" i="55"/>
  <c r="AC30" i="55"/>
  <c r="BA15" i="55"/>
  <c r="AZ15" i="55"/>
  <c r="AY15" i="55"/>
  <c r="AX15" i="55"/>
  <c r="AW15" i="55"/>
  <c r="AV15" i="55"/>
  <c r="AU15" i="55"/>
  <c r="AT15" i="55"/>
  <c r="AS15" i="55"/>
  <c r="AR15" i="55"/>
  <c r="AQ15" i="55"/>
  <c r="AP15" i="55"/>
  <c r="AO15" i="55"/>
  <c r="AN15" i="55"/>
  <c r="AM15" i="55"/>
  <c r="AL15" i="55"/>
  <c r="AK15" i="55"/>
  <c r="AJ15" i="55"/>
  <c r="AI15" i="55"/>
  <c r="AH15" i="55"/>
  <c r="AG15" i="55"/>
  <c r="AF15" i="55"/>
  <c r="AE15" i="55"/>
  <c r="AD15" i="55"/>
  <c r="AC15" i="55"/>
  <c r="AB15" i="55"/>
  <c r="AA15" i="55"/>
  <c r="Z15" i="55"/>
  <c r="Y15" i="55"/>
  <c r="X15" i="55"/>
  <c r="W15" i="55"/>
  <c r="V15" i="55"/>
  <c r="U15" i="55"/>
  <c r="T15" i="55"/>
  <c r="S15" i="55"/>
  <c r="R15" i="55"/>
  <c r="Q15" i="55"/>
  <c r="P15" i="55"/>
  <c r="O15" i="55"/>
  <c r="N15" i="55"/>
  <c r="M15" i="55"/>
  <c r="L15" i="55"/>
  <c r="K15" i="55"/>
  <c r="J15" i="55"/>
  <c r="I15" i="55"/>
  <c r="H15" i="55"/>
  <c r="G15" i="55"/>
  <c r="F15" i="55"/>
  <c r="E15" i="55"/>
  <c r="D15" i="55"/>
  <c r="C15" i="55"/>
  <c r="B15" i="55"/>
  <c r="BA4" i="55"/>
  <c r="AZ4" i="55"/>
  <c r="AY4" i="55"/>
  <c r="AY30" i="55" s="1"/>
  <c r="AX4" i="55"/>
  <c r="AX29" i="55" s="1"/>
  <c r="AW4" i="55"/>
  <c r="AW30" i="55" s="1"/>
  <c r="AV4" i="55"/>
  <c r="AU4" i="55"/>
  <c r="AT4" i="55"/>
  <c r="AS4" i="55"/>
  <c r="AR4" i="55"/>
  <c r="AQ4" i="55"/>
  <c r="AQ30" i="55" s="1"/>
  <c r="AP4" i="55"/>
  <c r="AP30" i="55" s="1"/>
  <c r="AO4" i="55"/>
  <c r="AO30" i="55" s="1"/>
  <c r="AN4" i="55"/>
  <c r="AN30" i="55" s="1"/>
  <c r="AM4" i="55"/>
  <c r="AL4" i="55"/>
  <c r="AL30" i="55" s="1"/>
  <c r="AK4" i="55"/>
  <c r="AJ4" i="55"/>
  <c r="AJ30" i="55" s="1"/>
  <c r="AI4" i="55"/>
  <c r="AI30" i="55" s="1"/>
  <c r="AH4" i="55"/>
  <c r="AG4" i="55"/>
  <c r="AG30" i="55" s="1"/>
  <c r="AF4" i="55"/>
  <c r="AF30" i="55" s="1"/>
  <c r="AE4" i="55"/>
  <c r="AD4" i="55"/>
  <c r="AC4" i="55"/>
  <c r="AB4" i="55"/>
  <c r="AB30" i="55" s="1"/>
  <c r="AA4" i="55"/>
  <c r="AA30" i="55" s="1"/>
  <c r="Z4" i="55"/>
  <c r="Z30" i="55" s="1"/>
  <c r="Y4" i="55"/>
  <c r="Y30" i="55" s="1"/>
  <c r="X4" i="55"/>
  <c r="X30" i="55" s="1"/>
  <c r="W4" i="55"/>
  <c r="V4" i="55"/>
  <c r="U4" i="55"/>
  <c r="T4" i="55"/>
  <c r="S4" i="55"/>
  <c r="S30" i="55" s="1"/>
  <c r="R4" i="55"/>
  <c r="R30" i="55" s="1"/>
  <c r="Q4" i="55"/>
  <c r="Q30" i="55" s="1"/>
  <c r="P4" i="55"/>
  <c r="P30" i="55" s="1"/>
  <c r="O4" i="55"/>
  <c r="N4" i="55"/>
  <c r="M4" i="55"/>
  <c r="L4" i="55"/>
  <c r="K4" i="55"/>
  <c r="K30" i="55" s="1"/>
  <c r="J4" i="55"/>
  <c r="J30" i="55" s="1"/>
  <c r="I4" i="55"/>
  <c r="I30" i="55" s="1"/>
  <c r="H4" i="55"/>
  <c r="H30" i="55" s="1"/>
  <c r="G4" i="55"/>
  <c r="F4" i="55"/>
  <c r="E4" i="55"/>
  <c r="D4" i="55"/>
  <c r="D30" i="55" s="1"/>
  <c r="C4" i="55"/>
  <c r="C30" i="55" s="1"/>
  <c r="B4" i="55"/>
  <c r="BA22" i="54"/>
  <c r="AZ22" i="54"/>
  <c r="AY22" i="54"/>
  <c r="AX22" i="54"/>
  <c r="AW22" i="54"/>
  <c r="AV22" i="54"/>
  <c r="AU22" i="54"/>
  <c r="AT22" i="54"/>
  <c r="AS22" i="54"/>
  <c r="AR22" i="54"/>
  <c r="AQ22" i="54"/>
  <c r="AP22" i="54"/>
  <c r="AO22" i="54"/>
  <c r="AN22" i="54"/>
  <c r="AM22" i="54"/>
  <c r="AL22" i="54"/>
  <c r="AK22" i="54"/>
  <c r="AJ22" i="54"/>
  <c r="AI22" i="54"/>
  <c r="AH22" i="54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BA18" i="54"/>
  <c r="AZ18" i="54"/>
  <c r="AY18" i="54"/>
  <c r="AX18" i="54"/>
  <c r="AW18" i="54"/>
  <c r="AV18" i="54"/>
  <c r="AU18" i="54"/>
  <c r="AT18" i="54"/>
  <c r="AS18" i="54"/>
  <c r="AR18" i="54"/>
  <c r="AQ18" i="54"/>
  <c r="AP18" i="54"/>
  <c r="AO18" i="54"/>
  <c r="AN18" i="54"/>
  <c r="AM18" i="54"/>
  <c r="AL18" i="54"/>
  <c r="AK18" i="54"/>
  <c r="AJ18" i="54"/>
  <c r="AI18" i="54"/>
  <c r="AH18" i="54"/>
  <c r="AG18" i="54"/>
  <c r="AF18" i="54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BB13" i="54"/>
  <c r="BB12" i="54"/>
  <c r="BB11" i="54"/>
  <c r="BB10" i="54"/>
  <c r="BB9" i="54"/>
  <c r="BB8" i="54"/>
  <c r="BB7" i="54"/>
  <c r="BB6" i="54"/>
  <c r="BB5" i="54"/>
  <c r="BB4" i="54"/>
  <c r="BB3" i="54"/>
  <c r="C44" i="53"/>
  <c r="H42" i="53"/>
  <c r="G42" i="53"/>
  <c r="F42" i="53"/>
  <c r="E42" i="53"/>
  <c r="D42" i="53"/>
  <c r="B42" i="53"/>
  <c r="H41" i="53"/>
  <c r="G41" i="53"/>
  <c r="F41" i="53"/>
  <c r="E41" i="53"/>
  <c r="D41" i="53"/>
  <c r="B41" i="53"/>
  <c r="H40" i="53"/>
  <c r="G40" i="53"/>
  <c r="F40" i="53"/>
  <c r="E40" i="53"/>
  <c r="D40" i="53"/>
  <c r="B40" i="53"/>
  <c r="C40" i="53" s="1"/>
  <c r="H39" i="53"/>
  <c r="G39" i="53"/>
  <c r="F39" i="53"/>
  <c r="E39" i="53"/>
  <c r="D39" i="53"/>
  <c r="B39" i="53"/>
  <c r="H38" i="53"/>
  <c r="G38" i="53"/>
  <c r="F38" i="53"/>
  <c r="E38" i="53"/>
  <c r="D38" i="53"/>
  <c r="B38" i="53"/>
  <c r="H37" i="53"/>
  <c r="G37" i="53"/>
  <c r="F37" i="53"/>
  <c r="E37" i="53"/>
  <c r="D37" i="53"/>
  <c r="B37" i="53"/>
  <c r="C37" i="53" s="1"/>
  <c r="H36" i="53"/>
  <c r="G36" i="53"/>
  <c r="F36" i="53"/>
  <c r="E36" i="53"/>
  <c r="D36" i="53"/>
  <c r="B36" i="53"/>
  <c r="H35" i="53"/>
  <c r="G35" i="53"/>
  <c r="F35" i="53"/>
  <c r="E35" i="53"/>
  <c r="D35" i="53"/>
  <c r="B35" i="53"/>
  <c r="H33" i="53"/>
  <c r="G33" i="53"/>
  <c r="F33" i="53"/>
  <c r="E33" i="53"/>
  <c r="D33" i="53"/>
  <c r="B33" i="53"/>
  <c r="H32" i="53"/>
  <c r="G32" i="53"/>
  <c r="F32" i="53"/>
  <c r="E32" i="53"/>
  <c r="D32" i="53"/>
  <c r="B32" i="53"/>
  <c r="C32" i="53" s="1"/>
  <c r="H31" i="53"/>
  <c r="G31" i="53"/>
  <c r="F31" i="53"/>
  <c r="E31" i="53"/>
  <c r="D31" i="53"/>
  <c r="B31" i="53"/>
  <c r="H30" i="53"/>
  <c r="G30" i="53"/>
  <c r="F30" i="53"/>
  <c r="E30" i="53"/>
  <c r="D30" i="53"/>
  <c r="B30" i="53"/>
  <c r="H29" i="53"/>
  <c r="G29" i="53"/>
  <c r="F29" i="53"/>
  <c r="E29" i="53"/>
  <c r="D29" i="53"/>
  <c r="C29" i="53" s="1"/>
  <c r="B29" i="53"/>
  <c r="H28" i="53"/>
  <c r="G28" i="53"/>
  <c r="F28" i="53"/>
  <c r="E28" i="53"/>
  <c r="D28" i="53"/>
  <c r="B28" i="53"/>
  <c r="C21" i="53"/>
  <c r="C19" i="53"/>
  <c r="C18" i="53"/>
  <c r="C17" i="53"/>
  <c r="C16" i="53"/>
  <c r="C15" i="53"/>
  <c r="C14" i="53"/>
  <c r="C13" i="53"/>
  <c r="C12" i="53"/>
  <c r="H11" i="53"/>
  <c r="G11" i="53"/>
  <c r="F11" i="53"/>
  <c r="E11" i="53"/>
  <c r="E20" i="53" s="1"/>
  <c r="D11" i="53"/>
  <c r="B11" i="53"/>
  <c r="C10" i="53"/>
  <c r="C9" i="53"/>
  <c r="C8" i="53"/>
  <c r="C7" i="53"/>
  <c r="C6" i="53"/>
  <c r="C5" i="53"/>
  <c r="H4" i="53"/>
  <c r="H20" i="53" s="1"/>
  <c r="G4" i="53"/>
  <c r="G20" i="53" s="1"/>
  <c r="F4" i="53"/>
  <c r="F20" i="53" s="1"/>
  <c r="E4" i="53"/>
  <c r="D4" i="53"/>
  <c r="B4" i="53"/>
  <c r="C39" i="53" l="1"/>
  <c r="AS29" i="55"/>
  <c r="G11" i="62"/>
  <c r="B20" i="53"/>
  <c r="C35" i="53"/>
  <c r="F29" i="55"/>
  <c r="AD29" i="55"/>
  <c r="J29" i="55"/>
  <c r="R29" i="55"/>
  <c r="Z29" i="55"/>
  <c r="AP29" i="55"/>
  <c r="AX30" i="55"/>
  <c r="AO29" i="55"/>
  <c r="F11" i="62"/>
  <c r="G27" i="53"/>
  <c r="B34" i="53"/>
  <c r="E29" i="55"/>
  <c r="M29" i="55"/>
  <c r="U29" i="55"/>
  <c r="AC29" i="55"/>
  <c r="AK29" i="55"/>
  <c r="BA29" i="55"/>
  <c r="G29" i="55"/>
  <c r="O29" i="55"/>
  <c r="W29" i="55"/>
  <c r="AE29" i="55"/>
  <c r="AM29" i="55"/>
  <c r="AU29" i="55"/>
  <c r="AQ29" i="55"/>
  <c r="M30" i="55"/>
  <c r="I29" i="55"/>
  <c r="AA29" i="55"/>
  <c r="E11" i="62"/>
  <c r="C11" i="53"/>
  <c r="AD30" i="55"/>
  <c r="AE30" i="55"/>
  <c r="D49" i="61"/>
  <c r="B11" i="62"/>
  <c r="C31" i="53"/>
  <c r="C42" i="53"/>
  <c r="AW29" i="55"/>
  <c r="O30" i="55"/>
  <c r="AK30" i="55"/>
  <c r="BA30" i="55"/>
  <c r="C27" i="61"/>
  <c r="D20" i="65"/>
  <c r="C41" i="53"/>
  <c r="K29" i="55"/>
  <c r="AY29" i="55"/>
  <c r="F20" i="65"/>
  <c r="D27" i="53"/>
  <c r="AM30" i="55"/>
  <c r="H29" i="55"/>
  <c r="P29" i="55"/>
  <c r="AN29" i="55"/>
  <c r="AV29" i="55"/>
  <c r="Q29" i="55"/>
  <c r="E30" i="55"/>
  <c r="U30" i="55"/>
  <c r="B24" i="61"/>
  <c r="D24" i="61"/>
  <c r="F24" i="61"/>
  <c r="F49" i="61"/>
  <c r="C4" i="53"/>
  <c r="D20" i="53"/>
  <c r="C20" i="53" s="1"/>
  <c r="C33" i="53"/>
  <c r="S29" i="55"/>
  <c r="G30" i="55"/>
  <c r="W30" i="55"/>
  <c r="AS30" i="55"/>
  <c r="C24" i="61"/>
  <c r="G24" i="61"/>
  <c r="E49" i="61"/>
  <c r="C49" i="61"/>
  <c r="L29" i="55"/>
  <c r="L30" i="55"/>
  <c r="T29" i="55"/>
  <c r="T30" i="55"/>
  <c r="AR29" i="55"/>
  <c r="AR30" i="55"/>
  <c r="AZ29" i="55"/>
  <c r="AZ30" i="55"/>
  <c r="AB29" i="55"/>
  <c r="AJ29" i="55"/>
  <c r="AL29" i="55"/>
  <c r="E24" i="61"/>
  <c r="H27" i="53"/>
  <c r="F30" i="55"/>
  <c r="G49" i="61"/>
  <c r="C28" i="53"/>
  <c r="D34" i="53"/>
  <c r="B14" i="60"/>
  <c r="E27" i="53"/>
  <c r="E34" i="53"/>
  <c r="B29" i="55"/>
  <c r="AH29" i="55"/>
  <c r="D29" i="55"/>
  <c r="C14" i="60"/>
  <c r="N29" i="55"/>
  <c r="N30" i="55"/>
  <c r="V29" i="55"/>
  <c r="V30" i="55"/>
  <c r="AT29" i="55"/>
  <c r="AT30" i="55"/>
  <c r="D43" i="53"/>
  <c r="F27" i="53"/>
  <c r="F34" i="53"/>
  <c r="H34" i="53"/>
  <c r="C11" i="62"/>
  <c r="E14" i="60"/>
  <c r="D4" i="64"/>
  <c r="G34" i="53"/>
  <c r="G43" i="53" s="1"/>
  <c r="AF29" i="55"/>
  <c r="D11" i="62"/>
  <c r="AG29" i="55"/>
  <c r="B30" i="55"/>
  <c r="AH30" i="55"/>
  <c r="E2" i="61"/>
  <c r="D14" i="60"/>
  <c r="B27" i="53"/>
  <c r="B43" i="53" s="1"/>
  <c r="C38" i="53"/>
  <c r="X29" i="55"/>
  <c r="B49" i="61"/>
  <c r="C11" i="64"/>
  <c r="C30" i="53"/>
  <c r="C36" i="53"/>
  <c r="C29" i="55"/>
  <c r="Y29" i="55"/>
  <c r="AI29" i="55"/>
  <c r="F12" i="60"/>
  <c r="F43" i="53" l="1"/>
  <c r="C27" i="53"/>
  <c r="E43" i="53"/>
  <c r="F4" i="64"/>
  <c r="F11" i="64" s="1"/>
  <c r="D11" i="64"/>
  <c r="C34" i="53"/>
  <c r="F2" i="61"/>
  <c r="E27" i="61"/>
  <c r="H43" i="53"/>
  <c r="C43" i="53"/>
  <c r="G2" i="61" l="1"/>
  <c r="G27" i="61" s="1"/>
  <c r="F27" i="61"/>
  <c r="E242" i="40" l="1"/>
  <c r="F242" i="40" s="1"/>
  <c r="G242" i="40" s="1"/>
  <c r="H242" i="40" s="1"/>
  <c r="I242" i="40" s="1"/>
  <c r="J242" i="40" s="1"/>
  <c r="K242" i="40" s="1"/>
  <c r="L242" i="40" s="1"/>
  <c r="M242" i="40" s="1"/>
  <c r="N242" i="40" s="1"/>
  <c r="O242" i="40" s="1"/>
  <c r="P242" i="40" s="1"/>
  <c r="Q242" i="40" s="1"/>
  <c r="R242" i="40" s="1"/>
  <c r="S242" i="40" s="1"/>
  <c r="T242" i="40" s="1"/>
  <c r="U242" i="40" s="1"/>
  <c r="V242" i="40" s="1"/>
  <c r="W242" i="40" s="1"/>
  <c r="X242" i="40" s="1"/>
  <c r="Y242" i="40" s="1"/>
  <c r="Z242" i="40" s="1"/>
  <c r="AA242" i="40" s="1"/>
  <c r="AB242" i="40" s="1"/>
  <c r="AC242" i="40" s="1"/>
  <c r="AD242" i="40" s="1"/>
  <c r="AE242" i="40" s="1"/>
  <c r="AF242" i="40" s="1"/>
  <c r="AG242" i="40" s="1"/>
  <c r="AH242" i="40" s="1"/>
  <c r="AI242" i="40" s="1"/>
  <c r="AJ242" i="40" s="1"/>
  <c r="AK242" i="40" s="1"/>
  <c r="AL242" i="40" s="1"/>
  <c r="AM242" i="40" s="1"/>
  <c r="AN242" i="40" s="1"/>
  <c r="AO242" i="40" s="1"/>
  <c r="AP242" i="40" s="1"/>
  <c r="AQ242" i="40" s="1"/>
  <c r="AR242" i="40" s="1"/>
  <c r="AS242" i="40" s="1"/>
  <c r="AT242" i="40" s="1"/>
  <c r="AU242" i="40" s="1"/>
  <c r="AV242" i="40" s="1"/>
  <c r="AW242" i="40" s="1"/>
  <c r="AX242" i="40" s="1"/>
  <c r="AY242" i="40" s="1"/>
  <c r="AZ242" i="40" s="1"/>
  <c r="BA242" i="40" s="1"/>
  <c r="BB242" i="40" s="1"/>
  <c r="BC242" i="40" s="1"/>
  <c r="BD242" i="40" s="1"/>
  <c r="BE242" i="40" s="1"/>
  <c r="BF242" i="40" s="1"/>
  <c r="BG242" i="40" s="1"/>
  <c r="BH242" i="40" s="1"/>
  <c r="BI242" i="40" s="1"/>
  <c r="BJ242" i="40" s="1"/>
  <c r="BK242" i="40" s="1"/>
  <c r="BL242" i="40" s="1"/>
  <c r="BM242" i="40" s="1"/>
  <c r="BN242" i="40" s="1"/>
  <c r="BO242" i="40" s="1"/>
  <c r="BP242" i="40" s="1"/>
  <c r="BQ242" i="40" s="1"/>
  <c r="BR242" i="40" s="1"/>
  <c r="BS242" i="40" s="1"/>
  <c r="BT242" i="40" s="1"/>
  <c r="BU242" i="40" s="1"/>
  <c r="BV242" i="40" s="1"/>
  <c r="BW242" i="40" s="1"/>
  <c r="BX242" i="40" s="1"/>
  <c r="BY242" i="40" s="1"/>
  <c r="BZ242" i="40" s="1"/>
  <c r="CA242" i="40" s="1"/>
  <c r="CB242" i="40" s="1"/>
  <c r="CC242" i="40" s="1"/>
  <c r="CD242" i="40" s="1"/>
  <c r="CE242" i="40" s="1"/>
  <c r="CF242" i="40" s="1"/>
  <c r="CG242" i="40" s="1"/>
  <c r="CH242" i="40" s="1"/>
  <c r="CI242" i="40" s="1"/>
  <c r="CJ242" i="40" s="1"/>
  <c r="CK242" i="40" s="1"/>
  <c r="CL242" i="40" s="1"/>
  <c r="CM242" i="40" s="1"/>
  <c r="CN242" i="40" s="1"/>
  <c r="CO242" i="40" s="1"/>
  <c r="CP242" i="40" s="1"/>
  <c r="CQ242" i="40" s="1"/>
  <c r="CR242" i="40" s="1"/>
  <c r="CS242" i="40" s="1"/>
  <c r="CT242" i="40" s="1"/>
  <c r="CU242" i="40" s="1"/>
  <c r="CV242" i="40" s="1"/>
  <c r="CW242" i="40" s="1"/>
  <c r="CX242" i="40" s="1"/>
  <c r="CY242" i="40" s="1"/>
  <c r="CZ242" i="40" s="1"/>
  <c r="DA242" i="40" s="1"/>
  <c r="DB242" i="40" s="1"/>
  <c r="DC242" i="40" s="1"/>
  <c r="DD242" i="40" s="1"/>
  <c r="DE242" i="40" s="1"/>
  <c r="DF242" i="40" s="1"/>
  <c r="DG242" i="40" s="1"/>
  <c r="DH242" i="40" s="1"/>
  <c r="DI242" i="40" s="1"/>
  <c r="DJ242" i="40" s="1"/>
  <c r="DK242" i="40" s="1"/>
  <c r="DL242" i="40" s="1"/>
  <c r="DM242" i="40" s="1"/>
  <c r="DN242" i="40" s="1"/>
  <c r="DO242" i="40" s="1"/>
  <c r="DP242" i="40" s="1"/>
  <c r="DQ242" i="40" s="1"/>
  <c r="DR242" i="40" s="1"/>
  <c r="DS242" i="40" s="1"/>
  <c r="DT242" i="40" s="1"/>
  <c r="DU242" i="40" s="1"/>
  <c r="DV242" i="40" s="1"/>
  <c r="DW242" i="40" s="1"/>
  <c r="DX242" i="40" s="1"/>
  <c r="DY242" i="40" s="1"/>
  <c r="DZ242" i="40" s="1"/>
  <c r="EA242" i="40" s="1"/>
  <c r="EB242" i="40" s="1"/>
  <c r="EC242" i="40" s="1"/>
  <c r="ED242" i="40" s="1"/>
  <c r="EE242" i="40" s="1"/>
  <c r="EF242" i="40" s="1"/>
  <c r="EG242" i="40" s="1"/>
  <c r="EH242" i="40" s="1"/>
  <c r="EI242" i="40" s="1"/>
  <c r="EJ242" i="40" s="1"/>
  <c r="AY10" i="38"/>
  <c r="AX10" i="38"/>
  <c r="AW10" i="38"/>
  <c r="AV10" i="38"/>
  <c r="AU10" i="38"/>
  <c r="AT10" i="38"/>
  <c r="AS10" i="38"/>
  <c r="AR10" i="38"/>
  <c r="AQ10" i="38"/>
  <c r="AP10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AA10" i="38"/>
  <c r="Z10" i="38"/>
  <c r="Y10" i="38"/>
  <c r="X10" i="38"/>
  <c r="W10" i="38"/>
  <c r="V10" i="38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B5" i="38"/>
  <c r="C5" i="37"/>
  <c r="D5" i="37" s="1"/>
  <c r="E5" i="37" s="1"/>
  <c r="F5" i="37" s="1"/>
  <c r="G5" i="37" s="1"/>
  <c r="H5" i="37" s="1"/>
  <c r="I5" i="37" s="1"/>
  <c r="J5" i="37" s="1"/>
  <c r="K5" i="37" s="1"/>
  <c r="L5" i="37" s="1"/>
  <c r="M5" i="37" s="1"/>
  <c r="N5" i="37" s="1"/>
  <c r="O5" i="37" s="1"/>
  <c r="P5" i="37" s="1"/>
  <c r="Q5" i="37" s="1"/>
  <c r="R5" i="37" s="1"/>
  <c r="S5" i="37" s="1"/>
  <c r="T5" i="37" s="1"/>
  <c r="U5" i="37" s="1"/>
  <c r="V5" i="37" s="1"/>
  <c r="W5" i="37" s="1"/>
  <c r="X5" i="37" s="1"/>
  <c r="Y5" i="37" s="1"/>
  <c r="Z5" i="37" s="1"/>
  <c r="AA5" i="37" s="1"/>
  <c r="AB5" i="37" s="1"/>
  <c r="AC5" i="37" s="1"/>
  <c r="AD5" i="37" s="1"/>
  <c r="AE5" i="37" s="1"/>
  <c r="AF5" i="37" s="1"/>
  <c r="AG5" i="37" s="1"/>
  <c r="AH5" i="37" s="1"/>
  <c r="AI5" i="37" s="1"/>
  <c r="AJ5" i="37" s="1"/>
  <c r="AK5" i="37" s="1"/>
  <c r="AL5" i="37" s="1"/>
  <c r="AM5" i="37" s="1"/>
  <c r="AN5" i="37" s="1"/>
  <c r="AO5" i="37" s="1"/>
  <c r="AP5" i="37" s="1"/>
  <c r="AQ5" i="37" s="1"/>
  <c r="AR5" i="37" s="1"/>
  <c r="AS5" i="37" s="1"/>
  <c r="AT5" i="37" s="1"/>
  <c r="AU5" i="37" s="1"/>
  <c r="AV5" i="37" s="1"/>
  <c r="AW5" i="37" s="1"/>
  <c r="AX5" i="37" s="1"/>
  <c r="AY5" i="37" s="1"/>
  <c r="AZ5" i="37" s="1"/>
  <c r="C2" i="37"/>
  <c r="D2" i="37" s="1"/>
  <c r="E2" i="37" s="1"/>
  <c r="F2" i="37" s="1"/>
  <c r="G2" i="37" s="1"/>
  <c r="H2" i="37" s="1"/>
  <c r="I2" i="37" s="1"/>
  <c r="J2" i="37" s="1"/>
  <c r="K2" i="37" s="1"/>
  <c r="L2" i="37" s="1"/>
  <c r="M2" i="37" s="1"/>
  <c r="N2" i="37" s="1"/>
  <c r="O2" i="37" s="1"/>
  <c r="P2" i="37" s="1"/>
  <c r="Q2" i="37" s="1"/>
  <c r="R2" i="37" s="1"/>
  <c r="S2" i="37" s="1"/>
  <c r="T2" i="37" s="1"/>
  <c r="U2" i="37" s="1"/>
  <c r="V2" i="37" s="1"/>
  <c r="W2" i="37" s="1"/>
  <c r="X2" i="37" s="1"/>
  <c r="Y2" i="37" s="1"/>
  <c r="Z2" i="37" s="1"/>
  <c r="AA2" i="37" s="1"/>
  <c r="AB2" i="37" s="1"/>
  <c r="AC2" i="37" s="1"/>
  <c r="AD2" i="37" s="1"/>
  <c r="AE2" i="37" s="1"/>
  <c r="AF2" i="37" s="1"/>
  <c r="AG2" i="37" s="1"/>
  <c r="AH2" i="37" s="1"/>
  <c r="AI2" i="37" s="1"/>
  <c r="AJ2" i="37" s="1"/>
  <c r="AK2" i="37" s="1"/>
  <c r="AL2" i="37" s="1"/>
  <c r="AM2" i="37" s="1"/>
  <c r="AN2" i="37" s="1"/>
  <c r="AO2" i="37" s="1"/>
  <c r="AP2" i="37" s="1"/>
  <c r="AQ2" i="37" s="1"/>
  <c r="AR2" i="37" s="1"/>
  <c r="AS2" i="37" s="1"/>
  <c r="AT2" i="37" s="1"/>
  <c r="AU2" i="37" s="1"/>
  <c r="AV2" i="37" s="1"/>
  <c r="AW2" i="37" s="1"/>
  <c r="AX2" i="37" s="1"/>
  <c r="AY2" i="37" s="1"/>
  <c r="AZ2" i="37" s="1"/>
  <c r="A3" i="26" l="1"/>
  <c r="A2" i="26"/>
  <c r="C8" i="11" l="1"/>
  <c r="D5" i="23"/>
  <c r="D6" i="23"/>
  <c r="D7" i="23"/>
  <c r="D4" i="23"/>
  <c r="C8" i="23"/>
  <c r="C12" i="23" s="1"/>
  <c r="B11" i="23"/>
  <c r="B10" i="23"/>
  <c r="B9" i="23"/>
  <c r="B7" i="23"/>
  <c r="B6" i="23"/>
  <c r="E6" i="23" s="1"/>
  <c r="B5" i="23"/>
  <c r="B4" i="23"/>
  <c r="E4" i="23" l="1"/>
  <c r="E7" i="23"/>
  <c r="B8" i="23"/>
  <c r="B12" i="23" s="1"/>
  <c r="E5" i="23"/>
  <c r="C14" i="24"/>
  <c r="B14" i="24" s="1"/>
  <c r="C5" i="24"/>
  <c r="C6" i="24"/>
  <c r="C7" i="24"/>
  <c r="C4" i="24"/>
  <c r="B5" i="24"/>
  <c r="D5" i="24" s="1"/>
  <c r="B6" i="24"/>
  <c r="D6" i="24" s="1"/>
  <c r="E6" i="24" s="1"/>
  <c r="B7" i="24"/>
  <c r="D7" i="24" s="1"/>
  <c r="B4" i="24"/>
  <c r="D4" i="24" s="1"/>
  <c r="E4" i="24" s="1"/>
  <c r="E16" i="24"/>
  <c r="E15" i="24"/>
  <c r="E12" i="24"/>
  <c r="E11" i="24"/>
  <c r="B13" i="24" l="1"/>
  <c r="C13" i="24"/>
  <c r="C8" i="24"/>
  <c r="E5" i="24"/>
  <c r="E7" i="24"/>
  <c r="B8" i="24"/>
  <c r="D8" i="24" l="1"/>
  <c r="E8" i="24" l="1"/>
  <c r="E84" i="19" l="1"/>
  <c r="B6" i="11" l="1"/>
  <c r="D33" i="19" l="1"/>
  <c r="D84" i="19" s="1"/>
  <c r="C8" i="18" l="1"/>
  <c r="F40" i="19" l="1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F52" i="19"/>
  <c r="F53" i="19"/>
  <c r="G53" i="19"/>
  <c r="F54" i="19"/>
  <c r="G54" i="19"/>
  <c r="F55" i="19"/>
  <c r="G55" i="19"/>
  <c r="F56" i="19"/>
  <c r="G56" i="19"/>
  <c r="F57" i="19"/>
  <c r="G57" i="19"/>
  <c r="F58" i="19"/>
  <c r="G58" i="19"/>
  <c r="F59" i="19"/>
  <c r="G59" i="19"/>
  <c r="F60" i="19"/>
  <c r="F61" i="19"/>
  <c r="G61" i="19"/>
  <c r="F62" i="19"/>
  <c r="G62" i="19"/>
  <c r="F63" i="19"/>
  <c r="G63" i="19"/>
  <c r="F64" i="19"/>
  <c r="G64" i="19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G71" i="19"/>
  <c r="F72" i="19"/>
  <c r="G72" i="19"/>
  <c r="F73" i="19"/>
  <c r="G73" i="19"/>
  <c r="F74" i="19"/>
  <c r="G74" i="19"/>
  <c r="F75" i="19"/>
  <c r="G75" i="19"/>
  <c r="F76" i="19"/>
  <c r="G76" i="19"/>
  <c r="F77" i="19"/>
  <c r="G77" i="19"/>
  <c r="F78" i="19"/>
  <c r="G78" i="19"/>
  <c r="F79" i="19"/>
  <c r="G79" i="19"/>
  <c r="F80" i="19"/>
  <c r="G80" i="19"/>
  <c r="F81" i="19"/>
  <c r="G81" i="19"/>
  <c r="F82" i="19"/>
  <c r="G82" i="19"/>
  <c r="F83" i="19"/>
  <c r="G83" i="19"/>
  <c r="G39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" i="19"/>
  <c r="G84" i="19" l="1"/>
  <c r="F84" i="19"/>
  <c r="C29" i="17" s="1"/>
  <c r="C10" i="24" l="1"/>
  <c r="B10" i="24" s="1"/>
  <c r="E8" i="14"/>
  <c r="E3" i="14"/>
  <c r="C9" i="24" l="1"/>
  <c r="B9" i="24"/>
  <c r="C7" i="14"/>
  <c r="C6" i="14"/>
  <c r="C10" i="18"/>
  <c r="B18" i="24" l="1"/>
  <c r="C9" i="18"/>
  <c r="C5" i="18"/>
  <c r="B6" i="18"/>
  <c r="B12" i="18" s="1"/>
  <c r="C6" i="18" l="1"/>
  <c r="B30" i="17" l="1"/>
  <c r="D10" i="23" s="1"/>
  <c r="E10" i="23" s="1"/>
  <c r="B29" i="17"/>
  <c r="D9" i="23" s="1"/>
  <c r="E9" i="23" s="1"/>
  <c r="D13" i="24" l="1"/>
  <c r="E13" i="24" s="1"/>
  <c r="D10" i="24"/>
  <c r="D9" i="24" s="1"/>
  <c r="E9" i="24" s="1"/>
  <c r="B4" i="14"/>
  <c r="B9" i="14" s="1"/>
  <c r="C7" i="18"/>
  <c r="C3" i="18"/>
  <c r="C11" i="18" s="1"/>
  <c r="D29" i="8"/>
  <c r="E27" i="8"/>
  <c r="D27" i="8"/>
  <c r="C27" i="8"/>
  <c r="E11" i="8"/>
  <c r="D11" i="8"/>
  <c r="C11" i="8"/>
  <c r="C5" i="11"/>
  <c r="C4" i="11"/>
  <c r="C3" i="11"/>
  <c r="E10" i="24" l="1"/>
  <c r="D14" i="24"/>
  <c r="E14" i="24" s="1"/>
  <c r="C6" i="11"/>
  <c r="C28" i="8"/>
  <c r="C31" i="8" s="1"/>
  <c r="D28" i="8"/>
  <c r="D31" i="8" s="1"/>
  <c r="C31" i="17" s="1"/>
  <c r="C17" i="24" s="1"/>
  <c r="C18" i="24" s="1"/>
  <c r="E28" i="8"/>
  <c r="E31" i="8" s="1"/>
  <c r="C28" i="17"/>
  <c r="C4" i="14"/>
  <c r="C5" i="14"/>
  <c r="C3" i="14"/>
  <c r="C8" i="14" s="1"/>
  <c r="C9" i="14"/>
  <c r="C32" i="17" l="1"/>
  <c r="B31" i="17"/>
  <c r="D11" i="23" s="1"/>
  <c r="E11" i="23" s="1"/>
  <c r="D17" i="24" l="1"/>
  <c r="B28" i="17"/>
  <c r="D8" i="23" s="1"/>
  <c r="E8" i="23" s="1"/>
  <c r="C4" i="18"/>
  <c r="C12" i="18" s="1"/>
  <c r="E17" i="24" l="1"/>
  <c r="D18" i="24"/>
  <c r="E18" i="24" s="1"/>
  <c r="B32" i="17"/>
  <c r="D12" i="23" s="1"/>
  <c r="E12" i="23" s="1"/>
</calcChain>
</file>

<file path=xl/sharedStrings.xml><?xml version="1.0" encoding="utf-8"?>
<sst xmlns="http://schemas.openxmlformats.org/spreadsheetml/2006/main" count="1411" uniqueCount="738">
  <si>
    <t>% HDP</t>
  </si>
  <si>
    <t>A. Čisté pôžičky poskytnuté / prijaté</t>
  </si>
  <si>
    <t>(-) Cyklická zložka</t>
  </si>
  <si>
    <t>(-) Jednorazové efekty</t>
  </si>
  <si>
    <t>(-) Vplyv platených úrokov</t>
  </si>
  <si>
    <t>B. Štrukturálne primárne saldo verejnej správy</t>
  </si>
  <si>
    <t>(+) Výsledok hospodárenia štátnych podnikov</t>
  </si>
  <si>
    <t>(+) Výsledok hospodárenia NBS</t>
  </si>
  <si>
    <t>C. Štrukturálne primárne saldo (vrátane št. podnikov a NBS)</t>
  </si>
  <si>
    <t>Zdroj: RRZ, MF SR</t>
  </si>
  <si>
    <t>Aktualizácia</t>
  </si>
  <si>
    <t>Dividendy</t>
  </si>
  <si>
    <t>FNM</t>
  </si>
  <si>
    <t>ŠR</t>
  </si>
  <si>
    <t>Zdroj: MF SR</t>
  </si>
  <si>
    <t>FNM SR</t>
  </si>
  <si>
    <t>Slovak Telecom, a.s.</t>
  </si>
  <si>
    <t>Západoslovenská energetika, a.s.</t>
  </si>
  <si>
    <t>Stredoslovenská energetika, a.s.</t>
  </si>
  <si>
    <t>Východoslovenská energetika, a.s</t>
  </si>
  <si>
    <t>Trnavská teplárenská, a.s. Trnava</t>
  </si>
  <si>
    <t>Ostatné</t>
  </si>
  <si>
    <t>"Bezcenné" CP</t>
  </si>
  <si>
    <t>Spolu za FNM SR</t>
  </si>
  <si>
    <t>Správa služieb diplomatickému zboru, a.s.</t>
  </si>
  <si>
    <t>Slovenská záručná a rozvojová banka, a.s.</t>
  </si>
  <si>
    <t>Tipos, a.s.</t>
  </si>
  <si>
    <t>Slovenská konsolidačná, a.s.</t>
  </si>
  <si>
    <t>EXIMBANKA - odvod zo zisku</t>
  </si>
  <si>
    <t xml:space="preserve">Transpetrol, a.s. </t>
  </si>
  <si>
    <t>Jadrová  a vyraďovacia spoločnosť, a.s.</t>
  </si>
  <si>
    <t>Technická inšpekcia, a.s.</t>
  </si>
  <si>
    <t>Lesy SR, š.p.</t>
  </si>
  <si>
    <t>Spolu za ŠR SR</t>
  </si>
  <si>
    <t>Bratislavská teplárenská, a.s.</t>
  </si>
  <si>
    <t>DMD GROUP, a.s.</t>
  </si>
  <si>
    <t>Martinská teplárenská, a.s.</t>
  </si>
  <si>
    <t>Poliklinika Tehelná, a.s.</t>
  </si>
  <si>
    <t>Tepláreň Košice, a.s.</t>
  </si>
  <si>
    <t>Trnavská teplárenská, a.s.</t>
  </si>
  <si>
    <t>Zvolenská teplárenská, a.s.</t>
  </si>
  <si>
    <t>Žilinská teplárenská, a.s.</t>
  </si>
  <si>
    <t>KÚPELE SLIAČ a.s.</t>
  </si>
  <si>
    <t>Slovak Lines, a.s.</t>
  </si>
  <si>
    <t>SAD Trenčín, a.s.</t>
  </si>
  <si>
    <t>SAD Žilina, a.s.</t>
  </si>
  <si>
    <t>SAD Dunajská Streda, a.s.</t>
  </si>
  <si>
    <t>SAD Poprad, a.s.</t>
  </si>
  <si>
    <t>SAD Humenné, a.s.</t>
  </si>
  <si>
    <t>SAD Prešov, a.s.</t>
  </si>
  <si>
    <t>eurobus, a.s.</t>
  </si>
  <si>
    <t>SAD Trnava, a.s.</t>
  </si>
  <si>
    <t>SAD Banská Bystrica, a.s.</t>
  </si>
  <si>
    <t>Stredoslov.vodárenská spoločnosť, a.s.</t>
  </si>
  <si>
    <t>Západoslovenská vodárenská spoločnosť, a.s.</t>
  </si>
  <si>
    <t>HV podľa MÚ</t>
  </si>
  <si>
    <t>HV</t>
  </si>
  <si>
    <t>%HDP</t>
  </si>
  <si>
    <t>nom. HDP</t>
  </si>
  <si>
    <t>mil. eur</t>
  </si>
  <si>
    <t>HDP</t>
  </si>
  <si>
    <t>Zdroj: ŠÚ SR</t>
  </si>
  <si>
    <t>Revízia HDP</t>
  </si>
  <si>
    <t xml:space="preserve"> - </t>
  </si>
  <si>
    <t>(-)  Dividendy prijaté do rozpočtu verejnej správy</t>
  </si>
  <si>
    <t xml:space="preserve">   (a) HV </t>
  </si>
  <si>
    <t xml:space="preserve"> - príjem/úhrada DPH z PPP projektu (Granvia)</t>
  </si>
  <si>
    <t xml:space="preserve"> - korekcie k EÚ fondom</t>
  </si>
  <si>
    <t>-</t>
  </si>
  <si>
    <t>rozdiel</t>
  </si>
  <si>
    <t>Názov</t>
  </si>
  <si>
    <t xml:space="preserve">majetková účasť </t>
  </si>
  <si>
    <t>na</t>
  </si>
  <si>
    <t>Vojenské lesy a majetky SR, š.p.</t>
  </si>
  <si>
    <t>HOREZZA, a.s.</t>
  </si>
  <si>
    <t>Závodisko, š.p.</t>
  </si>
  <si>
    <t>(+) HV štátnych podnikov (a-b-c)</t>
  </si>
  <si>
    <t xml:space="preserve">   (b) cyklická zložka </t>
  </si>
  <si>
    <t>(+) HV NBS (prevádz. činnosť vr. emisie obeživa a zber. mincí) (a-b-c)</t>
  </si>
  <si>
    <t xml:space="preserve">(-) Cyklická zložka </t>
  </si>
  <si>
    <t>MDVRR SR</t>
  </si>
  <si>
    <t>MF SR</t>
  </si>
  <si>
    <t>MH SR</t>
  </si>
  <si>
    <t>MO SR</t>
  </si>
  <si>
    <t>MP SR</t>
  </si>
  <si>
    <t>MPSVR SR</t>
  </si>
  <si>
    <t>MŠVV SR</t>
  </si>
  <si>
    <t>MV SR</t>
  </si>
  <si>
    <t>MZV SR</t>
  </si>
  <si>
    <t>MZ SR</t>
  </si>
  <si>
    <t>MŽP SR</t>
  </si>
  <si>
    <t>SŠHR</t>
  </si>
  <si>
    <t>ÚpNMS</t>
  </si>
  <si>
    <t>Celkovo</t>
  </si>
  <si>
    <t>Spolu</t>
  </si>
  <si>
    <t>Čisté pôžičky poskytnuté / prijaté - notifikácia apríl 2015</t>
  </si>
  <si>
    <t xml:space="preserve">Slovenský plynárenský priemysel, a.s. </t>
  </si>
  <si>
    <t xml:space="preserve">Slovenská elektrizačná prenosová sústava, a.s. </t>
  </si>
  <si>
    <t>Verejný dlh -  notifikácia apríl 2015</t>
  </si>
  <si>
    <t>zmena nepodliehajúca revízii metodiky ESA2010</t>
  </si>
  <si>
    <t>zmena vzťahujúca sa na prijatie metodiky ESA2010</t>
  </si>
  <si>
    <t xml:space="preserve">  - dane</t>
  </si>
  <si>
    <t xml:space="preserve">   (c) jednorazové efekty</t>
  </si>
  <si>
    <t xml:space="preserve">   (c) jednorazové efekty (z finančnej činnosti)</t>
  </si>
  <si>
    <t>verejný dlh</t>
  </si>
  <si>
    <t>Hotovostné príjmy z dividend SPOLU</t>
  </si>
  <si>
    <t>DIVIDENDY ESA2010</t>
  </si>
  <si>
    <t>(-) superdividendy</t>
  </si>
  <si>
    <t>(+) presun dividend</t>
  </si>
  <si>
    <t>revízia nominálneho HDP</t>
  </si>
  <si>
    <t xml:space="preserve">Graf 2: Vývoj verejného dlhu v rokoch 2011-2014 (% HDP) </t>
  </si>
  <si>
    <t>Slovenský plynárenský priemysel, a.s.*</t>
  </si>
  <si>
    <t>Slovenská elektrizačná prenosová sústava, a.s.*</t>
  </si>
  <si>
    <t>Slovenské elektrárne, a.s.*</t>
  </si>
  <si>
    <t xml:space="preserve"> - časové rozlíšenie príjmov z DPH</t>
  </si>
  <si>
    <t>dodat.úprav</t>
  </si>
  <si>
    <t>SAD Lučenec, a.s.</t>
  </si>
  <si>
    <t>SAD Zvolen, a.s.</t>
  </si>
  <si>
    <t>Lesopoľnohospodársky majetok Ulič, š.p.</t>
  </si>
  <si>
    <t>Agrokomplex - Výstavníctvo Nitra, š.p.</t>
  </si>
  <si>
    <t>Agroinštitút Nitra, š.p.</t>
  </si>
  <si>
    <t>Štrukturálne primárne saldo verejnej správy</t>
  </si>
  <si>
    <t>HV štátne podniky</t>
  </si>
  <si>
    <t>HV NBS</t>
  </si>
  <si>
    <t>Štrukturálne primárne saldo verejného sektora</t>
  </si>
  <si>
    <t>Zdroj: RRZ</t>
  </si>
  <si>
    <t>Mimoriadna správa - december 2012</t>
  </si>
  <si>
    <t>Riadna správa - apríl 2013</t>
  </si>
  <si>
    <t>Riadna správa - apríl 2014</t>
  </si>
  <si>
    <t>Riadna správa – apríl 2015</t>
  </si>
  <si>
    <t>revízia salda 2011 (-0.2), jednorazové efekty (-0.1), HV štátnych podnikov (0.4)</t>
  </si>
  <si>
    <t>revízia salda 2012 (-0.1),  jednorazové efekty (-0.1), HV štátnych podnikov (-0.2)</t>
  </si>
  <si>
    <t>najvýznamnejšie zmeny</t>
  </si>
  <si>
    <t>(+) vplyv revízie salda VS (Esa2010)</t>
  </si>
  <si>
    <t>(-) vplyv HV štátnych podnikov (ESA2010)</t>
  </si>
  <si>
    <t>zmena oproti správe 2015</t>
  </si>
  <si>
    <t>2015-2014</t>
  </si>
  <si>
    <t xml:space="preserve">2014 bez </t>
  </si>
  <si>
    <t>Verejný dlh -  notifikácia apríl 2016</t>
  </si>
  <si>
    <t>Čisté pôžičky poskytnuté / prijaté - notifikácia apríl 2016</t>
  </si>
  <si>
    <t xml:space="preserve"> - emisie CO2</t>
  </si>
  <si>
    <t xml:space="preserve"> - pohľadávky/záväzky</t>
  </si>
  <si>
    <t xml:space="preserve">  - zaradenie nových subjektov do sektora VS (RF, FnPV, ŽSSK)</t>
  </si>
  <si>
    <t xml:space="preserve">  v tom: ŽSSK</t>
  </si>
  <si>
    <t>NDS</t>
  </si>
  <si>
    <t>Eximbanka</t>
  </si>
  <si>
    <t>Zahrnutie nových subjektov do sektora vlády</t>
  </si>
  <si>
    <t>vlastnícky podiel</t>
  </si>
  <si>
    <t>2015P 1)</t>
  </si>
  <si>
    <t>ARRIVA Michalovce</t>
  </si>
  <si>
    <t>ARRIVA Nové Zámky</t>
  </si>
  <si>
    <t>ARRIVA Nitra</t>
  </si>
  <si>
    <t>Slovak Telekom, a.s.**</t>
  </si>
  <si>
    <t>Letisko M.R. Štefánika - Airport Bratislava , a.s. (BTS)*</t>
  </si>
  <si>
    <t xml:space="preserve">Železničná spoločnosť Cargo Slovakia, a.s. </t>
  </si>
  <si>
    <t xml:space="preserve">Letisko Košice - Airport Košice , a.s. </t>
  </si>
  <si>
    <t xml:space="preserve">Letové prevádzkové služby SR, š.p. </t>
  </si>
  <si>
    <t xml:space="preserve">Metro Bratislava, a.s. </t>
  </si>
  <si>
    <t xml:space="preserve">Letisko Piešťany , a.s. </t>
  </si>
  <si>
    <t xml:space="preserve">Letisko Poprad - Tatry, a.s. </t>
  </si>
  <si>
    <t xml:space="preserve">Letisko Sliač, a.s. </t>
  </si>
  <si>
    <t xml:space="preserve">Slovenská pošta, a.s. </t>
  </si>
  <si>
    <t>Technická obnova a ochrana železníc , a.s (TOOŽ)</t>
  </si>
  <si>
    <t xml:space="preserve">Verejné prístavy, a.s </t>
  </si>
  <si>
    <t xml:space="preserve">Letisková spoločnosť Žilina, a.s </t>
  </si>
  <si>
    <t>Spoločnosť pre zavedenie unitárneho systému zdravotného poistenia, a.s.</t>
  </si>
  <si>
    <t>Slovenská záručná a rozvojová banka, a.s.*</t>
  </si>
  <si>
    <t xml:space="preserve">TIPOS, národná lotériová spoločnosť, a.s. </t>
  </si>
  <si>
    <t>Mincovňa Kremnica, š.p.</t>
  </si>
  <si>
    <t>Transpetrol, a.s.*</t>
  </si>
  <si>
    <t>Jadrová a vyraďovacia spoločnosť, a. s.</t>
  </si>
  <si>
    <t>Západoslovenská energetika, a.s.*</t>
  </si>
  <si>
    <t>Stredoslovenská energetika, a.s.*</t>
  </si>
  <si>
    <t>Východoslovenská energetika, a.s.*</t>
  </si>
  <si>
    <t>Letecké opravovne Trenčín, a.s.*</t>
  </si>
  <si>
    <t>Automobilové opravovne Ministerstva vnútra SR, a.s.</t>
  </si>
  <si>
    <t>Správa služieb diplomatického zboru, a.s.</t>
  </si>
  <si>
    <t>Biont, a.s.</t>
  </si>
  <si>
    <t>Poľnonákup Tatry, a.s.</t>
  </si>
  <si>
    <t>Vodohospodárska výstavba, š.p.*</t>
  </si>
  <si>
    <t>Slovenský vodohospodársky podnik, š.p.</t>
  </si>
  <si>
    <t>Lesy Slovenskej republiky, š.p.</t>
  </si>
  <si>
    <t>Národný žrebčín Topoľčianky, š.p.</t>
  </si>
  <si>
    <t>Plemenárske služby Slovenskej republiky, š.p.</t>
  </si>
  <si>
    <t xml:space="preserve">Technický skúšobný ústav Piešťany, š.p. </t>
  </si>
  <si>
    <t>* precenenie majetku</t>
  </si>
  <si>
    <t>** predané Deutsche Telekom v roku  2015</t>
  </si>
  <si>
    <t>DLHOPIS, o.c.p., a.s.</t>
  </si>
  <si>
    <t>Burza cenných papierov, a.s.</t>
  </si>
  <si>
    <t>Letisko M.R.Štefánika - Airport Bratislava, a.s.</t>
  </si>
  <si>
    <t>SAD Prievidza a.s.</t>
  </si>
  <si>
    <t>SAD LIORBUS, a.s.</t>
  </si>
  <si>
    <t>Východoslov. vodárenská spoločnosť, a.s.</t>
  </si>
  <si>
    <t>Podtatr. vodárenská spoločnosť, a.s.</t>
  </si>
  <si>
    <t>BARDEJOVSKÉ KÚPELE a.s.</t>
  </si>
  <si>
    <t>Poštová banka, a.s.2</t>
  </si>
  <si>
    <t>1 predpokladaný výsledok hospodárenia podľa RVS 2016-2018</t>
  </si>
  <si>
    <t xml:space="preserve">2 do roku 2014 bol vlastnícky podiel 0,04 % </t>
  </si>
  <si>
    <t>Riadna správa - apríl 2016</t>
  </si>
  <si>
    <t>revízia salda 2013 (0.2), jednorazové efekty (-0.7), HV štátnych podnikov (0.1)</t>
  </si>
  <si>
    <t xml:space="preserve">(-) vplyv revízie jednorazových vplyvov </t>
  </si>
  <si>
    <t>revízia salda 2014 (0.1), cyklická zložka (-0.2),        HV štátnych podnikov (0.1)</t>
  </si>
  <si>
    <t xml:space="preserve">Graf 1: Vývoj štrukturálneho primárneho salda v rokoch 2011-2015 (% HDP) </t>
  </si>
  <si>
    <t>Rizikový scenár</t>
  </si>
  <si>
    <t>Základný scenár s modelovaním DRC nákladov</t>
  </si>
  <si>
    <t>Základný scenár bez modelovania DRC nákladov</t>
  </si>
  <si>
    <t>Graf 4: Úhrnná miera plodnosti</t>
  </si>
  <si>
    <t>TFR_skutoč.</t>
  </si>
  <si>
    <t>TFR_EUROPOP2010</t>
  </si>
  <si>
    <t>TFR_EUROPOP2013</t>
  </si>
  <si>
    <t>TFR_RRZ2015</t>
  </si>
  <si>
    <t>Saldo univerzálneho systému</t>
  </si>
  <si>
    <t xml:space="preserve">Policajti </t>
  </si>
  <si>
    <t>SPOLU</t>
  </si>
  <si>
    <t>vek/typ</t>
  </si>
  <si>
    <t>Legenda</t>
  </si>
  <si>
    <t>číslo</t>
  </si>
  <si>
    <t>Politiky</t>
  </si>
  <si>
    <t>Prídavok na dieťa</t>
  </si>
  <si>
    <t>Príspevok pri nar. dieťaťa</t>
  </si>
  <si>
    <t xml:space="preserve">Rodičovský príspevok </t>
  </si>
  <si>
    <t>Dávka v hmotnej núdzi a PkD</t>
  </si>
  <si>
    <t>PpnaK ŤZP</t>
  </si>
  <si>
    <t>Príspevky za opatrovanie</t>
  </si>
  <si>
    <t>Dôchodky - starobné</t>
  </si>
  <si>
    <t xml:space="preserve">Dôchodky - invalidné </t>
  </si>
  <si>
    <t xml:space="preserve">Dôchodky - vdovské </t>
  </si>
  <si>
    <t xml:space="preserve">Zdravotníctvo </t>
  </si>
  <si>
    <t>Nemocenské  - materská a očr</t>
  </si>
  <si>
    <t>Nemocenské  - nemocenská a vyrovávacia</t>
  </si>
  <si>
    <t xml:space="preserve">Dávky v nezamestnanosti </t>
  </si>
  <si>
    <t>Výdavky na vzdelávanie</t>
  </si>
  <si>
    <t>Výdavky - reziduál</t>
  </si>
  <si>
    <t>DPFO</t>
  </si>
  <si>
    <t>DPPO</t>
  </si>
  <si>
    <t>DPH</t>
  </si>
  <si>
    <t>Spotrebná daň - minerál.</t>
  </si>
  <si>
    <t>Spotrebná daň - tabak</t>
  </si>
  <si>
    <t>Spotrebná daň - pivo</t>
  </si>
  <si>
    <t>Spotrebná daň - lieh</t>
  </si>
  <si>
    <t>Sociálne odvody (EAO vrátane II.p a dlžného)</t>
  </si>
  <si>
    <t>Zdravotné odvody (EAO)</t>
  </si>
  <si>
    <t xml:space="preserve">II. pilier </t>
  </si>
  <si>
    <t>Príjmy - reziduál</t>
  </si>
  <si>
    <t xml:space="preserve"> </t>
  </si>
  <si>
    <t>muži</t>
  </si>
  <si>
    <t>ženy</t>
  </si>
  <si>
    <t>spolu</t>
  </si>
  <si>
    <t>saldo VS p.c.</t>
  </si>
  <si>
    <t>ročník</t>
  </si>
  <si>
    <t>GA_muži</t>
  </si>
  <si>
    <t>GA_ženy</t>
  </si>
  <si>
    <t>GA_spolu</t>
  </si>
  <si>
    <t>Tab 11: Generačné účty súčasnej a budúcich generácií vrátane indikátora udržateľnosti</t>
  </si>
  <si>
    <t>Pre rok</t>
  </si>
  <si>
    <t>Predpoklad reálnej diskontnej miery</t>
  </si>
  <si>
    <t xml:space="preserve">Scenár - skutočné saldo* </t>
  </si>
  <si>
    <r>
      <t>GA</t>
    </r>
    <r>
      <rPr>
        <b/>
        <vertAlign val="superscript"/>
        <sz val="9"/>
        <color rgb="FF000000"/>
        <rFont val="Constantia"/>
        <family val="1"/>
        <charset val="238"/>
      </rPr>
      <t>súč</t>
    </r>
    <r>
      <rPr>
        <b/>
        <sz val="9"/>
        <color rgb="FF000000"/>
        <rFont val="Constantia"/>
        <family val="1"/>
        <charset val="238"/>
      </rPr>
      <t xml:space="preserve"> – priemerný človek súčasnej generácie (eur)</t>
    </r>
  </si>
  <si>
    <t>1) Fiškálne bremeno zo žijúcej populácie – budúce (% HDP)</t>
  </si>
  <si>
    <t>2) Fiškálne bremeno vo forme čistého dlhu - existujúce (% HDP)</t>
  </si>
  <si>
    <t>1+2) Celkové fiškálne bremeno pre budúce generácie (% HDP)</t>
  </si>
  <si>
    <r>
      <t>GA</t>
    </r>
    <r>
      <rPr>
        <b/>
        <vertAlign val="superscript"/>
        <sz val="9"/>
        <color rgb="FF000000"/>
        <rFont val="Constantia"/>
        <family val="1"/>
        <charset val="238"/>
      </rPr>
      <t>bud</t>
    </r>
    <r>
      <rPr>
        <b/>
        <sz val="9"/>
        <color rgb="FF000000"/>
        <rFont val="Constantia"/>
        <family val="1"/>
        <charset val="238"/>
      </rPr>
      <t xml:space="preserve"> – priemerný človek budúcich generácií (eur)</t>
    </r>
  </si>
  <si>
    <t>Indikátor udržateľnosti (% HDP)</t>
  </si>
  <si>
    <t>* saldo bez jednorazových a dočasných opatrení</t>
  </si>
  <si>
    <t> Zdroj :RRZ</t>
  </si>
  <si>
    <t>Graf 3: Index závislosti v starom veku</t>
  </si>
  <si>
    <t>EUROPOP 2010</t>
  </si>
  <si>
    <t>EUROPOP 2013</t>
  </si>
  <si>
    <t>správa apríl 2016</t>
  </si>
  <si>
    <t>správa apríl 2015</t>
  </si>
  <si>
    <t xml:space="preserve">Saldo univerzálneho systému </t>
  </si>
  <si>
    <t xml:space="preserve">Vojaci </t>
  </si>
  <si>
    <t>Tab 20: Jednorazové vplyvy v roku 2015</t>
  </si>
  <si>
    <t>Tab 19: Výsledok hospodárenia - podniky s majetkovou účasťou štátu, resp. FNM (v tis. €)</t>
  </si>
  <si>
    <t>Tab 18: Dividendy z majetkovej účasti FNM SR a štátu (v tis.€)</t>
  </si>
  <si>
    <t>Tab 17: Revízia dlhu verejnej správy za rok 2014</t>
  </si>
  <si>
    <t>Tab 16: Štrukturálne primárne saldo v roku 2014 - alternatívny prístup</t>
  </si>
  <si>
    <t>Tab 15: Revízia údajov verejnej správy za rok 2014</t>
  </si>
  <si>
    <t>Tab 13: Štrukturálne primárne saldo v roku 2014</t>
  </si>
  <si>
    <t>Tab 14: Vývoj štrukturálneho primárneho salda verejného sektora v rokoch  2011-2015 (% HDP)</t>
  </si>
  <si>
    <t>Tab 1: Štrukturálne primárne saldo v roku 2015</t>
  </si>
  <si>
    <t>Tab 2: Makroekonomické prognózy VpMP a projekcia RRZ</t>
  </si>
  <si>
    <t>Ukazovateľ (v %)</t>
  </si>
  <si>
    <t>Skut.</t>
  </si>
  <si>
    <r>
      <t>Prognóza VpMP</t>
    </r>
    <r>
      <rPr>
        <b/>
        <sz val="9"/>
        <color rgb="FFFFFFFF"/>
        <rFont val="Times New Roman"/>
        <family val="1"/>
        <charset val="238"/>
      </rPr>
      <t> </t>
    </r>
  </si>
  <si>
    <t>Projekcia RRZ</t>
  </si>
  <si>
    <r>
      <t>(február 2016)</t>
    </r>
    <r>
      <rPr>
        <b/>
        <sz val="9"/>
        <color rgb="FFFFFFFF"/>
        <rFont val="Constantia"/>
        <family val="1"/>
        <charset val="238"/>
      </rPr>
      <t> </t>
    </r>
  </si>
  <si>
    <t>HDP, reálny rast</t>
  </si>
  <si>
    <t>3,6</t>
  </si>
  <si>
    <t>3,2</t>
  </si>
  <si>
    <t>4,1</t>
  </si>
  <si>
    <t>4,6</t>
  </si>
  <si>
    <t>3,4</t>
  </si>
  <si>
    <t>1,5</t>
  </si>
  <si>
    <t>0,7</t>
  </si>
  <si>
    <t>Inflácia, priemerná ročná; CPI</t>
  </si>
  <si>
    <t>-0,3</t>
  </si>
  <si>
    <t>0,2</t>
  </si>
  <si>
    <t>1,6</t>
  </si>
  <si>
    <t>2,1</t>
  </si>
  <si>
    <t>2,2</t>
  </si>
  <si>
    <t>2,0</t>
  </si>
  <si>
    <t>Reálna mzda, rast</t>
  </si>
  <si>
    <t>3,1</t>
  </si>
  <si>
    <t>2,9</t>
  </si>
  <si>
    <t>2,5</t>
  </si>
  <si>
    <t>1,7</t>
  </si>
  <si>
    <t>Zamestnanosť, rast</t>
  </si>
  <si>
    <t>1,3</t>
  </si>
  <si>
    <t>0,9</t>
  </si>
  <si>
    <t>1,1</t>
  </si>
  <si>
    <t>0,0 </t>
  </si>
  <si>
    <t>-0,2 </t>
  </si>
  <si>
    <t>-0,9 </t>
  </si>
  <si>
    <t>Zdroj: RRZ, MF SR, ŠÚ SR</t>
  </si>
  <si>
    <t>Tab 10: Vplyv spomalenia zahraničného dopytu na makroekonomické premenné</t>
  </si>
  <si>
    <t>Rast v %</t>
  </si>
  <si>
    <t>Rast v % - rizikový scenár</t>
  </si>
  <si>
    <t>Zmena voči baseline</t>
  </si>
  <si>
    <t>Spotrebiteľská inflácia</t>
  </si>
  <si>
    <t>Zamestnanosť</t>
  </si>
  <si>
    <t>Nominálna mzda</t>
  </si>
  <si>
    <t>Reálna spotreba domácností</t>
  </si>
  <si>
    <t>Vládna spotreba</t>
  </si>
  <si>
    <t>Fixné investície</t>
  </si>
  <si>
    <t>Vývoz</t>
  </si>
  <si>
    <t>Dovoz</t>
  </si>
  <si>
    <t>Reálne HDP</t>
  </si>
  <si>
    <t>Nominálne HDP</t>
  </si>
  <si>
    <t>Tab 24: Vyčíslenie vplyvov fiškálnych opatrení na makroekonomické ukazovatele</t>
  </si>
  <si>
    <t>Vplyvy opatrení na rast, v p.b.</t>
  </si>
  <si>
    <t>Izolovaný efekt opaterní v roku t</t>
  </si>
  <si>
    <t>Celková zmena voči prognóze VpMP</t>
  </si>
  <si>
    <t> Tab 25: Makroekonomická prognóza NPC a oficiálna prognóza VpMP</t>
  </si>
  <si>
    <t>NPC upravená prognóza VpMP </t>
  </si>
  <si>
    <t>Oficiálna prognóza VpMP </t>
  </si>
  <si>
    <t>(február 2016) </t>
  </si>
  <si>
    <t>Tab 26: Veľkosť a transmisné kanály opatrení (% HDP)</t>
  </si>
  <si>
    <t>Opatrenia s vplyvom na HDP voči NPC(%)</t>
  </si>
  <si>
    <t>Medzispotreba vlády</t>
  </si>
  <si>
    <t>Kompenzácie zamestnancov</t>
  </si>
  <si>
    <t>Naturálne sociálne transfery</t>
  </si>
  <si>
    <t>Trhová produkcia</t>
  </si>
  <si>
    <t>Investície</t>
  </si>
  <si>
    <t>Vládne investície</t>
  </si>
  <si>
    <t>Zvyšné investície</t>
  </si>
  <si>
    <t>Hrubý disponibilný dôchodok</t>
  </si>
  <si>
    <t>Inflácia</t>
  </si>
  <si>
    <t>Veľkosť opatrení s vplyvom na HDP</t>
  </si>
  <si>
    <t xml:space="preserve"> základný scenár</t>
  </si>
  <si>
    <t xml:space="preserve"> scenár riziková prirážka</t>
  </si>
  <si>
    <t xml:space="preserve"> scenár náklady kapitálu</t>
  </si>
  <si>
    <t xml:space="preserve"> scenár silný efekt úspor</t>
  </si>
  <si>
    <t xml:space="preserve"> scenár slabý efekt úspor</t>
  </si>
  <si>
    <t>Úrokové náklady - základný scenár</t>
  </si>
  <si>
    <t>Úrokové náklady - scenár náklady dlhu</t>
  </si>
  <si>
    <t>Úrokové náklady - scenár náklady kapitálu</t>
  </si>
  <si>
    <t>Úrokové náklady - scenár silný efekt úspor</t>
  </si>
  <si>
    <t>Úrokové náklady - scenár slabý efekt úspor</t>
  </si>
  <si>
    <t>Primárny deficit na HDP</t>
  </si>
  <si>
    <t>Základný scenár</t>
  </si>
  <si>
    <t>Scenár so zahraničným šokom</t>
  </si>
  <si>
    <t>Rast HDP - scenár so zahraničným šokom</t>
  </si>
  <si>
    <t>Rast HDP - základný scenár</t>
  </si>
  <si>
    <t xml:space="preserve">  riziková prirážka</t>
  </si>
  <si>
    <t xml:space="preserve">  náklady kapitálu</t>
  </si>
  <si>
    <t xml:space="preserve">  silný efekt úspor</t>
  </si>
  <si>
    <t xml:space="preserve">  slabý efekt úspor</t>
  </si>
  <si>
    <t>Tab 3: Strednodobá časť základného scenára (% HDP)</t>
  </si>
  <si>
    <t>skutočnosť</t>
  </si>
  <si>
    <t>úpravy</t>
  </si>
  <si>
    <t>upravené</t>
  </si>
  <si>
    <t>scenár</t>
  </si>
  <si>
    <t>PRÍJMY</t>
  </si>
  <si>
    <t>Daňové príjmy</t>
  </si>
  <si>
    <t>Sociálne a zdrav. odvody</t>
  </si>
  <si>
    <t>Nedaňové príjmy</t>
  </si>
  <si>
    <t xml:space="preserve"> - z toho príjmy z majetku</t>
  </si>
  <si>
    <t>Granty a transfery</t>
  </si>
  <si>
    <t xml:space="preserve"> - z toho EÚ fondy</t>
  </si>
  <si>
    <t>VÝDAVKY</t>
  </si>
  <si>
    <t>Hrubé mzdy</t>
  </si>
  <si>
    <t>Tovary a služby</t>
  </si>
  <si>
    <t>Dotácie a transfery</t>
  </si>
  <si>
    <t>Dávky a dôchodky</t>
  </si>
  <si>
    <t>Výdavky zdravotníctva</t>
  </si>
  <si>
    <t>Úrokové platby</t>
  </si>
  <si>
    <t>Ostatné výdavky (najmä transfery)</t>
  </si>
  <si>
    <t>SALDO VS</t>
  </si>
  <si>
    <t>DLH</t>
  </si>
  <si>
    <t>Zdroj: RRZ, ŠÚ SR</t>
  </si>
  <si>
    <t>Tab 3: Strednodobá časť základného scenára (mil. eur)</t>
  </si>
  <si>
    <t>Nominálny HDP</t>
  </si>
  <si>
    <r>
      <t> </t>
    </r>
    <r>
      <rPr>
        <b/>
        <sz val="10"/>
        <color rgb="FF13B5EA"/>
        <rFont val="Constantia"/>
        <family val="1"/>
        <charset val="238"/>
      </rPr>
      <t>Tab 4: Príjmy a výdavky citlivé na starnutie populácie (v % HDP)</t>
    </r>
  </si>
  <si>
    <t>2015 S</t>
  </si>
  <si>
    <t>2015*</t>
  </si>
  <si>
    <t>2065-2015</t>
  </si>
  <si>
    <t>Sociálne a zdravotné odvody</t>
  </si>
  <si>
    <t xml:space="preserve">  - odvody vrátane 2. piliera</t>
  </si>
  <si>
    <t xml:space="preserve">  - 2.pilier - výpadok </t>
  </si>
  <si>
    <t xml:space="preserve">  - odvody ozbrojených zložiek</t>
  </si>
  <si>
    <t xml:space="preserve">Výdavky </t>
  </si>
  <si>
    <t xml:space="preserve">  - Dôchodkové dávky</t>
  </si>
  <si>
    <t xml:space="preserve">  - Výsluhové dôchodky</t>
  </si>
  <si>
    <t xml:space="preserve">  - Zdravotná starostlivosť</t>
  </si>
  <si>
    <t xml:space="preserve">  - Dlhodobá starostlivosť</t>
  </si>
  <si>
    <t xml:space="preserve">  - Školstvo</t>
  </si>
  <si>
    <t xml:space="preserve">  - Dávky v nezamestnanosti</t>
  </si>
  <si>
    <t>* bez jednorazových vplyvov</t>
  </si>
  <si>
    <r>
      <t> </t>
    </r>
    <r>
      <rPr>
        <b/>
        <sz val="10"/>
        <color rgb="FF13B5EA"/>
        <rFont val="Constantia"/>
        <family val="1"/>
        <charset val="238"/>
      </rPr>
      <t>Tab 4: Príjmy a výdavky citlivé na starnutie populácie (mil. eur)</t>
    </r>
  </si>
  <si>
    <r>
      <t>Tab 5: Základný scenár verejných financií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</si>
  <si>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Skutočnosť</t>
  </si>
  <si>
    <t>Úpravy*</t>
  </si>
  <si>
    <t>Strednodobá časť</t>
  </si>
  <si>
    <t>Dlhodobá časť</t>
  </si>
  <si>
    <t>Príjmy VS</t>
  </si>
  <si>
    <t xml:space="preserve"> - príspevky NJF</t>
  </si>
  <si>
    <t xml:space="preserve"> - príjmy z majetku</t>
  </si>
  <si>
    <t xml:space="preserve"> - ostatné nedaňové príjmy</t>
  </si>
  <si>
    <t>Výdavky VS</t>
  </si>
  <si>
    <t>Primárne výdavky</t>
  </si>
  <si>
    <t>Fixné v dlhodobej časti</t>
  </si>
  <si>
    <t>Výdavky citlivé na demografiu</t>
  </si>
  <si>
    <t xml:space="preserve">  - dôchodkové dávky</t>
  </si>
  <si>
    <t xml:space="preserve">  - výsluhové dôchodky</t>
  </si>
  <si>
    <t xml:space="preserve">  - zdravotná starostlivosť</t>
  </si>
  <si>
    <t xml:space="preserve">  - dlhodobá starostlivosť</t>
  </si>
  <si>
    <t xml:space="preserve">  - školstvo</t>
  </si>
  <si>
    <t xml:space="preserve">  - dávky v nezamestnanosti</t>
  </si>
  <si>
    <t>Náklady na ukončenie JE</t>
  </si>
  <si>
    <t>PPP projekty a náklady na údržbu</t>
  </si>
  <si>
    <t>Transfery politickým stranám</t>
  </si>
  <si>
    <t>Úroky</t>
  </si>
  <si>
    <t>Saldo VS</t>
  </si>
  <si>
    <t>Primárne saldo</t>
  </si>
  <si>
    <t>Dlh VS</t>
  </si>
  <si>
    <r>
      <t>Tab 5: Základný scenár verejných financií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</si>
  <si>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Tab 6: Vývoj ukazovateľa dlhodobej udržateľnosti (% HDP)</t>
  </si>
  <si>
    <t>najvýznamnejší vplyv zmien</t>
  </si>
  <si>
    <t>2012: reforma systému dôchodkového zabezpečenia, konsolidačné opatrenia na rok 2013</t>
  </si>
  <si>
    <t>2013: zlepšenie salda rozpočtu, reforma výsluhového zabezpečenia</t>
  </si>
  <si>
    <t>2014: zhoršenie salda v roku 2014, čiastočne kompenzované legislatívnymi zmenami v daniach na rok 2015</t>
  </si>
  <si>
    <t>Riadna správa – apríl 2016</t>
  </si>
  <si>
    <t xml:space="preserve">2015: zhoršenie salda v roku 2015, zavedenie minimálnych dôchodkov, kompenzované nižším dlhom a pozitívnejším vplyvom makroekonomického vývoja na strednodobý scenár. </t>
  </si>
  <si>
    <t>Tab 7: Prehľad alternatívnych scenárov</t>
  </si>
  <si>
    <t>Scenár</t>
  </si>
  <si>
    <t>GAP</t>
  </si>
  <si>
    <t>zmena oproti základnému scenáru</t>
  </si>
  <si>
    <t>Základný scenár 2015</t>
  </si>
  <si>
    <t>Posun konsolidácie o 5 rokov</t>
  </si>
  <si>
    <t>Ciele Programu stability 2016-2019</t>
  </si>
  <si>
    <t>Nevyužitie priaznivého vývoja na konsolidáciu</t>
  </si>
  <si>
    <t>Horizont dlhší o 10 rokov</t>
  </si>
  <si>
    <t>Scenár s rezervou 10 % HDP</t>
  </si>
  <si>
    <t>Nižšia úroková sadzba o 50 b. b.</t>
  </si>
  <si>
    <t>Nižšia produktivita práce (-0,3 p.b. v roku 2060)</t>
  </si>
  <si>
    <t>Vyššia úhrnná plodnosť (2,1 v roku 2060)</t>
  </si>
  <si>
    <t>Vyššia dĺžka života (+ 2 roky v roku 2060)</t>
  </si>
  <si>
    <t>Rizikový vývoj v zdravotníctve</t>
  </si>
  <si>
    <t>Spomalenie zahraničného dopytu v roku 2020</t>
  </si>
  <si>
    <t>p.m. Základný scenár pri makroekonomickej prognóze bez zmeny politík (box 1)</t>
  </si>
  <si>
    <t>Tab 8: Čisté bohatstvo verejného sektora Slovenskej republiky za roky 2013 a 2014 (% HDP)</t>
  </si>
  <si>
    <t>medziročná zmena</t>
  </si>
  <si>
    <t>z toho:</t>
  </si>
  <si>
    <t>metodické zmeny</t>
  </si>
  <si>
    <t>zmena úrovne</t>
  </si>
  <si>
    <t>vplyv HDP</t>
  </si>
  <si>
    <t>1. Vlastné imanie verejného sektora</t>
  </si>
  <si>
    <t xml:space="preserve"> - vlastné imanie súhrnného celku verejnej správy</t>
  </si>
  <si>
    <t xml:space="preserve"> - vlastné imanie podnikov FNM</t>
  </si>
  <si>
    <t xml:space="preserve"> - vlastné imanie Národnej banky Slovenska</t>
  </si>
  <si>
    <t>2. Implicitné záväzky</t>
  </si>
  <si>
    <t>3. Podmienené záväzky</t>
  </si>
  <si>
    <t>4. Iné aktíva (aktívne súdne spory)</t>
  </si>
  <si>
    <t>Čisté bohatstvo (1+2+3+4)</t>
  </si>
  <si>
    <t>p.m. čisté bohatstvo (mil. eur)</t>
  </si>
  <si>
    <t>Zdroj: MF SR, RRZ</t>
  </si>
  <si>
    <t>Tab 9: Vybrané položky ovplyvňujúce čisté bohatstvo a saldo verejnej správy (tis. eur)</t>
  </si>
  <si>
    <t>VZaS</t>
  </si>
  <si>
    <t>ESA2010</t>
  </si>
  <si>
    <t>Daňové výnosy štátneho rozpočtu</t>
  </si>
  <si>
    <t xml:space="preserve"> - daňové a colné výnosy vrátane sankcií</t>
  </si>
  <si>
    <r>
      <t xml:space="preserve"> - z toho: DPH</t>
    </r>
    <r>
      <rPr>
        <sz val="9"/>
        <color rgb="FF13B5EA"/>
        <rFont val="Constantia"/>
        <family val="1"/>
        <charset val="238"/>
      </rPr>
      <t>*</t>
    </r>
  </si>
  <si>
    <t xml:space="preserve"> - z toho: DPPO</t>
  </si>
  <si>
    <t xml:space="preserve"> - zúčtovanie opravných položiek</t>
  </si>
  <si>
    <t xml:space="preserve"> - odpis daňových pohľadávok</t>
  </si>
  <si>
    <t xml:space="preserve"> - opravné položky na daňové príjmy</t>
  </si>
  <si>
    <t>Sociálny systém ozbrojených zložiek</t>
  </si>
  <si>
    <t xml:space="preserve"> - náklady sociálneho zabezpečenia</t>
  </si>
  <si>
    <t xml:space="preserve"> - výnosy sociálneho zabezpečenia</t>
  </si>
  <si>
    <t xml:space="preserve"> - zúčtovanie rezerv</t>
  </si>
  <si>
    <t>Výnosy z dividend</t>
  </si>
  <si>
    <t>Úrokové náklady znížené o výnosy</t>
  </si>
  <si>
    <t xml:space="preserve"> - úrokové náklady</t>
  </si>
  <si>
    <t xml:space="preserve"> - úrokové výnosy</t>
  </si>
  <si>
    <t xml:space="preserve"> - kurzové straty</t>
  </si>
  <si>
    <t xml:space="preserve"> - kurzové zisky</t>
  </si>
  <si>
    <t>Zaznamenanie investícií</t>
  </si>
  <si>
    <t xml:space="preserve"> - odpisy dlhodobého majetku</t>
  </si>
  <si>
    <t xml:space="preserve"> - hotovostné výdavky na investície</t>
  </si>
  <si>
    <t>Tvorba a zúčtovanie ostatných rezerv a opravných položiek</t>
  </si>
  <si>
    <t>* v prípade Výkazu zisku a strát ide o výnos vrátane sankcií</t>
  </si>
  <si>
    <t>Zdroj: Štátna pokladnica, ŠÚ SR</t>
  </si>
  <si>
    <t>Tab 21: Odhad daňových príjmov v aktualizácii základného scenára 2014 (ESA2010, tis. eur)</t>
  </si>
  <si>
    <t>Daň z príjmov fyzických osôb</t>
  </si>
  <si>
    <t>Daň z príjmov právnických osôb</t>
  </si>
  <si>
    <t>Daň z pridanej hodnoty</t>
  </si>
  <si>
    <t>Spotrebné dane</t>
  </si>
  <si>
    <t>Sociálne odvody</t>
  </si>
  <si>
    <t>Zdravotné odvody</t>
  </si>
  <si>
    <t xml:space="preserve">Ostatné dane </t>
  </si>
  <si>
    <t>1. Spolu - odhad v ZS2014 (apríl 2016)</t>
  </si>
  <si>
    <t>2. Daňové príjmy a odvody v ZS2014 (apríl 2015)</t>
  </si>
  <si>
    <t xml:space="preserve"> - rozdiel (1-2)</t>
  </si>
  <si>
    <t>3. Daňové príjmy a odvody v ZS2015 (apríl 2016)</t>
  </si>
  <si>
    <t xml:space="preserve"> - rozdiel (3-1)</t>
  </si>
  <si>
    <t>Zdroj: ŠÚ SR, RRZ, VpDP</t>
  </si>
  <si>
    <t>Tab 22: Jednorazové vplyvy a iné položky s dočasným vplyvom (% HDP)</t>
  </si>
  <si>
    <r>
      <t xml:space="preserve"> - akruálne zaznamenanie DPH</t>
    </r>
    <r>
      <rPr>
        <sz val="9"/>
        <color rgb="FF13B5EA"/>
        <rFont val="Constantia"/>
        <family val="1"/>
        <charset val="238"/>
      </rPr>
      <t>*</t>
    </r>
  </si>
  <si>
    <t xml:space="preserve"> - príjmy Rezolučného fondu</t>
  </si>
  <si>
    <r>
      <t xml:space="preserve"> - príjmy z predaja telekomunikačných licencií</t>
    </r>
    <r>
      <rPr>
        <sz val="9"/>
        <color rgb="FF13B5EA"/>
        <rFont val="Constantia"/>
        <family val="1"/>
        <charset val="238"/>
      </rPr>
      <t>*</t>
    </r>
  </si>
  <si>
    <t xml:space="preserve"> - jednorazové príjmy z dividend</t>
  </si>
  <si>
    <r>
      <t xml:space="preserve"> - pokuta Protimonopolného úradu</t>
    </r>
    <r>
      <rPr>
        <sz val="9"/>
        <color rgb="FF13B5EA"/>
        <rFont val="Constantia"/>
        <family val="1"/>
        <charset val="238"/>
      </rPr>
      <t>*</t>
    </r>
  </si>
  <si>
    <t xml:space="preserve"> - grant od JAVYS</t>
  </si>
  <si>
    <r>
      <t xml:space="preserve"> - splátka NFV od CARGO</t>
    </r>
    <r>
      <rPr>
        <sz val="9"/>
        <color rgb="FF13B5EA"/>
        <rFont val="Constantia"/>
        <family val="1"/>
        <charset val="238"/>
      </rPr>
      <t>*</t>
    </r>
  </si>
  <si>
    <r>
      <t xml:space="preserve"> - splátka NFV od VHV</t>
    </r>
    <r>
      <rPr>
        <sz val="9"/>
        <color rgb="FF13B5EA"/>
        <rFont val="Constantia"/>
        <family val="1"/>
        <charset val="238"/>
      </rPr>
      <t>*</t>
    </r>
  </si>
  <si>
    <t>Medzispotreba</t>
  </si>
  <si>
    <r>
      <t xml:space="preserve"> - úhrada DPH z PPP projektu</t>
    </r>
    <r>
      <rPr>
        <sz val="9"/>
        <color rgb="FF13B5EA"/>
        <rFont val="Constantia"/>
        <family val="1"/>
        <charset val="238"/>
      </rPr>
      <t>*</t>
    </r>
  </si>
  <si>
    <r>
      <t xml:space="preserve"> - doplatok k dôchodkom ozbrojeným zložkám</t>
    </r>
    <r>
      <rPr>
        <sz val="9"/>
        <color rgb="FF13B5EA"/>
        <rFont val="Constantia"/>
        <family val="1"/>
        <charset val="238"/>
      </rPr>
      <t>*</t>
    </r>
  </si>
  <si>
    <t xml:space="preserve"> - jednorazový vplyv zvýšenia vianočného dôchodku</t>
  </si>
  <si>
    <r>
      <t xml:space="preserve"> - vratky domácnostiam za spotrebu plynu</t>
    </r>
    <r>
      <rPr>
        <sz val="9"/>
        <color rgb="FF13B5EA"/>
        <rFont val="Constantia"/>
        <family val="1"/>
        <charset val="238"/>
      </rPr>
      <t>*</t>
    </r>
  </si>
  <si>
    <r>
      <t xml:space="preserve"> - prepočet odvodu do rozpočtu EÚ</t>
    </r>
    <r>
      <rPr>
        <sz val="9"/>
        <color rgb="FF13B5EA"/>
        <rFont val="Constantia"/>
        <family val="1"/>
        <charset val="238"/>
      </rPr>
      <t>*</t>
    </r>
  </si>
  <si>
    <r>
      <t xml:space="preserve"> - korekcie k EÚ fondom</t>
    </r>
    <r>
      <rPr>
        <sz val="9"/>
        <color rgb="FF13B5EA"/>
        <rFont val="Constantia"/>
        <family val="1"/>
        <charset val="238"/>
      </rPr>
      <t>*</t>
    </r>
  </si>
  <si>
    <t xml:space="preserve"> - výdavky Rezolučného fondu</t>
  </si>
  <si>
    <t>Spolu (vplyv na saldo)</t>
  </si>
  <si>
    <t>Pozn.: * jednorazové vplyvy spĺňajúce definíciu RRZ</t>
  </si>
  <si>
    <t>Tab 22: Jednorazové vplyvy a iné položky s dočasným vplyvom (tis. eur)</t>
  </si>
  <si>
    <t>Tab 23: Predpoklady čerpania fondov EÚ (tis. eur)</t>
  </si>
  <si>
    <t>Štrukturálne fondy a Kohézny fond - 2. PO</t>
  </si>
  <si>
    <t>Štrukturálne fondy a Kohézny fond - 3. PO</t>
  </si>
  <si>
    <t>Poľnohospodárstvo - 2. PO</t>
  </si>
  <si>
    <t xml:space="preserve"> - Program rozvoja vidieka</t>
  </si>
  <si>
    <t xml:space="preserve"> - ostatné (najmä priame platby)</t>
  </si>
  <si>
    <t>Poľnohospodárstvo - 3. PO</t>
  </si>
  <si>
    <t>Spolu - výdavky zo zdroja EÚ</t>
  </si>
  <si>
    <t>Výdavky na spolufinancovanie*</t>
  </si>
  <si>
    <t>p.m. EU fondy v sektore verejnej správy</t>
  </si>
  <si>
    <t>* vrátane spolufinancovania ku grantom EÚ a iným grantom</t>
  </si>
  <si>
    <t>Tab 27: Súvaha verejného sektora – čisté bohatstvo</t>
  </si>
  <si>
    <t>AKTÍVA</t>
  </si>
  <si>
    <t>PASÍVA</t>
  </si>
  <si>
    <t>A1 – budovy, pozemky, atď.</t>
  </si>
  <si>
    <t>P1 – explicitný dlh</t>
  </si>
  <si>
    <t>A2 - infraštruktúra</t>
  </si>
  <si>
    <t>P2 – implicitné záväzky</t>
  </si>
  <si>
    <t>A3 – čistá zásoba kapitálu</t>
  </si>
  <si>
    <t>P3 – podmienené záväzky</t>
  </si>
  <si>
    <t>A4 – finančné aktíva</t>
  </si>
  <si>
    <t>P4 – iné pasíva</t>
  </si>
  <si>
    <t>A5 – čisté bohatstvo centrálnej banky</t>
  </si>
  <si>
    <t>Čisté bohatstvo</t>
  </si>
  <si>
    <t>A6 – čisté bohatstvo štátnych podnikov</t>
  </si>
  <si>
    <t>A7 – prírodné zdroje*</t>
  </si>
  <si>
    <t>A8 – ekologické bohatstvo*</t>
  </si>
  <si>
    <t>A9 – iné aktíva</t>
  </si>
  <si>
    <t>* V súčasnosti sa vzhľadom na náročnosť odhadu tieto položky nevyčísľujú.                                                          Zdroj: RRZ</t>
  </si>
  <si>
    <t>Tab 28: Čisté bohatstvo verejného sektora Slovenskej republiky za roky 2013 a 2014 (mil. eur)</t>
  </si>
  <si>
    <t>Tab 29: Podmienené záväzky verejného sektora</t>
  </si>
  <si>
    <t>Subjekty                                  (podľa SVS)</t>
  </si>
  <si>
    <t>Záväzok</t>
  </si>
  <si>
    <r>
      <t xml:space="preserve">(mil. </t>
    </r>
    <r>
      <rPr>
        <b/>
        <sz val="9"/>
        <color rgb="FFFFFFFF"/>
        <rFont val="Calibri"/>
        <family val="2"/>
        <charset val="238"/>
      </rPr>
      <t>€</t>
    </r>
    <r>
      <rPr>
        <b/>
        <sz val="9"/>
        <color rgb="FFFFFFFF"/>
        <rFont val="Constantia"/>
        <family val="1"/>
        <charset val="238"/>
      </rPr>
      <t>)</t>
    </r>
  </si>
  <si>
    <t>(% HDP)</t>
  </si>
  <si>
    <t>Európsky mechanizmus pre stabilitu</t>
  </si>
  <si>
    <t>Európsky nástroj finančnej stability</t>
  </si>
  <si>
    <t>členstvo v EIB</t>
  </si>
  <si>
    <t>členstvo v MBOR</t>
  </si>
  <si>
    <t>členstvo v EBOR</t>
  </si>
  <si>
    <t>členstvo v RB RE</t>
  </si>
  <si>
    <t>členstvo v Medzinárodnej banke pre hospodársku spoluprácu</t>
  </si>
  <si>
    <t>členstvo v Mnohostrannej agentúre pre investičné záruky</t>
  </si>
  <si>
    <t>členstvo v Medzinárodnej investičnej banke</t>
  </si>
  <si>
    <t>arbitráž s akcionármi ZP Union, a.s.</t>
  </si>
  <si>
    <t>arbitráž s akcionármi bývalej ZP Apollo, a.s.</t>
  </si>
  <si>
    <t>arbitráž s akcionármi U.S. Steel Košice</t>
  </si>
  <si>
    <t>arbitráž s akcionármi Eurogas Inc. a Belmont Resources Inc.</t>
  </si>
  <si>
    <t>ostatné súdne spory</t>
  </si>
  <si>
    <t>súdne spory</t>
  </si>
  <si>
    <t>NR SR</t>
  </si>
  <si>
    <t>SPF</t>
  </si>
  <si>
    <t>ručenie podľa §15 zákona 92/1991</t>
  </si>
  <si>
    <t>právne spory</t>
  </si>
  <si>
    <t xml:space="preserve">Iné subjekty ústrednej správy </t>
  </si>
  <si>
    <t>Slovenská záruèná a rozvojová banka, a.s.</t>
  </si>
  <si>
    <t>Exportno-importná banka Slovenska</t>
  </si>
  <si>
    <t>Slovenská elektrizačná prenosová sústava, a.s.</t>
  </si>
  <si>
    <t>Záruky MF SR voèi SZRB, a.s.</t>
  </si>
  <si>
    <r>
      <rPr>
        <b/>
        <sz val="9"/>
        <color theme="1"/>
        <rFont val="Constantia"/>
        <family val="1"/>
        <charset val="238"/>
      </rPr>
      <t>Obce</t>
    </r>
    <r>
      <rPr>
        <sz val="9"/>
        <color theme="1"/>
        <rFont val="Constantia"/>
        <family val="1"/>
        <charset val="238"/>
      </rPr>
      <t xml:space="preserve"> (RO obcí, PO obcí)</t>
    </r>
  </si>
  <si>
    <r>
      <rPr>
        <b/>
        <sz val="9"/>
        <color theme="1"/>
        <rFont val="Constantia"/>
        <family val="1"/>
        <charset val="238"/>
      </rPr>
      <t>VÚC</t>
    </r>
    <r>
      <rPr>
        <sz val="9"/>
        <color theme="1"/>
        <rFont val="Constantia"/>
        <family val="1"/>
        <charset val="238"/>
      </rPr>
      <t xml:space="preserve"> (RO VÚC, PO VÚC)</t>
    </r>
  </si>
  <si>
    <t xml:space="preserve">Iné subjekty </t>
  </si>
  <si>
    <t>FOV</t>
  </si>
  <si>
    <t>chránené vklady</t>
  </si>
  <si>
    <r>
      <t>NR SR</t>
    </r>
    <r>
      <rPr>
        <b/>
        <sz val="9"/>
        <color rgb="FF13B5EA"/>
        <rFont val="Constantia"/>
        <family val="1"/>
        <charset val="238"/>
      </rPr>
      <t>*</t>
    </r>
  </si>
  <si>
    <t>spor s MCH-Medical Care Holding</t>
  </si>
  <si>
    <t>spor s HICEE a Dôvera Holding (zákon o zdravot.poisťovniach)</t>
  </si>
  <si>
    <t>HICEE a Dôvera Holding - úroky</t>
  </si>
  <si>
    <t>spor s European America Investment Bank - AG</t>
  </si>
  <si>
    <t>spor s MEGACOM (zákon o poštových službách)</t>
  </si>
  <si>
    <t>ostatné</t>
  </si>
  <si>
    <t>uplatnenie daňovej straty pri DPPO</t>
  </si>
  <si>
    <t>Zdroj: MF SR, NR SR, FOV, RRZ</t>
  </si>
  <si>
    <t>HDP - aktuálne</t>
  </si>
  <si>
    <t>Tab 30: Príspevky k zmene ukazovateľa dlhodobej udržateľnosti z roku 2014</t>
  </si>
  <si>
    <t>GAP ZS 2014 (apríl 2015)</t>
  </si>
  <si>
    <t xml:space="preserve"> - strednodobá časť základného scenára</t>
  </si>
  <si>
    <t xml:space="preserve"> - príjmy a výdavky univerzálneho dôchodkového systému</t>
  </si>
  <si>
    <t xml:space="preserve"> - výdavky na zdravotníctvo</t>
  </si>
  <si>
    <t xml:space="preserve"> - výdavky na školstvo, nezamestnanosť a dlhodobú starostlivosť</t>
  </si>
  <si>
    <t xml:space="preserve"> - schéma vyraďovania jadrových zariadení</t>
  </si>
  <si>
    <t xml:space="preserve"> - príjmy a výdavky dôchodkového systému ozbrojených zložiek</t>
  </si>
  <si>
    <t xml:space="preserve"> - hrubý dlh v roku 2014</t>
  </si>
  <si>
    <t xml:space="preserve"> - kombinovaný vplyv všetkých zmien</t>
  </si>
  <si>
    <t xml:space="preserve"> - prognóza HDP (vplyv menovateľa) a úrokových sadzieb</t>
  </si>
  <si>
    <t>GAP ZS 2014 - aktualizácia (apríl 2016)</t>
  </si>
  <si>
    <t>Pozn.: (-) znamená zlepšenie a (+) zhrošenie ukazovateľa dlhodobej udržateľnosti                                 Zdroj: RRZ</t>
  </si>
  <si>
    <t>Správa (apríl 2016)</t>
  </si>
  <si>
    <t>Správa (apríl 2015)</t>
  </si>
  <si>
    <t>Príjmy (apríl 2016)</t>
  </si>
  <si>
    <t>Výdavky (apríl 2016)</t>
  </si>
  <si>
    <t>Príjmy (apríl 2015)</t>
  </si>
  <si>
    <t>Výdavky (apríl 2015)</t>
  </si>
  <si>
    <t>Dlh</t>
  </si>
  <si>
    <r>
      <t>Graf 12: Vývoj výdavkov v základnom scenári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</si>
  <si>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Fixné výdavky v dlhodobej časti</t>
  </si>
  <si>
    <t>Modelované výdavky</t>
  </si>
  <si>
    <t>Celkové výdavky</t>
  </si>
  <si>
    <t>Graf 13: Splnenie strednodobých rozpočtových cieľov (% HDP)</t>
  </si>
  <si>
    <t>Konsolidácia (zmena voči ZS)</t>
  </si>
  <si>
    <t>Dlh (pr. os)</t>
  </si>
  <si>
    <r>
      <t>Graf 14: Nevyužitie priaznivého vývoja na konsolidáciu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 xml:space="preserve">(% HDP) </t>
    </r>
  </si>
  <si>
    <r>
      <t>Graf 15: Vývoj dlhu v základnom scenári a v alternatívnych scenároch</t>
    </r>
    <r>
      <rPr>
        <b/>
        <sz val="6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</si>
  <si>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Dlh v scenároch</t>
  </si>
  <si>
    <t>Spomalenie zahraničného dopytu</t>
  </si>
  <si>
    <t>Tab 12: Prehľad obsahov správ o dlhodobej udržateľnosti</t>
  </si>
  <si>
    <t>Dátum vydania</t>
  </si>
  <si>
    <t>Druh správy</t>
  </si>
  <si>
    <t>Nový obsah</t>
  </si>
  <si>
    <t>Princíp</t>
  </si>
  <si>
    <t>základný scenár (tokové veličiny)</t>
  </si>
  <si>
    <t>indikátor udržateľnosti</t>
  </si>
  <si>
    <t>Solventnosť</t>
  </si>
  <si>
    <t xml:space="preserve">riadna správa </t>
  </si>
  <si>
    <t>(podľa Čl. 4 ods. 1 Úst. zákona)</t>
  </si>
  <si>
    <t>čisté bohatstvo (stavové veličiny)</t>
  </si>
  <si>
    <t>analýza citlivosti</t>
  </si>
  <si>
    <t>náklady z odkladu</t>
  </si>
  <si>
    <t>Stabilita</t>
  </si>
  <si>
    <t>vplyv na ekonomický rast</t>
  </si>
  <si>
    <t>generačné účty</t>
  </si>
  <si>
    <t>Ekonomický rast</t>
  </si>
  <si>
    <t>Spravodlivosť</t>
  </si>
  <si>
    <t>nové scenáre citlivosti</t>
  </si>
  <si>
    <t>očisťovanie HV podnikov o cyklus</t>
  </si>
  <si>
    <t>čisté bohatstvo (previazanie na saldo – vybrané podniky)</t>
  </si>
  <si>
    <t>vplyv na ekonomický rast – scenáre konvergencie a NAWRU</t>
  </si>
  <si>
    <t>makroekonomický scenár pri nezmenených politikách</t>
  </si>
  <si>
    <t>čisté bohatstvo (previazanie na saldo – vybrané položky štátneho rozpočtu)</t>
  </si>
  <si>
    <t xml:space="preserve">mimoriadna správa          </t>
  </si>
  <si>
    <t xml:space="preserve"> (podľa prechodných ustanovení ústavn. zákona)</t>
  </si>
  <si>
    <r>
      <t>Graf 14: Vývoj výdavkov v základnom scenári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</si>
  <si>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Graf 13: Vývoj dlhu a primárneho salda v základnom scenári (% HDP)</t>
  </si>
  <si>
    <r>
      <t>Graf 12: Schéma likvidácie jadrových zariadení – vplyvy na saldo</t>
    </r>
    <r>
      <rPr>
        <b/>
        <sz val="6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</si>
  <si>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r>
      <t>Graf 11: Platba za dostupnosť PPP projektu a výdavky na údržbu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 xml:space="preserve">(% HDP) </t>
    </r>
  </si>
  <si>
    <t>Graf 10: Projekcie výdavkov na zdravotníctvo (v % HDP)</t>
  </si>
  <si>
    <t>Graf 9: Simulované náklady na zdravotnú starostlivosť podľa veku (v EUR)</t>
  </si>
  <si>
    <t>Graf 7: Saldo univerzálneho systému (% HDP)</t>
  </si>
  <si>
    <t>Graf 8: Saldo výsluhového zabezpečenia (% HDP)</t>
  </si>
  <si>
    <t>LT</t>
  </si>
  <si>
    <t>LV</t>
  </si>
  <si>
    <t>RO</t>
  </si>
  <si>
    <t>BG</t>
  </si>
  <si>
    <t>EE</t>
  </si>
  <si>
    <t>HU</t>
  </si>
  <si>
    <t>PL</t>
  </si>
  <si>
    <t>SK</t>
  </si>
  <si>
    <t>HR</t>
  </si>
  <si>
    <t>CZ</t>
  </si>
  <si>
    <t>SI</t>
  </si>
  <si>
    <t>PT</t>
  </si>
  <si>
    <t>EL</t>
  </si>
  <si>
    <t>BE</t>
  </si>
  <si>
    <t>FI</t>
  </si>
  <si>
    <t>DE</t>
  </si>
  <si>
    <t>DK</t>
  </si>
  <si>
    <t>AT</t>
  </si>
  <si>
    <t>FR</t>
  </si>
  <si>
    <t>IE</t>
  </si>
  <si>
    <t>MT</t>
  </si>
  <si>
    <t>LU</t>
  </si>
  <si>
    <t>CY</t>
  </si>
  <si>
    <t>UK</t>
  </si>
  <si>
    <t>ES</t>
  </si>
  <si>
    <t>NL</t>
  </si>
  <si>
    <t>NO</t>
  </si>
  <si>
    <t>IT</t>
  </si>
  <si>
    <t>SE</t>
  </si>
  <si>
    <t>CH</t>
  </si>
  <si>
    <t>IS</t>
  </si>
  <si>
    <t>delta</t>
  </si>
  <si>
    <t>EU28</t>
  </si>
  <si>
    <t xml:space="preserve">Graf 5: Index závislosti v starom veku  </t>
  </si>
  <si>
    <t>Graf 6: Nárast strednej dĺžky života pri narodení  do roku 2060</t>
  </si>
  <si>
    <t>Graf 17: Splnenie strednodobých rozpočtových cieľov (% HDP)</t>
  </si>
  <si>
    <r>
      <t>Graf 18: Nevyužitie priaznivého vývoja na konsolidáciu</t>
    </r>
    <r>
      <rPr>
        <b/>
        <sz val="8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 xml:space="preserve">(% HDP) </t>
    </r>
  </si>
  <si>
    <r>
      <t>Graf 19: Vývoj dlhu v základnom scenári a v alternatívnych scenároch</t>
    </r>
    <r>
      <rPr>
        <b/>
        <sz val="6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</si>
  <si>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Graf 20: Vývoj dlhu v základných spätných väzbách na ekonomický rast (% HDP)</t>
  </si>
  <si>
    <t>Graf 21: Rast úrokových nákladov voči primárnemu deficitu</t>
  </si>
  <si>
    <t>Graf 22: Vývoj dlhu so zahraničným šokom</t>
  </si>
  <si>
    <t>Graf 23: Vývoj dlhu so spätnými väzbami</t>
  </si>
  <si>
    <t>Graf 24: Vekový profil jednotlivých daní a transferov 2015 (jednotlivec, eur ročne)</t>
  </si>
  <si>
    <t xml:space="preserve">Graf 25: Sumárny vekový profil 2015 (jednotlivec, eur ročne) </t>
  </si>
  <si>
    <t xml:space="preserve">Graf 26: Generačné účty žijúcich ročníkov podľa veku a pohlavia </t>
  </si>
  <si>
    <t>Graf 27: Počty ľudí podľa ročníka a pohlavia v roku 2015</t>
  </si>
  <si>
    <t>Poznámka: pri nápočte je potrebné vziať do úvahy vplyv zaokrúhľovania.</t>
  </si>
  <si>
    <t>Školstvo</t>
  </si>
  <si>
    <t>SD vplyvy</t>
  </si>
  <si>
    <t>DD vplyvy</t>
  </si>
  <si>
    <t>Zhoršenie salda v roku 2015</t>
  </si>
  <si>
    <t>Zníženie dlhu v roku 2015</t>
  </si>
  <si>
    <t>Lepší strednodobý vývoj</t>
  </si>
  <si>
    <t>Vyššie výdavky na dôchodky</t>
  </si>
  <si>
    <t>Dôchodky</t>
  </si>
  <si>
    <t>SD časť</t>
  </si>
  <si>
    <t>DD starost.</t>
  </si>
  <si>
    <t>Saldo 2015*</t>
  </si>
  <si>
    <t>Pozn.: * ide o vplyv počiatočnej rozpočtovej pozície, t.j. štrukturálneho primárneho salda v roku 2015</t>
  </si>
  <si>
    <t>SD časť - strednodobá časť, DD starost. - výdavky na dlhodobú starostlivosť</t>
  </si>
  <si>
    <r>
      <t xml:space="preserve">Graf 15: Ukazovateľ dlhodobej udržateľnosti v roku 2015 </t>
    </r>
    <r>
      <rPr>
        <sz val="10"/>
        <color rgb="FF13B5EA"/>
        <rFont val="Constantia"/>
        <family val="1"/>
        <charset val="238"/>
      </rPr>
      <t>(% HDP)</t>
    </r>
  </si>
  <si>
    <r>
      <t>Graf 16: Príspevky k zmene ukazovateľa dlhodobej udržateľnosti medzi rokmi 2014 a 2015</t>
    </r>
    <r>
      <rPr>
        <sz val="10"/>
        <color rgb="FF13B5EA"/>
        <rFont val="Constantia"/>
        <family val="1"/>
        <charset val="238"/>
      </rPr>
      <t xml:space="preserve"> (% HDP)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</si>
</sst>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S_k_-;\-* #,##0.00\ _S_k_-;_-* &quot;-&quot;??\ _S_k_-;_-@_-"/>
    <numFmt numFmtId="165" formatCode="_(* #,##0.00_);_(* \(#,##0.00\);_(* &quot;-&quot;??_);_(@_)"/>
    <numFmt numFmtId="166" formatCode="#,##0.0"/>
    <numFmt numFmtId="167" formatCode="0.0"/>
    <numFmt numFmtId="168" formatCode="_-* #,##0.00\ _S_k_-;\-* #,##0.00\ _S_k_-;_-* \-??\ _S_k_-;_-@_-"/>
    <numFmt numFmtId="169" formatCode="0.0%"/>
    <numFmt numFmtId="170" formatCode="_-* #,##0.0\ _€_-;\-* #,##0.0\ _€_-;_-* &quot;-&quot;??\ _€_-;_-@_-"/>
    <numFmt numFmtId="171" formatCode="0.000%"/>
    <numFmt numFmtId="172" formatCode="#,##0.0000"/>
    <numFmt numFmtId="173" formatCode="0.00000"/>
  </numFmts>
  <fonts count="121" x14ac:knownFonts="1"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rgb="FFFFFFFF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sz val="9"/>
      <color theme="1"/>
      <name val="Constantia"/>
      <family val="1"/>
      <charset val="238"/>
    </font>
    <font>
      <sz val="9"/>
      <color rgb="FF00CCFF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1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sz val="11"/>
      <color theme="1"/>
      <name val="Constantia"/>
      <family val="1"/>
      <charset val="238"/>
    </font>
    <font>
      <sz val="9"/>
      <name val="Constantia"/>
      <family val="1"/>
      <charset val="238"/>
    </font>
    <font>
      <sz val="8"/>
      <name val="Constant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name val="Constantia"/>
      <family val="1"/>
      <charset val="238"/>
    </font>
    <font>
      <b/>
      <sz val="9"/>
      <color rgb="FF13BFEA"/>
      <name val="Constantia"/>
      <family val="1"/>
      <charset val="238"/>
    </font>
    <font>
      <i/>
      <sz val="9"/>
      <color rgb="FF13BFEA"/>
      <name val="Constantia"/>
      <family val="1"/>
      <charset val="238"/>
    </font>
    <font>
      <b/>
      <sz val="8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1"/>
      <color rgb="FF13BFEA"/>
      <name val="Constantia"/>
      <family val="1"/>
      <charset val="238"/>
    </font>
    <font>
      <i/>
      <sz val="9"/>
      <color theme="1"/>
      <name val="Constantia"/>
      <family val="1"/>
      <charset val="238"/>
    </font>
    <font>
      <sz val="8"/>
      <name val="Arial"/>
      <family val="2"/>
    </font>
    <font>
      <b/>
      <sz val="9"/>
      <color theme="0"/>
      <name val="Constantia"/>
      <family val="1"/>
      <charset val="238"/>
    </font>
    <font>
      <sz val="8"/>
      <color theme="1"/>
      <name val="Constantia"/>
      <family val="1"/>
      <charset val="238"/>
    </font>
    <font>
      <sz val="8"/>
      <color rgb="FF13B5EA"/>
      <name val="Constantia"/>
      <family val="1"/>
      <charset val="238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"/>
      <family val="2"/>
    </font>
    <font>
      <u/>
      <sz val="10"/>
      <color theme="10"/>
      <name val="Arial Narrow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  <font>
      <sz val="9"/>
      <color rgb="FFFF0000"/>
      <name val="Constantia"/>
      <family val="1"/>
      <charset val="238"/>
    </font>
    <font>
      <sz val="9"/>
      <color rgb="FF13B5EA"/>
      <name val="Constantia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rgb="FF000000"/>
      <name val="Constantia"/>
      <family val="1"/>
      <charset val="238"/>
    </font>
    <font>
      <b/>
      <sz val="10"/>
      <color rgb="FF13BFEA"/>
      <name val="Constantia"/>
      <family val="1"/>
      <charset val="238"/>
    </font>
    <font>
      <b/>
      <sz val="9"/>
      <color theme="1"/>
      <name val="Constant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FFFFFF"/>
      <name val="Constantia"/>
      <family val="1"/>
      <charset val="238"/>
    </font>
    <font>
      <b/>
      <sz val="10"/>
      <color theme="1"/>
      <name val="Constantia"/>
      <family val="1"/>
      <charset val="238"/>
    </font>
    <font>
      <sz val="10"/>
      <color rgb="FF13B5EA"/>
      <name val="Constantia"/>
      <family val="1"/>
      <charset val="238"/>
    </font>
    <font>
      <i/>
      <sz val="8"/>
      <color theme="1"/>
      <name val="Constantia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onstantia"/>
      <family val="1"/>
      <charset val="238"/>
    </font>
    <font>
      <sz val="10"/>
      <name val="Constantia"/>
      <family val="1"/>
      <charset val="238"/>
    </font>
    <font>
      <b/>
      <sz val="10"/>
      <color theme="0"/>
      <name val="Constantia"/>
      <family val="1"/>
      <charset val="238"/>
    </font>
    <font>
      <sz val="10"/>
      <color theme="0"/>
      <name val="Constantia"/>
      <family val="1"/>
      <charset val="238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onstantia"/>
      <family val="1"/>
      <charset val="238"/>
    </font>
    <font>
      <b/>
      <sz val="10"/>
      <color rgb="FFFF0000"/>
      <name val="Constantia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FFFF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9"/>
      <color rgb="FF000000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b/>
      <sz val="11"/>
      <color rgb="FF13B5EA"/>
      <name val="Constantia"/>
      <family val="1"/>
      <charset val="238"/>
    </font>
    <font>
      <b/>
      <sz val="10"/>
      <color rgb="FFFFFFFF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i/>
      <sz val="9"/>
      <color rgb="FF00B0F0"/>
      <name val="Constant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</font>
    <font>
      <sz val="10"/>
      <color theme="1"/>
      <name val="Constantia"/>
      <family val="1"/>
    </font>
    <font>
      <b/>
      <sz val="10"/>
      <color theme="0"/>
      <name val="Constantia"/>
      <family val="1"/>
    </font>
    <font>
      <i/>
      <sz val="8"/>
      <color rgb="FF00B0F0"/>
      <name val="Constantia"/>
      <family val="1"/>
      <charset val="238"/>
    </font>
    <font>
      <b/>
      <sz val="10"/>
      <color rgb="FFFFFFFF"/>
      <name val="Constantia"/>
      <family val="1"/>
    </font>
    <font>
      <b/>
      <sz val="9"/>
      <color rgb="FF000000"/>
      <name val="Constantia"/>
      <family val="1"/>
    </font>
    <font>
      <sz val="9"/>
      <color rgb="FF000000"/>
      <name val="Constantia"/>
      <family val="1"/>
    </font>
    <font>
      <b/>
      <sz val="8"/>
      <color rgb="FF13B5EA"/>
      <name val="Constantia"/>
      <family val="1"/>
      <charset val="238"/>
    </font>
    <font>
      <b/>
      <sz val="10"/>
      <color theme="1"/>
      <name val="Constantia"/>
      <family val="1"/>
    </font>
    <font>
      <b/>
      <sz val="10"/>
      <color rgb="FF000000"/>
      <name val="Constantia"/>
      <family val="1"/>
      <charset val="238"/>
    </font>
    <font>
      <sz val="10"/>
      <color rgb="FF000000"/>
      <name val="Constantia"/>
      <family val="1"/>
      <charset val="238"/>
    </font>
    <font>
      <i/>
      <sz val="9"/>
      <color rgb="FF13B5EA"/>
      <name val="Constantia"/>
      <family val="1"/>
    </font>
    <font>
      <i/>
      <sz val="9"/>
      <name val="Constantia"/>
      <family val="1"/>
      <charset val="238"/>
    </font>
    <font>
      <sz val="9"/>
      <color theme="1"/>
      <name val="Constantia"/>
      <family val="1"/>
    </font>
    <font>
      <b/>
      <sz val="9"/>
      <color theme="0"/>
      <name val="Constantia"/>
      <family val="1"/>
    </font>
    <font>
      <b/>
      <sz val="9"/>
      <color theme="1"/>
      <name val="Constantia"/>
      <family val="1"/>
    </font>
    <font>
      <i/>
      <sz val="8"/>
      <color rgb="FF13B5EA"/>
      <name val="Constantia"/>
      <family val="1"/>
    </font>
    <font>
      <sz val="8"/>
      <color rgb="FF000000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sz val="10"/>
      <color rgb="FF3C3C3B"/>
      <name val="Constantia"/>
      <family val="1"/>
      <charset val="238"/>
    </font>
    <font>
      <b/>
      <sz val="11"/>
      <color rgb="FFFFFFFF"/>
      <name val="Constantia"/>
      <family val="1"/>
      <charset val="238"/>
    </font>
    <font>
      <sz val="10"/>
      <color rgb="FFBFBFBF"/>
      <name val="Constantia"/>
      <family val="1"/>
      <charset val="238"/>
    </font>
    <font>
      <b/>
      <sz val="9"/>
      <color rgb="FFFFFFFF"/>
      <name val="Calibri"/>
      <family val="2"/>
      <charset val="238"/>
    </font>
    <font>
      <b/>
      <sz val="9"/>
      <name val="Constantia"/>
      <family val="1"/>
    </font>
    <font>
      <b/>
      <sz val="6"/>
      <color rgb="FF13B5EA"/>
      <name val="Constantia"/>
      <family val="1"/>
      <charset val="238"/>
    </font>
    <font>
      <sz val="11"/>
      <name val="Calibri"/>
      <family val="2"/>
      <charset val="238"/>
    </font>
    <font>
      <sz val="11"/>
      <color theme="0"/>
      <name val="Constantia"/>
      <family val="1"/>
      <charset val="238"/>
    </font>
    <font>
      <b/>
      <sz val="8"/>
      <color theme="0"/>
      <name val="Constantia"/>
      <family val="1"/>
      <charset val="238"/>
    </font>
    <font>
      <sz val="11"/>
      <name val="Constantia"/>
      <family val="1"/>
      <charset val="238"/>
    </font>
    <font>
      <b/>
      <sz val="11"/>
      <name val="Constantia"/>
      <family val="1"/>
      <charset val="238"/>
    </font>
    <font>
      <i/>
      <sz val="8"/>
      <color rgb="FF00CCFF"/>
      <name val="Constantia"/>
      <family val="1"/>
      <charset val="238"/>
    </font>
  </fonts>
  <fills count="4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13BFEA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3B5EB"/>
        <bgColor indexed="64"/>
      </patternFill>
    </fill>
    <fill>
      <patternFill patternType="solid">
        <fgColor rgb="FF13B5EA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13B5EA"/>
      </bottom>
      <diagonal/>
    </border>
    <border>
      <left/>
      <right/>
      <top style="medium">
        <color rgb="FF13B5EA"/>
      </top>
      <bottom/>
      <diagonal/>
    </border>
    <border>
      <left/>
      <right/>
      <top/>
      <bottom style="medium">
        <color rgb="FF13BFEA"/>
      </bottom>
      <diagonal/>
    </border>
    <border>
      <left/>
      <right/>
      <top style="medium">
        <color rgb="FF13BFEA"/>
      </top>
      <bottom style="medium">
        <color rgb="FF13BFEA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 style="medium">
        <color rgb="FF13B5EA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rgb="FF13B5EA"/>
      </bottom>
      <diagonal/>
    </border>
    <border>
      <left/>
      <right style="medium">
        <color rgb="FF13B5EA"/>
      </right>
      <top/>
      <bottom/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/>
      <right/>
      <top style="thin">
        <color rgb="FF13B5EA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 style="medium">
        <color rgb="FF13B5EA"/>
      </top>
      <bottom/>
      <diagonal/>
    </border>
    <border>
      <left/>
      <right/>
      <top style="thin">
        <color rgb="FF13B5EA"/>
      </top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 style="thin">
        <color rgb="FF13B5EA"/>
      </bottom>
      <diagonal/>
    </border>
    <border>
      <left style="medium">
        <color rgb="FF00B0F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13B5EB"/>
      </right>
      <top/>
      <bottom/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00B0F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13B5EA"/>
      </right>
      <top/>
      <bottom/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</borders>
  <cellStyleXfs count="1487">
    <xf numFmtId="0" fontId="0" fillId="0" borderId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0" fontId="11" fillId="0" borderId="0"/>
    <xf numFmtId="0" fontId="17" fillId="0" borderId="0"/>
    <xf numFmtId="0" fontId="10" fillId="0" borderId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" fontId="26" fillId="4" borderId="5" applyNumberFormat="0" applyProtection="0">
      <alignment horizontal="left" vertical="center" indent="1"/>
    </xf>
    <xf numFmtId="0" fontId="18" fillId="0" borderId="0"/>
    <xf numFmtId="0" fontId="11" fillId="0" borderId="0">
      <alignment vertical="center"/>
    </xf>
    <xf numFmtId="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0" fillId="0" borderId="0"/>
    <xf numFmtId="4" fontId="32" fillId="36" borderId="17" applyNumberFormat="0" applyProtection="0">
      <alignment vertical="center"/>
    </xf>
    <xf numFmtId="0" fontId="3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4" fillId="0" borderId="0"/>
    <xf numFmtId="0" fontId="11" fillId="0" borderId="0">
      <alignment vertical="center"/>
    </xf>
    <xf numFmtId="0" fontId="3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7" fillId="0" borderId="0"/>
    <xf numFmtId="9" fontId="1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9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164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11" fillId="0" borderId="0"/>
    <xf numFmtId="9" fontId="31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6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0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0" fontId="31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0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7" fillId="0" borderId="0"/>
    <xf numFmtId="0" fontId="30" fillId="0" borderId="0"/>
    <xf numFmtId="9" fontId="30" fillId="0" borderId="0" applyFont="0" applyFill="0" applyBorder="0" applyAlignment="0" applyProtection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9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11" fillId="0" borderId="0">
      <alignment vertical="center"/>
    </xf>
    <xf numFmtId="164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9" fontId="11" fillId="0" borderId="0" applyFont="0" applyFill="0" applyBorder="0" applyAlignment="0" applyProtection="0"/>
    <xf numFmtId="0" fontId="11" fillId="0" borderId="0">
      <alignment vertical="center"/>
    </xf>
    <xf numFmtId="9" fontId="11" fillId="0" borderId="0" applyFont="0" applyFill="0" applyBorder="0" applyAlignment="0" applyProtection="0"/>
    <xf numFmtId="0" fontId="31" fillId="0" borderId="0"/>
    <xf numFmtId="164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9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1" fillId="0" borderId="0"/>
    <xf numFmtId="9" fontId="11" fillId="0" borderId="0" applyFont="0" applyFill="0" applyBorder="0" applyAlignment="0" applyProtection="0"/>
    <xf numFmtId="0" fontId="11" fillId="0" borderId="0">
      <alignment vertical="center"/>
    </xf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11" fillId="0" borderId="0">
      <alignment vertical="center"/>
    </xf>
    <xf numFmtId="164" fontId="11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 applyNumberFormat="0" applyFont="0" applyFill="0" applyBorder="0" applyAlignment="0" applyProtection="0"/>
    <xf numFmtId="0" fontId="17" fillId="0" borderId="0"/>
    <xf numFmtId="0" fontId="11" fillId="0" borderId="0">
      <alignment vertical="center"/>
    </xf>
    <xf numFmtId="9" fontId="37" fillId="0" borderId="0" applyFont="0" applyFill="0" applyBorder="0" applyAlignment="0" applyProtection="0"/>
    <xf numFmtId="0" fontId="31" fillId="0" borderId="0"/>
    <xf numFmtId="0" fontId="3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3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3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3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3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17" fillId="0" borderId="0"/>
    <xf numFmtId="0" fontId="17" fillId="0" borderId="0"/>
    <xf numFmtId="0" fontId="11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/>
    <xf numFmtId="0" fontId="11" fillId="0" borderId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11" applyNumberFormat="0" applyAlignment="0" applyProtection="0"/>
    <xf numFmtId="0" fontId="46" fillId="9" borderId="12" applyNumberFormat="0" applyAlignment="0" applyProtection="0"/>
    <xf numFmtId="0" fontId="47" fillId="9" borderId="11" applyNumberFormat="0" applyAlignment="0" applyProtection="0"/>
    <xf numFmtId="0" fontId="48" fillId="0" borderId="13" applyNumberFormat="0" applyFill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0" fillId="11" borderId="15" applyNumberFormat="0" applyFont="0" applyAlignment="0" applyProtection="0"/>
    <xf numFmtId="0" fontId="10" fillId="11" borderId="15" applyNumberFormat="0" applyFont="0" applyAlignment="0" applyProtection="0"/>
    <xf numFmtId="0" fontId="10" fillId="11" borderId="15" applyNumberFormat="0" applyFont="0" applyAlignment="0" applyProtection="0"/>
    <xf numFmtId="0" fontId="10" fillId="11" borderId="15" applyNumberFormat="0" applyFont="0" applyAlignment="0" applyProtection="0"/>
    <xf numFmtId="0" fontId="10" fillId="11" borderId="15" applyNumberFormat="0" applyFont="0" applyAlignment="0" applyProtection="0"/>
    <xf numFmtId="0" fontId="10" fillId="11" borderId="15" applyNumberFormat="0" applyFont="0" applyAlignment="0" applyProtection="0"/>
    <xf numFmtId="0" fontId="10" fillId="0" borderId="0"/>
    <xf numFmtId="0" fontId="10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0" borderId="0"/>
    <xf numFmtId="0" fontId="54" fillId="0" borderId="0"/>
    <xf numFmtId="0" fontId="30" fillId="0" borderId="0"/>
    <xf numFmtId="9" fontId="30" fillId="0" borderId="0" applyFont="0" applyFill="0" applyBorder="0" applyAlignment="0" applyProtection="0"/>
    <xf numFmtId="0" fontId="18" fillId="0" borderId="0"/>
    <xf numFmtId="168" fontId="11" fillId="0" borderId="0" applyFill="0" applyBorder="0" applyAlignment="0" applyProtection="0"/>
    <xf numFmtId="0" fontId="30" fillId="0" borderId="0"/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0" fillId="0" borderId="0"/>
    <xf numFmtId="9" fontId="3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0" fillId="0" borderId="0"/>
    <xf numFmtId="9" fontId="3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3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11" applyNumberFormat="0" applyAlignment="0" applyProtection="0"/>
    <xf numFmtId="0" fontId="46" fillId="9" borderId="12" applyNumberFormat="0" applyAlignment="0" applyProtection="0"/>
    <xf numFmtId="0" fontId="47" fillId="9" borderId="11" applyNumberFormat="0" applyAlignment="0" applyProtection="0"/>
    <xf numFmtId="0" fontId="48" fillId="0" borderId="13" applyNumberFormat="0" applyFill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11" applyNumberFormat="0" applyAlignment="0" applyProtection="0"/>
    <xf numFmtId="0" fontId="46" fillId="9" borderId="12" applyNumberFormat="0" applyAlignment="0" applyProtection="0"/>
    <xf numFmtId="0" fontId="47" fillId="9" borderId="11" applyNumberFormat="0" applyAlignment="0" applyProtection="0"/>
    <xf numFmtId="0" fontId="48" fillId="0" borderId="13" applyNumberFormat="0" applyFill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11" fillId="0" borderId="0"/>
    <xf numFmtId="0" fontId="18" fillId="0" borderId="0"/>
    <xf numFmtId="9" fontId="18" fillId="0" borderId="0" applyFont="0" applyFill="0" applyBorder="0" applyAlignment="0" applyProtection="0"/>
    <xf numFmtId="0" fontId="11" fillId="0" borderId="0">
      <alignment vertical="center"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11" applyNumberFormat="0" applyAlignment="0" applyProtection="0"/>
    <xf numFmtId="0" fontId="46" fillId="9" borderId="12" applyNumberFormat="0" applyAlignment="0" applyProtection="0"/>
    <xf numFmtId="0" fontId="47" fillId="9" borderId="11" applyNumberFormat="0" applyAlignment="0" applyProtection="0"/>
    <xf numFmtId="0" fontId="48" fillId="0" borderId="13" applyNumberFormat="0" applyFill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8" fillId="0" borderId="0"/>
    <xf numFmtId="0" fontId="11" fillId="0" borderId="0">
      <alignment vertical="center"/>
    </xf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17" fillId="0" borderId="0"/>
    <xf numFmtId="9" fontId="9" fillId="0" borderId="0" applyFont="0" applyFill="0" applyBorder="0" applyAlignment="0" applyProtection="0"/>
    <xf numFmtId="0" fontId="115" fillId="0" borderId="0"/>
  </cellStyleXfs>
  <cellXfs count="724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0" fillId="0" borderId="0" xfId="0" applyNumberFormat="1"/>
    <xf numFmtId="0" fontId="0" fillId="0" borderId="0" xfId="0" applyFill="1"/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/>
    <xf numFmtId="0" fontId="24" fillId="0" borderId="0" xfId="18" applyFont="1" applyFill="1" applyBorder="1" applyAlignment="1"/>
    <xf numFmtId="0" fontId="23" fillId="0" borderId="0" xfId="0" applyFont="1" applyFill="1" applyBorder="1"/>
    <xf numFmtId="0" fontId="27" fillId="3" borderId="0" xfId="18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2" borderId="0" xfId="0" applyFill="1"/>
    <xf numFmtId="167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49" fontId="20" fillId="0" borderId="1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28" fillId="0" borderId="0" xfId="0" applyFont="1" applyFill="1" applyBorder="1"/>
    <xf numFmtId="0" fontId="2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57" fillId="0" borderId="0" xfId="0" applyFont="1"/>
    <xf numFmtId="167" fontId="6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7" fontId="15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/>
    <xf numFmtId="2" fontId="15" fillId="0" borderId="0" xfId="0" applyNumberFormat="1" applyFont="1" applyFill="1" applyAlignment="1">
      <alignment horizontal="right" vertical="center"/>
    </xf>
    <xf numFmtId="167" fontId="20" fillId="0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59" fillId="2" borderId="0" xfId="0" applyFont="1" applyFill="1"/>
    <xf numFmtId="167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6" fillId="0" borderId="0" xfId="18" applyFont="1" applyFill="1" applyBorder="1" applyAlignment="1">
      <alignment vertical="center" wrapText="1"/>
    </xf>
    <xf numFmtId="167" fontId="6" fillId="0" borderId="0" xfId="0" applyNumberFormat="1" applyFont="1" applyFill="1" applyAlignment="1">
      <alignment horizontal="right" vertical="center"/>
    </xf>
    <xf numFmtId="0" fontId="61" fillId="0" borderId="0" xfId="18" applyFont="1" applyFill="1" applyBorder="1" applyAlignment="1"/>
    <xf numFmtId="3" fontId="6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horizontal="left" vertical="center" indent="2"/>
    </xf>
    <xf numFmtId="166" fontId="2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66" fontId="5" fillId="0" borderId="1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2" borderId="0" xfId="0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4"/>
    </xf>
    <xf numFmtId="0" fontId="23" fillId="0" borderId="0" xfId="0" applyFont="1" applyAlignment="1">
      <alignment vertical="center"/>
    </xf>
    <xf numFmtId="0" fontId="23" fillId="0" borderId="0" xfId="0" applyFont="1"/>
    <xf numFmtId="0" fontId="6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 indent="1"/>
    </xf>
    <xf numFmtId="3" fontId="5" fillId="0" borderId="0" xfId="0" applyNumberFormat="1" applyFont="1" applyFill="1" applyBorder="1"/>
    <xf numFmtId="3" fontId="5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1" fillId="0" borderId="18" xfId="0" applyFont="1" applyFill="1" applyBorder="1"/>
    <xf numFmtId="0" fontId="27" fillId="3" borderId="0" xfId="18" applyFont="1" applyFill="1" applyBorder="1" applyAlignment="1">
      <alignment horizontal="center" vertical="center" wrapText="1"/>
    </xf>
    <xf numFmtId="0" fontId="22" fillId="0" borderId="4" xfId="18" applyFont="1" applyFill="1" applyBorder="1" applyAlignment="1">
      <alignment vertical="center" wrapText="1"/>
    </xf>
    <xf numFmtId="3" fontId="15" fillId="0" borderId="0" xfId="0" applyNumberFormat="1" applyFont="1" applyFill="1" applyAlignment="1">
      <alignment horizontal="center" vertical="center"/>
    </xf>
    <xf numFmtId="0" fontId="1" fillId="0" borderId="0" xfId="0" applyFont="1" applyBorder="1"/>
    <xf numFmtId="0" fontId="27" fillId="3" borderId="0" xfId="0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0" fontId="14" fillId="0" borderId="0" xfId="0" applyFont="1"/>
    <xf numFmtId="3" fontId="23" fillId="0" borderId="0" xfId="0" applyNumberFormat="1" applyFont="1"/>
    <xf numFmtId="167" fontId="23" fillId="0" borderId="0" xfId="0" applyNumberFormat="1" applyFont="1"/>
    <xf numFmtId="0" fontId="1" fillId="0" borderId="0" xfId="0" applyFont="1"/>
    <xf numFmtId="0" fontId="6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indent="1"/>
    </xf>
    <xf numFmtId="0" fontId="8" fillId="0" borderId="21" xfId="0" applyFont="1" applyBorder="1" applyAlignment="1">
      <alignment horizontal="right"/>
    </xf>
    <xf numFmtId="0" fontId="65" fillId="0" borderId="0" xfId="0" applyFont="1"/>
    <xf numFmtId="167" fontId="6" fillId="0" borderId="21" xfId="0" applyNumberFormat="1" applyFont="1" applyBorder="1" applyAlignment="1">
      <alignment horizontal="center"/>
    </xf>
    <xf numFmtId="167" fontId="62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29" fillId="0" borderId="2" xfId="0" applyFont="1" applyFill="1" applyBorder="1" applyAlignment="1">
      <alignment horizontal="right" vertical="center"/>
    </xf>
    <xf numFmtId="0" fontId="6" fillId="0" borderId="0" xfId="0" applyFont="1" applyFill="1"/>
    <xf numFmtId="167" fontId="5" fillId="0" borderId="7" xfId="0" applyNumberFormat="1" applyFont="1" applyFill="1" applyBorder="1" applyAlignment="1">
      <alignment horizontal="center" vertical="center"/>
    </xf>
    <xf numFmtId="167" fontId="5" fillId="0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/>
    <xf numFmtId="0" fontId="27" fillId="3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8" fillId="0" borderId="0" xfId="0" applyFont="1"/>
    <xf numFmtId="0" fontId="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5" fillId="0" borderId="0" xfId="0" applyFont="1" applyFill="1"/>
    <xf numFmtId="1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56" fillId="0" borderId="0" xfId="0" applyFont="1"/>
    <xf numFmtId="166" fontId="19" fillId="0" borderId="0" xfId="0" applyNumberFormat="1" applyFont="1" applyFill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60" fillId="0" borderId="0" xfId="0" applyNumberFormat="1" applyFont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3" fontId="15" fillId="0" borderId="0" xfId="18" applyNumberFormat="1" applyFont="1" applyFill="1" applyBorder="1" applyAlignment="1">
      <alignment horizontal="center" vertical="center"/>
    </xf>
    <xf numFmtId="3" fontId="19" fillId="0" borderId="4" xfId="18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68" fillId="0" borderId="0" xfId="0" applyFont="1" applyFill="1" applyAlignment="1">
      <alignment vertical="center" wrapText="1"/>
    </xf>
    <xf numFmtId="0" fontId="63" fillId="0" borderId="0" xfId="0" applyFont="1" applyFill="1" applyAlignment="1">
      <alignment horizontal="center"/>
    </xf>
    <xf numFmtId="0" fontId="69" fillId="0" borderId="0" xfId="0" applyFont="1" applyFill="1"/>
    <xf numFmtId="3" fontId="6" fillId="0" borderId="2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23" fillId="0" borderId="0" xfId="0" applyFont="1" applyFill="1"/>
    <xf numFmtId="167" fontId="6" fillId="0" borderId="0" xfId="0" applyNumberFormat="1" applyFont="1" applyFill="1"/>
    <xf numFmtId="0" fontId="1" fillId="0" borderId="0" xfId="0" applyFont="1" applyFill="1"/>
    <xf numFmtId="167" fontId="15" fillId="0" borderId="7" xfId="0" applyNumberFormat="1" applyFont="1" applyFill="1" applyBorder="1" applyAlignment="1">
      <alignment horizontal="center" vertical="center"/>
    </xf>
    <xf numFmtId="0" fontId="5" fillId="0" borderId="18" xfId="0" applyFont="1" applyBorder="1"/>
    <xf numFmtId="10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3" fontId="15" fillId="0" borderId="1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6" fontId="0" fillId="0" borderId="0" xfId="0" applyNumberFormat="1" applyFill="1" applyBorder="1"/>
    <xf numFmtId="0" fontId="62" fillId="0" borderId="0" xfId="0" applyFont="1" applyFill="1"/>
    <xf numFmtId="0" fontId="63" fillId="0" borderId="0" xfId="0" applyFont="1" applyFill="1"/>
    <xf numFmtId="167" fontId="0" fillId="0" borderId="0" xfId="0" applyNumberFormat="1" applyFill="1"/>
    <xf numFmtId="167" fontId="25" fillId="0" borderId="0" xfId="0" applyNumberFormat="1" applyFont="1" applyFill="1" applyBorder="1" applyAlignment="1">
      <alignment horizontal="center" vertical="center"/>
    </xf>
    <xf numFmtId="0" fontId="70" fillId="2" borderId="0" xfId="0" applyFont="1" applyFill="1" applyAlignment="1">
      <alignment horizontal="center"/>
    </xf>
    <xf numFmtId="169" fontId="14" fillId="0" borderId="0" xfId="0" applyNumberFormat="1" applyFont="1" applyAlignment="1">
      <alignment horizontal="center"/>
    </xf>
    <xf numFmtId="169" fontId="14" fillId="0" borderId="0" xfId="1476" applyNumberFormat="1" applyFont="1" applyAlignment="1">
      <alignment horizontal="center"/>
    </xf>
    <xf numFmtId="1" fontId="70" fillId="2" borderId="0" xfId="1475" applyNumberFormat="1" applyFont="1" applyFill="1" applyAlignment="1">
      <alignment horizontal="center"/>
    </xf>
    <xf numFmtId="1" fontId="70" fillId="2" borderId="0" xfId="1475" applyNumberFormat="1" applyFont="1" applyFill="1" applyAlignment="1">
      <alignment horizontal="left"/>
    </xf>
    <xf numFmtId="170" fontId="17" fillId="0" borderId="0" xfId="1475" applyNumberFormat="1" applyFont="1"/>
    <xf numFmtId="0" fontId="1" fillId="0" borderId="0" xfId="0" applyFont="1" applyBorder="1" applyAlignment="1">
      <alignment vertical="top"/>
    </xf>
    <xf numFmtId="0" fontId="71" fillId="0" borderId="0" xfId="1477" applyFont="1" applyFill="1" applyBorder="1" applyAlignment="1">
      <alignment horizontal="left" indent="1"/>
    </xf>
    <xf numFmtId="0" fontId="71" fillId="0" borderId="0" xfId="1477" applyFont="1" applyFill="1" applyBorder="1"/>
    <xf numFmtId="0" fontId="71" fillId="0" borderId="0" xfId="1477" applyFont="1" applyFill="1" applyBorder="1" applyAlignment="1">
      <alignment horizontal="left" vertical="top"/>
    </xf>
    <xf numFmtId="4" fontId="71" fillId="0" borderId="0" xfId="1477" applyNumberFormat="1" applyFont="1" applyFill="1" applyBorder="1" applyAlignment="1">
      <alignment horizontal="right" vertical="top" wrapText="1"/>
    </xf>
    <xf numFmtId="4" fontId="71" fillId="0" borderId="0" xfId="1477" applyNumberFormat="1" applyFont="1" applyFill="1" applyBorder="1"/>
    <xf numFmtId="4" fontId="71" fillId="0" borderId="0" xfId="1477" applyNumberFormat="1" applyFont="1" applyBorder="1"/>
    <xf numFmtId="4" fontId="71" fillId="0" borderId="0" xfId="1477" applyNumberFormat="1" applyFont="1" applyFill="1" applyBorder="1" applyAlignment="1"/>
    <xf numFmtId="0" fontId="71" fillId="0" borderId="0" xfId="1477" applyFont="1" applyBorder="1"/>
    <xf numFmtId="0" fontId="1" fillId="0" borderId="0" xfId="0" applyFont="1" applyBorder="1" applyAlignment="1">
      <alignment horizontal="justify" vertical="center" wrapText="1"/>
    </xf>
    <xf numFmtId="0" fontId="23" fillId="0" borderId="0" xfId="1478" applyFont="1" applyBorder="1"/>
    <xf numFmtId="0" fontId="1" fillId="0" borderId="0" xfId="1478" applyFont="1" applyFill="1" applyBorder="1"/>
    <xf numFmtId="0" fontId="23" fillId="0" borderId="0" xfId="1478" applyFont="1" applyFill="1" applyBorder="1" applyAlignment="1">
      <alignment horizontal="left"/>
    </xf>
    <xf numFmtId="0" fontId="23" fillId="0" borderId="0" xfId="1478" applyFont="1" applyFill="1" applyBorder="1"/>
    <xf numFmtId="169" fontId="23" fillId="0" borderId="0" xfId="1480" applyNumberFormat="1" applyFont="1" applyFill="1" applyBorder="1" applyAlignment="1">
      <alignment horizontal="right"/>
    </xf>
    <xf numFmtId="0" fontId="18" fillId="0" borderId="0" xfId="1478"/>
    <xf numFmtId="0" fontId="1" fillId="0" borderId="0" xfId="0" applyFont="1" applyBorder="1" applyAlignment="1">
      <alignment vertical="center"/>
    </xf>
    <xf numFmtId="0" fontId="23" fillId="0" borderId="0" xfId="1481" applyFont="1"/>
    <xf numFmtId="0" fontId="72" fillId="37" borderId="0" xfId="1481" applyFont="1" applyFill="1" applyAlignment="1">
      <alignment horizontal="center"/>
    </xf>
    <xf numFmtId="10" fontId="23" fillId="0" borderId="0" xfId="1482" applyNumberFormat="1" applyFont="1" applyFill="1"/>
    <xf numFmtId="0" fontId="23" fillId="0" borderId="0" xfId="1481" applyFont="1" applyBorder="1"/>
    <xf numFmtId="0" fontId="10" fillId="0" borderId="0" xfId="1481"/>
    <xf numFmtId="171" fontId="10" fillId="0" borderId="0" xfId="1481" applyNumberFormat="1"/>
    <xf numFmtId="171" fontId="12" fillId="0" borderId="0" xfId="1482" applyNumberFormat="1" applyFont="1"/>
    <xf numFmtId="0" fontId="73" fillId="0" borderId="0" xfId="1481" applyFont="1" applyFill="1"/>
    <xf numFmtId="3" fontId="72" fillId="2" borderId="0" xfId="1481" applyNumberFormat="1" applyFont="1" applyFill="1" applyAlignment="1">
      <alignment horizontal="center" vertical="center"/>
    </xf>
    <xf numFmtId="0" fontId="72" fillId="2" borderId="0" xfId="1481" applyFont="1" applyFill="1"/>
    <xf numFmtId="3" fontId="23" fillId="0" borderId="0" xfId="1481" applyNumberFormat="1" applyFont="1"/>
    <xf numFmtId="3" fontId="72" fillId="0" borderId="0" xfId="1481" applyNumberFormat="1" applyFont="1" applyFill="1" applyAlignment="1">
      <alignment horizontal="center" vertical="center"/>
    </xf>
    <xf numFmtId="0" fontId="72" fillId="2" borderId="0" xfId="0" applyFont="1" applyFill="1"/>
    <xf numFmtId="0" fontId="73" fillId="2" borderId="0" xfId="1481" applyFont="1" applyFill="1"/>
    <xf numFmtId="0" fontId="74" fillId="0" borderId="0" xfId="1481" applyFont="1"/>
    <xf numFmtId="0" fontId="53" fillId="0" borderId="0" xfId="1481" applyFont="1" applyFill="1"/>
    <xf numFmtId="0" fontId="23" fillId="0" borderId="0" xfId="0" applyFont="1" applyBorder="1"/>
    <xf numFmtId="0" fontId="14" fillId="0" borderId="0" xfId="1481" applyFont="1"/>
    <xf numFmtId="166" fontId="23" fillId="0" borderId="0" xfId="1481" applyNumberFormat="1" applyFont="1" applyAlignment="1"/>
    <xf numFmtId="0" fontId="1" fillId="0" borderId="0" xfId="1481" applyFont="1"/>
    <xf numFmtId="3" fontId="23" fillId="0" borderId="0" xfId="1481" applyNumberFormat="1" applyFont="1" applyFill="1"/>
    <xf numFmtId="3" fontId="10" fillId="0" borderId="0" xfId="1481" applyNumberFormat="1"/>
    <xf numFmtId="166" fontId="10" fillId="0" borderId="0" xfId="1481" applyNumberFormat="1"/>
    <xf numFmtId="3" fontId="59" fillId="2" borderId="0" xfId="1481" applyNumberFormat="1" applyFont="1" applyFill="1"/>
    <xf numFmtId="166" fontId="10" fillId="0" borderId="0" xfId="1481" applyNumberFormat="1" applyAlignment="1"/>
    <xf numFmtId="0" fontId="73" fillId="0" borderId="0" xfId="1481" applyFont="1"/>
    <xf numFmtId="0" fontId="10" fillId="0" borderId="0" xfId="1481" applyFill="1"/>
    <xf numFmtId="0" fontId="72" fillId="2" borderId="0" xfId="1481" applyFont="1" applyFill="1" applyAlignment="1">
      <alignment horizontal="center" vertical="center" wrapText="1"/>
    </xf>
    <xf numFmtId="0" fontId="72" fillId="2" borderId="0" xfId="1481" applyFont="1" applyFill="1" applyAlignment="1">
      <alignment horizontal="center"/>
    </xf>
    <xf numFmtId="3" fontId="71" fillId="38" borderId="0" xfId="1481" applyNumberFormat="1" applyFont="1" applyFill="1"/>
    <xf numFmtId="3" fontId="73" fillId="0" borderId="0" xfId="1481" applyNumberFormat="1" applyFont="1" applyFill="1" applyBorder="1"/>
    <xf numFmtId="3" fontId="63" fillId="0" borderId="0" xfId="1481" applyNumberFormat="1" applyFont="1" applyFill="1"/>
    <xf numFmtId="0" fontId="63" fillId="0" borderId="0" xfId="1481" applyFont="1"/>
    <xf numFmtId="0" fontId="72" fillId="2" borderId="0" xfId="1481" applyFont="1" applyFill="1" applyBorder="1" applyAlignment="1">
      <alignment horizontal="center"/>
    </xf>
    <xf numFmtId="3" fontId="71" fillId="38" borderId="0" xfId="1481" applyNumberFormat="1" applyFont="1" applyFill="1" applyBorder="1"/>
    <xf numFmtId="3" fontId="75" fillId="0" borderId="0" xfId="1481" applyNumberFormat="1" applyFont="1" applyFill="1" applyBorder="1"/>
    <xf numFmtId="0" fontId="72" fillId="0" borderId="0" xfId="1481" applyFont="1" applyFill="1" applyBorder="1" applyAlignment="1">
      <alignment horizontal="center"/>
    </xf>
    <xf numFmtId="3" fontId="76" fillId="0" borderId="0" xfId="1481" applyNumberFormat="1" applyFont="1" applyFill="1" applyBorder="1"/>
    <xf numFmtId="3" fontId="65" fillId="0" borderId="0" xfId="1481" applyNumberFormat="1" applyFont="1"/>
    <xf numFmtId="169" fontId="77" fillId="0" borderId="0" xfId="1482" applyNumberFormat="1" applyFont="1" applyFill="1" applyBorder="1"/>
    <xf numFmtId="0" fontId="1" fillId="0" borderId="0" xfId="1481" applyFont="1" applyFill="1"/>
    <xf numFmtId="3" fontId="65" fillId="0" borderId="0" xfId="1481" applyNumberFormat="1" applyFont="1" applyFill="1"/>
    <xf numFmtId="3" fontId="78" fillId="0" borderId="0" xfId="1481" applyNumberFormat="1" applyFont="1"/>
    <xf numFmtId="0" fontId="23" fillId="0" borderId="0" xfId="1481" applyFont="1" applyFill="1"/>
    <xf numFmtId="0" fontId="0" fillId="38" borderId="0" xfId="0" applyFill="1"/>
    <xf numFmtId="0" fontId="4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0" fontId="60" fillId="39" borderId="0" xfId="0" applyFont="1" applyFill="1" applyAlignment="1">
      <alignment horizontal="left" vertical="center"/>
    </xf>
    <xf numFmtId="9" fontId="80" fillId="40" borderId="0" xfId="0" applyNumberFormat="1" applyFont="1" applyFill="1" applyAlignment="1">
      <alignment horizontal="center" vertical="center"/>
    </xf>
    <xf numFmtId="9" fontId="80" fillId="41" borderId="24" xfId="0" applyNumberFormat="1" applyFont="1" applyFill="1" applyBorder="1" applyAlignment="1">
      <alignment horizontal="center" vertical="center"/>
    </xf>
    <xf numFmtId="9" fontId="60" fillId="39" borderId="24" xfId="0" applyNumberFormat="1" applyFont="1" applyFill="1" applyBorder="1" applyAlignment="1">
      <alignment horizontal="center" vertical="center"/>
    </xf>
    <xf numFmtId="9" fontId="60" fillId="39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1" fillId="2" borderId="0" xfId="0" applyFont="1" applyFill="1" applyAlignment="1">
      <alignment horizontal="center" vertical="center"/>
    </xf>
    <xf numFmtId="0" fontId="81" fillId="2" borderId="23" xfId="0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80" fillId="39" borderId="25" xfId="0" applyFont="1" applyFill="1" applyBorder="1" applyAlignment="1">
      <alignment horizontal="left" vertical="center"/>
    </xf>
    <xf numFmtId="3" fontId="62" fillId="40" borderId="25" xfId="0" applyNumberFormat="1" applyFont="1" applyFill="1" applyBorder="1" applyAlignment="1">
      <alignment horizontal="center" vertical="center"/>
    </xf>
    <xf numFmtId="3" fontId="62" fillId="41" borderId="26" xfId="0" applyNumberFormat="1" applyFont="1" applyFill="1" applyBorder="1" applyAlignment="1">
      <alignment horizontal="center" vertical="center"/>
    </xf>
    <xf numFmtId="3" fontId="62" fillId="39" borderId="26" xfId="0" applyNumberFormat="1" applyFont="1" applyFill="1" applyBorder="1" applyAlignment="1">
      <alignment horizontal="center" vertical="center"/>
    </xf>
    <xf numFmtId="3" fontId="62" fillId="39" borderId="25" xfId="0" applyNumberFormat="1" applyFont="1" applyFill="1" applyBorder="1" applyAlignment="1">
      <alignment horizontal="center" vertical="center"/>
    </xf>
    <xf numFmtId="0" fontId="83" fillId="39" borderId="0" xfId="0" applyFont="1" applyFill="1" applyBorder="1" applyAlignment="1">
      <alignment horizontal="left" vertical="center"/>
    </xf>
    <xf numFmtId="169" fontId="67" fillId="40" borderId="0" xfId="0" applyNumberFormat="1" applyFont="1" applyFill="1" applyBorder="1" applyAlignment="1">
      <alignment horizontal="center" vertical="center"/>
    </xf>
    <xf numFmtId="169" fontId="67" fillId="41" borderId="23" xfId="0" applyNumberFormat="1" applyFont="1" applyFill="1" applyBorder="1" applyAlignment="1">
      <alignment horizontal="center" vertical="center"/>
    </xf>
    <xf numFmtId="169" fontId="67" fillId="39" borderId="23" xfId="0" applyNumberFormat="1" applyFont="1" applyFill="1" applyBorder="1" applyAlignment="1">
      <alignment horizontal="center" vertical="center"/>
    </xf>
    <xf numFmtId="169" fontId="67" fillId="39" borderId="0" xfId="0" applyNumberFormat="1" applyFont="1" applyFill="1" applyBorder="1" applyAlignment="1">
      <alignment horizontal="center" vertical="center"/>
    </xf>
    <xf numFmtId="0" fontId="83" fillId="39" borderId="0" xfId="0" applyFont="1" applyFill="1" applyAlignment="1">
      <alignment horizontal="left" vertical="center"/>
    </xf>
    <xf numFmtId="169" fontId="67" fillId="40" borderId="0" xfId="0" applyNumberFormat="1" applyFont="1" applyFill="1" applyAlignment="1">
      <alignment horizontal="center" vertical="center"/>
    </xf>
    <xf numFmtId="0" fontId="60" fillId="39" borderId="25" xfId="0" applyFont="1" applyFill="1" applyBorder="1" applyAlignment="1">
      <alignment horizontal="left" vertical="center"/>
    </xf>
    <xf numFmtId="9" fontId="6" fillId="40" borderId="25" xfId="0" applyNumberFormat="1" applyFont="1" applyFill="1" applyBorder="1" applyAlignment="1">
      <alignment horizontal="center" vertical="center"/>
    </xf>
    <xf numFmtId="9" fontId="6" fillId="41" borderId="26" xfId="0" applyNumberFormat="1" applyFont="1" applyFill="1" applyBorder="1" applyAlignment="1">
      <alignment horizontal="center" vertical="center"/>
    </xf>
    <xf numFmtId="9" fontId="6" fillId="39" borderId="26" xfId="0" applyNumberFormat="1" applyFont="1" applyFill="1" applyBorder="1" applyAlignment="1">
      <alignment horizontal="center" vertical="center"/>
    </xf>
    <xf numFmtId="9" fontId="6" fillId="39" borderId="25" xfId="0" applyNumberFormat="1" applyFont="1" applyFill="1" applyBorder="1" applyAlignment="1">
      <alignment horizontal="center" vertical="center"/>
    </xf>
    <xf numFmtId="0" fontId="84" fillId="38" borderId="0" xfId="0" applyFont="1" applyFill="1" applyBorder="1" applyAlignment="1">
      <alignment vertical="center"/>
    </xf>
    <xf numFmtId="0" fontId="84" fillId="38" borderId="0" xfId="0" applyFont="1" applyFill="1" applyBorder="1" applyAlignment="1">
      <alignment horizontal="center" vertical="center"/>
    </xf>
    <xf numFmtId="0" fontId="84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1" fontId="72" fillId="2" borderId="0" xfId="1479" applyNumberFormat="1" applyFont="1" applyFill="1" applyBorder="1" applyAlignment="1">
      <alignment horizontal="center"/>
    </xf>
    <xf numFmtId="0" fontId="1" fillId="0" borderId="0" xfId="1477" applyFont="1" applyBorder="1"/>
    <xf numFmtId="0" fontId="85" fillId="0" borderId="0" xfId="1478" applyFont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74" fillId="0" borderId="0" xfId="0" applyFont="1"/>
    <xf numFmtId="0" fontId="3" fillId="42" borderId="27" xfId="0" applyFont="1" applyFill="1" applyBorder="1" applyAlignment="1">
      <alignment horizontal="left" vertical="center"/>
    </xf>
    <xf numFmtId="0" fontId="4" fillId="42" borderId="30" xfId="0" applyFont="1" applyFill="1" applyBorder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4" fillId="42" borderId="31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74" fillId="0" borderId="0" xfId="0" applyFont="1" applyAlignment="1">
      <alignment horizontal="center"/>
    </xf>
    <xf numFmtId="0" fontId="27" fillId="37" borderId="0" xfId="0" applyFont="1" applyFill="1" applyBorder="1" applyAlignment="1">
      <alignment horizontal="center" vertical="center"/>
    </xf>
    <xf numFmtId="0" fontId="27" fillId="37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indent="2"/>
    </xf>
    <xf numFmtId="167" fontId="6" fillId="0" borderId="0" xfId="0" applyNumberFormat="1" applyFont="1" applyBorder="1" applyAlignment="1">
      <alignment horizontal="left" indent="2"/>
    </xf>
    <xf numFmtId="167" fontId="6" fillId="0" borderId="34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left" indent="2"/>
    </xf>
    <xf numFmtId="167" fontId="6" fillId="0" borderId="36" xfId="0" applyNumberFormat="1" applyFont="1" applyBorder="1" applyAlignment="1">
      <alignment horizontal="left" indent="2"/>
    </xf>
    <xf numFmtId="167" fontId="6" fillId="0" borderId="36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 vertical="center"/>
    </xf>
    <xf numFmtId="167" fontId="6" fillId="0" borderId="36" xfId="0" applyNumberFormat="1" applyFont="1" applyBorder="1" applyAlignment="1">
      <alignment horizontal="center" vertical="center"/>
    </xf>
    <xf numFmtId="0" fontId="62" fillId="0" borderId="34" xfId="0" applyFont="1" applyBorder="1" applyAlignment="1">
      <alignment horizontal="left" indent="1"/>
    </xf>
    <xf numFmtId="167" fontId="62" fillId="0" borderId="0" xfId="0" applyNumberFormat="1" applyFont="1" applyBorder="1" applyAlignment="1">
      <alignment horizontal="center"/>
    </xf>
    <xf numFmtId="0" fontId="62" fillId="0" borderId="35" xfId="0" applyFont="1" applyBorder="1" applyAlignment="1">
      <alignment horizontal="left" indent="1"/>
    </xf>
    <xf numFmtId="167" fontId="62" fillId="0" borderId="36" xfId="0" applyNumberFormat="1" applyFont="1" applyBorder="1" applyAlignment="1">
      <alignment horizontal="center"/>
    </xf>
    <xf numFmtId="0" fontId="6" fillId="0" borderId="0" xfId="0" applyFont="1" applyBorder="1"/>
    <xf numFmtId="0" fontId="88" fillId="0" borderId="0" xfId="0" applyFont="1" applyAlignment="1">
      <alignment horizontal="right"/>
    </xf>
    <xf numFmtId="167" fontId="6" fillId="0" borderId="36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 horizontal="right"/>
    </xf>
    <xf numFmtId="0" fontId="3" fillId="42" borderId="37" xfId="0" applyFont="1" applyFill="1" applyBorder="1" applyAlignment="1">
      <alignment horizontal="left" vertical="center"/>
    </xf>
    <xf numFmtId="0" fontId="4" fillId="42" borderId="38" xfId="0" applyFont="1" applyFill="1" applyBorder="1" applyAlignment="1">
      <alignment horizontal="center" vertical="center"/>
    </xf>
    <xf numFmtId="0" fontId="4" fillId="42" borderId="39" xfId="0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center"/>
    </xf>
    <xf numFmtId="0" fontId="4" fillId="42" borderId="40" xfId="0" applyFont="1" applyFill="1" applyBorder="1" applyAlignment="1">
      <alignment horizontal="center" vertical="center"/>
    </xf>
    <xf numFmtId="0" fontId="4" fillId="42" borderId="41" xfId="0" applyFont="1" applyFill="1" applyBorder="1" applyAlignment="1">
      <alignment horizontal="center" vertical="center"/>
    </xf>
    <xf numFmtId="167" fontId="60" fillId="0" borderId="23" xfId="0" applyNumberFormat="1" applyFont="1" applyBorder="1" applyAlignment="1">
      <alignment horizontal="center" vertical="center"/>
    </xf>
    <xf numFmtId="167" fontId="60" fillId="0" borderId="0" xfId="0" applyNumberFormat="1" applyFont="1" applyBorder="1" applyAlignment="1">
      <alignment horizontal="center" vertical="center"/>
    </xf>
    <xf numFmtId="167" fontId="60" fillId="0" borderId="34" xfId="0" applyNumberFormat="1" applyFont="1" applyBorder="1" applyAlignment="1">
      <alignment horizontal="center" vertical="center"/>
    </xf>
    <xf numFmtId="0" fontId="60" fillId="0" borderId="36" xfId="0" applyFont="1" applyBorder="1" applyAlignment="1">
      <alignment horizontal="left" vertical="center"/>
    </xf>
    <xf numFmtId="167" fontId="60" fillId="0" borderId="42" xfId="0" applyNumberFormat="1" applyFont="1" applyBorder="1" applyAlignment="1">
      <alignment horizontal="center" vertical="center"/>
    </xf>
    <xf numFmtId="167" fontId="60" fillId="0" borderId="36" xfId="0" applyNumberFormat="1" applyFont="1" applyBorder="1" applyAlignment="1">
      <alignment horizontal="center" vertical="center"/>
    </xf>
    <xf numFmtId="167" fontId="60" fillId="0" borderId="35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right" vertical="center" wrapText="1"/>
    </xf>
    <xf numFmtId="0" fontId="89" fillId="0" borderId="0" xfId="0" applyFont="1"/>
    <xf numFmtId="0" fontId="62" fillId="0" borderId="34" xfId="0" applyFont="1" applyBorder="1" applyAlignment="1">
      <alignment horizontal="left" indent="2"/>
    </xf>
    <xf numFmtId="2" fontId="62" fillId="0" borderId="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indent="3"/>
    </xf>
    <xf numFmtId="2" fontId="6" fillId="0" borderId="0" xfId="0" applyNumberFormat="1" applyFont="1" applyBorder="1" applyAlignment="1">
      <alignment horizontal="center" vertical="center"/>
    </xf>
    <xf numFmtId="0" fontId="62" fillId="0" borderId="35" xfId="0" applyFont="1" applyBorder="1" applyAlignment="1">
      <alignment horizontal="left" indent="2"/>
    </xf>
    <xf numFmtId="2" fontId="62" fillId="0" borderId="36" xfId="0" applyNumberFormat="1" applyFont="1" applyBorder="1" applyAlignment="1">
      <alignment horizontal="center" vertical="center"/>
    </xf>
    <xf numFmtId="0" fontId="91" fillId="2" borderId="0" xfId="8" applyFont="1" applyFill="1"/>
    <xf numFmtId="0" fontId="92" fillId="2" borderId="0" xfId="8" applyFont="1" applyFill="1" applyAlignment="1">
      <alignment horizontal="center"/>
    </xf>
    <xf numFmtId="0" fontId="91" fillId="0" borderId="0" xfId="8" applyFont="1"/>
    <xf numFmtId="2" fontId="71" fillId="0" borderId="0" xfId="8" applyNumberFormat="1" applyFont="1" applyAlignment="1">
      <alignment horizontal="center"/>
    </xf>
    <xf numFmtId="0" fontId="11" fillId="0" borderId="0" xfId="8"/>
    <xf numFmtId="0" fontId="91" fillId="0" borderId="1" xfId="8" applyFont="1" applyBorder="1"/>
    <xf numFmtId="2" fontId="71" fillId="0" borderId="1" xfId="8" applyNumberFormat="1" applyFont="1" applyBorder="1" applyAlignment="1">
      <alignment horizontal="center"/>
    </xf>
    <xf numFmtId="0" fontId="93" fillId="0" borderId="0" xfId="0" applyFont="1"/>
    <xf numFmtId="0" fontId="91" fillId="0" borderId="0" xfId="0" applyFont="1"/>
    <xf numFmtId="0" fontId="90" fillId="0" borderId="0" xfId="8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2" fillId="37" borderId="40" xfId="0" applyFont="1" applyFill="1" applyBorder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justify" vertical="center"/>
    </xf>
    <xf numFmtId="167" fontId="80" fillId="0" borderId="0" xfId="0" applyNumberFormat="1" applyFont="1" applyAlignment="1">
      <alignment horizontal="center" vertical="center"/>
    </xf>
    <xf numFmtId="167" fontId="80" fillId="0" borderId="45" xfId="0" applyNumberFormat="1" applyFont="1" applyBorder="1" applyAlignment="1">
      <alignment horizontal="center" vertical="center"/>
    </xf>
    <xf numFmtId="167" fontId="80" fillId="0" borderId="0" xfId="0" applyNumberFormat="1" applyFont="1" applyFill="1" applyAlignment="1">
      <alignment horizontal="center" vertical="center"/>
    </xf>
    <xf numFmtId="0" fontId="60" fillId="0" borderId="45" xfId="0" applyFont="1" applyBorder="1" applyAlignment="1">
      <alignment horizontal="justify" vertical="center"/>
    </xf>
    <xf numFmtId="167" fontId="60" fillId="0" borderId="0" xfId="0" applyNumberFormat="1" applyFont="1" applyAlignment="1">
      <alignment horizontal="center" vertical="center"/>
    </xf>
    <xf numFmtId="167" fontId="60" fillId="0" borderId="0" xfId="0" applyNumberFormat="1" applyFont="1" applyFill="1" applyAlignment="1">
      <alignment horizontal="center" vertical="center"/>
    </xf>
    <xf numFmtId="167" fontId="60" fillId="0" borderId="45" xfId="0" applyNumberFormat="1" applyFont="1" applyBorder="1" applyAlignment="1">
      <alignment horizontal="center" vertical="center"/>
    </xf>
    <xf numFmtId="0" fontId="60" fillId="0" borderId="45" xfId="0" applyFont="1" applyBorder="1" applyAlignment="1">
      <alignment horizontal="left" vertical="center" indent="1"/>
    </xf>
    <xf numFmtId="167" fontId="60" fillId="0" borderId="45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justify" vertical="center"/>
    </xf>
    <xf numFmtId="167" fontId="4" fillId="2" borderId="0" xfId="0" applyNumberFormat="1" applyFont="1" applyFill="1" applyAlignment="1">
      <alignment horizontal="center" vertical="center"/>
    </xf>
    <xf numFmtId="167" fontId="4" fillId="2" borderId="19" xfId="0" applyNumberFormat="1" applyFont="1" applyFill="1" applyBorder="1" applyAlignment="1">
      <alignment horizontal="center" vertical="center"/>
    </xf>
    <xf numFmtId="167" fontId="4" fillId="2" borderId="40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3" fontId="80" fillId="0" borderId="0" xfId="0" applyNumberFormat="1" applyFont="1" applyAlignment="1">
      <alignment horizontal="center" vertical="center"/>
    </xf>
    <xf numFmtId="3" fontId="80" fillId="0" borderId="45" xfId="0" applyNumberFormat="1" applyFont="1" applyBorder="1" applyAlignment="1">
      <alignment horizontal="center" vertical="center"/>
    </xf>
    <xf numFmtId="3" fontId="80" fillId="0" borderId="0" xfId="0" applyNumberFormat="1" applyFont="1" applyFill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60" fillId="0" borderId="0" xfId="0" applyNumberFormat="1" applyFont="1" applyFill="1" applyAlignment="1">
      <alignment horizontal="center" vertical="center"/>
    </xf>
    <xf numFmtId="3" fontId="60" fillId="0" borderId="45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0" fontId="23" fillId="0" borderId="18" xfId="0" applyFont="1" applyBorder="1"/>
    <xf numFmtId="3" fontId="6" fillId="0" borderId="18" xfId="0" applyNumberFormat="1" applyFont="1" applyBorder="1"/>
    <xf numFmtId="0" fontId="94" fillId="43" borderId="0" xfId="0" applyFont="1" applyFill="1" applyBorder="1" applyAlignment="1">
      <alignment horizontal="center"/>
    </xf>
    <xf numFmtId="3" fontId="94" fillId="43" borderId="0" xfId="0" applyNumberFormat="1" applyFont="1" applyFill="1" applyBorder="1" applyAlignment="1">
      <alignment horizontal="right"/>
    </xf>
    <xf numFmtId="1" fontId="94" fillId="43" borderId="0" xfId="0" applyNumberFormat="1" applyFont="1" applyFill="1" applyBorder="1" applyAlignment="1">
      <alignment horizontal="right"/>
    </xf>
    <xf numFmtId="0" fontId="94" fillId="43" borderId="0" xfId="0" applyFont="1" applyFill="1" applyBorder="1"/>
    <xf numFmtId="0" fontId="80" fillId="0" borderId="0" xfId="0" applyFont="1" applyAlignment="1">
      <alignment horizontal="left" vertical="center"/>
    </xf>
    <xf numFmtId="166" fontId="95" fillId="0" borderId="0" xfId="0" applyNumberFormat="1" applyFont="1" applyFill="1" applyBorder="1" applyAlignment="1">
      <alignment horizontal="right"/>
    </xf>
    <xf numFmtId="0" fontId="63" fillId="0" borderId="0" xfId="0" applyFont="1"/>
    <xf numFmtId="0" fontId="60" fillId="0" borderId="0" xfId="0" applyFont="1" applyAlignment="1">
      <alignment horizontal="left" vertical="center"/>
    </xf>
    <xf numFmtId="166" fontId="96" fillId="0" borderId="0" xfId="0" applyNumberFormat="1" applyFont="1" applyFill="1" applyBorder="1" applyAlignment="1">
      <alignment horizontal="right"/>
    </xf>
    <xf numFmtId="0" fontId="60" fillId="0" borderId="18" xfId="0" applyFont="1" applyBorder="1" applyAlignment="1">
      <alignment horizontal="left" vertical="center"/>
    </xf>
    <xf numFmtId="166" fontId="96" fillId="0" borderId="1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4" fillId="0" borderId="0" xfId="0" applyFont="1" applyFill="1" applyBorder="1"/>
    <xf numFmtId="3" fontId="95" fillId="0" borderId="0" xfId="0" applyNumberFormat="1" applyFont="1" applyFill="1" applyBorder="1" applyAlignment="1">
      <alignment horizontal="right"/>
    </xf>
    <xf numFmtId="3" fontId="96" fillId="0" borderId="0" xfId="0" applyNumberFormat="1" applyFont="1" applyFill="1" applyBorder="1" applyAlignment="1">
      <alignment horizontal="right"/>
    </xf>
    <xf numFmtId="3" fontId="96" fillId="0" borderId="18" xfId="0" applyNumberFormat="1" applyFont="1" applyFill="1" applyBorder="1" applyAlignment="1">
      <alignment horizontal="right"/>
    </xf>
    <xf numFmtId="0" fontId="0" fillId="2" borderId="40" xfId="0" applyFill="1" applyBorder="1"/>
    <xf numFmtId="0" fontId="72" fillId="2" borderId="38" xfId="0" applyFont="1" applyFill="1" applyBorder="1" applyAlignment="1">
      <alignment horizontal="center" vertical="center"/>
    </xf>
    <xf numFmtId="0" fontId="92" fillId="2" borderId="40" xfId="0" applyFont="1" applyFill="1" applyBorder="1" applyAlignment="1">
      <alignment horizontal="center"/>
    </xf>
    <xf numFmtId="1" fontId="92" fillId="2" borderId="38" xfId="0" applyNumberFormat="1" applyFont="1" applyFill="1" applyBorder="1" applyAlignment="1">
      <alignment horizontal="right"/>
    </xf>
    <xf numFmtId="1" fontId="92" fillId="2" borderId="0" xfId="0" applyNumberFormat="1" applyFont="1" applyFill="1" applyAlignment="1">
      <alignment horizontal="right"/>
    </xf>
    <xf numFmtId="1" fontId="92" fillId="2" borderId="40" xfId="0" applyNumberFormat="1" applyFont="1" applyFill="1" applyBorder="1" applyAlignment="1">
      <alignment horizontal="right"/>
    </xf>
    <xf numFmtId="0" fontId="92" fillId="2" borderId="0" xfId="0" applyFont="1" applyFill="1"/>
    <xf numFmtId="3" fontId="98" fillId="0" borderId="45" xfId="0" applyNumberFormat="1" applyFont="1" applyFill="1" applyBorder="1" applyAlignment="1">
      <alignment horizontal="left"/>
    </xf>
    <xf numFmtId="3" fontId="98" fillId="0" borderId="23" xfId="0" applyNumberFormat="1" applyFont="1" applyFill="1" applyBorder="1" applyAlignment="1">
      <alignment horizontal="right"/>
    </xf>
    <xf numFmtId="3" fontId="98" fillId="0" borderId="0" xfId="0" applyNumberFormat="1" applyFont="1" applyFill="1" applyBorder="1" applyAlignment="1">
      <alignment horizontal="right"/>
    </xf>
    <xf numFmtId="3" fontId="98" fillId="0" borderId="45" xfId="0" applyNumberFormat="1" applyFont="1" applyFill="1" applyBorder="1" applyAlignment="1">
      <alignment horizontal="right"/>
    </xf>
    <xf numFmtId="3" fontId="91" fillId="0" borderId="45" xfId="0" applyNumberFormat="1" applyFont="1" applyFill="1" applyBorder="1" applyAlignment="1">
      <alignment horizontal="left"/>
    </xf>
    <xf numFmtId="3" fontId="91" fillId="0" borderId="23" xfId="0" applyNumberFormat="1" applyFont="1" applyFill="1" applyBorder="1"/>
    <xf numFmtId="3" fontId="91" fillId="0" borderId="0" xfId="0" applyNumberFormat="1" applyFont="1" applyFill="1"/>
    <xf numFmtId="3" fontId="91" fillId="0" borderId="45" xfId="0" applyNumberFormat="1" applyFont="1" applyFill="1" applyBorder="1"/>
    <xf numFmtId="3" fontId="91" fillId="0" borderId="45" xfId="0" applyNumberFormat="1" applyFont="1" applyFill="1" applyBorder="1" applyAlignment="1">
      <alignment horizontal="left" indent="1"/>
    </xf>
    <xf numFmtId="3" fontId="91" fillId="0" borderId="23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3" fontId="91" fillId="0" borderId="45" xfId="0" applyNumberFormat="1" applyFont="1" applyFill="1" applyBorder="1" applyAlignment="1">
      <alignment horizontal="right"/>
    </xf>
    <xf numFmtId="0" fontId="91" fillId="0" borderId="0" xfId="0" applyFont="1" applyFill="1"/>
    <xf numFmtId="3" fontId="91" fillId="0" borderId="46" xfId="0" applyNumberFormat="1" applyFont="1" applyFill="1" applyBorder="1" applyAlignment="1">
      <alignment horizontal="left" indent="1"/>
    </xf>
    <xf numFmtId="3" fontId="91" fillId="0" borderId="47" xfId="0" applyNumberFormat="1" applyFont="1" applyFill="1" applyBorder="1"/>
    <xf numFmtId="3" fontId="91" fillId="0" borderId="18" xfId="0" applyNumberFormat="1" applyFont="1" applyFill="1" applyBorder="1"/>
    <xf numFmtId="3" fontId="91" fillId="0" borderId="46" xfId="0" applyNumberFormat="1" applyFont="1" applyFill="1" applyBorder="1"/>
    <xf numFmtId="3" fontId="91" fillId="0" borderId="45" xfId="0" applyNumberFormat="1" applyFont="1" applyFill="1" applyBorder="1" applyAlignment="1">
      <alignment horizontal="left" indent="2"/>
    </xf>
    <xf numFmtId="3" fontId="91" fillId="0" borderId="46" xfId="0" applyNumberFormat="1" applyFont="1" applyFill="1" applyBorder="1" applyAlignment="1">
      <alignment horizontal="left"/>
    </xf>
    <xf numFmtId="3" fontId="91" fillId="0" borderId="47" xfId="0" applyNumberFormat="1" applyFont="1" applyFill="1" applyBorder="1" applyAlignment="1">
      <alignment horizontal="right"/>
    </xf>
    <xf numFmtId="3" fontId="91" fillId="0" borderId="18" xfId="0" applyNumberFormat="1" applyFont="1" applyFill="1" applyBorder="1" applyAlignment="1">
      <alignment horizontal="right"/>
    </xf>
    <xf numFmtId="3" fontId="91" fillId="0" borderId="46" xfId="0" applyNumberFormat="1" applyFont="1" applyFill="1" applyBorder="1" applyAlignment="1">
      <alignment horizontal="right"/>
    </xf>
    <xf numFmtId="3" fontId="98" fillId="0" borderId="48" xfId="0" applyNumberFormat="1" applyFont="1" applyFill="1" applyBorder="1" applyAlignment="1">
      <alignment horizontal="left"/>
    </xf>
    <xf numFmtId="3" fontId="98" fillId="0" borderId="26" xfId="0" applyNumberFormat="1" applyFont="1" applyFill="1" applyBorder="1" applyAlignment="1">
      <alignment horizontal="right"/>
    </xf>
    <xf numFmtId="3" fontId="98" fillId="0" borderId="25" xfId="0" applyNumberFormat="1" applyFont="1" applyFill="1" applyBorder="1" applyAlignment="1">
      <alignment horizontal="right"/>
    </xf>
    <xf numFmtId="3" fontId="98" fillId="0" borderId="48" xfId="0" applyNumberFormat="1" applyFont="1" applyFill="1" applyBorder="1" applyAlignment="1">
      <alignment horizontal="right"/>
    </xf>
    <xf numFmtId="3" fontId="98" fillId="0" borderId="25" xfId="0" applyNumberFormat="1" applyFont="1" applyBorder="1"/>
    <xf numFmtId="3" fontId="98" fillId="0" borderId="26" xfId="0" applyNumberFormat="1" applyFont="1" applyBorder="1"/>
    <xf numFmtId="3" fontId="98" fillId="0" borderId="48" xfId="0" applyNumberFormat="1" applyFont="1" applyBorder="1"/>
    <xf numFmtId="0" fontId="8" fillId="0" borderId="0" xfId="0" applyFont="1"/>
    <xf numFmtId="3" fontId="91" fillId="0" borderId="0" xfId="0" applyNumberFormat="1" applyFont="1"/>
    <xf numFmtId="172" fontId="91" fillId="0" borderId="0" xfId="0" applyNumberFormat="1" applyFont="1"/>
    <xf numFmtId="0" fontId="1" fillId="2" borderId="40" xfId="0" applyFont="1" applyFill="1" applyBorder="1"/>
    <xf numFmtId="3" fontId="92" fillId="2" borderId="40" xfId="0" applyNumberFormat="1" applyFont="1" applyFill="1" applyBorder="1" applyAlignment="1">
      <alignment horizontal="right"/>
    </xf>
    <xf numFmtId="166" fontId="98" fillId="0" borderId="45" xfId="0" applyNumberFormat="1" applyFont="1" applyFill="1" applyBorder="1" applyAlignment="1">
      <alignment horizontal="right"/>
    </xf>
    <xf numFmtId="166" fontId="98" fillId="0" borderId="0" xfId="0" applyNumberFormat="1" applyFont="1" applyFill="1" applyBorder="1" applyAlignment="1">
      <alignment horizontal="right"/>
    </xf>
    <xf numFmtId="166" fontId="91" fillId="0" borderId="45" xfId="0" applyNumberFormat="1" applyFont="1" applyFill="1" applyBorder="1" applyAlignment="1">
      <alignment horizontal="right"/>
    </xf>
    <xf numFmtId="166" fontId="91" fillId="0" borderId="0" xfId="0" applyNumberFormat="1" applyFont="1" applyFill="1" applyBorder="1" applyAlignment="1">
      <alignment horizontal="right"/>
    </xf>
    <xf numFmtId="166" fontId="91" fillId="0" borderId="0" xfId="0" applyNumberFormat="1" applyFont="1"/>
    <xf numFmtId="166" fontId="91" fillId="0" borderId="46" xfId="0" applyNumberFormat="1" applyFont="1" applyFill="1" applyBorder="1" applyAlignment="1">
      <alignment horizontal="right"/>
    </xf>
    <xf numFmtId="166" fontId="91" fillId="0" borderId="18" xfId="0" applyNumberFormat="1" applyFont="1" applyFill="1" applyBorder="1" applyAlignment="1">
      <alignment horizontal="right"/>
    </xf>
    <xf numFmtId="166" fontId="98" fillId="0" borderId="48" xfId="0" applyNumberFormat="1" applyFont="1" applyFill="1" applyBorder="1" applyAlignment="1">
      <alignment horizontal="right"/>
    </xf>
    <xf numFmtId="166" fontId="98" fillId="0" borderId="25" xfId="0" applyNumberFormat="1" applyFont="1" applyFill="1" applyBorder="1" applyAlignment="1">
      <alignment horizontal="right"/>
    </xf>
    <xf numFmtId="166" fontId="98" fillId="0" borderId="48" xfId="0" applyNumberFormat="1" applyFont="1" applyBorder="1"/>
    <xf numFmtId="166" fontId="98" fillId="0" borderId="25" xfId="0" applyNumberFormat="1" applyFont="1" applyBorder="1"/>
    <xf numFmtId="167" fontId="65" fillId="0" borderId="0" xfId="0" applyNumberFormat="1" applyFont="1"/>
    <xf numFmtId="173" fontId="65" fillId="0" borderId="0" xfId="0" applyNumberFormat="1" applyFont="1"/>
    <xf numFmtId="0" fontId="65" fillId="0" borderId="0" xfId="0" applyFont="1" applyAlignment="1">
      <alignment horizontal="right"/>
    </xf>
    <xf numFmtId="0" fontId="4" fillId="37" borderId="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center" vertical="center"/>
    </xf>
    <xf numFmtId="167" fontId="60" fillId="0" borderId="18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9" fillId="2" borderId="0" xfId="0" applyFont="1" applyFill="1" applyAlignment="1">
      <alignment horizontal="left" vertical="center"/>
    </xf>
    <xf numFmtId="0" fontId="79" fillId="2" borderId="0" xfId="0" applyFont="1" applyFill="1" applyAlignment="1">
      <alignment horizontal="center" vertical="center"/>
    </xf>
    <xf numFmtId="0" fontId="79" fillId="2" borderId="0" xfId="0" applyFont="1" applyFill="1" applyAlignment="1">
      <alignment horizontal="center" vertical="center" wrapText="1"/>
    </xf>
    <xf numFmtId="0" fontId="99" fillId="0" borderId="0" xfId="0" applyFont="1" applyAlignment="1">
      <alignment horizontal="left" vertical="center"/>
    </xf>
    <xf numFmtId="2" fontId="99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left" vertical="center"/>
    </xf>
    <xf numFmtId="2" fontId="100" fillId="0" borderId="0" xfId="0" applyNumberFormat="1" applyFont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2" fontId="100" fillId="0" borderId="0" xfId="0" applyNumberFormat="1" applyFont="1" applyFill="1" applyBorder="1" applyAlignment="1">
      <alignment horizontal="center" vertical="center"/>
    </xf>
    <xf numFmtId="2" fontId="100" fillId="0" borderId="0" xfId="0" applyNumberFormat="1" applyFont="1" applyFill="1" applyAlignment="1">
      <alignment horizontal="center" vertical="center"/>
    </xf>
    <xf numFmtId="2" fontId="100" fillId="0" borderId="0" xfId="0" applyNumberFormat="1" applyFont="1" applyBorder="1" applyAlignment="1">
      <alignment horizontal="center" vertical="center"/>
    </xf>
    <xf numFmtId="0" fontId="100" fillId="0" borderId="0" xfId="0" applyFont="1" applyFill="1" applyAlignment="1">
      <alignment horizontal="left" vertical="center"/>
    </xf>
    <xf numFmtId="0" fontId="100" fillId="0" borderId="18" xfId="0" applyFont="1" applyBorder="1" applyAlignment="1">
      <alignment horizontal="left" vertical="center"/>
    </xf>
    <xf numFmtId="2" fontId="100" fillId="0" borderId="18" xfId="0" applyNumberFormat="1" applyFont="1" applyBorder="1" applyAlignment="1">
      <alignment horizontal="center" vertical="center"/>
    </xf>
    <xf numFmtId="2" fontId="100" fillId="0" borderId="18" xfId="0" applyNumberFormat="1" applyFont="1" applyFill="1" applyBorder="1" applyAlignment="1">
      <alignment horizontal="center" vertical="center"/>
    </xf>
    <xf numFmtId="0" fontId="101" fillId="0" borderId="25" xfId="0" applyFont="1" applyBorder="1" applyAlignment="1">
      <alignment horizontal="left" vertical="center" wrapText="1"/>
    </xf>
    <xf numFmtId="2" fontId="101" fillId="0" borderId="25" xfId="0" applyNumberFormat="1" applyFont="1" applyBorder="1" applyAlignment="1">
      <alignment horizontal="center" vertical="center"/>
    </xf>
    <xf numFmtId="2" fontId="101" fillId="0" borderId="25" xfId="0" applyNumberFormat="1" applyFont="1" applyFill="1" applyBorder="1" applyAlignment="1">
      <alignment horizontal="center" vertical="center"/>
    </xf>
    <xf numFmtId="0" fontId="4" fillId="2" borderId="0" xfId="1483" applyFont="1" applyFill="1" applyBorder="1" applyAlignment="1">
      <alignment horizontal="center" vertical="center"/>
    </xf>
    <xf numFmtId="0" fontId="4" fillId="2" borderId="7" xfId="1483" applyFont="1" applyFill="1" applyBorder="1" applyAlignment="1">
      <alignment horizontal="center" vertical="center"/>
    </xf>
    <xf numFmtId="0" fontId="4" fillId="2" borderId="0" xfId="1483" applyFont="1" applyFill="1" applyBorder="1" applyAlignment="1">
      <alignment horizontal="center" vertical="center" wrapText="1"/>
    </xf>
    <xf numFmtId="0" fontId="60" fillId="0" borderId="0" xfId="1483" applyFont="1" applyAlignment="1">
      <alignment horizontal="left" vertical="center" wrapText="1"/>
    </xf>
    <xf numFmtId="166" fontId="60" fillId="0" borderId="0" xfId="1483" applyNumberFormat="1" applyFont="1" applyAlignment="1">
      <alignment horizontal="center" vertical="center"/>
    </xf>
    <xf numFmtId="166" fontId="60" fillId="0" borderId="45" xfId="1483" applyNumberFormat="1" applyFont="1" applyBorder="1" applyAlignment="1">
      <alignment horizontal="center" vertical="center"/>
    </xf>
    <xf numFmtId="0" fontId="60" fillId="0" borderId="0" xfId="1483" applyFont="1" applyAlignment="1">
      <alignment horizontal="left" vertical="center" indent="2"/>
    </xf>
    <xf numFmtId="0" fontId="60" fillId="0" borderId="0" xfId="1483" applyFont="1" applyAlignment="1">
      <alignment horizontal="left" vertical="center"/>
    </xf>
    <xf numFmtId="0" fontId="5" fillId="0" borderId="18" xfId="1483" applyFont="1" applyBorder="1" applyAlignment="1">
      <alignment horizontal="left" vertical="center"/>
    </xf>
    <xf numFmtId="166" fontId="5" fillId="0" borderId="18" xfId="1483" applyNumberFormat="1" applyFont="1" applyBorder="1" applyAlignment="1">
      <alignment horizontal="center" vertical="center"/>
    </xf>
    <xf numFmtId="166" fontId="5" fillId="0" borderId="46" xfId="1483" applyNumberFormat="1" applyFont="1" applyBorder="1" applyAlignment="1">
      <alignment horizontal="center" vertical="center"/>
    </xf>
    <xf numFmtId="166" fontId="56" fillId="0" borderId="18" xfId="1483" applyNumberFormat="1" applyFont="1" applyBorder="1" applyAlignment="1">
      <alignment horizontal="center" vertical="center"/>
    </xf>
    <xf numFmtId="0" fontId="102" fillId="0" borderId="0" xfId="1483" applyFont="1" applyBorder="1" applyAlignment="1">
      <alignment horizontal="left" vertical="center"/>
    </xf>
    <xf numFmtId="3" fontId="102" fillId="0" borderId="0" xfId="1483" applyNumberFormat="1" applyFont="1" applyBorder="1" applyAlignment="1">
      <alignment horizontal="center" vertical="center"/>
    </xf>
    <xf numFmtId="3" fontId="102" fillId="0" borderId="49" xfId="1483" applyNumberFormat="1" applyFont="1" applyBorder="1" applyAlignment="1">
      <alignment horizontal="center" vertical="center"/>
    </xf>
    <xf numFmtId="0" fontId="103" fillId="0" borderId="0" xfId="0" applyFont="1"/>
    <xf numFmtId="0" fontId="104" fillId="2" borderId="0" xfId="0" applyFont="1" applyFill="1" applyAlignment="1">
      <alignment horizontal="center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0" fontId="103" fillId="0" borderId="0" xfId="0" applyFont="1" applyAlignment="1">
      <alignment horizontal="left" vertical="center" indent="1"/>
    </xf>
    <xf numFmtId="3" fontId="103" fillId="0" borderId="0" xfId="0" applyNumberFormat="1" applyFont="1" applyAlignment="1">
      <alignment vertical="center"/>
    </xf>
    <xf numFmtId="0" fontId="103" fillId="0" borderId="0" xfId="0" applyFont="1" applyAlignment="1">
      <alignment horizontal="left" vertical="center" indent="3"/>
    </xf>
    <xf numFmtId="3" fontId="103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indent="1"/>
    </xf>
    <xf numFmtId="3" fontId="103" fillId="0" borderId="0" xfId="0" applyNumberFormat="1" applyFont="1" applyAlignment="1">
      <alignment horizontal="right" vertical="center"/>
    </xf>
    <xf numFmtId="3" fontId="103" fillId="0" borderId="0" xfId="0" applyNumberFormat="1" applyFont="1"/>
    <xf numFmtId="0" fontId="105" fillId="0" borderId="18" xfId="0" applyFont="1" applyBorder="1" applyAlignment="1">
      <alignment vertical="center"/>
    </xf>
    <xf numFmtId="3" fontId="105" fillId="0" borderId="18" xfId="0" applyNumberFormat="1" applyFont="1" applyBorder="1" applyAlignment="1">
      <alignment vertical="center"/>
    </xf>
    <xf numFmtId="0" fontId="27" fillId="2" borderId="0" xfId="0" applyFont="1" applyFill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62" fillId="0" borderId="18" xfId="0" applyFont="1" applyBorder="1"/>
    <xf numFmtId="3" fontId="62" fillId="0" borderId="18" xfId="0" applyNumberFormat="1" applyFont="1" applyBorder="1"/>
    <xf numFmtId="0" fontId="105" fillId="0" borderId="18" xfId="0" applyFont="1" applyBorder="1" applyAlignment="1">
      <alignment horizontal="left" indent="1"/>
    </xf>
    <xf numFmtId="3" fontId="105" fillId="0" borderId="18" xfId="0" applyNumberFormat="1" applyFont="1" applyBorder="1"/>
    <xf numFmtId="3" fontId="6" fillId="0" borderId="0" xfId="0" applyNumberFormat="1" applyFont="1" applyBorder="1"/>
    <xf numFmtId="4" fontId="6" fillId="0" borderId="0" xfId="0" applyNumberFormat="1" applyFont="1"/>
    <xf numFmtId="0" fontId="4" fillId="2" borderId="19" xfId="0" applyFont="1" applyFill="1" applyBorder="1" applyAlignment="1">
      <alignment horizontal="justify" vertical="center"/>
    </xf>
    <xf numFmtId="0" fontId="80" fillId="0" borderId="0" xfId="0" applyFont="1" applyAlignment="1">
      <alignment horizontal="justify" vertical="center"/>
    </xf>
    <xf numFmtId="166" fontId="80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justify" vertical="center"/>
    </xf>
    <xf numFmtId="166" fontId="60" fillId="0" borderId="0" xfId="0" applyNumberFormat="1" applyFont="1" applyFill="1" applyBorder="1" applyAlignment="1">
      <alignment horizontal="center" vertical="center"/>
    </xf>
    <xf numFmtId="167" fontId="80" fillId="0" borderId="0" xfId="0" applyNumberFormat="1" applyFont="1" applyBorder="1" applyAlignment="1">
      <alignment horizontal="center" vertical="center"/>
    </xf>
    <xf numFmtId="166" fontId="80" fillId="0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3" fontId="60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Border="1" applyAlignment="1">
      <alignment horizontal="center" vertical="center"/>
    </xf>
    <xf numFmtId="3" fontId="80" fillId="0" borderId="0" xfId="0" applyNumberFormat="1" applyFont="1" applyBorder="1" applyAlignment="1">
      <alignment horizontal="center" vertical="center"/>
    </xf>
    <xf numFmtId="3" fontId="80" fillId="0" borderId="0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justify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108" fillId="0" borderId="25" xfId="0" applyFont="1" applyBorder="1" applyAlignment="1">
      <alignment horizontal="justify" vertical="center"/>
    </xf>
    <xf numFmtId="3" fontId="108" fillId="0" borderId="25" xfId="0" applyNumberFormat="1" applyFont="1" applyFill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0" fontId="79" fillId="2" borderId="0" xfId="0" applyFont="1" applyFill="1" applyAlignment="1">
      <alignment horizontal="justify" vertical="center" wrapText="1"/>
    </xf>
    <xf numFmtId="0" fontId="109" fillId="0" borderId="0" xfId="0" applyFont="1" applyBorder="1" applyAlignment="1">
      <alignment horizontal="justify" vertical="center" wrapText="1"/>
    </xf>
    <xf numFmtId="0" fontId="109" fillId="0" borderId="50" xfId="0" applyFont="1" applyBorder="1" applyAlignment="1">
      <alignment horizontal="justify" vertical="center" wrapText="1"/>
    </xf>
    <xf numFmtId="0" fontId="111" fillId="0" borderId="0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 wrapText="1"/>
    </xf>
    <xf numFmtId="0" fontId="67" fillId="0" borderId="0" xfId="0" applyFont="1" applyAlignment="1">
      <alignment horizontal="justify" vertical="center"/>
    </xf>
    <xf numFmtId="0" fontId="4" fillId="0" borderId="0" xfId="1483" applyFont="1" applyFill="1" applyBorder="1" applyAlignment="1">
      <alignment vertical="center"/>
    </xf>
    <xf numFmtId="0" fontId="4" fillId="0" borderId="0" xfId="1483" applyFont="1" applyFill="1" applyBorder="1" applyAlignment="1">
      <alignment horizontal="center" vertical="center" wrapText="1"/>
    </xf>
    <xf numFmtId="3" fontId="60" fillId="0" borderId="0" xfId="1483" applyNumberFormat="1" applyFont="1" applyAlignment="1">
      <alignment horizontal="center" vertical="center"/>
    </xf>
    <xf numFmtId="3" fontId="60" fillId="0" borderId="45" xfId="1483" applyNumberFormat="1" applyFont="1" applyBorder="1" applyAlignment="1">
      <alignment horizontal="center" vertical="center"/>
    </xf>
    <xf numFmtId="166" fontId="60" fillId="0" borderId="0" xfId="1483" applyNumberFormat="1" applyFont="1" applyFill="1" applyBorder="1" applyAlignment="1">
      <alignment horizontal="center" vertical="center"/>
    </xf>
    <xf numFmtId="3" fontId="60" fillId="0" borderId="0" xfId="1483" applyNumberFormat="1" applyFont="1" applyFill="1" applyAlignment="1">
      <alignment horizontal="center" vertical="center"/>
    </xf>
    <xf numFmtId="166" fontId="60" fillId="0" borderId="0" xfId="1483" applyNumberFormat="1" applyFont="1" applyFill="1" applyAlignment="1">
      <alignment horizontal="center" vertical="center"/>
    </xf>
    <xf numFmtId="3" fontId="5" fillId="0" borderId="18" xfId="1483" applyNumberFormat="1" applyFont="1" applyBorder="1" applyAlignment="1">
      <alignment horizontal="center" vertical="center"/>
    </xf>
    <xf numFmtId="3" fontId="5" fillId="0" borderId="46" xfId="1483" applyNumberFormat="1" applyFont="1" applyBorder="1" applyAlignment="1">
      <alignment horizontal="center" vertical="center"/>
    </xf>
    <xf numFmtId="3" fontId="56" fillId="0" borderId="18" xfId="1483" applyNumberFormat="1" applyFont="1" applyBorder="1" applyAlignment="1">
      <alignment horizontal="center" vertical="center"/>
    </xf>
    <xf numFmtId="166" fontId="5" fillId="0" borderId="0" xfId="1483" applyNumberFormat="1" applyFont="1" applyFill="1" applyBorder="1" applyAlignment="1">
      <alignment horizontal="center" vertical="center"/>
    </xf>
    <xf numFmtId="0" fontId="60" fillId="0" borderId="0" xfId="1483" applyFont="1" applyFill="1" applyAlignment="1">
      <alignment horizontal="left" vertical="center"/>
    </xf>
    <xf numFmtId="0" fontId="1" fillId="0" borderId="0" xfId="1484" applyFont="1"/>
    <xf numFmtId="0" fontId="17" fillId="0" borderId="0" xfId="1484"/>
    <xf numFmtId="0" fontId="4" fillId="2" borderId="0" xfId="1484" applyFont="1" applyFill="1" applyAlignment="1">
      <alignment horizontal="center" vertical="center" wrapText="1"/>
    </xf>
    <xf numFmtId="0" fontId="6" fillId="0" borderId="18" xfId="1484" applyFont="1" applyBorder="1" applyAlignment="1">
      <alignment horizontal="justify" vertical="center" wrapText="1"/>
    </xf>
    <xf numFmtId="3" fontId="6" fillId="0" borderId="51" xfId="1484" applyNumberFormat="1" applyFont="1" applyBorder="1" applyAlignment="1">
      <alignment horizontal="center" vertical="center" wrapText="1"/>
    </xf>
    <xf numFmtId="167" fontId="6" fillId="0" borderId="46" xfId="1484" applyNumberFormat="1" applyFont="1" applyBorder="1" applyAlignment="1">
      <alignment horizontal="center" vertical="center" wrapText="1"/>
    </xf>
    <xf numFmtId="0" fontId="6" fillId="0" borderId="25" xfId="1484" applyFont="1" applyBorder="1" applyAlignment="1">
      <alignment horizontal="justify" vertical="center" wrapText="1"/>
    </xf>
    <xf numFmtId="3" fontId="6" fillId="0" borderId="49" xfId="1484" applyNumberFormat="1" applyFont="1" applyFill="1" applyBorder="1" applyAlignment="1">
      <alignment horizontal="center" vertical="center" wrapText="1"/>
    </xf>
    <xf numFmtId="167" fontId="6" fillId="0" borderId="48" xfId="1484" applyNumberFormat="1" applyFont="1" applyBorder="1" applyAlignment="1">
      <alignment horizontal="center" vertical="center" wrapText="1"/>
    </xf>
    <xf numFmtId="3" fontId="17" fillId="0" borderId="0" xfId="1484" applyNumberFormat="1"/>
    <xf numFmtId="0" fontId="62" fillId="0" borderId="0" xfId="1484" applyFont="1" applyBorder="1" applyAlignment="1">
      <alignment horizontal="justify" vertical="center" wrapText="1"/>
    </xf>
    <xf numFmtId="3" fontId="6" fillId="0" borderId="51" xfId="1484" applyNumberFormat="1" applyFont="1" applyFill="1" applyBorder="1" applyAlignment="1">
      <alignment horizontal="center" vertical="center" wrapText="1"/>
    </xf>
    <xf numFmtId="0" fontId="62" fillId="0" borderId="18" xfId="1484" applyFont="1" applyBorder="1" applyAlignment="1">
      <alignment horizontal="justify" vertical="center" wrapText="1"/>
    </xf>
    <xf numFmtId="0" fontId="62" fillId="0" borderId="25" xfId="1484" applyFont="1" applyBorder="1" applyAlignment="1">
      <alignment horizontal="justify" vertical="center" wrapText="1"/>
    </xf>
    <xf numFmtId="0" fontId="62" fillId="0" borderId="18" xfId="1484" applyFont="1" applyBorder="1" applyAlignment="1">
      <alignment horizontal="left" vertical="center" wrapText="1"/>
    </xf>
    <xf numFmtId="3" fontId="6" fillId="0" borderId="49" xfId="1484" applyNumberFormat="1" applyFont="1" applyBorder="1" applyAlignment="1">
      <alignment horizontal="center" vertical="center" wrapText="1"/>
    </xf>
    <xf numFmtId="0" fontId="4" fillId="2" borderId="0" xfId="1484" applyFont="1" applyFill="1" applyAlignment="1">
      <alignment vertical="center" wrapText="1"/>
    </xf>
    <xf numFmtId="0" fontId="62" fillId="0" borderId="18" xfId="1484" applyFont="1" applyFill="1" applyBorder="1" applyAlignment="1">
      <alignment horizontal="justify" vertical="center" wrapText="1"/>
    </xf>
    <xf numFmtId="0" fontId="6" fillId="0" borderId="18" xfId="1484" applyFont="1" applyFill="1" applyBorder="1" applyAlignment="1">
      <alignment horizontal="justify" vertical="center" wrapText="1"/>
    </xf>
    <xf numFmtId="167" fontId="6" fillId="0" borderId="46" xfId="1484" applyNumberFormat="1" applyFont="1" applyFill="1" applyBorder="1" applyAlignment="1">
      <alignment horizontal="center" vertical="center" wrapText="1"/>
    </xf>
    <xf numFmtId="167" fontId="6" fillId="0" borderId="18" xfId="1484" applyNumberFormat="1" applyFont="1" applyFill="1" applyBorder="1" applyAlignment="1">
      <alignment horizontal="center" vertical="center" wrapText="1"/>
    </xf>
    <xf numFmtId="0" fontId="63" fillId="0" borderId="0" xfId="1484" applyFont="1"/>
    <xf numFmtId="0" fontId="6" fillId="0" borderId="25" xfId="1484" applyFont="1" applyFill="1" applyBorder="1" applyAlignment="1">
      <alignment horizontal="justify" vertical="center" wrapText="1"/>
    </xf>
    <xf numFmtId="167" fontId="6" fillId="0" borderId="48" xfId="1484" applyNumberFormat="1" applyFont="1" applyFill="1" applyBorder="1" applyAlignment="1">
      <alignment horizontal="center" vertical="center" wrapText="1"/>
    </xf>
    <xf numFmtId="167" fontId="6" fillId="0" borderId="25" xfId="1484" applyNumberFormat="1" applyFont="1" applyFill="1" applyBorder="1" applyAlignment="1">
      <alignment horizontal="center" vertical="center" wrapText="1"/>
    </xf>
    <xf numFmtId="0" fontId="17" fillId="0" borderId="49" xfId="1484" applyFill="1" applyBorder="1" applyAlignment="1">
      <alignment horizontal="center"/>
    </xf>
    <xf numFmtId="0" fontId="62" fillId="0" borderId="0" xfId="1484" applyFont="1" applyFill="1" applyBorder="1" applyAlignment="1">
      <alignment horizontal="left" vertical="center" wrapText="1"/>
    </xf>
    <xf numFmtId="0" fontId="6" fillId="0" borderId="0" xfId="1484" applyFont="1" applyFill="1" applyBorder="1" applyAlignment="1">
      <alignment horizontal="justify" vertical="center" wrapText="1"/>
    </xf>
    <xf numFmtId="0" fontId="85" fillId="0" borderId="25" xfId="1484" applyFont="1" applyBorder="1"/>
    <xf numFmtId="3" fontId="85" fillId="0" borderId="49" xfId="1484" applyNumberFormat="1" applyFont="1" applyBorder="1"/>
    <xf numFmtId="167" fontId="85" fillId="0" borderId="48" xfId="1484" applyNumberFormat="1" applyFont="1" applyBorder="1"/>
    <xf numFmtId="3" fontId="85" fillId="0" borderId="49" xfId="1484" applyNumberFormat="1" applyFont="1" applyBorder="1" applyAlignment="1">
      <alignment horizontal="center" vertical="center"/>
    </xf>
    <xf numFmtId="167" fontId="85" fillId="0" borderId="25" xfId="1484" applyNumberFormat="1" applyFont="1" applyBorder="1" applyAlignment="1">
      <alignment horizontal="center" vertical="center"/>
    </xf>
    <xf numFmtId="0" fontId="28" fillId="0" borderId="0" xfId="1484" applyFont="1" applyAlignment="1">
      <alignment horizontal="justify" vertical="center" wrapText="1"/>
    </xf>
    <xf numFmtId="0" fontId="8" fillId="0" borderId="0" xfId="1484" applyFont="1" applyAlignment="1">
      <alignment horizontal="right" vertical="center" wrapText="1"/>
    </xf>
    <xf numFmtId="0" fontId="103" fillId="0" borderId="0" xfId="1484" applyFont="1"/>
    <xf numFmtId="3" fontId="103" fillId="0" borderId="0" xfId="1484" applyNumberFormat="1" applyFont="1"/>
    <xf numFmtId="0" fontId="6" fillId="0" borderId="0" xfId="1484" applyFont="1"/>
    <xf numFmtId="3" fontId="6" fillId="0" borderId="0" xfId="1484" applyNumberFormat="1" applyFont="1"/>
    <xf numFmtId="0" fontId="89" fillId="0" borderId="0" xfId="1484" applyFont="1"/>
    <xf numFmtId="0" fontId="113" fillId="0" borderId="0" xfId="0" applyFont="1" applyFill="1" applyBorder="1"/>
    <xf numFmtId="2" fontId="113" fillId="0" borderId="0" xfId="1485" applyNumberFormat="1" applyFont="1" applyFill="1" applyBorder="1" applyAlignment="1">
      <alignment vertical="center"/>
    </xf>
    <xf numFmtId="2" fontId="103" fillId="0" borderId="0" xfId="0" applyNumberFormat="1" applyFont="1" applyBorder="1"/>
    <xf numFmtId="0" fontId="105" fillId="0" borderId="18" xfId="0" applyFont="1" applyBorder="1"/>
    <xf numFmtId="2" fontId="113" fillId="0" borderId="18" xfId="1485" applyNumberFormat="1" applyFont="1" applyFill="1" applyBorder="1" applyAlignment="1">
      <alignment vertical="center"/>
    </xf>
    <xf numFmtId="10" fontId="103" fillId="0" borderId="0" xfId="0" applyNumberFormat="1" applyFont="1"/>
    <xf numFmtId="4" fontId="91" fillId="0" borderId="0" xfId="0" applyNumberFormat="1" applyFont="1"/>
    <xf numFmtId="167" fontId="6" fillId="0" borderId="0" xfId="0" applyNumberFormat="1" applyFont="1"/>
    <xf numFmtId="0" fontId="27" fillId="2" borderId="0" xfId="0" applyFont="1" applyFill="1"/>
    <xf numFmtId="166" fontId="6" fillId="0" borderId="0" xfId="0" applyNumberFormat="1" applyFont="1"/>
    <xf numFmtId="166" fontId="6" fillId="0" borderId="0" xfId="0" applyNumberFormat="1" applyFont="1" applyBorder="1"/>
    <xf numFmtId="0" fontId="100" fillId="0" borderId="0" xfId="0" applyFont="1" applyFill="1" applyBorder="1" applyAlignment="1">
      <alignment horizontal="left" vertical="center"/>
    </xf>
    <xf numFmtId="166" fontId="6" fillId="0" borderId="18" xfId="0" applyNumberFormat="1" applyFont="1" applyBorder="1"/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2" xfId="0" applyFont="1" applyBorder="1" applyAlignment="1">
      <alignment vertical="center" wrapText="1"/>
    </xf>
    <xf numFmtId="0" fontId="116" fillId="2" borderId="0" xfId="1486" applyFont="1" applyFill="1"/>
    <xf numFmtId="0" fontId="70" fillId="2" borderId="0" xfId="1486" applyFont="1" applyFill="1"/>
    <xf numFmtId="0" fontId="117" fillId="0" borderId="0" xfId="1486" applyFont="1"/>
    <xf numFmtId="0" fontId="15" fillId="0" borderId="0" xfId="1486" applyFont="1"/>
    <xf numFmtId="0" fontId="118" fillId="0" borderId="0" xfId="1486" applyFont="1"/>
    <xf numFmtId="166" fontId="118" fillId="0" borderId="0" xfId="1486" applyNumberFormat="1" applyFont="1"/>
    <xf numFmtId="166" fontId="117" fillId="0" borderId="0" xfId="1486" applyNumberFormat="1" applyFont="1"/>
    <xf numFmtId="166" fontId="119" fillId="0" borderId="0" xfId="1486" applyNumberFormat="1" applyFont="1"/>
    <xf numFmtId="0" fontId="119" fillId="0" borderId="0" xfId="1486" applyFont="1"/>
    <xf numFmtId="0" fontId="70" fillId="2" borderId="0" xfId="1481" applyFont="1" applyFill="1" applyAlignment="1">
      <alignment horizontal="center" vertical="center"/>
    </xf>
    <xf numFmtId="0" fontId="118" fillId="0" borderId="0" xfId="1481" applyFont="1"/>
    <xf numFmtId="0" fontId="119" fillId="0" borderId="0" xfId="1481" applyFont="1"/>
    <xf numFmtId="2" fontId="119" fillId="0" borderId="0" xfId="1481" applyNumberFormat="1" applyFont="1" applyFill="1"/>
    <xf numFmtId="2" fontId="118" fillId="0" borderId="0" xfId="1481" applyNumberFormat="1" applyFont="1" applyFill="1"/>
    <xf numFmtId="2" fontId="118" fillId="0" borderId="0" xfId="1481" applyNumberFormat="1" applyFont="1"/>
    <xf numFmtId="0" fontId="1" fillId="0" borderId="0" xfId="1486" applyFont="1"/>
    <xf numFmtId="0" fontId="120" fillId="0" borderId="0" xfId="0" applyFont="1" applyAlignment="1">
      <alignment vertical="center" wrapText="1"/>
    </xf>
    <xf numFmtId="0" fontId="84" fillId="0" borderId="0" xfId="1486" applyFont="1" applyAlignment="1">
      <alignment horizontal="right"/>
    </xf>
    <xf numFmtId="0" fontId="84" fillId="0" borderId="0" xfId="0" applyFont="1"/>
    <xf numFmtId="4" fontId="103" fillId="0" borderId="0" xfId="0" applyNumberFormat="1" applyFont="1"/>
    <xf numFmtId="0" fontId="90" fillId="0" borderId="0" xfId="0" applyFont="1"/>
    <xf numFmtId="0" fontId="106" fillId="0" borderId="0" xfId="0" applyFont="1"/>
    <xf numFmtId="0" fontId="8" fillId="0" borderId="0" xfId="0" applyFont="1" applyBorder="1" applyAlignment="1">
      <alignment horizontal="right" vertical="center"/>
    </xf>
    <xf numFmtId="0" fontId="60" fillId="0" borderId="33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9" fillId="42" borderId="27" xfId="0" applyFont="1" applyFill="1" applyBorder="1" applyAlignment="1">
      <alignment horizontal="left" vertical="center"/>
    </xf>
    <xf numFmtId="0" fontId="79" fillId="42" borderId="28" xfId="0" applyFont="1" applyFill="1" applyBorder="1" applyAlignment="1">
      <alignment horizontal="center" vertical="center"/>
    </xf>
    <xf numFmtId="0" fontId="86" fillId="42" borderId="29" xfId="0" applyFont="1" applyFill="1" applyBorder="1" applyAlignment="1">
      <alignment horizontal="center" vertical="center"/>
    </xf>
    <xf numFmtId="0" fontId="86" fillId="42" borderId="0" xfId="0" applyFont="1" applyFill="1" applyAlignment="1">
      <alignment horizontal="center" vertical="center"/>
    </xf>
    <xf numFmtId="0" fontId="86" fillId="42" borderId="30" xfId="0" applyFont="1" applyFill="1" applyBorder="1" applyAlignment="1">
      <alignment horizontal="center" vertical="center"/>
    </xf>
    <xf numFmtId="0" fontId="79" fillId="42" borderId="29" xfId="0" applyFont="1" applyFill="1" applyBorder="1" applyAlignment="1">
      <alignment horizontal="center" vertical="center"/>
    </xf>
    <xf numFmtId="0" fontId="79" fillId="42" borderId="0" xfId="0" applyFont="1" applyFill="1" applyAlignment="1">
      <alignment horizontal="center" vertical="center"/>
    </xf>
    <xf numFmtId="0" fontId="79" fillId="42" borderId="31" xfId="0" applyFont="1" applyFill="1" applyBorder="1" applyAlignment="1">
      <alignment horizontal="center" vertical="center"/>
    </xf>
    <xf numFmtId="0" fontId="79" fillId="4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2" fillId="2" borderId="39" xfId="0" applyFont="1" applyFill="1" applyBorder="1" applyAlignment="1">
      <alignment horizontal="center"/>
    </xf>
    <xf numFmtId="0" fontId="72" fillId="2" borderId="0" xfId="0" applyFont="1" applyFill="1" applyAlignment="1">
      <alignment horizontal="center"/>
    </xf>
    <xf numFmtId="0" fontId="72" fillId="2" borderId="40" xfId="0" applyFont="1" applyFill="1" applyBorder="1" applyAlignment="1">
      <alignment horizontal="center"/>
    </xf>
    <xf numFmtId="0" fontId="72" fillId="2" borderId="39" xfId="0" applyFont="1" applyFill="1" applyBorder="1" applyAlignment="1">
      <alignment horizontal="center" vertical="center"/>
    </xf>
    <xf numFmtId="0" fontId="72" fillId="2" borderId="0" xfId="0" applyFont="1" applyFill="1" applyAlignment="1">
      <alignment horizontal="center" vertical="center"/>
    </xf>
    <xf numFmtId="172" fontId="72" fillId="2" borderId="39" xfId="0" applyNumberFormat="1" applyFont="1" applyFill="1" applyBorder="1" applyAlignment="1">
      <alignment horizontal="center" vertical="center"/>
    </xf>
    <xf numFmtId="172" fontId="72" fillId="2" borderId="0" xfId="0" applyNumberFormat="1" applyFont="1" applyFill="1" applyAlignment="1">
      <alignment horizontal="center" vertical="center"/>
    </xf>
    <xf numFmtId="172" fontId="72" fillId="2" borderId="40" xfId="0" applyNumberFormat="1" applyFont="1" applyFill="1" applyBorder="1" applyAlignment="1">
      <alignment horizontal="center" vertical="center"/>
    </xf>
    <xf numFmtId="3" fontId="72" fillId="2" borderId="39" xfId="0" applyNumberFormat="1" applyFont="1" applyFill="1" applyBorder="1" applyAlignment="1">
      <alignment horizontal="center" vertical="center"/>
    </xf>
    <xf numFmtId="3" fontId="72" fillId="2" borderId="0" xfId="0" applyNumberFormat="1" applyFont="1" applyFill="1" applyAlignment="1">
      <alignment horizontal="center" vertical="center"/>
    </xf>
    <xf numFmtId="0" fontId="8" fillId="0" borderId="21" xfId="1483" applyFont="1" applyBorder="1" applyAlignment="1">
      <alignment horizontal="left" vertical="center" wrapText="1"/>
    </xf>
    <xf numFmtId="0" fontId="93" fillId="0" borderId="21" xfId="1483" applyFont="1" applyBorder="1" applyAlignment="1">
      <alignment horizontal="right" vertical="top"/>
    </xf>
    <xf numFmtId="0" fontId="1" fillId="0" borderId="0" xfId="1483" applyFont="1" applyAlignment="1">
      <alignment horizontal="left" vertical="center"/>
    </xf>
    <xf numFmtId="0" fontId="4" fillId="2" borderId="0" xfId="1483" applyFont="1" applyFill="1" applyBorder="1" applyAlignment="1">
      <alignment horizontal="center" vertical="center"/>
    </xf>
    <xf numFmtId="0" fontId="4" fillId="2" borderId="40" xfId="1483" applyFont="1" applyFill="1" applyBorder="1" applyAlignment="1">
      <alignment horizontal="center" vertical="center"/>
    </xf>
    <xf numFmtId="0" fontId="4" fillId="2" borderId="0" xfId="1483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/>
    </xf>
    <xf numFmtId="0" fontId="106" fillId="0" borderId="21" xfId="0" applyFont="1" applyBorder="1" applyAlignment="1">
      <alignment horizontal="right" vertical="center"/>
    </xf>
    <xf numFmtId="0" fontId="27" fillId="37" borderId="0" xfId="0" applyFont="1" applyFill="1" applyBorder="1" applyAlignment="1">
      <alignment horizontal="center" vertical="center" wrapText="1"/>
    </xf>
    <xf numFmtId="0" fontId="27" fillId="37" borderId="34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15" fontId="6" fillId="0" borderId="33" xfId="0" applyNumberFormat="1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5" fontId="6" fillId="0" borderId="0" xfId="0" applyNumberFormat="1" applyFont="1" applyAlignment="1">
      <alignment horizontal="center" vertical="center" wrapText="1"/>
    </xf>
    <xf numFmtId="15" fontId="6" fillId="0" borderId="3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2" fillId="0" borderId="0" xfId="18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3" fontId="106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1" xfId="0" applyFont="1" applyBorder="1" applyAlignment="1">
      <alignment horizontal="right" vertical="center"/>
    </xf>
    <xf numFmtId="0" fontId="60" fillId="0" borderId="0" xfId="0" applyFont="1" applyBorder="1" applyAlignment="1">
      <alignment horizontal="left" vertical="center" indent="1"/>
    </xf>
    <xf numFmtId="0" fontId="4" fillId="42" borderId="37" xfId="0" applyFont="1" applyFill="1" applyBorder="1" applyAlignment="1">
      <alignment horizontal="left" vertical="center"/>
    </xf>
    <xf numFmtId="0" fontId="4" fillId="42" borderId="38" xfId="0" applyFont="1" applyFill="1" applyBorder="1" applyAlignment="1">
      <alignment horizontal="center" vertical="center"/>
    </xf>
    <xf numFmtId="0" fontId="87" fillId="42" borderId="39" xfId="0" applyFont="1" applyFill="1" applyBorder="1" applyAlignment="1">
      <alignment horizontal="center" vertical="center"/>
    </xf>
    <xf numFmtId="0" fontId="87" fillId="42" borderId="0" xfId="0" applyFont="1" applyFill="1" applyBorder="1" applyAlignment="1">
      <alignment horizontal="center" vertical="center"/>
    </xf>
    <xf numFmtId="0" fontId="87" fillId="42" borderId="40" xfId="0" applyFont="1" applyFill="1" applyBorder="1" applyAlignment="1">
      <alignment horizontal="center" vertical="center"/>
    </xf>
    <xf numFmtId="0" fontId="87" fillId="42" borderId="41" xfId="0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center"/>
    </xf>
    <xf numFmtId="0" fontId="4" fillId="42" borderId="41" xfId="0" applyFont="1" applyFill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27" fillId="2" borderId="43" xfId="0" applyFont="1" applyFill="1" applyBorder="1" applyAlignment="1">
      <alignment horizontal="center" vertical="center" wrapText="1"/>
    </xf>
    <xf numFmtId="0" fontId="110" fillId="37" borderId="50" xfId="0" applyFont="1" applyFill="1" applyBorder="1" applyAlignment="1">
      <alignment horizontal="center" vertical="center" wrapText="1"/>
    </xf>
    <xf numFmtId="0" fontId="110" fillId="37" borderId="5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0" xfId="1484" applyFont="1" applyFill="1" applyBorder="1" applyAlignment="1">
      <alignment horizontal="center" vertical="center" wrapText="1"/>
    </xf>
    <xf numFmtId="0" fontId="62" fillId="0" borderId="21" xfId="1484" applyFont="1" applyFill="1" applyBorder="1" applyAlignment="1">
      <alignment horizontal="left" vertical="center" wrapText="1"/>
    </xf>
    <xf numFmtId="0" fontId="62" fillId="0" borderId="0" xfId="1484" applyFont="1" applyFill="1" applyBorder="1" applyAlignment="1">
      <alignment horizontal="left" vertical="center" wrapText="1"/>
    </xf>
    <xf numFmtId="0" fontId="62" fillId="0" borderId="18" xfId="1484" applyFont="1" applyFill="1" applyBorder="1" applyAlignment="1">
      <alignment horizontal="left" vertical="center" wrapText="1"/>
    </xf>
    <xf numFmtId="0" fontId="106" fillId="0" borderId="21" xfId="1484" applyFont="1" applyBorder="1" applyAlignment="1">
      <alignment horizontal="left" wrapText="1"/>
    </xf>
    <xf numFmtId="0" fontId="8" fillId="0" borderId="21" xfId="1484" applyFont="1" applyBorder="1" applyAlignment="1">
      <alignment horizontal="right" vertical="top" wrapText="1"/>
    </xf>
    <xf numFmtId="0" fontId="62" fillId="0" borderId="25" xfId="1484" applyFont="1" applyBorder="1" applyAlignment="1">
      <alignment horizontal="left" vertical="center" wrapText="1"/>
    </xf>
    <xf numFmtId="0" fontId="62" fillId="0" borderId="48" xfId="1484" applyFont="1" applyBorder="1" applyAlignment="1">
      <alignment horizontal="left" vertical="center" wrapText="1"/>
    </xf>
    <xf numFmtId="0" fontId="6" fillId="0" borderId="25" xfId="1484" applyFont="1" applyBorder="1" applyAlignment="1">
      <alignment horizontal="justify" vertical="center" wrapText="1"/>
    </xf>
    <xf numFmtId="0" fontId="4" fillId="2" borderId="0" xfId="1484" applyFont="1" applyFill="1" applyBorder="1" applyAlignment="1">
      <alignment horizontal="justify" vertical="center" wrapText="1"/>
    </xf>
    <xf numFmtId="0" fontId="4" fillId="2" borderId="0" xfId="1484" applyFont="1" applyFill="1" applyAlignment="1">
      <alignment horizontal="justify" vertical="center" wrapText="1"/>
    </xf>
    <xf numFmtId="0" fontId="4" fillId="2" borderId="0" xfId="1484" applyFont="1" applyFill="1" applyAlignment="1">
      <alignment horizontal="center" vertical="center" wrapText="1"/>
    </xf>
    <xf numFmtId="0" fontId="62" fillId="0" borderId="0" xfId="1484" applyFont="1" applyBorder="1" applyAlignment="1">
      <alignment horizontal="justify" vertical="center" wrapText="1"/>
    </xf>
    <xf numFmtId="0" fontId="1" fillId="0" borderId="0" xfId="1484" applyFont="1"/>
    <xf numFmtId="0" fontId="62" fillId="0" borderId="21" xfId="1484" applyFont="1" applyBorder="1" applyAlignment="1">
      <alignment horizontal="left" vertical="center" wrapText="1"/>
    </xf>
    <xf numFmtId="0" fontId="62" fillId="0" borderId="0" xfId="1484" applyFont="1" applyBorder="1" applyAlignment="1">
      <alignment horizontal="left" vertical="center" wrapText="1"/>
    </xf>
    <xf numFmtId="0" fontId="106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1487">
    <cellStyle name="_x000a_386grabber=S" xfId="29"/>
    <cellStyle name="_x000a_386grabber=S 10" xfId="1102"/>
    <cellStyle name="_x000a_386grabber=S 2" xfId="38"/>
    <cellStyle name="_x000a_386grabber=S 2 2" xfId="79"/>
    <cellStyle name="_x000a_386grabber=S 3" xfId="72"/>
    <cellStyle name="_x000a_386grabber=S 4" xfId="218"/>
    <cellStyle name="_x000a_386grabber=S 5" xfId="256"/>
    <cellStyle name="_x000a_386grabber=S 6" xfId="230"/>
    <cellStyle name="_x000a_386grabber=S 7" xfId="678"/>
    <cellStyle name="_x000a_386grabber=S 8" xfId="684"/>
    <cellStyle name="_x000a_386grabber=S 9" xfId="1104"/>
    <cellStyle name="=D:\WINNT\SYSTEM32\COMMAND.COM" xfId="30"/>
    <cellStyle name="=D:\WINNT\SYSTEM32\COMMAND.COM 10" xfId="1109"/>
    <cellStyle name="=D:\WINNT\SYSTEM32\COMMAND.COM 2" xfId="37"/>
    <cellStyle name="=D:\WINNT\SYSTEM32\COMMAND.COM 2 2" xfId="78"/>
    <cellStyle name="=D:\WINNT\SYSTEM32\COMMAND.COM 3" xfId="73"/>
    <cellStyle name="=D:\WINNT\SYSTEM32\COMMAND.COM 4" xfId="219"/>
    <cellStyle name="=D:\WINNT\SYSTEM32\COMMAND.COM 5" xfId="242"/>
    <cellStyle name="=D:\WINNT\SYSTEM32\COMMAND.COM 6" xfId="217"/>
    <cellStyle name="=D:\WINNT\SYSTEM32\COMMAND.COM 7" xfId="679"/>
    <cellStyle name="=D:\WINNT\SYSTEM32\COMMAND.COM 8" xfId="677"/>
    <cellStyle name="=D:\WINNT\SYSTEM32\COMMAND.COM 9" xfId="1105"/>
    <cellStyle name="20 % - zvýraznenie1 2" xfId="1315"/>
    <cellStyle name="20 % - zvýraznenie1 3" xfId="1375"/>
    <cellStyle name="20 % - zvýraznenie1 4" xfId="1440"/>
    <cellStyle name="20 % - zvýraznenie1 5" xfId="1191"/>
    <cellStyle name="20 % - zvýraznenie2 2" xfId="1319"/>
    <cellStyle name="20 % - zvýraznenie2 3" xfId="1379"/>
    <cellStyle name="20 % - zvýraznenie2 4" xfId="1444"/>
    <cellStyle name="20 % - zvýraznenie2 5" xfId="1195"/>
    <cellStyle name="20 % - zvýraznenie3 2" xfId="1323"/>
    <cellStyle name="20 % - zvýraznenie3 3" xfId="1383"/>
    <cellStyle name="20 % - zvýraznenie3 4" xfId="1448"/>
    <cellStyle name="20 % - zvýraznenie3 5" xfId="1199"/>
    <cellStyle name="20 % - zvýraznenie4 2" xfId="1327"/>
    <cellStyle name="20 % - zvýraznenie4 3" xfId="1387"/>
    <cellStyle name="20 % - zvýraznenie4 4" xfId="1452"/>
    <cellStyle name="20 % - zvýraznenie4 5" xfId="1203"/>
    <cellStyle name="20 % - zvýraznenie5 2" xfId="1331"/>
    <cellStyle name="20 % - zvýraznenie5 3" xfId="1391"/>
    <cellStyle name="20 % - zvýraznenie5 4" xfId="1456"/>
    <cellStyle name="20 % - zvýraznenie5 5" xfId="1207"/>
    <cellStyle name="20 % - zvýraznenie6 2" xfId="1335"/>
    <cellStyle name="20 % - zvýraznenie6 3" xfId="1395"/>
    <cellStyle name="20 % - zvýraznenie6 4" xfId="1460"/>
    <cellStyle name="20 % - zvýraznenie6 5" xfId="1211"/>
    <cellStyle name="40 % - zvýraznenie1 2" xfId="1316"/>
    <cellStyle name="40 % - zvýraznenie1 3" xfId="1376"/>
    <cellStyle name="40 % - zvýraznenie1 4" xfId="1441"/>
    <cellStyle name="40 % - zvýraznenie1 5" xfId="1192"/>
    <cellStyle name="40 % - zvýraznenie2 2" xfId="1320"/>
    <cellStyle name="40 % - zvýraznenie2 3" xfId="1380"/>
    <cellStyle name="40 % - zvýraznenie2 4" xfId="1445"/>
    <cellStyle name="40 % - zvýraznenie2 5" xfId="1196"/>
    <cellStyle name="40 % - zvýraznenie3 2" xfId="1324"/>
    <cellStyle name="40 % - zvýraznenie3 3" xfId="1384"/>
    <cellStyle name="40 % - zvýraznenie3 4" xfId="1449"/>
    <cellStyle name="40 % - zvýraznenie3 5" xfId="1200"/>
    <cellStyle name="40 % - zvýraznenie4 2" xfId="1328"/>
    <cellStyle name="40 % - zvýraznenie4 3" xfId="1388"/>
    <cellStyle name="40 % - zvýraznenie4 4" xfId="1453"/>
    <cellStyle name="40 % - zvýraznenie4 5" xfId="1204"/>
    <cellStyle name="40 % - zvýraznenie5 2" xfId="1332"/>
    <cellStyle name="40 % - zvýraznenie5 3" xfId="1392"/>
    <cellStyle name="40 % - zvýraznenie5 4" xfId="1457"/>
    <cellStyle name="40 % - zvýraznenie5 5" xfId="1208"/>
    <cellStyle name="40 % - zvýraznenie6 2" xfId="1336"/>
    <cellStyle name="40 % - zvýraznenie6 3" xfId="1396"/>
    <cellStyle name="40 % - zvýraznenie6 4" xfId="1461"/>
    <cellStyle name="40 % - zvýraznenie6 5" xfId="1212"/>
    <cellStyle name="60 % - zvýraznenie1 2" xfId="1317"/>
    <cellStyle name="60 % - zvýraznenie1 3" xfId="1377"/>
    <cellStyle name="60 % - zvýraznenie1 4" xfId="1442"/>
    <cellStyle name="60 % - zvýraznenie1 5" xfId="1193"/>
    <cellStyle name="60 % - zvýraznenie2 2" xfId="1321"/>
    <cellStyle name="60 % - zvýraznenie2 3" xfId="1381"/>
    <cellStyle name="60 % - zvýraznenie2 4" xfId="1446"/>
    <cellStyle name="60 % - zvýraznenie2 5" xfId="1197"/>
    <cellStyle name="60 % - zvýraznenie3 2" xfId="1325"/>
    <cellStyle name="60 % - zvýraznenie3 3" xfId="1385"/>
    <cellStyle name="60 % - zvýraznenie3 4" xfId="1450"/>
    <cellStyle name="60 % - zvýraznenie3 5" xfId="1201"/>
    <cellStyle name="60 % - zvýraznenie4 2" xfId="1329"/>
    <cellStyle name="60 % - zvýraznenie4 3" xfId="1389"/>
    <cellStyle name="60 % - zvýraznenie4 4" xfId="1454"/>
    <cellStyle name="60 % - zvýraznenie4 5" xfId="1205"/>
    <cellStyle name="60 % - zvýraznenie5 2" xfId="1333"/>
    <cellStyle name="60 % - zvýraznenie5 3" xfId="1393"/>
    <cellStyle name="60 % - zvýraznenie5 4" xfId="1458"/>
    <cellStyle name="60 % - zvýraznenie5 5" xfId="1209"/>
    <cellStyle name="60 % - zvýraznenie6 2" xfId="1337"/>
    <cellStyle name="60 % - zvýraznenie6 3" xfId="1397"/>
    <cellStyle name="60 % - zvýraznenie6 4" xfId="1462"/>
    <cellStyle name="60 % - zvýraznenie6 5" xfId="1213"/>
    <cellStyle name="Comma 2" xfId="22"/>
    <cellStyle name="Comma 2 2" xfId="1473"/>
    <cellStyle name="Comma_gdp" xfId="27"/>
    <cellStyle name="Čiarka" xfId="1475" builtinId="3"/>
    <cellStyle name="Čiarka 2" xfId="1"/>
    <cellStyle name="Čiarka 2 2" xfId="21"/>
    <cellStyle name="Čiarka 2 3" xfId="1479"/>
    <cellStyle name="Čiarka 3" xfId="1233"/>
    <cellStyle name="čiarky 2" xfId="48"/>
    <cellStyle name="čiarky 2 10" xfId="1057"/>
    <cellStyle name="čiarky 2 11" xfId="1078"/>
    <cellStyle name="čiarky 2 2" xfId="86"/>
    <cellStyle name="čiarky 2 3" xfId="1011"/>
    <cellStyle name="čiarky 2 4" xfId="1079"/>
    <cellStyle name="čiarky 2 5" xfId="1041"/>
    <cellStyle name="čiarky 2 6" xfId="1068"/>
    <cellStyle name="čiarky 2 7" xfId="1023"/>
    <cellStyle name="čiarky 2 8" xfId="1053"/>
    <cellStyle name="čiarky 2 9" xfId="1033"/>
    <cellStyle name="čiarky 3" xfId="70"/>
    <cellStyle name="čiarky 4" xfId="97"/>
    <cellStyle name="čiarky 5" xfId="2"/>
    <cellStyle name="čiarky 5 2" xfId="135"/>
    <cellStyle name="čiarky 5 3" xfId="1472"/>
    <cellStyle name="čiarky 6" xfId="1236"/>
    <cellStyle name="čiarky 7" xfId="1344"/>
    <cellStyle name="čiarky 8" xfId="1421"/>
    <cellStyle name="Date" xfId="669"/>
    <cellStyle name="Dobrá 2" xfId="1303"/>
    <cellStyle name="Dobrá 3" xfId="1363"/>
    <cellStyle name="Dobrá 4" xfId="1428"/>
    <cellStyle name="Dobrá 5" xfId="1179"/>
    <cellStyle name="Hypertextové prepojenie 2" xfId="35"/>
    <cellStyle name="Kontrolná bunka 2" xfId="1310"/>
    <cellStyle name="Kontrolná bunka 3" xfId="1370"/>
    <cellStyle name="Kontrolná bunka 4" xfId="1435"/>
    <cellStyle name="Kontrolná bunka 5" xfId="1186"/>
    <cellStyle name="Nadpis 1 2" xfId="1299"/>
    <cellStyle name="Nadpis 1 3" xfId="1359"/>
    <cellStyle name="Nadpis 1 4" xfId="1424"/>
    <cellStyle name="Nadpis 1 5" xfId="1175"/>
    <cellStyle name="Nadpis 2 2" xfId="1300"/>
    <cellStyle name="Nadpis 2 3" xfId="1360"/>
    <cellStyle name="Nadpis 2 4" xfId="1425"/>
    <cellStyle name="Nadpis 2 5" xfId="1176"/>
    <cellStyle name="Nadpis 3 2" xfId="1301"/>
    <cellStyle name="Nadpis 3 3" xfId="1361"/>
    <cellStyle name="Nadpis 3 4" xfId="1426"/>
    <cellStyle name="Nadpis 3 5" xfId="1177"/>
    <cellStyle name="Nadpis 4 2" xfId="1302"/>
    <cellStyle name="Nadpis 4 3" xfId="1362"/>
    <cellStyle name="Nadpis 4 4" xfId="1427"/>
    <cellStyle name="Nadpis 4 5" xfId="1178"/>
    <cellStyle name="Neutrálna 2" xfId="1305"/>
    <cellStyle name="Neutrálna 3" xfId="1365"/>
    <cellStyle name="Neutrálna 4" xfId="1430"/>
    <cellStyle name="Neutrálna 5" xfId="1181"/>
    <cellStyle name="Normal 2" xfId="17"/>
    <cellStyle name="Normal 2 2" xfId="670"/>
    <cellStyle name="Normal 3" xfId="20"/>
    <cellStyle name="Normal_1.1" xfId="207"/>
    <cellStyle name="Normálna 2" xfId="3"/>
    <cellStyle name="Normálna 2 2" xfId="18"/>
    <cellStyle name="Normálna 2 3" xfId="26"/>
    <cellStyle name="Normálna 3" xfId="4"/>
    <cellStyle name="Normálna 4" xfId="5"/>
    <cellStyle name="Normálna 5" xfId="23"/>
    <cellStyle name="Normálne" xfId="0" builtinId="0"/>
    <cellStyle name="normálne 10" xfId="56"/>
    <cellStyle name="normálne 11" xfId="69"/>
    <cellStyle name="normálne 11 10" xfId="1052"/>
    <cellStyle name="normálne 11 11" xfId="1039"/>
    <cellStyle name="normálne 11 12" xfId="707"/>
    <cellStyle name="normálne 11 12 2" xfId="1263"/>
    <cellStyle name="normálne 11 13" xfId="1103"/>
    <cellStyle name="normálne 11 13 2" xfId="1289"/>
    <cellStyle name="normálne 11 14" xfId="1120"/>
    <cellStyle name="normálne 11 14 2" xfId="1290"/>
    <cellStyle name="normálne 11 15" xfId="1127"/>
    <cellStyle name="normálne 11 15 2" xfId="1291"/>
    <cellStyle name="normálne 11 16" xfId="1134"/>
    <cellStyle name="normálne 11 16 2" xfId="1292"/>
    <cellStyle name="normálne 11 17" xfId="1141"/>
    <cellStyle name="normálne 11 17 2" xfId="1293"/>
    <cellStyle name="normálne 11 18" xfId="1148"/>
    <cellStyle name="normálne 11 18 2" xfId="1294"/>
    <cellStyle name="normálne 11 19" xfId="1154"/>
    <cellStyle name="normálne 11 19 2" xfId="1295"/>
    <cellStyle name="normálne 11 2" xfId="675"/>
    <cellStyle name="normálne 11 2 2" xfId="706"/>
    <cellStyle name="normálne 11 2 3" xfId="943"/>
    <cellStyle name="normálne 11 2 4" xfId="1259"/>
    <cellStyle name="normálne 11 20" xfId="1160"/>
    <cellStyle name="normálne 11 20 2" xfId="1296"/>
    <cellStyle name="normálne 11 21" xfId="1166"/>
    <cellStyle name="normálne 11 21 2" xfId="1297"/>
    <cellStyle name="normálne 11 22" xfId="1172"/>
    <cellStyle name="normálne 11 22 2" xfId="1298"/>
    <cellStyle name="normálne 11 3" xfId="1017"/>
    <cellStyle name="normálne 11 4" xfId="1024"/>
    <cellStyle name="normálne 11 5" xfId="1067"/>
    <cellStyle name="normálne 11 6" xfId="1047"/>
    <cellStyle name="normálne 11 7" xfId="1073"/>
    <cellStyle name="normálne 11 8" xfId="1009"/>
    <cellStyle name="normálne 11 9" xfId="1063"/>
    <cellStyle name="normálne 12" xfId="96"/>
    <cellStyle name="normálne 13" xfId="95"/>
    <cellStyle name="normálne 13 2" xfId="171"/>
    <cellStyle name="normálne 13 2 2" xfId="351"/>
    <cellStyle name="normálne 13 2 3" xfId="488"/>
    <cellStyle name="normálne 13 2 4" xfId="628"/>
    <cellStyle name="normálne 13 2 5" xfId="794"/>
    <cellStyle name="normálne 13 2 6" xfId="897"/>
    <cellStyle name="normálne 13 3" xfId="276"/>
    <cellStyle name="normálne 13 4" xfId="415"/>
    <cellStyle name="normálne 13 5" xfId="557"/>
    <cellStyle name="normálne 13 6" xfId="721"/>
    <cellStyle name="normálne 13 7" xfId="968"/>
    <cellStyle name="normálne 14" xfId="132"/>
    <cellStyle name="normálne 14 2" xfId="206"/>
    <cellStyle name="normálne 14 2 2" xfId="386"/>
    <cellStyle name="normálne 14 2 3" xfId="523"/>
    <cellStyle name="normálne 14 2 4" xfId="663"/>
    <cellStyle name="normálne 14 2 5" xfId="829"/>
    <cellStyle name="normálne 14 2 6" xfId="947"/>
    <cellStyle name="normálne 14 3" xfId="313"/>
    <cellStyle name="normálne 14 4" xfId="451"/>
    <cellStyle name="normálne 14 5" xfId="592"/>
    <cellStyle name="normálne 14 6" xfId="757"/>
    <cellStyle name="normálne 14 7" xfId="875"/>
    <cellStyle name="normálne 15" xfId="134"/>
    <cellStyle name="normálne 16" xfId="133"/>
    <cellStyle name="normálne 16 2" xfId="314"/>
    <cellStyle name="normálne 16 3" xfId="452"/>
    <cellStyle name="normálne 16 4" xfId="593"/>
    <cellStyle name="normálne 16 5" xfId="758"/>
    <cellStyle name="normálne 16 6" xfId="997"/>
    <cellStyle name="normálne 17" xfId="208"/>
    <cellStyle name="normálne 17 2" xfId="387"/>
    <cellStyle name="normálne 17 3" xfId="524"/>
    <cellStyle name="normálne 17 4" xfId="664"/>
    <cellStyle name="normálne 17 5" xfId="830"/>
    <cellStyle name="normálne 17 6" xfId="953"/>
    <cellStyle name="normálne 18" xfId="209"/>
    <cellStyle name="normálne 19" xfId="212"/>
    <cellStyle name="normálne 19 2" xfId="390"/>
    <cellStyle name="normálne 19 2 2" xfId="1250"/>
    <cellStyle name="normálne 19 2 2 2" xfId="1404"/>
    <cellStyle name="normálne 19 2 3" xfId="1349"/>
    <cellStyle name="normálne 19 3" xfId="527"/>
    <cellStyle name="normálne 19 3 2" xfId="1255"/>
    <cellStyle name="normálne 19 3 2 2" xfId="1406"/>
    <cellStyle name="normálne 19 3 3" xfId="1351"/>
    <cellStyle name="normálne 19 4" xfId="666"/>
    <cellStyle name="normálne 19 4 2" xfId="1257"/>
    <cellStyle name="normálne 19 4 2 2" xfId="1408"/>
    <cellStyle name="normálne 19 4 3" xfId="1353"/>
    <cellStyle name="normálne 19 5" xfId="833"/>
    <cellStyle name="normálne 19 5 2" xfId="1264"/>
    <cellStyle name="normálne 19 5 2 2" xfId="1410"/>
    <cellStyle name="normálne 19 5 3" xfId="1355"/>
    <cellStyle name="normálne 19 6" xfId="930"/>
    <cellStyle name="normálne 19 6 2" xfId="1282"/>
    <cellStyle name="normálne 19 6 2 2" xfId="1413"/>
    <cellStyle name="normálne 19 6 3" xfId="1358"/>
    <cellStyle name="normálne 19 7" xfId="1241"/>
    <cellStyle name="normálne 19 7 2" xfId="1401"/>
    <cellStyle name="normálne 19 8" xfId="1346"/>
    <cellStyle name="normálne 2" xfId="6"/>
    <cellStyle name="normálne 2 10" xfId="1000"/>
    <cellStyle name="normálne 2 11" xfId="1010"/>
    <cellStyle name="normálne 2 12" xfId="1048"/>
    <cellStyle name="normálne 2 13" xfId="1060"/>
    <cellStyle name="normálne 2 14" xfId="1015"/>
    <cellStyle name="normálne 2 15" xfId="1050"/>
    <cellStyle name="normálne 2 16" xfId="1038"/>
    <cellStyle name="normálne 2 17" xfId="1001"/>
    <cellStyle name="normálne 2 18" xfId="1093"/>
    <cellStyle name="normálne 2 19" xfId="1106"/>
    <cellStyle name="normálne 2 2" xfId="7"/>
    <cellStyle name="normálne 2 2 10" xfId="1074"/>
    <cellStyle name="normálne 2 2 11" xfId="1072"/>
    <cellStyle name="normálne 2 2 12" xfId="1059"/>
    <cellStyle name="normálne 2 2 13" xfId="1051"/>
    <cellStyle name="normálne 2 2 14" xfId="1028"/>
    <cellStyle name="normálne 2 2 15" xfId="839"/>
    <cellStyle name="normálne 2 2 16" xfId="36"/>
    <cellStyle name="Normálne 2 2 17" xfId="1481"/>
    <cellStyle name="normálne 2 2 2" xfId="76"/>
    <cellStyle name="normálne 2 2 3" xfId="223"/>
    <cellStyle name="normálne 2 2 4" xfId="271"/>
    <cellStyle name="normálne 2 2 5" xfId="399"/>
    <cellStyle name="normálne 2 2 6" xfId="683"/>
    <cellStyle name="normálne 2 2 6 2" xfId="1003"/>
    <cellStyle name="normálne 2 2 6 3" xfId="1096"/>
    <cellStyle name="normálne 2 2 7" xfId="1002"/>
    <cellStyle name="normálne 2 2 8" xfId="1013"/>
    <cellStyle name="normálne 2 2 9" xfId="1069"/>
    <cellStyle name="normálne 2 20" xfId="1112"/>
    <cellStyle name="normálne 2 21" xfId="34"/>
    <cellStyle name="Normálne 2 22" xfId="1477"/>
    <cellStyle name="Normálne 2 23" xfId="1486"/>
    <cellStyle name="normálne 2 3" xfId="19"/>
    <cellStyle name="normálne 2 3 2" xfId="42"/>
    <cellStyle name="normálne 2 4" xfId="51"/>
    <cellStyle name="normálne 2 4 10" xfId="873"/>
    <cellStyle name="normálne 2 4 2" xfId="65"/>
    <cellStyle name="normálne 2 4 2 2" xfId="116"/>
    <cellStyle name="normálne 2 4 2 2 2" xfId="190"/>
    <cellStyle name="normálne 2 4 2 2 2 2" xfId="370"/>
    <cellStyle name="normálne 2 4 2 2 2 3" xfId="507"/>
    <cellStyle name="normálne 2 4 2 2 2 4" xfId="647"/>
    <cellStyle name="normálne 2 4 2 2 2 5" xfId="813"/>
    <cellStyle name="normálne 2 4 2 2 2 6" xfId="961"/>
    <cellStyle name="normálne 2 4 2 2 3" xfId="297"/>
    <cellStyle name="normálne 2 4 2 2 4" xfId="435"/>
    <cellStyle name="normálne 2 4 2 2 5" xfId="576"/>
    <cellStyle name="normálne 2 4 2 2 6" xfId="741"/>
    <cellStyle name="normálne 2 4 2 2 7" xfId="926"/>
    <cellStyle name="normálne 2 4 2 3" xfId="155"/>
    <cellStyle name="normálne 2 4 2 3 2" xfId="335"/>
    <cellStyle name="normálne 2 4 2 3 3" xfId="472"/>
    <cellStyle name="normálne 2 4 2 3 4" xfId="612"/>
    <cellStyle name="normálne 2 4 2 3 5" xfId="778"/>
    <cellStyle name="normálne 2 4 2 3 6" xfId="911"/>
    <cellStyle name="normálne 2 4 2 4" xfId="250"/>
    <cellStyle name="normálne 2 4 2 5" xfId="395"/>
    <cellStyle name="normálne 2 4 2 6" xfId="541"/>
    <cellStyle name="normálne 2 4 2 7" xfId="702"/>
    <cellStyle name="normálne 2 4 2 8" xfId="965"/>
    <cellStyle name="normálne 2 4 3" xfId="89"/>
    <cellStyle name="normálne 2 4 3 2" xfId="127"/>
    <cellStyle name="normálne 2 4 3 2 2" xfId="201"/>
    <cellStyle name="normálne 2 4 3 2 2 2" xfId="381"/>
    <cellStyle name="normálne 2 4 3 2 2 3" xfId="518"/>
    <cellStyle name="normálne 2 4 3 2 2 4" xfId="658"/>
    <cellStyle name="normálne 2 4 3 2 2 5" xfId="824"/>
    <cellStyle name="normálne 2 4 3 2 2 6" xfId="888"/>
    <cellStyle name="normálne 2 4 3 2 3" xfId="308"/>
    <cellStyle name="normálne 2 4 3 2 4" xfId="446"/>
    <cellStyle name="normálne 2 4 3 2 5" xfId="587"/>
    <cellStyle name="normálne 2 4 3 2 6" xfId="752"/>
    <cellStyle name="normálne 2 4 3 2 7" xfId="983"/>
    <cellStyle name="normálne 2 4 3 3" xfId="166"/>
    <cellStyle name="normálne 2 4 3 3 2" xfId="346"/>
    <cellStyle name="normálne 2 4 3 3 3" xfId="483"/>
    <cellStyle name="normálne 2 4 3 3 4" xfId="623"/>
    <cellStyle name="normálne 2 4 3 3 5" xfId="789"/>
    <cellStyle name="normálne 2 4 3 3 6" xfId="967"/>
    <cellStyle name="normálne 2 4 3 4" xfId="270"/>
    <cellStyle name="normálne 2 4 3 5" xfId="410"/>
    <cellStyle name="normálne 2 4 3 6" xfId="552"/>
    <cellStyle name="normálne 2 4 3 7" xfId="716"/>
    <cellStyle name="normálne 2 4 3 8" xfId="955"/>
    <cellStyle name="normálne 2 4 4" xfId="105"/>
    <cellStyle name="normálne 2 4 4 2" xfId="179"/>
    <cellStyle name="normálne 2 4 4 2 2" xfId="359"/>
    <cellStyle name="normálne 2 4 4 2 3" xfId="496"/>
    <cellStyle name="normálne 2 4 4 2 4" xfId="636"/>
    <cellStyle name="normálne 2 4 4 2 5" xfId="802"/>
    <cellStyle name="normálne 2 4 4 2 6" xfId="914"/>
    <cellStyle name="normálne 2 4 4 3" xfId="286"/>
    <cellStyle name="normálne 2 4 4 4" xfId="424"/>
    <cellStyle name="normálne 2 4 4 5" xfId="565"/>
    <cellStyle name="normálne 2 4 4 6" xfId="730"/>
    <cellStyle name="normálne 2 4 4 7" xfId="882"/>
    <cellStyle name="normálne 2 4 5" xfId="144"/>
    <cellStyle name="normálne 2 4 5 2" xfId="324"/>
    <cellStyle name="normálne 2 4 5 3" xfId="461"/>
    <cellStyle name="normálne 2 4 5 4" xfId="601"/>
    <cellStyle name="normálne 2 4 5 5" xfId="767"/>
    <cellStyle name="normálne 2 4 5 6" xfId="871"/>
    <cellStyle name="normálne 2 4 6" xfId="237"/>
    <cellStyle name="normálne 2 4 7" xfId="216"/>
    <cellStyle name="normálne 2 4 8" xfId="530"/>
    <cellStyle name="normálne 2 4 9" xfId="693"/>
    <cellStyle name="normálne 2 5" xfId="45"/>
    <cellStyle name="normálne 2 5 2" xfId="233"/>
    <cellStyle name="normálne 2 5 2 2" xfId="840"/>
    <cellStyle name="normálne 2 5 2 2 2" xfId="1267"/>
    <cellStyle name="normálne 2 5 2 3" xfId="905"/>
    <cellStyle name="normálne 2 5 2 3 2" xfId="1279"/>
    <cellStyle name="normálne 2 5 2 4" xfId="1245"/>
    <cellStyle name="normálne 2 5 3" xfId="315"/>
    <cellStyle name="normálne 2 5 3 2" xfId="876"/>
    <cellStyle name="normálne 2 5 3 2 2" xfId="1275"/>
    <cellStyle name="normálne 2 5 3 3" xfId="993"/>
    <cellStyle name="normálne 2 5 3 3 2" xfId="1287"/>
    <cellStyle name="normálne 2 5 3 4" xfId="1249"/>
    <cellStyle name="normálne 2 5 4" xfId="401"/>
    <cellStyle name="normálne 2 5 4 2" xfId="904"/>
    <cellStyle name="normálne 2 5 4 2 2" xfId="1278"/>
    <cellStyle name="normálne 2 5 4 3" xfId="988"/>
    <cellStyle name="normálne 2 5 4 3 2" xfId="1286"/>
    <cellStyle name="normálne 2 5 4 4" xfId="1252"/>
    <cellStyle name="normálne 2 5 5" xfId="690"/>
    <cellStyle name="normálne 2 5 5 2" xfId="1261"/>
    <cellStyle name="normálne 2 5 6" xfId="856"/>
    <cellStyle name="normálne 2 5 6 2" xfId="1271"/>
    <cellStyle name="normálne 2 5 7" xfId="1239"/>
    <cellStyle name="normálne 2 6" xfId="59"/>
    <cellStyle name="normálne 2 6 2" xfId="94"/>
    <cellStyle name="normálne 2 6 2 2" xfId="131"/>
    <cellStyle name="normálne 2 6 2 2 2" xfId="205"/>
    <cellStyle name="normálne 2 6 2 2 2 2" xfId="385"/>
    <cellStyle name="normálne 2 6 2 2 2 3" xfId="522"/>
    <cellStyle name="normálne 2 6 2 2 2 4" xfId="662"/>
    <cellStyle name="normálne 2 6 2 2 2 5" xfId="828"/>
    <cellStyle name="normálne 2 6 2 2 2 6" xfId="996"/>
    <cellStyle name="normálne 2 6 2 2 3" xfId="312"/>
    <cellStyle name="normálne 2 6 2 2 4" xfId="450"/>
    <cellStyle name="normálne 2 6 2 2 5" xfId="591"/>
    <cellStyle name="normálne 2 6 2 2 6" xfId="756"/>
    <cellStyle name="normálne 2 6 2 2 7" xfId="921"/>
    <cellStyle name="normálne 2 6 2 3" xfId="170"/>
    <cellStyle name="normálne 2 6 2 3 2" xfId="350"/>
    <cellStyle name="normálne 2 6 2 3 3" xfId="487"/>
    <cellStyle name="normálne 2 6 2 3 4" xfId="627"/>
    <cellStyle name="normálne 2 6 2 3 5" xfId="793"/>
    <cellStyle name="normálne 2 6 2 3 6" xfId="945"/>
    <cellStyle name="normálne 2 6 2 4" xfId="275"/>
    <cellStyle name="normálne 2 6 2 5" xfId="414"/>
    <cellStyle name="normálne 2 6 2 6" xfId="556"/>
    <cellStyle name="normálne 2 6 2 7" xfId="720"/>
    <cellStyle name="normálne 2 6 2 8" xfId="887"/>
    <cellStyle name="normálne 2 6 3" xfId="110"/>
    <cellStyle name="normálne 2 6 3 2" xfId="184"/>
    <cellStyle name="normálne 2 6 3 2 2" xfId="364"/>
    <cellStyle name="normálne 2 6 3 2 3" xfId="501"/>
    <cellStyle name="normálne 2 6 3 2 4" xfId="641"/>
    <cellStyle name="normálne 2 6 3 2 5" xfId="807"/>
    <cellStyle name="normálne 2 6 3 2 6" xfId="948"/>
    <cellStyle name="normálne 2 6 3 3" xfId="291"/>
    <cellStyle name="normálne 2 6 3 4" xfId="429"/>
    <cellStyle name="normálne 2 6 3 5" xfId="570"/>
    <cellStyle name="normálne 2 6 3 6" xfId="735"/>
    <cellStyle name="normálne 2 6 3 7" xfId="942"/>
    <cellStyle name="normálne 2 6 4" xfId="149"/>
    <cellStyle name="normálne 2 6 4 2" xfId="329"/>
    <cellStyle name="normálne 2 6 4 3" xfId="466"/>
    <cellStyle name="normálne 2 6 4 4" xfId="606"/>
    <cellStyle name="normálne 2 6 4 5" xfId="772"/>
    <cellStyle name="normálne 2 6 4 6" xfId="838"/>
    <cellStyle name="normálne 2 6 5" xfId="244"/>
    <cellStyle name="normálne 2 6 6" xfId="225"/>
    <cellStyle name="normálne 2 6 7" xfId="535"/>
    <cellStyle name="normálne 2 6 8" xfId="697"/>
    <cellStyle name="normálne 2 6 9" xfId="900"/>
    <cellStyle name="normálne 2 7" xfId="75"/>
    <cellStyle name="normálne 2 7 2" xfId="121"/>
    <cellStyle name="normálne 2 7 2 2" xfId="195"/>
    <cellStyle name="normálne 2 7 2 2 2" xfId="375"/>
    <cellStyle name="normálne 2 7 2 2 3" xfId="512"/>
    <cellStyle name="normálne 2 7 2 2 4" xfId="652"/>
    <cellStyle name="normálne 2 7 2 2 5" xfId="818"/>
    <cellStyle name="normálne 2 7 2 2 6" xfId="892"/>
    <cellStyle name="normálne 2 7 2 3" xfId="302"/>
    <cellStyle name="normálne 2 7 2 4" xfId="440"/>
    <cellStyle name="normálne 2 7 2 5" xfId="581"/>
    <cellStyle name="normálne 2 7 2 6" xfId="746"/>
    <cellStyle name="normálne 2 7 2 7" xfId="987"/>
    <cellStyle name="normálne 2 7 3" xfId="160"/>
    <cellStyle name="normálne 2 7 3 2" xfId="340"/>
    <cellStyle name="normálne 2 7 3 3" xfId="477"/>
    <cellStyle name="normálne 2 7 3 4" xfId="617"/>
    <cellStyle name="normálne 2 7 3 5" xfId="783"/>
    <cellStyle name="normálne 2 7 3 6" xfId="954"/>
    <cellStyle name="normálne 2 7 4" xfId="259"/>
    <cellStyle name="normálne 2 7 5" xfId="403"/>
    <cellStyle name="normálne 2 7 6" xfId="546"/>
    <cellStyle name="normálne 2 7 7" xfId="709"/>
    <cellStyle name="normálne 2 7 8" xfId="845"/>
    <cellStyle name="normálne 2 8" xfId="99"/>
    <cellStyle name="normálne 2 8 2" xfId="173"/>
    <cellStyle name="normálne 2 8 2 2" xfId="353"/>
    <cellStyle name="normálne 2 8 2 3" xfId="490"/>
    <cellStyle name="normálne 2 8 2 4" xfId="630"/>
    <cellStyle name="normálne 2 8 2 5" xfId="796"/>
    <cellStyle name="normálne 2 8 2 6" xfId="853"/>
    <cellStyle name="normálne 2 8 3" xfId="280"/>
    <cellStyle name="normálne 2 8 4" xfId="418"/>
    <cellStyle name="normálne 2 8 5" xfId="559"/>
    <cellStyle name="normálne 2 8 6" xfId="724"/>
    <cellStyle name="normálne 2 8 7" xfId="898"/>
    <cellStyle name="normálne 2 9" xfId="138"/>
    <cellStyle name="normálne 2 9 2" xfId="318"/>
    <cellStyle name="normálne 2 9 3" xfId="455"/>
    <cellStyle name="normálne 2 9 4" xfId="595"/>
    <cellStyle name="normálne 2 9 5" xfId="761"/>
    <cellStyle name="normálne 2 9 6" xfId="850"/>
    <cellStyle name="normálne 20" xfId="214"/>
    <cellStyle name="normálne 20 2" xfId="1243"/>
    <cellStyle name="normálne 20 2 2" xfId="1403"/>
    <cellStyle name="normálne 20 3" xfId="1348"/>
    <cellStyle name="normálne 21" xfId="215"/>
    <cellStyle name="normálne 22" xfId="222"/>
    <cellStyle name="normálne 23" xfId="254"/>
    <cellStyle name="normálne 24" xfId="668"/>
    <cellStyle name="normálne 24 2" xfId="714"/>
    <cellStyle name="normálne 24 3" xfId="937"/>
    <cellStyle name="normálne 25" xfId="999"/>
    <cellStyle name="normálne 26" xfId="1037"/>
    <cellStyle name="normálne 27" xfId="1016"/>
    <cellStyle name="normálne 28" xfId="1030"/>
    <cellStyle name="normálne 29" xfId="1034"/>
    <cellStyle name="normálne 3" xfId="8"/>
    <cellStyle name="normálne 3 10" xfId="416"/>
    <cellStyle name="normálne 3 11" xfId="671"/>
    <cellStyle name="normálne 3 11 2" xfId="1005"/>
    <cellStyle name="normálne 3 11 3" xfId="1098"/>
    <cellStyle name="normálne 3 12" xfId="1026"/>
    <cellStyle name="normálne 3 13" xfId="1071"/>
    <cellStyle name="normálne 3 14" xfId="1086"/>
    <cellStyle name="normálne 3 15" xfId="1020"/>
    <cellStyle name="normálne 3 16" xfId="1061"/>
    <cellStyle name="normálne 3 17" xfId="1083"/>
    <cellStyle name="normálne 3 18" xfId="1025"/>
    <cellStyle name="normálne 3 19" xfId="1027"/>
    <cellStyle name="normálne 3 2" xfId="53"/>
    <cellStyle name="normálne 3 2 10" xfId="865"/>
    <cellStyle name="normálne 3 2 2" xfId="66"/>
    <cellStyle name="normálne 3 2 2 2" xfId="117"/>
    <cellStyle name="normálne 3 2 2 2 2" xfId="191"/>
    <cellStyle name="normálne 3 2 2 2 2 2" xfId="371"/>
    <cellStyle name="normálne 3 2 2 2 2 3" xfId="508"/>
    <cellStyle name="normálne 3 2 2 2 2 4" xfId="648"/>
    <cellStyle name="normálne 3 2 2 2 2 5" xfId="814"/>
    <cellStyle name="normálne 3 2 2 2 2 6" xfId="912"/>
    <cellStyle name="normálne 3 2 2 2 3" xfId="298"/>
    <cellStyle name="normálne 3 2 2 2 4" xfId="436"/>
    <cellStyle name="normálne 3 2 2 2 5" xfId="577"/>
    <cellStyle name="normálne 3 2 2 2 6" xfId="742"/>
    <cellStyle name="normálne 3 2 2 2 7" xfId="880"/>
    <cellStyle name="normálne 3 2 2 3" xfId="156"/>
    <cellStyle name="normálne 3 2 2 3 2" xfId="336"/>
    <cellStyle name="normálne 3 2 2 3 3" xfId="473"/>
    <cellStyle name="normálne 3 2 2 3 4" xfId="613"/>
    <cellStyle name="normálne 3 2 2 3 5" xfId="779"/>
    <cellStyle name="normálne 3 2 2 3 6" xfId="863"/>
    <cellStyle name="normálne 3 2 2 4" xfId="251"/>
    <cellStyle name="normálne 3 2 2 5" xfId="396"/>
    <cellStyle name="normálne 3 2 2 6" xfId="542"/>
    <cellStyle name="normálne 3 2 2 7" xfId="703"/>
    <cellStyle name="normálne 3 2 2 8" xfId="916"/>
    <cellStyle name="normálne 3 2 3" xfId="91"/>
    <cellStyle name="normálne 3 2 3 2" xfId="128"/>
    <cellStyle name="normálne 3 2 3 2 2" xfId="202"/>
    <cellStyle name="normálne 3 2 3 2 2 2" xfId="382"/>
    <cellStyle name="normálne 3 2 3 2 2 3" xfId="519"/>
    <cellStyle name="normálne 3 2 3 2 2 4" xfId="659"/>
    <cellStyle name="normálne 3 2 3 2 2 5" xfId="825"/>
    <cellStyle name="normálne 3 2 3 2 2 6" xfId="969"/>
    <cellStyle name="normálne 3 2 3 2 3" xfId="309"/>
    <cellStyle name="normálne 3 2 3 2 4" xfId="447"/>
    <cellStyle name="normálne 3 2 3 2 5" xfId="588"/>
    <cellStyle name="normálne 3 2 3 2 6" xfId="753"/>
    <cellStyle name="normálne 3 2 3 2 7" xfId="935"/>
    <cellStyle name="normálne 3 2 3 3" xfId="167"/>
    <cellStyle name="normálne 3 2 3 3 2" xfId="347"/>
    <cellStyle name="normálne 3 2 3 3 3" xfId="484"/>
    <cellStyle name="normálne 3 2 3 3 4" xfId="624"/>
    <cellStyle name="normálne 3 2 3 3 5" xfId="790"/>
    <cellStyle name="normálne 3 2 3 3 6" xfId="918"/>
    <cellStyle name="normálne 3 2 3 4" xfId="272"/>
    <cellStyle name="normálne 3 2 3 5" xfId="411"/>
    <cellStyle name="normálne 3 2 3 6" xfId="553"/>
    <cellStyle name="normálne 3 2 3 7" xfId="717"/>
    <cellStyle name="normálne 3 2 3 8" xfId="855"/>
    <cellStyle name="normálne 3 2 4" xfId="106"/>
    <cellStyle name="normálne 3 2 4 2" xfId="180"/>
    <cellStyle name="normálne 3 2 4 2 2" xfId="360"/>
    <cellStyle name="normálne 3 2 4 2 3" xfId="497"/>
    <cellStyle name="normálne 3 2 4 2 4" xfId="637"/>
    <cellStyle name="normálne 3 2 4 2 5" xfId="803"/>
    <cellStyle name="normálne 3 2 4 2 6" xfId="868"/>
    <cellStyle name="normálne 3 2 4 3" xfId="287"/>
    <cellStyle name="normálne 3 2 4 4" xfId="425"/>
    <cellStyle name="normálne 3 2 4 5" xfId="566"/>
    <cellStyle name="normálne 3 2 4 6" xfId="731"/>
    <cellStyle name="normálne 3 2 4 7" xfId="964"/>
    <cellStyle name="normálne 3 2 5" xfId="145"/>
    <cellStyle name="normálne 3 2 5 2" xfId="325"/>
    <cellStyle name="normálne 3 2 5 3" xfId="462"/>
    <cellStyle name="normálne 3 2 5 4" xfId="602"/>
    <cellStyle name="normálne 3 2 5 5" xfId="768"/>
    <cellStyle name="normálne 3 2 5 6" xfId="992"/>
    <cellStyle name="normálne 3 2 6" xfId="238"/>
    <cellStyle name="normálne 3 2 7" xfId="316"/>
    <cellStyle name="normálne 3 2 8" xfId="531"/>
    <cellStyle name="normálne 3 2 9" xfId="685"/>
    <cellStyle name="normálne 3 20" xfId="899"/>
    <cellStyle name="normálne 3 21" xfId="1107"/>
    <cellStyle name="normálne 3 22" xfId="1116"/>
    <cellStyle name="normálne 3 23" xfId="1123"/>
    <cellStyle name="normálne 3 24" xfId="1130"/>
    <cellStyle name="normálne 3 25" xfId="1137"/>
    <cellStyle name="normálne 3 26" xfId="1144"/>
    <cellStyle name="normálne 3 27" xfId="1150"/>
    <cellStyle name="normálne 3 28" xfId="1156"/>
    <cellStyle name="normálne 3 29" xfId="1162"/>
    <cellStyle name="normálne 3 3" xfId="60"/>
    <cellStyle name="normálne 3 3 2" xfId="111"/>
    <cellStyle name="normálne 3 3 2 2" xfId="185"/>
    <cellStyle name="normálne 3 3 2 2 2" xfId="365"/>
    <cellStyle name="normálne 3 3 2 2 3" xfId="502"/>
    <cellStyle name="normálne 3 3 2 2 4" xfId="642"/>
    <cellStyle name="normálne 3 3 2 2 5" xfId="808"/>
    <cellStyle name="normálne 3 3 2 2 6" xfId="862"/>
    <cellStyle name="normálne 3 3 2 3" xfId="292"/>
    <cellStyle name="normálne 3 3 2 4" xfId="430"/>
    <cellStyle name="normálne 3 3 2 5" xfId="571"/>
    <cellStyle name="normálne 3 3 2 6" xfId="736"/>
    <cellStyle name="normálne 3 3 2 7" xfId="895"/>
    <cellStyle name="normálne 3 3 3" xfId="150"/>
    <cellStyle name="normálne 3 3 3 2" xfId="330"/>
    <cellStyle name="normálne 3 3 3 3" xfId="467"/>
    <cellStyle name="normálne 3 3 3 4" xfId="607"/>
    <cellStyle name="normálne 3 3 3 5" xfId="773"/>
    <cellStyle name="normálne 3 3 3 6" xfId="837"/>
    <cellStyle name="normálne 3 3 4" xfId="245"/>
    <cellStyle name="normálne 3 3 5" xfId="257"/>
    <cellStyle name="normálne 3 3 6" xfId="536"/>
    <cellStyle name="normálne 3 3 7" xfId="698"/>
    <cellStyle name="normálne 3 3 8" xfId="848"/>
    <cellStyle name="normálne 3 30" xfId="1168"/>
    <cellStyle name="normálne 3 31" xfId="39"/>
    <cellStyle name="Normálne 3 32" xfId="1478"/>
    <cellStyle name="normálne 3 4" xfId="80"/>
    <cellStyle name="normálne 3 4 2" xfId="122"/>
    <cellStyle name="normálne 3 4 2 2" xfId="196"/>
    <cellStyle name="normálne 3 4 2 2 2" xfId="376"/>
    <cellStyle name="normálne 3 4 2 2 3" xfId="513"/>
    <cellStyle name="normálne 3 4 2 2 4" xfId="653"/>
    <cellStyle name="normálne 3 4 2 2 5" xfId="819"/>
    <cellStyle name="normálne 3 4 2 2 6" xfId="956"/>
    <cellStyle name="normálne 3 4 2 3" xfId="303"/>
    <cellStyle name="normálne 3 4 2 4" xfId="441"/>
    <cellStyle name="normálne 3 4 2 5" xfId="582"/>
    <cellStyle name="normálne 3 4 2 6" xfId="747"/>
    <cellStyle name="normálne 3 4 2 7" xfId="940"/>
    <cellStyle name="normálne 3 4 3" xfId="161"/>
    <cellStyle name="normálne 3 4 3 2" xfId="341"/>
    <cellStyle name="normálne 3 4 3 3" xfId="478"/>
    <cellStyle name="normálne 3 4 3 4" xfId="618"/>
    <cellStyle name="normálne 3 4 3 5" xfId="784"/>
    <cellStyle name="normálne 3 4 3 6" xfId="907"/>
    <cellStyle name="normálne 3 4 4" xfId="262"/>
    <cellStyle name="normálne 3 4 5" xfId="405"/>
    <cellStyle name="normálne 3 4 6" xfId="547"/>
    <cellStyle name="normálne 3 4 7" xfId="710"/>
    <cellStyle name="normálne 3 4 8" xfId="924"/>
    <cellStyle name="normálne 3 5" xfId="100"/>
    <cellStyle name="normálne 3 5 2" xfId="174"/>
    <cellStyle name="normálne 3 5 2 2" xfId="354"/>
    <cellStyle name="normálne 3 5 2 3" xfId="491"/>
    <cellStyle name="normálne 3 5 2 4" xfId="631"/>
    <cellStyle name="normálne 3 5 2 5" xfId="797"/>
    <cellStyle name="normálne 3 5 2 6" xfId="846"/>
    <cellStyle name="normálne 3 5 3" xfId="281"/>
    <cellStyle name="normálne 3 5 4" xfId="419"/>
    <cellStyle name="normálne 3 5 5" xfId="560"/>
    <cellStyle name="normálne 3 5 6" xfId="725"/>
    <cellStyle name="normálne 3 5 7" xfId="951"/>
    <cellStyle name="normálne 3 6" xfId="139"/>
    <cellStyle name="normálne 3 6 2" xfId="319"/>
    <cellStyle name="normálne 3 6 3" xfId="456"/>
    <cellStyle name="normálne 3 6 4" xfId="596"/>
    <cellStyle name="normálne 3 6 5" xfId="762"/>
    <cellStyle name="normálne 3 6 6" xfId="977"/>
    <cellStyle name="normálne 3 7" xfId="210"/>
    <cellStyle name="normálne 3 7 2" xfId="389"/>
    <cellStyle name="normálne 3 7 3" xfId="526"/>
    <cellStyle name="normálne 3 7 4" xfId="665"/>
    <cellStyle name="normálne 3 7 5" xfId="831"/>
    <cellStyle name="normálne 3 7 6" xfId="849"/>
    <cellStyle name="normálne 3 8" xfId="227"/>
    <cellStyle name="normálne 3 9" xfId="265"/>
    <cellStyle name="normálne 30" xfId="1095"/>
    <cellStyle name="normálne 31" xfId="1022"/>
    <cellStyle name="normálne 32" xfId="1087"/>
    <cellStyle name="normálne 33" xfId="31"/>
    <cellStyle name="normálne 33 10" xfId="680"/>
    <cellStyle name="normálne 33 11" xfId="694"/>
    <cellStyle name="normálne 33 2" xfId="50"/>
    <cellStyle name="normálne 33 2 10" xfId="919"/>
    <cellStyle name="normálne 33 2 2" xfId="64"/>
    <cellStyle name="normálne 33 2 2 2" xfId="115"/>
    <cellStyle name="normálne 33 2 2 2 2" xfId="189"/>
    <cellStyle name="normálne 33 2 2 2 2 2" xfId="369"/>
    <cellStyle name="normálne 33 2 2 2 2 3" xfId="506"/>
    <cellStyle name="normálne 33 2 2 2 2 4" xfId="646"/>
    <cellStyle name="normálne 33 2 2 2 2 5" xfId="812"/>
    <cellStyle name="normálne 33 2 2 2 2 6" xfId="879"/>
    <cellStyle name="normálne 33 2 2 2 3" xfId="296"/>
    <cellStyle name="normálne 33 2 2 2 4" xfId="434"/>
    <cellStyle name="normálne 33 2 2 2 5" xfId="575"/>
    <cellStyle name="normálne 33 2 2 2 6" xfId="740"/>
    <cellStyle name="normálne 33 2 2 2 7" xfId="973"/>
    <cellStyle name="normálne 33 2 2 3" xfId="154"/>
    <cellStyle name="normálne 33 2 2 3 2" xfId="334"/>
    <cellStyle name="normálne 33 2 2 3 3" xfId="471"/>
    <cellStyle name="normálne 33 2 2 3 4" xfId="611"/>
    <cellStyle name="normálne 33 2 2 3 5" xfId="777"/>
    <cellStyle name="normálne 33 2 2 3 6" xfId="959"/>
    <cellStyle name="normálne 33 2 2 4" xfId="249"/>
    <cellStyle name="normálne 33 2 2 5" xfId="394"/>
    <cellStyle name="normálne 33 2 2 6" xfId="540"/>
    <cellStyle name="normálne 33 2 2 7" xfId="701"/>
    <cellStyle name="normálne 33 2 2 8" xfId="883"/>
    <cellStyle name="normálne 33 2 3" xfId="88"/>
    <cellStyle name="normálne 33 2 3 2" xfId="126"/>
    <cellStyle name="normálne 33 2 3 2 2" xfId="200"/>
    <cellStyle name="normálne 33 2 3 2 2 2" xfId="380"/>
    <cellStyle name="normálne 33 2 3 2 2 3" xfId="517"/>
    <cellStyle name="normálne 33 2 3 2 2 4" xfId="657"/>
    <cellStyle name="normálne 33 2 3 2 2 5" xfId="823"/>
    <cellStyle name="normálne 33 2 3 2 2 6" xfId="934"/>
    <cellStyle name="normálne 33 2 3 2 3" xfId="307"/>
    <cellStyle name="normálne 33 2 3 2 4" xfId="445"/>
    <cellStyle name="normálne 33 2 3 2 5" xfId="586"/>
    <cellStyle name="normálne 33 2 3 2 6" xfId="751"/>
    <cellStyle name="normálne 33 2 3 2 7" xfId="860"/>
    <cellStyle name="normálne 33 2 3 3" xfId="165"/>
    <cellStyle name="normálne 33 2 3 3 2" xfId="345"/>
    <cellStyle name="normálne 33 2 3 3 3" xfId="482"/>
    <cellStyle name="normálne 33 2 3 3 4" xfId="622"/>
    <cellStyle name="normálne 33 2 3 3 5" xfId="788"/>
    <cellStyle name="normálne 33 2 3 3 6" xfId="886"/>
    <cellStyle name="normálne 33 2 3 4" xfId="269"/>
    <cellStyle name="normálne 33 2 3 5" xfId="409"/>
    <cellStyle name="normálne 33 2 3 6" xfId="551"/>
    <cellStyle name="normálne 33 2 3 7" xfId="715"/>
    <cellStyle name="normálne 33 2 3 8" xfId="891"/>
    <cellStyle name="normálne 33 2 4" xfId="104"/>
    <cellStyle name="normálne 33 2 4 2" xfId="178"/>
    <cellStyle name="normálne 33 2 4 2 2" xfId="358"/>
    <cellStyle name="normálne 33 2 4 2 3" xfId="495"/>
    <cellStyle name="normálne 33 2 4 2 4" xfId="635"/>
    <cellStyle name="normálne 33 2 4 2 5" xfId="801"/>
    <cellStyle name="normálne 33 2 4 2 6" xfId="963"/>
    <cellStyle name="normálne 33 2 4 3" xfId="285"/>
    <cellStyle name="normálne 33 2 4 4" xfId="423"/>
    <cellStyle name="normálne 33 2 4 5" xfId="564"/>
    <cellStyle name="normálne 33 2 4 6" xfId="729"/>
    <cellStyle name="normálne 33 2 4 7" xfId="928"/>
    <cellStyle name="normálne 33 2 5" xfId="143"/>
    <cellStyle name="normálne 33 2 5 2" xfId="323"/>
    <cellStyle name="normálne 33 2 5 3" xfId="460"/>
    <cellStyle name="normálne 33 2 5 4" xfId="600"/>
    <cellStyle name="normálne 33 2 5 5" xfId="766"/>
    <cellStyle name="normálne 33 2 5 6" xfId="917"/>
    <cellStyle name="normálne 33 2 6" xfId="236"/>
    <cellStyle name="normálne 33 2 7" xfId="224"/>
    <cellStyle name="normálne 33 2 8" xfId="529"/>
    <cellStyle name="normálne 33 2 9" xfId="692"/>
    <cellStyle name="normálne 33 3" xfId="58"/>
    <cellStyle name="normálne 33 3 2" xfId="109"/>
    <cellStyle name="normálne 33 3 2 2" xfId="183"/>
    <cellStyle name="normálne 33 3 2 2 2" xfId="363"/>
    <cellStyle name="normálne 33 3 2 2 3" xfId="500"/>
    <cellStyle name="normálne 33 3 2 2 4" xfId="640"/>
    <cellStyle name="normálne 33 3 2 2 5" xfId="806"/>
    <cellStyle name="normálne 33 3 2 2 6" xfId="894"/>
    <cellStyle name="normálne 33 3 2 3" xfId="290"/>
    <cellStyle name="normálne 33 3 2 4" xfId="428"/>
    <cellStyle name="normálne 33 3 2 5" xfId="569"/>
    <cellStyle name="normálne 33 3 2 6" xfId="734"/>
    <cellStyle name="normálne 33 3 2 7" xfId="990"/>
    <cellStyle name="normálne 33 3 3" xfId="148"/>
    <cellStyle name="normálne 33 3 3 2" xfId="328"/>
    <cellStyle name="normálne 33 3 3 3" xfId="465"/>
    <cellStyle name="normálne 33 3 3 4" xfId="605"/>
    <cellStyle name="normálne 33 3 3 5" xfId="771"/>
    <cellStyle name="normálne 33 3 3 6" xfId="903"/>
    <cellStyle name="normálne 33 3 4" xfId="243"/>
    <cellStyle name="normálne 33 3 5" xfId="260"/>
    <cellStyle name="normálne 33 3 6" xfId="534"/>
    <cellStyle name="normálne 33 3 7" xfId="696"/>
    <cellStyle name="normálne 33 3 8" xfId="952"/>
    <cellStyle name="normálne 33 4" xfId="74"/>
    <cellStyle name="normálne 33 4 2" xfId="120"/>
    <cellStyle name="normálne 33 4 2 2" xfId="194"/>
    <cellStyle name="normálne 33 4 2 2 2" xfId="374"/>
    <cellStyle name="normálne 33 4 2 2 3" xfId="511"/>
    <cellStyle name="normálne 33 4 2 2 4" xfId="651"/>
    <cellStyle name="normálne 33 4 2 2 5" xfId="817"/>
    <cellStyle name="normálne 33 4 2 2 6" xfId="939"/>
    <cellStyle name="normálne 33 4 2 3" xfId="301"/>
    <cellStyle name="normálne 33 4 2 4" xfId="439"/>
    <cellStyle name="normálne 33 4 2 5" xfId="580"/>
    <cellStyle name="normálne 33 4 2 6" xfId="745"/>
    <cellStyle name="normálne 33 4 2 7" xfId="867"/>
    <cellStyle name="normálne 33 4 3" xfId="159"/>
    <cellStyle name="normálne 33 4 3 2" xfId="339"/>
    <cellStyle name="normálne 33 4 3 3" xfId="476"/>
    <cellStyle name="normálne 33 4 3 4" xfId="616"/>
    <cellStyle name="normálne 33 4 3 5" xfId="782"/>
    <cellStyle name="normálne 33 4 3 6" xfId="890"/>
    <cellStyle name="normálne 33 4 4" xfId="258"/>
    <cellStyle name="normálne 33 4 5" xfId="402"/>
    <cellStyle name="normálne 33 4 6" xfId="545"/>
    <cellStyle name="normálne 33 4 7" xfId="708"/>
    <cellStyle name="normálne 33 4 8" xfId="688"/>
    <cellStyle name="normálne 33 5" xfId="98"/>
    <cellStyle name="normálne 33 5 2" xfId="172"/>
    <cellStyle name="normálne 33 5 2 2" xfId="352"/>
    <cellStyle name="normálne 33 5 2 3" xfId="489"/>
    <cellStyle name="normálne 33 5 2 4" xfId="629"/>
    <cellStyle name="normálne 33 5 2 5" xfId="795"/>
    <cellStyle name="normálne 33 5 2 6" xfId="950"/>
    <cellStyle name="normálne 33 5 3" xfId="279"/>
    <cellStyle name="normálne 33 5 4" xfId="417"/>
    <cellStyle name="normálne 33 5 5" xfId="558"/>
    <cellStyle name="normálne 33 5 6" xfId="723"/>
    <cellStyle name="normálne 33 5 7" xfId="946"/>
    <cellStyle name="normálne 33 6" xfId="137"/>
    <cellStyle name="normálne 33 6 2" xfId="317"/>
    <cellStyle name="normálne 33 6 3" xfId="454"/>
    <cellStyle name="normálne 33 6 4" xfId="594"/>
    <cellStyle name="normálne 33 6 5" xfId="760"/>
    <cellStyle name="normálne 33 6 6" xfId="901"/>
    <cellStyle name="normálne 33 7" xfId="220"/>
    <cellStyle name="normálne 33 8" xfId="268"/>
    <cellStyle name="normálne 33 9" xfId="525"/>
    <cellStyle name="normálne 34" xfId="682"/>
    <cellStyle name="normálne 35" xfId="1230"/>
    <cellStyle name="normálne 35 2" xfId="1338"/>
    <cellStyle name="normálne 35 2 2" xfId="1414"/>
    <cellStyle name="normálne 35 3" xfId="1398"/>
    <cellStyle name="normálne 36" xfId="1228"/>
    <cellStyle name="normálne 37" xfId="1115"/>
    <cellStyle name="normálne 38" xfId="1114"/>
    <cellStyle name="normálne 39" xfId="1122"/>
    <cellStyle name="normálne 4" xfId="9"/>
    <cellStyle name="normálne 4 10" xfId="672"/>
    <cellStyle name="normálne 4 10 2" xfId="1006"/>
    <cellStyle name="normálne 4 10 3" xfId="1099"/>
    <cellStyle name="normálne 4 11" xfId="1014"/>
    <cellStyle name="normálne 4 12" xfId="1076"/>
    <cellStyle name="normálne 4 13" xfId="1065"/>
    <cellStyle name="normálne 4 14" xfId="1055"/>
    <cellStyle name="normálne 4 15" xfId="1021"/>
    <cellStyle name="normálne 4 16" xfId="1044"/>
    <cellStyle name="normálne 4 17" xfId="1049"/>
    <cellStyle name="normálne 4 18" xfId="1066"/>
    <cellStyle name="normálne 4 19" xfId="832"/>
    <cellStyle name="normálne 4 2" xfId="54"/>
    <cellStyle name="normálne 4 2 10" xfId="985"/>
    <cellStyle name="normálne 4 2 2" xfId="67"/>
    <cellStyle name="normálne 4 2 2 2" xfId="118"/>
    <cellStyle name="normálne 4 2 2 2 2" xfId="192"/>
    <cellStyle name="normálne 4 2 2 2 2 2" xfId="372"/>
    <cellStyle name="normálne 4 2 2 2 2 3" xfId="509"/>
    <cellStyle name="normálne 4 2 2 2 2 4" xfId="649"/>
    <cellStyle name="normálne 4 2 2 2 2 5" xfId="815"/>
    <cellStyle name="normálne 4 2 2 2 2 6" xfId="866"/>
    <cellStyle name="normálne 4 2 2 2 3" xfId="299"/>
    <cellStyle name="normálne 4 2 2 2 4" xfId="437"/>
    <cellStyle name="normálne 4 2 2 2 5" xfId="578"/>
    <cellStyle name="normálne 4 2 2 2 6" xfId="743"/>
    <cellStyle name="normálne 4 2 2 2 7" xfId="962"/>
    <cellStyle name="normálne 4 2 2 3" xfId="157"/>
    <cellStyle name="normálne 4 2 2 3 2" xfId="337"/>
    <cellStyle name="normálne 4 2 2 3 3" xfId="474"/>
    <cellStyle name="normálne 4 2 2 3 4" xfId="614"/>
    <cellStyle name="normálne 4 2 2 3 5" xfId="780"/>
    <cellStyle name="normálne 4 2 2 3 6" xfId="984"/>
    <cellStyle name="normálne 4 2 2 4" xfId="252"/>
    <cellStyle name="normálne 4 2 2 5" xfId="397"/>
    <cellStyle name="normálne 4 2 2 6" xfId="543"/>
    <cellStyle name="normálne 4 2 2 7" xfId="704"/>
    <cellStyle name="normálne 4 2 2 8" xfId="870"/>
    <cellStyle name="normálne 4 2 3" xfId="92"/>
    <cellStyle name="normálne 4 2 3 2" xfId="129"/>
    <cellStyle name="normálne 4 2 3 2 2" xfId="203"/>
    <cellStyle name="normálne 4 2 3 2 2 2" xfId="383"/>
    <cellStyle name="normálne 4 2 3 2 2 3" xfId="520"/>
    <cellStyle name="normálne 4 2 3 2 2 4" xfId="660"/>
    <cellStyle name="normálne 4 2 3 2 2 5" xfId="826"/>
    <cellStyle name="normálne 4 2 3 2 2 6" xfId="920"/>
    <cellStyle name="normálne 4 2 3 2 3" xfId="310"/>
    <cellStyle name="normálne 4 2 3 2 4" xfId="448"/>
    <cellStyle name="normálne 4 2 3 2 5" xfId="589"/>
    <cellStyle name="normálne 4 2 3 2 6" xfId="754"/>
    <cellStyle name="normálne 4 2 3 2 7" xfId="889"/>
    <cellStyle name="normálne 4 2 3 3" xfId="168"/>
    <cellStyle name="normálne 4 2 3 3 2" xfId="348"/>
    <cellStyle name="normálne 4 2 3 3 3" xfId="485"/>
    <cellStyle name="normálne 4 2 3 3 4" xfId="625"/>
    <cellStyle name="normálne 4 2 3 3 5" xfId="791"/>
    <cellStyle name="normálne 4 2 3 3 6" xfId="872"/>
    <cellStyle name="normálne 4 2 3 4" xfId="273"/>
    <cellStyle name="normálne 4 2 3 5" xfId="412"/>
    <cellStyle name="normálne 4 2 3 6" xfId="554"/>
    <cellStyle name="normálne 4 2 3 7" xfId="718"/>
    <cellStyle name="normálne 4 2 3 8" xfId="980"/>
    <cellStyle name="normálne 4 2 4" xfId="107"/>
    <cellStyle name="normálne 4 2 4 2" xfId="181"/>
    <cellStyle name="normálne 4 2 4 2 2" xfId="361"/>
    <cellStyle name="normálne 4 2 4 2 3" xfId="498"/>
    <cellStyle name="normálne 4 2 4 2 4" xfId="638"/>
    <cellStyle name="normálne 4 2 4 2 5" xfId="804"/>
    <cellStyle name="normálne 4 2 4 2 6" xfId="989"/>
    <cellStyle name="normálne 4 2 4 3" xfId="288"/>
    <cellStyle name="normálne 4 2 4 4" xfId="426"/>
    <cellStyle name="normálne 4 2 4 5" xfId="567"/>
    <cellStyle name="normálne 4 2 4 6" xfId="732"/>
    <cellStyle name="normálne 4 2 4 7" xfId="915"/>
    <cellStyle name="normálne 4 2 5" xfId="146"/>
    <cellStyle name="normálne 4 2 5 2" xfId="326"/>
    <cellStyle name="normálne 4 2 5 3" xfId="463"/>
    <cellStyle name="normálne 4 2 5 4" xfId="603"/>
    <cellStyle name="normálne 4 2 5 5" xfId="769"/>
    <cellStyle name="normálne 4 2 5 6" xfId="944"/>
    <cellStyle name="normálne 4 2 6" xfId="239"/>
    <cellStyle name="normálne 4 2 7" xfId="278"/>
    <cellStyle name="normálne 4 2 8" xfId="532"/>
    <cellStyle name="normálne 4 2 9" xfId="686"/>
    <cellStyle name="normálne 4 20" xfId="1111"/>
    <cellStyle name="normálne 4 21" xfId="1117"/>
    <cellStyle name="normálne 4 22" xfId="1124"/>
    <cellStyle name="normálne 4 23" xfId="1131"/>
    <cellStyle name="normálne 4 24" xfId="1138"/>
    <cellStyle name="normálne 4 25" xfId="1145"/>
    <cellStyle name="normálne 4 26" xfId="1151"/>
    <cellStyle name="normálne 4 27" xfId="1157"/>
    <cellStyle name="normálne 4 28" xfId="1163"/>
    <cellStyle name="normálne 4 29" xfId="1169"/>
    <cellStyle name="normálne 4 3" xfId="61"/>
    <cellStyle name="normálne 4 3 2" xfId="112"/>
    <cellStyle name="normálne 4 3 2 2" xfId="186"/>
    <cellStyle name="normálne 4 3 2 2 2" xfId="366"/>
    <cellStyle name="normálne 4 3 2 2 3" xfId="503"/>
    <cellStyle name="normálne 4 3 2 2 4" xfId="643"/>
    <cellStyle name="normálne 4 3 2 2 5" xfId="809"/>
    <cellStyle name="normálne 4 3 2 2 6" xfId="843"/>
    <cellStyle name="normálne 4 3 2 3" xfId="293"/>
    <cellStyle name="normálne 4 3 2 4" xfId="431"/>
    <cellStyle name="normálne 4 3 2 5" xfId="572"/>
    <cellStyle name="normálne 4 3 2 6" xfId="737"/>
    <cellStyle name="normálne 4 3 2 7" xfId="949"/>
    <cellStyle name="normálne 4 3 3" xfId="151"/>
    <cellStyle name="normálne 4 3 3 2" xfId="331"/>
    <cellStyle name="normálne 4 3 3 3" xfId="468"/>
    <cellStyle name="normálne 4 3 3 4" xfId="608"/>
    <cellStyle name="normálne 4 3 3 5" xfId="774"/>
    <cellStyle name="normálne 4 3 3 6" xfId="971"/>
    <cellStyle name="normálne 4 3 4" xfId="246"/>
    <cellStyle name="normálne 4 3 5" xfId="261"/>
    <cellStyle name="normálne 4 3 6" xfId="537"/>
    <cellStyle name="normálne 4 3 7" xfId="699"/>
    <cellStyle name="normálne 4 3 8" xfId="976"/>
    <cellStyle name="normálne 4 30" xfId="40"/>
    <cellStyle name="normálne 4 4" xfId="81"/>
    <cellStyle name="normálne 4 4 2" xfId="123"/>
    <cellStyle name="normálne 4 4 2 2" xfId="197"/>
    <cellStyle name="normálne 4 4 2 2 2" xfId="377"/>
    <cellStyle name="normálne 4 4 2 2 3" xfId="514"/>
    <cellStyle name="normálne 4 4 2 2 4" xfId="654"/>
    <cellStyle name="normálne 4 4 2 2 5" xfId="820"/>
    <cellStyle name="normálne 4 4 2 2 6" xfId="909"/>
    <cellStyle name="normálne 4 4 2 3" xfId="304"/>
    <cellStyle name="normálne 4 4 2 4" xfId="442"/>
    <cellStyle name="normálne 4 4 2 5" xfId="583"/>
    <cellStyle name="normálne 4 4 2 6" xfId="748"/>
    <cellStyle name="normálne 4 4 2 7" xfId="893"/>
    <cellStyle name="normálne 4 4 3" xfId="162"/>
    <cellStyle name="normálne 4 4 3 2" xfId="342"/>
    <cellStyle name="normálne 4 4 3 3" xfId="479"/>
    <cellStyle name="normálne 4 4 3 4" xfId="619"/>
    <cellStyle name="normálne 4 4 3 5" xfId="785"/>
    <cellStyle name="normálne 4 4 3 6" xfId="854"/>
    <cellStyle name="normálne 4 4 4" xfId="263"/>
    <cellStyle name="normálne 4 4 5" xfId="406"/>
    <cellStyle name="normálne 4 4 6" xfId="548"/>
    <cellStyle name="normálne 4 4 7" xfId="711"/>
    <cellStyle name="normálne 4 4 8" xfId="878"/>
    <cellStyle name="normálne 4 5" xfId="101"/>
    <cellStyle name="normálne 4 5 2" xfId="175"/>
    <cellStyle name="normálne 4 5 2 2" xfId="355"/>
    <cellStyle name="normálne 4 5 2 3" xfId="492"/>
    <cellStyle name="normálne 4 5 2 4" xfId="632"/>
    <cellStyle name="normálne 4 5 2 5" xfId="798"/>
    <cellStyle name="normálne 4 5 2 6" xfId="974"/>
    <cellStyle name="normálne 4 5 3" xfId="282"/>
    <cellStyle name="normálne 4 5 4" xfId="420"/>
    <cellStyle name="normálne 4 5 5" xfId="561"/>
    <cellStyle name="normálne 4 5 6" xfId="726"/>
    <cellStyle name="normálne 4 5 7" xfId="836"/>
    <cellStyle name="normálne 4 6" xfId="140"/>
    <cellStyle name="normálne 4 6 2" xfId="320"/>
    <cellStyle name="normálne 4 6 3" xfId="457"/>
    <cellStyle name="normálne 4 6 4" xfId="597"/>
    <cellStyle name="normálne 4 6 5" xfId="763"/>
    <cellStyle name="normálne 4 6 6" xfId="931"/>
    <cellStyle name="normálne 4 7" xfId="228"/>
    <cellStyle name="normálne 4 8" xfId="231"/>
    <cellStyle name="normálne 4 9" xfId="400"/>
    <cellStyle name="normálne 40" xfId="1129"/>
    <cellStyle name="normálne 41" xfId="1136"/>
    <cellStyle name="normálne 42" xfId="1143"/>
    <cellStyle name="normálne 43" xfId="1229"/>
    <cellStyle name="normálne 44" xfId="1232"/>
    <cellStyle name="normálne 44 2" xfId="1463"/>
    <cellStyle name="normálne 45" xfId="1221"/>
    <cellStyle name="normálne 46" xfId="1220"/>
    <cellStyle name="normálne 47" xfId="1235"/>
    <cellStyle name="normálne 48" xfId="1234"/>
    <cellStyle name="normálne 48 2" xfId="1400"/>
    <cellStyle name="normálne 49" xfId="1340"/>
    <cellStyle name="normálne 49 2" xfId="1416"/>
    <cellStyle name="normálne 5" xfId="10"/>
    <cellStyle name="normálne 5 2" xfId="221"/>
    <cellStyle name="normálne 5 2 2" xfId="835"/>
    <cellStyle name="normálne 5 2 2 2" xfId="1266"/>
    <cellStyle name="normálne 5 2 3" xfId="858"/>
    <cellStyle name="normálne 5 2 3 2" xfId="1273"/>
    <cellStyle name="normálne 5 2 4" xfId="1244"/>
    <cellStyle name="normálne 5 3" xfId="235"/>
    <cellStyle name="normálne 5 3 2" xfId="842"/>
    <cellStyle name="normálne 5 3 2 2" xfId="1269"/>
    <cellStyle name="normálne 5 3 3" xfId="978"/>
    <cellStyle name="normálne 5 3 3 2" xfId="1284"/>
    <cellStyle name="normálne 5 3 4" xfId="1247"/>
    <cellStyle name="normálne 5 4" xfId="453"/>
    <cellStyle name="normálne 5 4 2" xfId="922"/>
    <cellStyle name="normálne 5 4 2 2" xfId="1281"/>
    <cellStyle name="normálne 5 4 3" xfId="902"/>
    <cellStyle name="normálne 5 4 3 2" xfId="1277"/>
    <cellStyle name="normálne 5 4 4" xfId="1254"/>
    <cellStyle name="normálne 5 5" xfId="681"/>
    <cellStyle name="normálne 5 5 2" xfId="1260"/>
    <cellStyle name="normálne 5 6" xfId="857"/>
    <cellStyle name="normálne 5 6 2" xfId="1272"/>
    <cellStyle name="normálne 5 7" xfId="1238"/>
    <cellStyle name="normálne 5 8" xfId="32"/>
    <cellStyle name="Normálne 5 9" xfId="1484"/>
    <cellStyle name="normálne 50" xfId="1343"/>
    <cellStyle name="normálne 51" xfId="1341"/>
    <cellStyle name="normálne 52" xfId="1420"/>
    <cellStyle name="normálne 53" xfId="1418"/>
    <cellStyle name="normálne 54" xfId="1465"/>
    <cellStyle name="normálne 54 2" xfId="1464"/>
    <cellStyle name="normálne 55" xfId="1466"/>
    <cellStyle name="Normálne 56" xfId="25"/>
    <cellStyle name="normálne 6" xfId="41"/>
    <cellStyle name="normálne 6 10" xfId="673"/>
    <cellStyle name="normálne 6 10 2" xfId="1007"/>
    <cellStyle name="normálne 6 10 3" xfId="1100"/>
    <cellStyle name="normálne 6 11" xfId="1040"/>
    <cellStyle name="normálne 6 12" xfId="1056"/>
    <cellStyle name="normálne 6 13" xfId="1075"/>
    <cellStyle name="normálne 6 14" xfId="1035"/>
    <cellStyle name="normálne 6 15" xfId="1032"/>
    <cellStyle name="normálne 6 16" xfId="1091"/>
    <cellStyle name="normálne 6 17" xfId="1080"/>
    <cellStyle name="normálne 6 18" xfId="1085"/>
    <cellStyle name="normálne 6 19" xfId="759"/>
    <cellStyle name="normálne 6 2" xfId="55"/>
    <cellStyle name="normálne 6 2 10" xfId="938"/>
    <cellStyle name="normálne 6 2 2" xfId="68"/>
    <cellStyle name="normálne 6 2 2 2" xfId="119"/>
    <cellStyle name="normálne 6 2 2 2 2" xfId="193"/>
    <cellStyle name="normálne 6 2 2 2 2 2" xfId="373"/>
    <cellStyle name="normálne 6 2 2 2 2 3" xfId="510"/>
    <cellStyle name="normálne 6 2 2 2 2 4" xfId="650"/>
    <cellStyle name="normálne 6 2 2 2 2 5" xfId="816"/>
    <cellStyle name="normálne 6 2 2 2 2 6" xfId="986"/>
    <cellStyle name="normálne 6 2 2 2 3" xfId="300"/>
    <cellStyle name="normálne 6 2 2 2 4" xfId="438"/>
    <cellStyle name="normálne 6 2 2 2 5" xfId="579"/>
    <cellStyle name="normálne 6 2 2 2 6" xfId="744"/>
    <cellStyle name="normálne 6 2 2 2 7" xfId="913"/>
    <cellStyle name="normálne 6 2 2 3" xfId="158"/>
    <cellStyle name="normálne 6 2 2 3 2" xfId="338"/>
    <cellStyle name="normálne 6 2 2 3 3" xfId="475"/>
    <cellStyle name="normálne 6 2 2 3 4" xfId="615"/>
    <cellStyle name="normálne 6 2 2 3 5" xfId="781"/>
    <cellStyle name="normálne 6 2 2 3 6" xfId="936"/>
    <cellStyle name="normálne 6 2 2 4" xfId="253"/>
    <cellStyle name="normálne 6 2 2 5" xfId="398"/>
    <cellStyle name="normálne 6 2 2 6" xfId="544"/>
    <cellStyle name="normálne 6 2 2 7" xfId="705"/>
    <cellStyle name="normálne 6 2 2 8" xfId="991"/>
    <cellStyle name="normálne 6 2 3" xfId="93"/>
    <cellStyle name="normálne 6 2 3 2" xfId="130"/>
    <cellStyle name="normálne 6 2 3 2 2" xfId="204"/>
    <cellStyle name="normálne 6 2 3 2 2 2" xfId="384"/>
    <cellStyle name="normálne 6 2 3 2 2 3" xfId="521"/>
    <cellStyle name="normálne 6 2 3 2 2 4" xfId="661"/>
    <cellStyle name="normálne 6 2 3 2 2 5" xfId="827"/>
    <cellStyle name="normálne 6 2 3 2 2 6" xfId="874"/>
    <cellStyle name="normálne 6 2 3 2 3" xfId="311"/>
    <cellStyle name="normálne 6 2 3 2 4" xfId="449"/>
    <cellStyle name="normálne 6 2 3 2 5" xfId="590"/>
    <cellStyle name="normálne 6 2 3 2 6" xfId="755"/>
    <cellStyle name="normálne 6 2 3 2 7" xfId="970"/>
    <cellStyle name="normálne 6 2 3 3" xfId="169"/>
    <cellStyle name="normálne 6 2 3 3 2" xfId="349"/>
    <cellStyle name="normálne 6 2 3 3 3" xfId="486"/>
    <cellStyle name="normálne 6 2 3 3 4" xfId="626"/>
    <cellStyle name="normálne 6 2 3 3 5" xfId="792"/>
    <cellStyle name="normálne 6 2 3 3 6" xfId="994"/>
    <cellStyle name="normálne 6 2 3 4" xfId="274"/>
    <cellStyle name="normálne 6 2 3 5" xfId="413"/>
    <cellStyle name="normálne 6 2 3 6" xfId="555"/>
    <cellStyle name="normálne 6 2 3 7" xfId="719"/>
    <cellStyle name="normálne 6 2 3 8" xfId="933"/>
    <cellStyle name="normálne 6 2 4" xfId="108"/>
    <cellStyle name="normálne 6 2 4 2" xfId="182"/>
    <cellStyle name="normálne 6 2 4 2 2" xfId="362"/>
    <cellStyle name="normálne 6 2 4 2 3" xfId="499"/>
    <cellStyle name="normálne 6 2 4 2 4" xfId="639"/>
    <cellStyle name="normálne 6 2 4 2 5" xfId="805"/>
    <cellStyle name="normálne 6 2 4 2 6" xfId="941"/>
    <cellStyle name="normálne 6 2 4 3" xfId="289"/>
    <cellStyle name="normálne 6 2 4 4" xfId="427"/>
    <cellStyle name="normálne 6 2 4 5" xfId="568"/>
    <cellStyle name="normálne 6 2 4 6" xfId="733"/>
    <cellStyle name="normálne 6 2 4 7" xfId="869"/>
    <cellStyle name="normálne 6 2 5" xfId="147"/>
    <cellStyle name="normálne 6 2 5 2" xfId="327"/>
    <cellStyle name="normálne 6 2 5 3" xfId="464"/>
    <cellStyle name="normálne 6 2 5 4" xfId="604"/>
    <cellStyle name="normálne 6 2 5 5" xfId="770"/>
    <cellStyle name="normálne 6 2 5 6" xfId="896"/>
    <cellStyle name="normálne 6 2 6" xfId="240"/>
    <cellStyle name="normálne 6 2 7" xfId="255"/>
    <cellStyle name="normálne 6 2 8" xfId="533"/>
    <cellStyle name="normálne 6 2 9" xfId="687"/>
    <cellStyle name="normálne 6 20" xfId="1110"/>
    <cellStyle name="normálne 6 21" xfId="1118"/>
    <cellStyle name="normálne 6 22" xfId="1125"/>
    <cellStyle name="normálne 6 23" xfId="1132"/>
    <cellStyle name="normálne 6 24" xfId="1139"/>
    <cellStyle name="normálne 6 25" xfId="1146"/>
    <cellStyle name="normálne 6 26" xfId="1152"/>
    <cellStyle name="normálne 6 27" xfId="1158"/>
    <cellStyle name="normálne 6 28" xfId="1164"/>
    <cellStyle name="normálne 6 29" xfId="1170"/>
    <cellStyle name="normálne 6 3" xfId="62"/>
    <cellStyle name="normálne 6 3 2" xfId="113"/>
    <cellStyle name="normálne 6 3 2 2" xfId="187"/>
    <cellStyle name="normálne 6 3 2 2 2" xfId="367"/>
    <cellStyle name="normálne 6 3 2 2 3" xfId="504"/>
    <cellStyle name="normálne 6 3 2 2 4" xfId="644"/>
    <cellStyle name="normálne 6 3 2 2 5" xfId="810"/>
    <cellStyle name="normálne 6 3 2 2 6" xfId="972"/>
    <cellStyle name="normálne 6 3 2 3" xfId="294"/>
    <cellStyle name="normálne 6 3 2 4" xfId="432"/>
    <cellStyle name="normálne 6 3 2 5" xfId="573"/>
    <cellStyle name="normálne 6 3 2 6" xfId="738"/>
    <cellStyle name="normálne 6 3 2 7" xfId="851"/>
    <cellStyle name="normálne 6 3 3" xfId="152"/>
    <cellStyle name="normálne 6 3 3 2" xfId="332"/>
    <cellStyle name="normálne 6 3 3 3" xfId="469"/>
    <cellStyle name="normálne 6 3 3 4" xfId="609"/>
    <cellStyle name="normálne 6 3 3 5" xfId="775"/>
    <cellStyle name="normálne 6 3 3 6" xfId="923"/>
    <cellStyle name="normálne 6 3 4" xfId="247"/>
    <cellStyle name="normálne 6 3 5" xfId="226"/>
    <cellStyle name="normálne 6 3 6" xfId="538"/>
    <cellStyle name="normálne 6 3 7" xfId="700"/>
    <cellStyle name="normálne 6 3 8" xfId="929"/>
    <cellStyle name="normálne 6 4" xfId="82"/>
    <cellStyle name="normálne 6 4 2" xfId="124"/>
    <cellStyle name="normálne 6 4 2 2" xfId="198"/>
    <cellStyle name="normálne 6 4 2 2 2" xfId="378"/>
    <cellStyle name="normálne 6 4 2 2 3" xfId="515"/>
    <cellStyle name="normálne 6 4 2 2 4" xfId="655"/>
    <cellStyle name="normálne 6 4 2 2 5" xfId="821"/>
    <cellStyle name="normálne 6 4 2 2 6" xfId="859"/>
    <cellStyle name="normálne 6 4 2 3" xfId="305"/>
    <cellStyle name="normálne 6 4 2 4" xfId="443"/>
    <cellStyle name="normálne 6 4 2 5" xfId="584"/>
    <cellStyle name="normálne 6 4 2 6" xfId="749"/>
    <cellStyle name="normálne 6 4 2 7" xfId="957"/>
    <cellStyle name="normálne 6 4 3" xfId="163"/>
    <cellStyle name="normálne 6 4 3 2" xfId="343"/>
    <cellStyle name="normálne 6 4 3 3" xfId="480"/>
    <cellStyle name="normálne 6 4 3 4" xfId="620"/>
    <cellStyle name="normálne 6 4 3 5" xfId="786"/>
    <cellStyle name="normálne 6 4 3 6" xfId="979"/>
    <cellStyle name="normálne 6 4 4" xfId="264"/>
    <cellStyle name="normálne 6 4 5" xfId="407"/>
    <cellStyle name="normálne 6 4 6" xfId="549"/>
    <cellStyle name="normálne 6 4 7" xfId="712"/>
    <cellStyle name="normálne 6 4 8" xfId="960"/>
    <cellStyle name="normálne 6 5" xfId="102"/>
    <cellStyle name="normálne 6 5 2" xfId="176"/>
    <cellStyle name="normálne 6 5 2 2" xfId="356"/>
    <cellStyle name="normálne 6 5 2 3" xfId="493"/>
    <cellStyle name="normálne 6 5 2 4" xfId="633"/>
    <cellStyle name="normálne 6 5 2 5" xfId="799"/>
    <cellStyle name="normálne 6 5 2 6" xfId="927"/>
    <cellStyle name="normálne 6 5 3" xfId="283"/>
    <cellStyle name="normálne 6 5 4" xfId="421"/>
    <cellStyle name="normálne 6 5 5" xfId="562"/>
    <cellStyle name="normálne 6 5 6" xfId="727"/>
    <cellStyle name="normálne 6 5 7" xfId="847"/>
    <cellStyle name="normálne 6 6" xfId="141"/>
    <cellStyle name="normálne 6 6 2" xfId="321"/>
    <cellStyle name="normálne 6 6 3" xfId="458"/>
    <cellStyle name="normálne 6 6 4" xfId="598"/>
    <cellStyle name="normálne 6 6 5" xfId="764"/>
    <cellStyle name="normálne 6 6 6" xfId="885"/>
    <cellStyle name="normálne 6 7" xfId="229"/>
    <cellStyle name="normálne 6 8" xfId="392"/>
    <cellStyle name="normálne 6 9" xfId="241"/>
    <cellStyle name="normálne 7" xfId="43"/>
    <cellStyle name="normálne 7 2" xfId="83"/>
    <cellStyle name="Normálne 7 3" xfId="1483"/>
    <cellStyle name="normálne 8" xfId="47"/>
    <cellStyle name="normálne 8 2" xfId="85"/>
    <cellStyle name="normálne 9" xfId="44"/>
    <cellStyle name="normálne 9 10" xfId="1081"/>
    <cellStyle name="normálne 9 11" xfId="1088"/>
    <cellStyle name="normálne 9 12" xfId="1090"/>
    <cellStyle name="normálne 9 13" xfId="1092"/>
    <cellStyle name="normálne 9 14" xfId="1094"/>
    <cellStyle name="normálne 9 15" xfId="1018"/>
    <cellStyle name="normálne 9 16" xfId="1070"/>
    <cellStyle name="normálne 9 17" xfId="1082"/>
    <cellStyle name="normálne 9 18" xfId="695"/>
    <cellStyle name="normálne 9 19" xfId="1108"/>
    <cellStyle name="normálne 9 2" xfId="63"/>
    <cellStyle name="normálne 9 2 2" xfId="114"/>
    <cellStyle name="normálne 9 2 2 2" xfId="188"/>
    <cellStyle name="normálne 9 2 2 2 2" xfId="368"/>
    <cellStyle name="normálne 9 2 2 2 3" xfId="505"/>
    <cellStyle name="normálne 9 2 2 2 4" xfId="645"/>
    <cellStyle name="normálne 9 2 2 2 5" xfId="811"/>
    <cellStyle name="normálne 9 2 2 2 6" xfId="925"/>
    <cellStyle name="normálne 9 2 2 3" xfId="295"/>
    <cellStyle name="normálne 9 2 2 4" xfId="433"/>
    <cellStyle name="normálne 9 2 2 5" xfId="574"/>
    <cellStyle name="normálne 9 2 2 6" xfId="739"/>
    <cellStyle name="normálne 9 2 2 7" xfId="844"/>
    <cellStyle name="normálne 9 2 3" xfId="153"/>
    <cellStyle name="normálne 9 2 3 2" xfId="333"/>
    <cellStyle name="normálne 9 2 3 3" xfId="470"/>
    <cellStyle name="normálne 9 2 3 4" xfId="610"/>
    <cellStyle name="normálne 9 2 3 5" xfId="776"/>
    <cellStyle name="normálne 9 2 3 6" xfId="877"/>
    <cellStyle name="normálne 9 2 4" xfId="248"/>
    <cellStyle name="normálne 9 2 5" xfId="393"/>
    <cellStyle name="normálne 9 2 6" xfId="539"/>
    <cellStyle name="normálne 9 2 7" xfId="689"/>
    <cellStyle name="normálne 9 2 8" xfId="908"/>
    <cellStyle name="normálne 9 20" xfId="1121"/>
    <cellStyle name="normálne 9 21" xfId="1128"/>
    <cellStyle name="normálne 9 22" xfId="1135"/>
    <cellStyle name="normálne 9 23" xfId="1142"/>
    <cellStyle name="normálne 9 24" xfId="1149"/>
    <cellStyle name="normálne 9 25" xfId="1155"/>
    <cellStyle name="normálne 9 26" xfId="1161"/>
    <cellStyle name="normálne 9 27" xfId="1167"/>
    <cellStyle name="normálne 9 28" xfId="1173"/>
    <cellStyle name="normálne 9 3" xfId="84"/>
    <cellStyle name="normálne 9 3 2" xfId="125"/>
    <cellStyle name="normálne 9 3 2 2" xfId="199"/>
    <cellStyle name="normálne 9 3 2 2 2" xfId="379"/>
    <cellStyle name="normálne 9 3 2 2 3" xfId="516"/>
    <cellStyle name="normálne 9 3 2 2 4" xfId="656"/>
    <cellStyle name="normálne 9 3 2 2 5" xfId="822"/>
    <cellStyle name="normálne 9 3 2 2 6" xfId="982"/>
    <cellStyle name="normálne 9 3 2 3" xfId="306"/>
    <cellStyle name="normálne 9 3 2 4" xfId="444"/>
    <cellStyle name="normálne 9 3 2 5" xfId="585"/>
    <cellStyle name="normálne 9 3 2 6" xfId="750"/>
    <cellStyle name="normálne 9 3 2 7" xfId="910"/>
    <cellStyle name="normálne 9 3 3" xfId="164"/>
    <cellStyle name="normálne 9 3 3 2" xfId="344"/>
    <cellStyle name="normálne 9 3 3 3" xfId="481"/>
    <cellStyle name="normálne 9 3 3 4" xfId="621"/>
    <cellStyle name="normálne 9 3 3 5" xfId="787"/>
    <cellStyle name="normálne 9 3 3 6" xfId="932"/>
    <cellStyle name="normálne 9 3 4" xfId="266"/>
    <cellStyle name="normálne 9 3 5" xfId="408"/>
    <cellStyle name="normálne 9 3 6" xfId="550"/>
    <cellStyle name="normálne 9 3 7" xfId="713"/>
    <cellStyle name="normálne 9 3 8" xfId="864"/>
    <cellStyle name="normálne 9 4" xfId="103"/>
    <cellStyle name="normálne 9 4 2" xfId="177"/>
    <cellStyle name="normálne 9 4 2 2" xfId="357"/>
    <cellStyle name="normálne 9 4 2 3" xfId="494"/>
    <cellStyle name="normálne 9 4 2 4" xfId="634"/>
    <cellStyle name="normálne 9 4 2 5" xfId="800"/>
    <cellStyle name="normálne 9 4 2 6" xfId="881"/>
    <cellStyle name="normálne 9 4 3" xfId="284"/>
    <cellStyle name="normálne 9 4 4" xfId="422"/>
    <cellStyle name="normálne 9 4 5" xfId="563"/>
    <cellStyle name="normálne 9 4 6" xfId="728"/>
    <cellStyle name="normálne 9 4 7" xfId="975"/>
    <cellStyle name="normálne 9 5" xfId="142"/>
    <cellStyle name="normálne 9 5 2" xfId="322"/>
    <cellStyle name="normálne 9 5 3" xfId="459"/>
    <cellStyle name="normálne 9 5 4" xfId="599"/>
    <cellStyle name="normálne 9 5 5" xfId="765"/>
    <cellStyle name="normálne 9 5 6" xfId="966"/>
    <cellStyle name="normálne 9 6" xfId="232"/>
    <cellStyle name="normálne 9 7" xfId="388"/>
    <cellStyle name="normálne 9 8" xfId="267"/>
    <cellStyle name="normálne 9 9" xfId="676"/>
    <cellStyle name="normálne 9 9 2" xfId="1008"/>
    <cellStyle name="normálne 9 9 3" xfId="1101"/>
    <cellStyle name="normální_bc" xfId="1417"/>
    <cellStyle name="Percentá" xfId="1476" builtinId="5"/>
    <cellStyle name="percentá 10" xfId="1222"/>
    <cellStyle name="percentá 11" xfId="1223"/>
    <cellStyle name="percentá 12" xfId="1224"/>
    <cellStyle name="Percentá 12 2" xfId="1474"/>
    <cellStyle name="percentá 13" xfId="1231"/>
    <cellStyle name="percentá 13 2" xfId="1339"/>
    <cellStyle name="percentá 13 2 2" xfId="1415"/>
    <cellStyle name="percentá 13 3" xfId="1399"/>
    <cellStyle name="percentá 14" xfId="1225"/>
    <cellStyle name="percentá 15" xfId="1226"/>
    <cellStyle name="percentá 16" xfId="1237"/>
    <cellStyle name="percentá 17" xfId="1227"/>
    <cellStyle name="percentá 18" xfId="1345"/>
    <cellStyle name="percentá 19" xfId="1342"/>
    <cellStyle name="Percentá 19 2" xfId="1485"/>
    <cellStyle name="percentá 2" xfId="11"/>
    <cellStyle name="percentá 2 10" xfId="1062"/>
    <cellStyle name="percentá 2 11" xfId="1045"/>
    <cellStyle name="percentá 2 12" xfId="1077"/>
    <cellStyle name="percentá 2 13" xfId="1084"/>
    <cellStyle name="percentá 2 14" xfId="722"/>
    <cellStyle name="percentá 2 15" xfId="1113"/>
    <cellStyle name="percentá 2 16" xfId="1119"/>
    <cellStyle name="percentá 2 17" xfId="1126"/>
    <cellStyle name="percentá 2 18" xfId="1133"/>
    <cellStyle name="percentá 2 19" xfId="1140"/>
    <cellStyle name="percentá 2 2" xfId="52"/>
    <cellStyle name="percentá 2 2 2" xfId="90"/>
    <cellStyle name="percentá 2 20" xfId="1147"/>
    <cellStyle name="percentá 2 21" xfId="1153"/>
    <cellStyle name="percentá 2 22" xfId="1159"/>
    <cellStyle name="percentá 2 23" xfId="1165"/>
    <cellStyle name="percentá 2 24" xfId="1171"/>
    <cellStyle name="Percentá 2 25" xfId="1482"/>
    <cellStyle name="percentá 2 3" xfId="46"/>
    <cellStyle name="percentá 2 3 2" xfId="234"/>
    <cellStyle name="percentá 2 3 2 2" xfId="841"/>
    <cellStyle name="percentá 2 3 2 2 2" xfId="1268"/>
    <cellStyle name="percentá 2 3 2 3" xfId="852"/>
    <cellStyle name="percentá 2 3 2 3 2" xfId="1270"/>
    <cellStyle name="percentá 2 3 2 4" xfId="1246"/>
    <cellStyle name="percentá 2 3 3" xfId="277"/>
    <cellStyle name="percentá 2 3 3 2" xfId="861"/>
    <cellStyle name="percentá 2 3 3 2 2" xfId="1274"/>
    <cellStyle name="percentá 2 3 3 3" xfId="995"/>
    <cellStyle name="percentá 2 3 3 3 2" xfId="1288"/>
    <cellStyle name="percentá 2 3 3 4" xfId="1248"/>
    <cellStyle name="percentá 2 3 4" xfId="404"/>
    <cellStyle name="percentá 2 3 4 2" xfId="906"/>
    <cellStyle name="percentá 2 3 4 2 2" xfId="1280"/>
    <cellStyle name="percentá 2 3 4 3" xfId="958"/>
    <cellStyle name="percentá 2 3 4 3 2" xfId="1283"/>
    <cellStyle name="percentá 2 3 4 4" xfId="1253"/>
    <cellStyle name="percentá 2 3 5" xfId="691"/>
    <cellStyle name="percentá 2 3 5 2" xfId="1262"/>
    <cellStyle name="percentá 2 3 6" xfId="981"/>
    <cellStyle name="percentá 2 3 6 2" xfId="1285"/>
    <cellStyle name="percentá 2 3 7" xfId="1240"/>
    <cellStyle name="percentá 2 4" xfId="77"/>
    <cellStyle name="percentá 2 5" xfId="674"/>
    <cellStyle name="percentá 2 5 2" xfId="1004"/>
    <cellStyle name="percentá 2 5 3" xfId="1097"/>
    <cellStyle name="percentá 2 6" xfId="998"/>
    <cellStyle name="percentá 2 7" xfId="1019"/>
    <cellStyle name="percentá 2 8" xfId="1029"/>
    <cellStyle name="percentá 2 9" xfId="1042"/>
    <cellStyle name="percentá 20" xfId="1422"/>
    <cellStyle name="percentá 21" xfId="1419"/>
    <cellStyle name="percentá 22" xfId="1467"/>
    <cellStyle name="Percentá 23" xfId="28"/>
    <cellStyle name="Percentá 24" xfId="1468"/>
    <cellStyle name="Percentá 25" xfId="1471"/>
    <cellStyle name="Percentá 26" xfId="1470"/>
    <cellStyle name="Percentá 27" xfId="1469"/>
    <cellStyle name="Percentá 3" xfId="12"/>
    <cellStyle name="percentá 3 10" xfId="1036"/>
    <cellStyle name="percentá 3 11" xfId="1089"/>
    <cellStyle name="percentá 3 12" xfId="49"/>
    <cellStyle name="Percentá 3 13" xfId="1480"/>
    <cellStyle name="percentá 3 2" xfId="87"/>
    <cellStyle name="percentá 3 3" xfId="1012"/>
    <cellStyle name="percentá 3 4" xfId="1058"/>
    <cellStyle name="percentá 3 5" xfId="1046"/>
    <cellStyle name="percentá 3 6" xfId="1043"/>
    <cellStyle name="percentá 3 7" xfId="1031"/>
    <cellStyle name="percentá 3 8" xfId="1064"/>
    <cellStyle name="percentá 3 9" xfId="1054"/>
    <cellStyle name="Percentá 4" xfId="13"/>
    <cellStyle name="percentá 4 2" xfId="57"/>
    <cellStyle name="Percentá 5" xfId="14"/>
    <cellStyle name="percentá 5 2" xfId="71"/>
    <cellStyle name="Percentá 6" xfId="15"/>
    <cellStyle name="Percentá 7" xfId="16"/>
    <cellStyle name="percentá 7 2" xfId="136"/>
    <cellStyle name="percentá 8" xfId="211"/>
    <cellStyle name="percentá 9" xfId="213"/>
    <cellStyle name="percentá 9 2" xfId="391"/>
    <cellStyle name="percentá 9 2 2" xfId="1251"/>
    <cellStyle name="percentá 9 2 2 2" xfId="1405"/>
    <cellStyle name="percentá 9 2 3" xfId="1350"/>
    <cellStyle name="percentá 9 3" xfId="528"/>
    <cellStyle name="percentá 9 3 2" xfId="1256"/>
    <cellStyle name="percentá 9 3 2 2" xfId="1407"/>
    <cellStyle name="percentá 9 3 3" xfId="1352"/>
    <cellStyle name="percentá 9 4" xfId="667"/>
    <cellStyle name="percentá 9 4 2" xfId="1258"/>
    <cellStyle name="percentá 9 4 2 2" xfId="1409"/>
    <cellStyle name="percentá 9 4 3" xfId="1354"/>
    <cellStyle name="percentá 9 5" xfId="834"/>
    <cellStyle name="percentá 9 5 2" xfId="1265"/>
    <cellStyle name="percentá 9 5 2 2" xfId="1411"/>
    <cellStyle name="percentá 9 5 3" xfId="1356"/>
    <cellStyle name="percentá 9 6" xfId="884"/>
    <cellStyle name="percentá 9 6 2" xfId="1276"/>
    <cellStyle name="percentá 9 6 2 2" xfId="1412"/>
    <cellStyle name="percentá 9 6 3" xfId="1357"/>
    <cellStyle name="percentá 9 7" xfId="1242"/>
    <cellStyle name="percentá 9 7 2" xfId="1402"/>
    <cellStyle name="percentá 9 8" xfId="1347"/>
    <cellStyle name="Poznámka 2" xfId="1219"/>
    <cellStyle name="Poznámka 3" xfId="1215"/>
    <cellStyle name="Poznámka 4" xfId="1217"/>
    <cellStyle name="Poznámka 5" xfId="1216"/>
    <cellStyle name="Poznámka 6" xfId="1218"/>
    <cellStyle name="Poznámka 7" xfId="1214"/>
    <cellStyle name="Prepojená bunka 2" xfId="1309"/>
    <cellStyle name="Prepojená bunka 3" xfId="1369"/>
    <cellStyle name="Prepojená bunka 4" xfId="1434"/>
    <cellStyle name="Prepojená bunka 5" xfId="1185"/>
    <cellStyle name="SAPBEXaggData" xfId="33"/>
    <cellStyle name="SAPBEXstdItem" xfId="24"/>
    <cellStyle name="Spolu 2" xfId="1313"/>
    <cellStyle name="Spolu 3" xfId="1373"/>
    <cellStyle name="Spolu 4" xfId="1438"/>
    <cellStyle name="Spolu 5" xfId="1189"/>
    <cellStyle name="Text upozornenia 2" xfId="1311"/>
    <cellStyle name="Text upozornenia 3" xfId="1371"/>
    <cellStyle name="Text upozornenia 4" xfId="1436"/>
    <cellStyle name="Text upozornenia 5" xfId="1187"/>
    <cellStyle name="Titul 2" xfId="1423"/>
    <cellStyle name="Titul 3" xfId="1174"/>
    <cellStyle name="Vstup 2" xfId="1306"/>
    <cellStyle name="Vstup 3" xfId="1366"/>
    <cellStyle name="Vstup 4" xfId="1431"/>
    <cellStyle name="Vstup 5" xfId="1182"/>
    <cellStyle name="Výpočet 2" xfId="1308"/>
    <cellStyle name="Výpočet 3" xfId="1368"/>
    <cellStyle name="Výpočet 4" xfId="1433"/>
    <cellStyle name="Výpočet 5" xfId="1184"/>
    <cellStyle name="Výstup 2" xfId="1307"/>
    <cellStyle name="Výstup 3" xfId="1367"/>
    <cellStyle name="Výstup 4" xfId="1432"/>
    <cellStyle name="Výstup 5" xfId="1183"/>
    <cellStyle name="Vysvetľujúci text 2" xfId="1312"/>
    <cellStyle name="Vysvetľujúci text 3" xfId="1372"/>
    <cellStyle name="Vysvetľujúci text 4" xfId="1437"/>
    <cellStyle name="Vysvetľujúci text 5" xfId="1188"/>
    <cellStyle name="Zlá 2" xfId="1304"/>
    <cellStyle name="Zlá 3" xfId="1364"/>
    <cellStyle name="Zlá 4" xfId="1429"/>
    <cellStyle name="Zlá 5" xfId="1180"/>
    <cellStyle name="Zvýraznenie1 2" xfId="1314"/>
    <cellStyle name="Zvýraznenie1 3" xfId="1374"/>
    <cellStyle name="Zvýraznenie1 4" xfId="1439"/>
    <cellStyle name="Zvýraznenie1 5" xfId="1190"/>
    <cellStyle name="Zvýraznenie2 2" xfId="1318"/>
    <cellStyle name="Zvýraznenie2 3" xfId="1378"/>
    <cellStyle name="Zvýraznenie2 4" xfId="1443"/>
    <cellStyle name="Zvýraznenie2 5" xfId="1194"/>
    <cellStyle name="Zvýraznenie3 2" xfId="1322"/>
    <cellStyle name="Zvýraznenie3 3" xfId="1382"/>
    <cellStyle name="Zvýraznenie3 4" xfId="1447"/>
    <cellStyle name="Zvýraznenie3 5" xfId="1198"/>
    <cellStyle name="Zvýraznenie4 2" xfId="1326"/>
    <cellStyle name="Zvýraznenie4 3" xfId="1386"/>
    <cellStyle name="Zvýraznenie4 4" xfId="1451"/>
    <cellStyle name="Zvýraznenie4 5" xfId="1202"/>
    <cellStyle name="Zvýraznenie5 2" xfId="1330"/>
    <cellStyle name="Zvýraznenie5 3" xfId="1390"/>
    <cellStyle name="Zvýraznenie5 4" xfId="1455"/>
    <cellStyle name="Zvýraznenie5 5" xfId="1206"/>
    <cellStyle name="Zvýraznenie6 2" xfId="1334"/>
    <cellStyle name="Zvýraznenie6 3" xfId="1394"/>
    <cellStyle name="Zvýraznenie6 4" xfId="1459"/>
    <cellStyle name="Zvýraznenie6 5" xfId="12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B5EA"/>
      <color rgb="FF58595B"/>
      <color rgb="FF13B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34033245844276E-2"/>
          <c:y val="0.10739938757655293"/>
          <c:w val="0.93026596675415574"/>
          <c:h val="0.703361767279090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'G01'!$A$4</c:f>
              <c:strCache>
                <c:ptCount val="1"/>
                <c:pt idx="0">
                  <c:v>Štrukturálne primárne saldo verejnej správy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Ref>
              <c:f>'G01'!$B$3:$F$3</c:f>
              <c:numCache>
                <c:formatCode>#,##0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'G01'!$B$4:$F$4</c:f>
              <c:numCache>
                <c:formatCode>0.0</c:formatCode>
                <c:ptCount val="5"/>
                <c:pt idx="0">
                  <c:v>-3.185361835144418</c:v>
                </c:pt>
                <c:pt idx="1">
                  <c:v>-2.7401246238677404</c:v>
                </c:pt>
                <c:pt idx="2">
                  <c:v>-0.50401620787906376</c:v>
                </c:pt>
                <c:pt idx="3">
                  <c:v>-0.63588282999574219</c:v>
                </c:pt>
                <c:pt idx="4">
                  <c:v>-0.83717532976812281</c:v>
                </c:pt>
              </c:numCache>
            </c:numRef>
          </c:val>
          <c:extLst/>
        </c:ser>
        <c:ser>
          <c:idx val="1"/>
          <c:order val="1"/>
          <c:tx>
            <c:strRef>
              <c:f>'G01'!$A$5</c:f>
              <c:strCache>
                <c:ptCount val="1"/>
                <c:pt idx="0">
                  <c:v>HV štátne podniky</c:v>
                </c:pt>
              </c:strCache>
            </c:strRef>
          </c:tx>
          <c:spPr>
            <a:solidFill>
              <a:srgbClr val="58595B"/>
            </a:solidFill>
            <a:ln>
              <a:solidFill>
                <a:srgbClr val="58595B"/>
              </a:solidFill>
            </a:ln>
            <a:effectLst/>
          </c:spPr>
          <c:invertIfNegative val="0"/>
          <c:cat>
            <c:numRef>
              <c:f>'G01'!$B$3:$F$3</c:f>
              <c:numCache>
                <c:formatCode>#,##0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'G01'!$B$5:$F$5</c:f>
              <c:numCache>
                <c:formatCode>0.0</c:formatCode>
                <c:ptCount val="5"/>
                <c:pt idx="0">
                  <c:v>1.1871701654693445</c:v>
                </c:pt>
                <c:pt idx="1">
                  <c:v>0.71326809772999733</c:v>
                </c:pt>
                <c:pt idx="2">
                  <c:v>0.67778664160723923</c:v>
                </c:pt>
                <c:pt idx="3">
                  <c:v>0.78558900700799117</c:v>
                </c:pt>
                <c:pt idx="4">
                  <c:v>0.78692369149456387</c:v>
                </c:pt>
              </c:numCache>
            </c:numRef>
          </c:val>
          <c:extLst/>
        </c:ser>
        <c:ser>
          <c:idx val="2"/>
          <c:order val="2"/>
          <c:tx>
            <c:strRef>
              <c:f>'G01'!$A$6</c:f>
              <c:strCache>
                <c:ptCount val="1"/>
                <c:pt idx="0">
                  <c:v>HV NBS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'G01'!$B$3:$F$3</c:f>
              <c:numCache>
                <c:formatCode>#,##0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'G01'!$B$6:$F$6</c:f>
              <c:numCache>
                <c:formatCode>0.0</c:formatCode>
                <c:ptCount val="5"/>
                <c:pt idx="0">
                  <c:v>-0.11</c:v>
                </c:pt>
                <c:pt idx="1">
                  <c:v>0.28052063732346633</c:v>
                </c:pt>
                <c:pt idx="2">
                  <c:v>0.66561352525770201</c:v>
                </c:pt>
                <c:pt idx="3">
                  <c:v>0.1352466674467043</c:v>
                </c:pt>
                <c:pt idx="4">
                  <c:v>5.8972102672992539E-3</c:v>
                </c:pt>
              </c:numCache>
            </c:numRef>
          </c:val>
          <c:extLst/>
        </c:ser>
        <c:ser>
          <c:idx val="3"/>
          <c:order val="3"/>
          <c:tx>
            <c:strRef>
              <c:f>'G01'!$A$7</c:f>
              <c:strCache>
                <c:ptCount val="1"/>
                <c:pt idx="0">
                  <c:v>Dividendy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'G01'!$B$3:$F$3</c:f>
              <c:numCache>
                <c:formatCode>#,##0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'G01'!$B$7:$F$7</c:f>
              <c:numCache>
                <c:formatCode>0.0</c:formatCode>
                <c:ptCount val="5"/>
                <c:pt idx="0">
                  <c:v>-0.68</c:v>
                </c:pt>
                <c:pt idx="1">
                  <c:v>-0.84420551998011362</c:v>
                </c:pt>
                <c:pt idx="2">
                  <c:v>-0.59271286041870508</c:v>
                </c:pt>
                <c:pt idx="3">
                  <c:v>-0.37455983293496226</c:v>
                </c:pt>
                <c:pt idx="4">
                  <c:v>-0.41613228701742871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293856"/>
        <c:axId val="329245904"/>
      </c:barChart>
      <c:lineChart>
        <c:grouping val="standard"/>
        <c:varyColors val="0"/>
        <c:ser>
          <c:idx val="4"/>
          <c:order val="4"/>
          <c:tx>
            <c:strRef>
              <c:f>'G01'!$A$8</c:f>
              <c:strCache>
                <c:ptCount val="1"/>
                <c:pt idx="0">
                  <c:v>Štrukturálne primárne saldo verejného sektora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446540880503172E-2"/>
                  <c:y val="5.275779376498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16981132075472E-2"/>
                  <c:y val="6.235011990407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46540880503145E-2"/>
                  <c:y val="7.1942446043165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735849056603772E-2"/>
                  <c:y val="5.7553956834532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603773584905662E-2"/>
                  <c:y val="7.194244604316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'G01'!$B$8:$F$8</c:f>
              <c:numCache>
                <c:formatCode>0.0</c:formatCode>
                <c:ptCount val="5"/>
                <c:pt idx="0">
                  <c:v>-2.7881916696750735</c:v>
                </c:pt>
                <c:pt idx="1">
                  <c:v>-2.5905414087943903</c:v>
                </c:pt>
                <c:pt idx="2">
                  <c:v>0.2466710985671724</c:v>
                </c:pt>
                <c:pt idx="3">
                  <c:v>-8.9606988476008953E-2</c:v>
                </c:pt>
                <c:pt idx="4">
                  <c:v>-0.46048671502368843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93856"/>
        <c:axId val="329245904"/>
      </c:lineChart>
      <c:catAx>
        <c:axId val="1412938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245904"/>
        <c:crosses val="autoZero"/>
        <c:auto val="1"/>
        <c:lblAlgn val="ctr"/>
        <c:lblOffset val="100"/>
        <c:noMultiLvlLbl val="0"/>
      </c:catAx>
      <c:valAx>
        <c:axId val="32924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12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99886099143267"/>
          <c:y val="0.71836288449555319"/>
          <c:w val="0.74205074135751159"/>
          <c:h val="0.27700750692876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1586446431038E-2"/>
          <c:y val="2.6529865584983697E-2"/>
          <c:w val="0.87530944428491542"/>
          <c:h val="0.84526935438553208"/>
        </c:manualLayout>
      </c:layout>
      <c:lineChart>
        <c:grouping val="standard"/>
        <c:varyColors val="0"/>
        <c:ser>
          <c:idx val="0"/>
          <c:order val="0"/>
          <c:tx>
            <c:strRef>
              <c:f>'G10'!$A$2</c:f>
              <c:strCache>
                <c:ptCount val="1"/>
                <c:pt idx="0">
                  <c:v>Rizikový scenár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'G10'!$B$1:$AZ$1</c:f>
              <c:numCache>
                <c:formatCode>General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'G10'!$B$2:$AZ$2</c:f>
              <c:numCache>
                <c:formatCode>0.0%</c:formatCode>
                <c:ptCount val="51"/>
                <c:pt idx="0">
                  <c:v>5.2742270123862178E-2</c:v>
                </c:pt>
                <c:pt idx="1">
                  <c:v>5.3602777214157293E-2</c:v>
                </c:pt>
                <c:pt idx="2">
                  <c:v>5.445254222985537E-2</c:v>
                </c:pt>
                <c:pt idx="3">
                  <c:v>5.5459936200057215E-2</c:v>
                </c:pt>
                <c:pt idx="4">
                  <c:v>5.6633238934436635E-2</c:v>
                </c:pt>
                <c:pt idx="5">
                  <c:v>5.7720162060806789E-2</c:v>
                </c:pt>
                <c:pt idx="6">
                  <c:v>5.8672662715197145E-2</c:v>
                </c:pt>
                <c:pt idx="7">
                  <c:v>5.9572990488265198E-2</c:v>
                </c:pt>
                <c:pt idx="8">
                  <c:v>6.0634256831076913E-2</c:v>
                </c:pt>
                <c:pt idx="9">
                  <c:v>6.1609390842900846E-2</c:v>
                </c:pt>
                <c:pt idx="10">
                  <c:v>6.2597851167772528E-2</c:v>
                </c:pt>
                <c:pt idx="11">
                  <c:v>6.3514182724772134E-2</c:v>
                </c:pt>
                <c:pt idx="12">
                  <c:v>6.4369254287371586E-2</c:v>
                </c:pt>
                <c:pt idx="13">
                  <c:v>6.5192220768776135E-2</c:v>
                </c:pt>
                <c:pt idx="14">
                  <c:v>6.6017183070108676E-2</c:v>
                </c:pt>
                <c:pt idx="15">
                  <c:v>6.6842257068800287E-2</c:v>
                </c:pt>
                <c:pt idx="16">
                  <c:v>6.7605607603141826E-2</c:v>
                </c:pt>
                <c:pt idx="17">
                  <c:v>6.8313334608056581E-2</c:v>
                </c:pt>
                <c:pt idx="18">
                  <c:v>6.8973744362419417E-2</c:v>
                </c:pt>
                <c:pt idx="19">
                  <c:v>6.9515792239627047E-2</c:v>
                </c:pt>
                <c:pt idx="20">
                  <c:v>7.0079775415363602E-2</c:v>
                </c:pt>
                <c:pt idx="21">
                  <c:v>7.0690388279327748E-2</c:v>
                </c:pt>
                <c:pt idx="22">
                  <c:v>7.1078544976985084E-2</c:v>
                </c:pt>
                <c:pt idx="23">
                  <c:v>7.1734217275587958E-2</c:v>
                </c:pt>
                <c:pt idx="24">
                  <c:v>7.2110855580097222E-2</c:v>
                </c:pt>
                <c:pt idx="25">
                  <c:v>7.2699610790821087E-2</c:v>
                </c:pt>
                <c:pt idx="26">
                  <c:v>7.3100710656096468E-2</c:v>
                </c:pt>
                <c:pt idx="27">
                  <c:v>7.3458590168937077E-2</c:v>
                </c:pt>
                <c:pt idx="28">
                  <c:v>7.3813477992576454E-2</c:v>
                </c:pt>
                <c:pt idx="29">
                  <c:v>7.4230663148015755E-2</c:v>
                </c:pt>
                <c:pt idx="30">
                  <c:v>7.4608434263448514E-2</c:v>
                </c:pt>
                <c:pt idx="31">
                  <c:v>7.4892294258736364E-2</c:v>
                </c:pt>
                <c:pt idx="32">
                  <c:v>7.5228408528477411E-2</c:v>
                </c:pt>
                <c:pt idx="33">
                  <c:v>7.5537825902945749E-2</c:v>
                </c:pt>
                <c:pt idx="34">
                  <c:v>7.5808731869872276E-2</c:v>
                </c:pt>
                <c:pt idx="35">
                  <c:v>7.6122141248171765E-2</c:v>
                </c:pt>
                <c:pt idx="36">
                  <c:v>7.6417903498207471E-2</c:v>
                </c:pt>
                <c:pt idx="37">
                  <c:v>7.6724381817105045E-2</c:v>
                </c:pt>
                <c:pt idx="38">
                  <c:v>7.7003939897242607E-2</c:v>
                </c:pt>
                <c:pt idx="39">
                  <c:v>7.7115015268137549E-2</c:v>
                </c:pt>
                <c:pt idx="40">
                  <c:v>7.7350386638460139E-2</c:v>
                </c:pt>
                <c:pt idx="41">
                  <c:v>7.7556732025243463E-2</c:v>
                </c:pt>
                <c:pt idx="42">
                  <c:v>7.7704602595945693E-2</c:v>
                </c:pt>
                <c:pt idx="43">
                  <c:v>7.7776980780109792E-2</c:v>
                </c:pt>
                <c:pt idx="44">
                  <c:v>7.7864317508236441E-2</c:v>
                </c:pt>
                <c:pt idx="45">
                  <c:v>7.8052501099989374E-2</c:v>
                </c:pt>
                <c:pt idx="46">
                  <c:v>7.8126617764208414E-2</c:v>
                </c:pt>
                <c:pt idx="47">
                  <c:v>7.8065015473829491E-2</c:v>
                </c:pt>
                <c:pt idx="48">
                  <c:v>7.8065128425362035E-2</c:v>
                </c:pt>
                <c:pt idx="49">
                  <c:v>7.8109399455179543E-2</c:v>
                </c:pt>
                <c:pt idx="50">
                  <c:v>7.8156795259257339E-2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'G10'!$A$3</c:f>
              <c:strCache>
                <c:ptCount val="1"/>
                <c:pt idx="0">
                  <c:v>Základný scenár s modelovaním DRC nákladov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'G10'!$B$1:$AZ$1</c:f>
              <c:numCache>
                <c:formatCode>General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'G10'!$B$3:$AZ$3</c:f>
              <c:numCache>
                <c:formatCode>0.0%</c:formatCode>
                <c:ptCount val="51"/>
                <c:pt idx="0">
                  <c:v>5.2742270123862178E-2</c:v>
                </c:pt>
                <c:pt idx="1">
                  <c:v>5.3067773456776393E-2</c:v>
                </c:pt>
                <c:pt idx="2">
                  <c:v>5.3391102271459955E-2</c:v>
                </c:pt>
                <c:pt idx="3">
                  <c:v>5.3816378227482919E-2</c:v>
                </c:pt>
                <c:pt idx="4">
                  <c:v>5.4201521810803809E-2</c:v>
                </c:pt>
                <c:pt idx="5">
                  <c:v>5.4603527900774426E-2</c:v>
                </c:pt>
                <c:pt idx="6">
                  <c:v>5.4994418547528054E-2</c:v>
                </c:pt>
                <c:pt idx="7">
                  <c:v>5.5458031479599733E-2</c:v>
                </c:pt>
                <c:pt idx="8">
                  <c:v>5.5914463276503991E-2</c:v>
                </c:pt>
                <c:pt idx="9">
                  <c:v>5.6298949633555237E-2</c:v>
                </c:pt>
                <c:pt idx="10">
                  <c:v>5.674702861478801E-2</c:v>
                </c:pt>
                <c:pt idx="11">
                  <c:v>5.7116169758739378E-2</c:v>
                </c:pt>
                <c:pt idx="12">
                  <c:v>5.751168845829966E-2</c:v>
                </c:pt>
                <c:pt idx="13">
                  <c:v>5.7930562143074738E-2</c:v>
                </c:pt>
                <c:pt idx="14">
                  <c:v>5.8232539490919409E-2</c:v>
                </c:pt>
                <c:pt idx="15">
                  <c:v>5.862075810689029E-2</c:v>
                </c:pt>
                <c:pt idx="16">
                  <c:v>5.8968023861648802E-2</c:v>
                </c:pt>
                <c:pt idx="17">
                  <c:v>5.9366984456832958E-2</c:v>
                </c:pt>
                <c:pt idx="18">
                  <c:v>5.9607868151747304E-2</c:v>
                </c:pt>
                <c:pt idx="19">
                  <c:v>5.9974254067625923E-2</c:v>
                </c:pt>
                <c:pt idx="20">
                  <c:v>6.0313054652980591E-2</c:v>
                </c:pt>
                <c:pt idx="21">
                  <c:v>6.064486880516172E-2</c:v>
                </c:pt>
                <c:pt idx="22">
                  <c:v>6.0874585018941815E-2</c:v>
                </c:pt>
                <c:pt idx="23">
                  <c:v>6.124823018402327E-2</c:v>
                </c:pt>
                <c:pt idx="24">
                  <c:v>6.1535278019241614E-2</c:v>
                </c:pt>
                <c:pt idx="25">
                  <c:v>6.1833114068005554E-2</c:v>
                </c:pt>
                <c:pt idx="26">
                  <c:v>6.208712917432143E-2</c:v>
                </c:pt>
                <c:pt idx="27">
                  <c:v>6.2347717384894183E-2</c:v>
                </c:pt>
                <c:pt idx="28">
                  <c:v>6.2592634540533598E-2</c:v>
                </c:pt>
                <c:pt idx="29">
                  <c:v>6.2842576335656514E-2</c:v>
                </c:pt>
                <c:pt idx="30">
                  <c:v>6.31478227210482E-2</c:v>
                </c:pt>
                <c:pt idx="31">
                  <c:v>6.3317229822344417E-2</c:v>
                </c:pt>
                <c:pt idx="32">
                  <c:v>6.3525231381941979E-2</c:v>
                </c:pt>
                <c:pt idx="33">
                  <c:v>6.3725764613694863E-2</c:v>
                </c:pt>
                <c:pt idx="34">
                  <c:v>6.3960414736828577E-2</c:v>
                </c:pt>
                <c:pt idx="35">
                  <c:v>6.4141053550502244E-2</c:v>
                </c:pt>
                <c:pt idx="36">
                  <c:v>6.4457566330762467E-2</c:v>
                </c:pt>
                <c:pt idx="37">
                  <c:v>6.4492980137863851E-2</c:v>
                </c:pt>
                <c:pt idx="38">
                  <c:v>6.4700311680143133E-2</c:v>
                </c:pt>
                <c:pt idx="39">
                  <c:v>6.4788118789465401E-2</c:v>
                </c:pt>
                <c:pt idx="40">
                  <c:v>6.4999873452258841E-2</c:v>
                </c:pt>
                <c:pt idx="41">
                  <c:v>6.5098035330798804E-2</c:v>
                </c:pt>
                <c:pt idx="42">
                  <c:v>6.5271087517717777E-2</c:v>
                </c:pt>
                <c:pt idx="43">
                  <c:v>6.5284967104093622E-2</c:v>
                </c:pt>
                <c:pt idx="44">
                  <c:v>6.5386031745687107E-2</c:v>
                </c:pt>
                <c:pt idx="45">
                  <c:v>6.5450288030410558E-2</c:v>
                </c:pt>
                <c:pt idx="46">
                  <c:v>6.5497322393542584E-2</c:v>
                </c:pt>
                <c:pt idx="47">
                  <c:v>6.5435586371019955E-2</c:v>
                </c:pt>
                <c:pt idx="48">
                  <c:v>6.5488500928960941E-2</c:v>
                </c:pt>
                <c:pt idx="49">
                  <c:v>6.5584139240558656E-2</c:v>
                </c:pt>
                <c:pt idx="50">
                  <c:v>6.5387142869102383E-2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'G10'!$A$4</c:f>
              <c:strCache>
                <c:ptCount val="1"/>
                <c:pt idx="0">
                  <c:v>Základný scenár bez modelovania DRC nákladov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'G10'!$B$4:$AZ$4</c:f>
              <c:numCache>
                <c:formatCode>0.0%</c:formatCode>
                <c:ptCount val="51"/>
                <c:pt idx="0">
                  <c:v>5.2742270123862178E-2</c:v>
                </c:pt>
                <c:pt idx="1">
                  <c:v>5.3382467972371353E-2</c:v>
                </c:pt>
                <c:pt idx="2">
                  <c:v>5.3874792250299744E-2</c:v>
                </c:pt>
                <c:pt idx="3">
                  <c:v>5.4279046677143727E-2</c:v>
                </c:pt>
                <c:pt idx="4">
                  <c:v>5.4885273769245811E-2</c:v>
                </c:pt>
                <c:pt idx="5">
                  <c:v>5.5671113914335171E-2</c:v>
                </c:pt>
                <c:pt idx="6">
                  <c:v>5.5972389792746338E-2</c:v>
                </c:pt>
                <c:pt idx="7">
                  <c:v>5.6342389732809285E-2</c:v>
                </c:pt>
                <c:pt idx="8">
                  <c:v>5.688537512366261E-2</c:v>
                </c:pt>
                <c:pt idx="9">
                  <c:v>5.7243485482524725E-2</c:v>
                </c:pt>
                <c:pt idx="10">
                  <c:v>5.7976581322076427E-2</c:v>
                </c:pt>
                <c:pt idx="11">
                  <c:v>5.8306071193243839E-2</c:v>
                </c:pt>
                <c:pt idx="12">
                  <c:v>5.8933433506629038E-2</c:v>
                </c:pt>
                <c:pt idx="13">
                  <c:v>5.9221300761468809E-2</c:v>
                </c:pt>
                <c:pt idx="14">
                  <c:v>5.967822348513567E-2</c:v>
                </c:pt>
                <c:pt idx="15">
                  <c:v>6.0071375064476629E-2</c:v>
                </c:pt>
                <c:pt idx="16">
                  <c:v>6.0588603776998116E-2</c:v>
                </c:pt>
                <c:pt idx="17">
                  <c:v>6.092369963236801E-2</c:v>
                </c:pt>
                <c:pt idx="18">
                  <c:v>6.1511650294661144E-2</c:v>
                </c:pt>
                <c:pt idx="19">
                  <c:v>6.1973025976369077E-2</c:v>
                </c:pt>
                <c:pt idx="20">
                  <c:v>6.2499915257842598E-2</c:v>
                </c:pt>
                <c:pt idx="21">
                  <c:v>6.2616835863993747E-2</c:v>
                </c:pt>
                <c:pt idx="22">
                  <c:v>6.283456084921285E-2</c:v>
                </c:pt>
                <c:pt idx="23">
                  <c:v>6.3678011137613663E-2</c:v>
                </c:pt>
                <c:pt idx="24">
                  <c:v>6.3727150296789936E-2</c:v>
                </c:pt>
                <c:pt idx="25">
                  <c:v>6.4161328834453274E-2</c:v>
                </c:pt>
                <c:pt idx="26">
                  <c:v>6.4749098284477433E-2</c:v>
                </c:pt>
                <c:pt idx="27">
                  <c:v>6.4756546213927554E-2</c:v>
                </c:pt>
                <c:pt idx="28">
                  <c:v>6.5330368832981808E-2</c:v>
                </c:pt>
                <c:pt idx="29">
                  <c:v>6.545416488674996E-2</c:v>
                </c:pt>
                <c:pt idx="30">
                  <c:v>6.5603066138278848E-2</c:v>
                </c:pt>
                <c:pt idx="31">
                  <c:v>6.6128154931321542E-2</c:v>
                </c:pt>
                <c:pt idx="32">
                  <c:v>6.6357042413351622E-2</c:v>
                </c:pt>
                <c:pt idx="33">
                  <c:v>6.676701840661306E-2</c:v>
                </c:pt>
                <c:pt idx="34">
                  <c:v>6.7114161057468605E-2</c:v>
                </c:pt>
                <c:pt idx="35">
                  <c:v>6.7349801072145582E-2</c:v>
                </c:pt>
                <c:pt idx="36">
                  <c:v>6.7914594465712227E-2</c:v>
                </c:pt>
                <c:pt idx="37">
                  <c:v>6.8002707975083135E-2</c:v>
                </c:pt>
                <c:pt idx="38">
                  <c:v>6.8239823014846837E-2</c:v>
                </c:pt>
                <c:pt idx="39">
                  <c:v>6.8289248531496954E-2</c:v>
                </c:pt>
                <c:pt idx="40">
                  <c:v>6.8754143497657086E-2</c:v>
                </c:pt>
                <c:pt idx="41">
                  <c:v>6.932243009066362E-2</c:v>
                </c:pt>
                <c:pt idx="42">
                  <c:v>6.923578075752386E-2</c:v>
                </c:pt>
                <c:pt idx="43">
                  <c:v>6.9084032338691675E-2</c:v>
                </c:pt>
                <c:pt idx="44">
                  <c:v>6.9461340924018941E-2</c:v>
                </c:pt>
                <c:pt idx="45">
                  <c:v>6.9526193402084185E-2</c:v>
                </c:pt>
                <c:pt idx="46">
                  <c:v>6.9459053939890936E-2</c:v>
                </c:pt>
                <c:pt idx="47">
                  <c:v>6.9824115884794091E-2</c:v>
                </c:pt>
                <c:pt idx="48">
                  <c:v>7.0010592118378984E-2</c:v>
                </c:pt>
                <c:pt idx="49">
                  <c:v>7.0195268989221751E-2</c:v>
                </c:pt>
                <c:pt idx="50">
                  <c:v>6.9839600188160905E-2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257672"/>
        <c:axId val="330258064"/>
      </c:lineChart>
      <c:catAx>
        <c:axId val="33025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258064"/>
        <c:crosses val="autoZero"/>
        <c:auto val="1"/>
        <c:lblAlgn val="ctr"/>
        <c:lblOffset val="100"/>
        <c:tickLblSkip val="5"/>
        <c:noMultiLvlLbl val="0"/>
      </c:catAx>
      <c:valAx>
        <c:axId val="330258064"/>
        <c:scaling>
          <c:orientation val="minMax"/>
          <c:max val="9.0000000000000024E-2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25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3351883646123"/>
          <c:y val="4.6891274954267079E-2"/>
          <c:w val="0.65195922878061285"/>
          <c:h val="0.19443219597550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13692038495188"/>
          <c:y val="5.0925925925925923E-2"/>
          <c:w val="0.83005861767279099"/>
          <c:h val="0.80526246719160099"/>
        </c:manualLayout>
      </c:layout>
      <c:lineChart>
        <c:grouping val="standard"/>
        <c:varyColors val="0"/>
        <c:ser>
          <c:idx val="0"/>
          <c:order val="0"/>
          <c:tx>
            <c:strRef>
              <c:f>'G11'!$A$3</c:f>
              <c:strCache>
                <c:ptCount val="1"/>
                <c:pt idx="0">
                  <c:v>Správa (apríl 2016)</c:v>
                </c:pt>
              </c:strCache>
            </c:strRef>
          </c:tx>
          <c:spPr>
            <a:ln w="2222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'G11'!$B$2:$AY$2</c:f>
              <c:numCache>
                <c:formatCode>0</c:formatCode>
                <c:ptCount val="5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General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  <c:pt idx="8" formatCode="General">
                  <c:v>2023</c:v>
                </c:pt>
                <c:pt idx="9" formatCode="General">
                  <c:v>2024</c:v>
                </c:pt>
                <c:pt idx="10" formatCode="General">
                  <c:v>2025</c:v>
                </c:pt>
                <c:pt idx="11" formatCode="General">
                  <c:v>2026</c:v>
                </c:pt>
                <c:pt idx="12" formatCode="General">
                  <c:v>2027</c:v>
                </c:pt>
                <c:pt idx="13" formatCode="General">
                  <c:v>2028</c:v>
                </c:pt>
                <c:pt idx="14" formatCode="General">
                  <c:v>2029</c:v>
                </c:pt>
                <c:pt idx="15" formatCode="General">
                  <c:v>2030</c:v>
                </c:pt>
                <c:pt idx="16" formatCode="General">
                  <c:v>2031</c:v>
                </c:pt>
                <c:pt idx="17" formatCode="General">
                  <c:v>2032</c:v>
                </c:pt>
                <c:pt idx="18" formatCode="General">
                  <c:v>2033</c:v>
                </c:pt>
                <c:pt idx="19" formatCode="General">
                  <c:v>2034</c:v>
                </c:pt>
                <c:pt idx="20" formatCode="General">
                  <c:v>2035</c:v>
                </c:pt>
                <c:pt idx="21" formatCode="General">
                  <c:v>2036</c:v>
                </c:pt>
                <c:pt idx="22" formatCode="General">
                  <c:v>2037</c:v>
                </c:pt>
                <c:pt idx="23" formatCode="General">
                  <c:v>2038</c:v>
                </c:pt>
                <c:pt idx="24" formatCode="General">
                  <c:v>2039</c:v>
                </c:pt>
                <c:pt idx="25" formatCode="General">
                  <c:v>2040</c:v>
                </c:pt>
                <c:pt idx="26" formatCode="General">
                  <c:v>2041</c:v>
                </c:pt>
                <c:pt idx="27" formatCode="General">
                  <c:v>2042</c:v>
                </c:pt>
                <c:pt idx="28" formatCode="General">
                  <c:v>2043</c:v>
                </c:pt>
                <c:pt idx="29" formatCode="General">
                  <c:v>2044</c:v>
                </c:pt>
                <c:pt idx="30" formatCode="General">
                  <c:v>2045</c:v>
                </c:pt>
                <c:pt idx="31" formatCode="General">
                  <c:v>2046</c:v>
                </c:pt>
                <c:pt idx="32" formatCode="General">
                  <c:v>2047</c:v>
                </c:pt>
                <c:pt idx="33" formatCode="General">
                  <c:v>2048</c:v>
                </c:pt>
                <c:pt idx="34" formatCode="General">
                  <c:v>2049</c:v>
                </c:pt>
                <c:pt idx="35" formatCode="General">
                  <c:v>2050</c:v>
                </c:pt>
                <c:pt idx="36" formatCode="General">
                  <c:v>2051</c:v>
                </c:pt>
                <c:pt idx="37" formatCode="General">
                  <c:v>2052</c:v>
                </c:pt>
                <c:pt idx="38" formatCode="General">
                  <c:v>2053</c:v>
                </c:pt>
                <c:pt idx="39" formatCode="General">
                  <c:v>2054</c:v>
                </c:pt>
                <c:pt idx="40" formatCode="General">
                  <c:v>2055</c:v>
                </c:pt>
                <c:pt idx="41" formatCode="General">
                  <c:v>2056</c:v>
                </c:pt>
                <c:pt idx="42" formatCode="General">
                  <c:v>2057</c:v>
                </c:pt>
                <c:pt idx="43" formatCode="General">
                  <c:v>2058</c:v>
                </c:pt>
                <c:pt idx="44" formatCode="General">
                  <c:v>2059</c:v>
                </c:pt>
                <c:pt idx="45" formatCode="General">
                  <c:v>2060</c:v>
                </c:pt>
                <c:pt idx="46" formatCode="General">
                  <c:v>2061</c:v>
                </c:pt>
                <c:pt idx="47" formatCode="General">
                  <c:v>2062</c:v>
                </c:pt>
                <c:pt idx="48" formatCode="General">
                  <c:v>2063</c:v>
                </c:pt>
                <c:pt idx="49" formatCode="General">
                  <c:v>2064</c:v>
                </c:pt>
              </c:numCache>
            </c:numRef>
          </c:cat>
          <c:val>
            <c:numRef>
              <c:f>'G11'!$B$3:$AY$3</c:f>
              <c:numCache>
                <c:formatCode>#,##0.00</c:formatCode>
                <c:ptCount val="50"/>
                <c:pt idx="0">
                  <c:v>0.16595804775339026</c:v>
                </c:pt>
                <c:pt idx="1">
                  <c:v>0.16425469663026232</c:v>
                </c:pt>
                <c:pt idx="2">
                  <c:v>0.15661086355586032</c:v>
                </c:pt>
                <c:pt idx="3">
                  <c:v>0.14741269240756824</c:v>
                </c:pt>
                <c:pt idx="4">
                  <c:v>0.13831382422084962</c:v>
                </c:pt>
                <c:pt idx="5">
                  <c:v>0.13082680443034198</c:v>
                </c:pt>
                <c:pt idx="6">
                  <c:v>0.12443473936709395</c:v>
                </c:pt>
                <c:pt idx="7">
                  <c:v>0.11819667780096947</c:v>
                </c:pt>
                <c:pt idx="8">
                  <c:v>0.11215492196151584</c:v>
                </c:pt>
                <c:pt idx="9">
                  <c:v>0.10652393431703328</c:v>
                </c:pt>
                <c:pt idx="10">
                  <c:v>0.10133560829096715</c:v>
                </c:pt>
                <c:pt idx="11">
                  <c:v>9.6570306419892948E-2</c:v>
                </c:pt>
                <c:pt idx="12">
                  <c:v>9.2199023183037368E-2</c:v>
                </c:pt>
                <c:pt idx="13">
                  <c:v>8.8193771366322948E-2</c:v>
                </c:pt>
                <c:pt idx="14">
                  <c:v>8.4506469300426157E-2</c:v>
                </c:pt>
                <c:pt idx="15">
                  <c:v>8.1009395618764773E-2</c:v>
                </c:pt>
                <c:pt idx="16">
                  <c:v>7.7801079607556362E-2</c:v>
                </c:pt>
                <c:pt idx="17">
                  <c:v>7.489123871219916E-2</c:v>
                </c:pt>
                <c:pt idx="18">
                  <c:v>7.2283594782505206E-2</c:v>
                </c:pt>
                <c:pt idx="19">
                  <c:v>6.9910372239603225E-2</c:v>
                </c:pt>
                <c:pt idx="20">
                  <c:v>6.7751698334350158E-2</c:v>
                </c:pt>
                <c:pt idx="21">
                  <c:v>6.5726679077248357E-2</c:v>
                </c:pt>
                <c:pt idx="22">
                  <c:v>6.3828026985459571E-2</c:v>
                </c:pt>
                <c:pt idx="23">
                  <c:v>6.1969490924911032E-2</c:v>
                </c:pt>
                <c:pt idx="24">
                  <c:v>6.022345317484544E-2</c:v>
                </c:pt>
                <c:pt idx="25">
                  <c:v>5.8577398125635179E-2</c:v>
                </c:pt>
                <c:pt idx="26">
                  <c:v>3.5332328661419075E-2</c:v>
                </c:pt>
                <c:pt idx="27">
                  <c:v>6.2391994082853812E-3</c:v>
                </c:pt>
                <c:pt idx="28">
                  <c:v>6.2391994082853803E-3</c:v>
                </c:pt>
                <c:pt idx="29">
                  <c:v>6.2391994082853803E-3</c:v>
                </c:pt>
                <c:pt idx="30">
                  <c:v>6.2391994082853794E-3</c:v>
                </c:pt>
                <c:pt idx="31">
                  <c:v>6.2391994082853786E-3</c:v>
                </c:pt>
                <c:pt idx="32">
                  <c:v>6.2391994082853777E-3</c:v>
                </c:pt>
                <c:pt idx="33">
                  <c:v>6.2391994082853777E-3</c:v>
                </c:pt>
                <c:pt idx="34">
                  <c:v>6.2391994082853768E-3</c:v>
                </c:pt>
                <c:pt idx="35">
                  <c:v>6.2391994082853768E-3</c:v>
                </c:pt>
                <c:pt idx="36">
                  <c:v>6.2391994082853768E-3</c:v>
                </c:pt>
                <c:pt idx="37">
                  <c:v>6.2391994082853768E-3</c:v>
                </c:pt>
                <c:pt idx="38">
                  <c:v>6.2391994082853768E-3</c:v>
                </c:pt>
                <c:pt idx="39">
                  <c:v>6.2391994082853768E-3</c:v>
                </c:pt>
                <c:pt idx="40">
                  <c:v>6.2391994082853768E-3</c:v>
                </c:pt>
                <c:pt idx="41">
                  <c:v>6.2391994082853768E-3</c:v>
                </c:pt>
                <c:pt idx="42">
                  <c:v>6.2391994082853768E-3</c:v>
                </c:pt>
                <c:pt idx="43">
                  <c:v>6.2391994082853768E-3</c:v>
                </c:pt>
                <c:pt idx="44">
                  <c:v>6.2391994082853768E-3</c:v>
                </c:pt>
                <c:pt idx="45">
                  <c:v>6.239199408285376E-3</c:v>
                </c:pt>
                <c:pt idx="46">
                  <c:v>6.239199408285376E-3</c:v>
                </c:pt>
                <c:pt idx="47">
                  <c:v>6.239199408285376E-3</c:v>
                </c:pt>
                <c:pt idx="48">
                  <c:v>6.2391994082853768E-3</c:v>
                </c:pt>
                <c:pt idx="49">
                  <c:v>6.2391994082853768E-3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'G11'!$A$4</c:f>
              <c:strCache>
                <c:ptCount val="1"/>
                <c:pt idx="0">
                  <c:v>Správa (apríl 2015)</c:v>
                </c:pt>
              </c:strCache>
            </c:strRef>
          </c:tx>
          <c:spPr>
            <a:ln w="22225" cap="rnd">
              <a:solidFill>
                <a:srgbClr val="58595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'G11'!$B$2:$AY$2</c:f>
              <c:numCache>
                <c:formatCode>0</c:formatCode>
                <c:ptCount val="5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General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  <c:pt idx="8" formatCode="General">
                  <c:v>2023</c:v>
                </c:pt>
                <c:pt idx="9" formatCode="General">
                  <c:v>2024</c:v>
                </c:pt>
                <c:pt idx="10" formatCode="General">
                  <c:v>2025</c:v>
                </c:pt>
                <c:pt idx="11" formatCode="General">
                  <c:v>2026</c:v>
                </c:pt>
                <c:pt idx="12" formatCode="General">
                  <c:v>2027</c:v>
                </c:pt>
                <c:pt idx="13" formatCode="General">
                  <c:v>2028</c:v>
                </c:pt>
                <c:pt idx="14" formatCode="General">
                  <c:v>2029</c:v>
                </c:pt>
                <c:pt idx="15" formatCode="General">
                  <c:v>2030</c:v>
                </c:pt>
                <c:pt idx="16" formatCode="General">
                  <c:v>2031</c:v>
                </c:pt>
                <c:pt idx="17" formatCode="General">
                  <c:v>2032</c:v>
                </c:pt>
                <c:pt idx="18" formatCode="General">
                  <c:v>2033</c:v>
                </c:pt>
                <c:pt idx="19" formatCode="General">
                  <c:v>2034</c:v>
                </c:pt>
                <c:pt idx="20" formatCode="General">
                  <c:v>2035</c:v>
                </c:pt>
                <c:pt idx="21" formatCode="General">
                  <c:v>2036</c:v>
                </c:pt>
                <c:pt idx="22" formatCode="General">
                  <c:v>2037</c:v>
                </c:pt>
                <c:pt idx="23" formatCode="General">
                  <c:v>2038</c:v>
                </c:pt>
                <c:pt idx="24" formatCode="General">
                  <c:v>2039</c:v>
                </c:pt>
                <c:pt idx="25" formatCode="General">
                  <c:v>2040</c:v>
                </c:pt>
                <c:pt idx="26" formatCode="General">
                  <c:v>2041</c:v>
                </c:pt>
                <c:pt idx="27" formatCode="General">
                  <c:v>2042</c:v>
                </c:pt>
                <c:pt idx="28" formatCode="General">
                  <c:v>2043</c:v>
                </c:pt>
                <c:pt idx="29" formatCode="General">
                  <c:v>2044</c:v>
                </c:pt>
                <c:pt idx="30" formatCode="General">
                  <c:v>2045</c:v>
                </c:pt>
                <c:pt idx="31" formatCode="General">
                  <c:v>2046</c:v>
                </c:pt>
                <c:pt idx="32" formatCode="General">
                  <c:v>2047</c:v>
                </c:pt>
                <c:pt idx="33" formatCode="General">
                  <c:v>2048</c:v>
                </c:pt>
                <c:pt idx="34" formatCode="General">
                  <c:v>2049</c:v>
                </c:pt>
                <c:pt idx="35" formatCode="General">
                  <c:v>2050</c:v>
                </c:pt>
                <c:pt idx="36" formatCode="General">
                  <c:v>2051</c:v>
                </c:pt>
                <c:pt idx="37" formatCode="General">
                  <c:v>2052</c:v>
                </c:pt>
                <c:pt idx="38" formatCode="General">
                  <c:v>2053</c:v>
                </c:pt>
                <c:pt idx="39" formatCode="General">
                  <c:v>2054</c:v>
                </c:pt>
                <c:pt idx="40" formatCode="General">
                  <c:v>2055</c:v>
                </c:pt>
                <c:pt idx="41" formatCode="General">
                  <c:v>2056</c:v>
                </c:pt>
                <c:pt idx="42" formatCode="General">
                  <c:v>2057</c:v>
                </c:pt>
                <c:pt idx="43" formatCode="General">
                  <c:v>2058</c:v>
                </c:pt>
                <c:pt idx="44" formatCode="General">
                  <c:v>2059</c:v>
                </c:pt>
                <c:pt idx="45" formatCode="General">
                  <c:v>2060</c:v>
                </c:pt>
                <c:pt idx="46" formatCode="General">
                  <c:v>2061</c:v>
                </c:pt>
                <c:pt idx="47" formatCode="General">
                  <c:v>2062</c:v>
                </c:pt>
                <c:pt idx="48" formatCode="General">
                  <c:v>2063</c:v>
                </c:pt>
                <c:pt idx="49" formatCode="General">
                  <c:v>2064</c:v>
                </c:pt>
              </c:numCache>
            </c:numRef>
          </c:cat>
          <c:val>
            <c:numRef>
              <c:f>'G11'!$B$4:$AY$4</c:f>
              <c:numCache>
                <c:formatCode>#,##0.00</c:formatCode>
                <c:ptCount val="50"/>
                <c:pt idx="0">
                  <c:v>0.17070352240138642</c:v>
                </c:pt>
                <c:pt idx="1">
                  <c:v>0.16303102839091876</c:v>
                </c:pt>
                <c:pt idx="2">
                  <c:v>0.15519202861263981</c:v>
                </c:pt>
                <c:pt idx="3">
                  <c:v>0.14693738668382517</c:v>
                </c:pt>
                <c:pt idx="4">
                  <c:v>0.14124506639221338</c:v>
                </c:pt>
                <c:pt idx="5">
                  <c:v>0.13569886491109409</c:v>
                </c:pt>
                <c:pt idx="6">
                  <c:v>0.13030256206632251</c:v>
                </c:pt>
                <c:pt idx="7">
                  <c:v>0.12503981589054422</c:v>
                </c:pt>
                <c:pt idx="8">
                  <c:v>0.11991202345263192</c:v>
                </c:pt>
                <c:pt idx="9">
                  <c:v>0.1145323809243471</c:v>
                </c:pt>
                <c:pt idx="10">
                  <c:v>0.10938232061381621</c:v>
                </c:pt>
                <c:pt idx="11">
                  <c:v>0.104519342853844</c:v>
                </c:pt>
                <c:pt idx="12">
                  <c:v>9.9925178557181402E-2</c:v>
                </c:pt>
                <c:pt idx="13">
                  <c:v>9.5636525752182178E-2</c:v>
                </c:pt>
                <c:pt idx="14">
                  <c:v>9.1594262802843288E-2</c:v>
                </c:pt>
                <c:pt idx="15">
                  <c:v>8.7834730340287798E-2</c:v>
                </c:pt>
                <c:pt idx="16">
                  <c:v>8.4416384183890497E-2</c:v>
                </c:pt>
                <c:pt idx="17">
                  <c:v>8.130110858600606E-2</c:v>
                </c:pt>
                <c:pt idx="18">
                  <c:v>7.850222360970989E-2</c:v>
                </c:pt>
                <c:pt idx="19">
                  <c:v>7.6004190612944847E-2</c:v>
                </c:pt>
                <c:pt idx="20">
                  <c:v>7.3673417508072631E-2</c:v>
                </c:pt>
                <c:pt idx="21">
                  <c:v>7.1454679168498708E-2</c:v>
                </c:pt>
                <c:pt idx="22">
                  <c:v>6.9352130217812363E-2</c:v>
                </c:pt>
                <c:pt idx="23">
                  <c:v>6.7369914993104116E-2</c:v>
                </c:pt>
                <c:pt idx="24">
                  <c:v>6.5470577101124028E-2</c:v>
                </c:pt>
                <c:pt idx="25">
                  <c:v>6.392026837681998E-2</c:v>
                </c:pt>
                <c:pt idx="26">
                  <c:v>3.8631362989405039E-2</c:v>
                </c:pt>
                <c:pt idx="27">
                  <c:v>6.8217631341107613E-3</c:v>
                </c:pt>
                <c:pt idx="28">
                  <c:v>6.8217631341107613E-3</c:v>
                </c:pt>
                <c:pt idx="29">
                  <c:v>6.8217631341107613E-3</c:v>
                </c:pt>
                <c:pt idx="30">
                  <c:v>6.8217631341107631E-3</c:v>
                </c:pt>
                <c:pt idx="31">
                  <c:v>6.8217631341107631E-3</c:v>
                </c:pt>
                <c:pt idx="32">
                  <c:v>6.8217631341107631E-3</c:v>
                </c:pt>
                <c:pt idx="33">
                  <c:v>6.8217631341107631E-3</c:v>
                </c:pt>
                <c:pt idx="34">
                  <c:v>6.8217631341107631E-3</c:v>
                </c:pt>
                <c:pt idx="35">
                  <c:v>6.8217631341107631E-3</c:v>
                </c:pt>
                <c:pt idx="36">
                  <c:v>6.8217631341107631E-3</c:v>
                </c:pt>
                <c:pt idx="37">
                  <c:v>6.8217631341107631E-3</c:v>
                </c:pt>
                <c:pt idx="38">
                  <c:v>6.8217631341107613E-3</c:v>
                </c:pt>
                <c:pt idx="39">
                  <c:v>6.8217631341107631E-3</c:v>
                </c:pt>
                <c:pt idx="40">
                  <c:v>6.8217631341107631E-3</c:v>
                </c:pt>
                <c:pt idx="41">
                  <c:v>6.8217631341107631E-3</c:v>
                </c:pt>
                <c:pt idx="42">
                  <c:v>6.8217631341107631E-3</c:v>
                </c:pt>
                <c:pt idx="43">
                  <c:v>6.8217631341107631E-3</c:v>
                </c:pt>
                <c:pt idx="44">
                  <c:v>6.8217631341107631E-3</c:v>
                </c:pt>
                <c:pt idx="45">
                  <c:v>6.8217631341107631E-3</c:v>
                </c:pt>
                <c:pt idx="46">
                  <c:v>6.8217631341107613E-3</c:v>
                </c:pt>
                <c:pt idx="47">
                  <c:v>6.8217631341107613E-3</c:v>
                </c:pt>
                <c:pt idx="48">
                  <c:v>6.8217631341107631E-3</c:v>
                </c:pt>
                <c:pt idx="49">
                  <c:v>6.8217631341107613E-3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689424"/>
        <c:axId val="329689816"/>
      </c:lineChart>
      <c:catAx>
        <c:axId val="329689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689816"/>
        <c:crosses val="autoZero"/>
        <c:auto val="1"/>
        <c:lblAlgn val="ctr"/>
        <c:lblOffset val="100"/>
        <c:noMultiLvlLbl val="0"/>
      </c:catAx>
      <c:valAx>
        <c:axId val="32968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68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911023622047243"/>
          <c:y val="7.060075823855351E-2"/>
          <c:w val="0.44948704107022081"/>
          <c:h val="0.15046515018955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13692038495188"/>
          <c:y val="5.0925925925925923E-2"/>
          <c:w val="0.83005861767279099"/>
          <c:h val="0.80526246719160099"/>
        </c:manualLayout>
      </c:layout>
      <c:lineChart>
        <c:grouping val="standard"/>
        <c:varyColors val="0"/>
        <c:ser>
          <c:idx val="0"/>
          <c:order val="0"/>
          <c:tx>
            <c:strRef>
              <c:f>'G12'!$A$3</c:f>
              <c:strCache>
                <c:ptCount val="1"/>
                <c:pt idx="0">
                  <c:v>Príjmy (apríl 2016)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'G12'!$B$2:$EG$2</c:f>
              <c:numCache>
                <c:formatCode>0</c:formatCode>
                <c:ptCount val="1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General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  <c:pt idx="8" formatCode="General">
                  <c:v>2023</c:v>
                </c:pt>
                <c:pt idx="9" formatCode="General">
                  <c:v>2024</c:v>
                </c:pt>
                <c:pt idx="10" formatCode="General">
                  <c:v>2025</c:v>
                </c:pt>
                <c:pt idx="11" formatCode="General">
                  <c:v>2026</c:v>
                </c:pt>
                <c:pt idx="12" formatCode="General">
                  <c:v>2027</c:v>
                </c:pt>
                <c:pt idx="13" formatCode="General">
                  <c:v>2028</c:v>
                </c:pt>
                <c:pt idx="14" formatCode="General">
                  <c:v>2029</c:v>
                </c:pt>
                <c:pt idx="15" formatCode="General">
                  <c:v>2030</c:v>
                </c:pt>
                <c:pt idx="16" formatCode="General">
                  <c:v>2031</c:v>
                </c:pt>
                <c:pt idx="17" formatCode="General">
                  <c:v>2032</c:v>
                </c:pt>
                <c:pt idx="18" formatCode="General">
                  <c:v>2033</c:v>
                </c:pt>
                <c:pt idx="19" formatCode="General">
                  <c:v>2034</c:v>
                </c:pt>
                <c:pt idx="20" formatCode="General">
                  <c:v>2035</c:v>
                </c:pt>
                <c:pt idx="21" formatCode="General">
                  <c:v>2036</c:v>
                </c:pt>
                <c:pt idx="22" formatCode="General">
                  <c:v>2037</c:v>
                </c:pt>
                <c:pt idx="23" formatCode="General">
                  <c:v>2038</c:v>
                </c:pt>
                <c:pt idx="24" formatCode="General">
                  <c:v>2039</c:v>
                </c:pt>
                <c:pt idx="25" formatCode="General">
                  <c:v>2040</c:v>
                </c:pt>
                <c:pt idx="26" formatCode="General">
                  <c:v>2041</c:v>
                </c:pt>
                <c:pt idx="27" formatCode="General">
                  <c:v>2042</c:v>
                </c:pt>
                <c:pt idx="28" formatCode="General">
                  <c:v>2043</c:v>
                </c:pt>
                <c:pt idx="29" formatCode="General">
                  <c:v>2044</c:v>
                </c:pt>
                <c:pt idx="30" formatCode="General">
                  <c:v>2045</c:v>
                </c:pt>
                <c:pt idx="31" formatCode="General">
                  <c:v>2046</c:v>
                </c:pt>
                <c:pt idx="32" formatCode="General">
                  <c:v>2047</c:v>
                </c:pt>
                <c:pt idx="33" formatCode="General">
                  <c:v>2048</c:v>
                </c:pt>
                <c:pt idx="34" formatCode="General">
                  <c:v>2049</c:v>
                </c:pt>
                <c:pt idx="35" formatCode="General">
                  <c:v>2050</c:v>
                </c:pt>
                <c:pt idx="36" formatCode="General">
                  <c:v>2051</c:v>
                </c:pt>
                <c:pt idx="37" formatCode="General">
                  <c:v>2052</c:v>
                </c:pt>
                <c:pt idx="38" formatCode="General">
                  <c:v>2053</c:v>
                </c:pt>
                <c:pt idx="39" formatCode="General">
                  <c:v>2054</c:v>
                </c:pt>
                <c:pt idx="40" formatCode="General">
                  <c:v>2055</c:v>
                </c:pt>
                <c:pt idx="41" formatCode="General">
                  <c:v>2056</c:v>
                </c:pt>
                <c:pt idx="42" formatCode="General">
                  <c:v>2057</c:v>
                </c:pt>
                <c:pt idx="43" formatCode="General">
                  <c:v>2058</c:v>
                </c:pt>
                <c:pt idx="44" formatCode="General">
                  <c:v>2059</c:v>
                </c:pt>
                <c:pt idx="45" formatCode="General">
                  <c:v>2060</c:v>
                </c:pt>
                <c:pt idx="46" formatCode="General">
                  <c:v>2061</c:v>
                </c:pt>
                <c:pt idx="47" formatCode="General">
                  <c:v>2062</c:v>
                </c:pt>
                <c:pt idx="48" formatCode="General">
                  <c:v>2063</c:v>
                </c:pt>
                <c:pt idx="49" formatCode="General">
                  <c:v>2064</c:v>
                </c:pt>
                <c:pt idx="50" formatCode="General">
                  <c:v>2065</c:v>
                </c:pt>
                <c:pt idx="51" formatCode="General">
                  <c:v>2066</c:v>
                </c:pt>
                <c:pt idx="52" formatCode="General">
                  <c:v>2067</c:v>
                </c:pt>
                <c:pt idx="53" formatCode="General">
                  <c:v>2068</c:v>
                </c:pt>
                <c:pt idx="54" formatCode="General">
                  <c:v>2069</c:v>
                </c:pt>
                <c:pt idx="55" formatCode="General">
                  <c:v>2070</c:v>
                </c:pt>
                <c:pt idx="56" formatCode="General">
                  <c:v>2071</c:v>
                </c:pt>
                <c:pt idx="57" formatCode="General">
                  <c:v>2072</c:v>
                </c:pt>
                <c:pt idx="58" formatCode="General">
                  <c:v>2073</c:v>
                </c:pt>
                <c:pt idx="59" formatCode="General">
                  <c:v>2074</c:v>
                </c:pt>
                <c:pt idx="60" formatCode="General">
                  <c:v>2075</c:v>
                </c:pt>
                <c:pt idx="61" formatCode="General">
                  <c:v>2076</c:v>
                </c:pt>
                <c:pt idx="62" formatCode="General">
                  <c:v>2077</c:v>
                </c:pt>
                <c:pt idx="63" formatCode="General">
                  <c:v>2078</c:v>
                </c:pt>
                <c:pt idx="64" formatCode="General">
                  <c:v>2079</c:v>
                </c:pt>
                <c:pt idx="65" formatCode="General">
                  <c:v>2080</c:v>
                </c:pt>
                <c:pt idx="66" formatCode="General">
                  <c:v>2081</c:v>
                </c:pt>
                <c:pt idx="67" formatCode="General">
                  <c:v>2082</c:v>
                </c:pt>
                <c:pt idx="68" formatCode="General">
                  <c:v>2083</c:v>
                </c:pt>
                <c:pt idx="69" formatCode="General">
                  <c:v>2084</c:v>
                </c:pt>
                <c:pt idx="70" formatCode="General">
                  <c:v>2085</c:v>
                </c:pt>
                <c:pt idx="71" formatCode="General">
                  <c:v>2086</c:v>
                </c:pt>
                <c:pt idx="72" formatCode="General">
                  <c:v>2087</c:v>
                </c:pt>
                <c:pt idx="73" formatCode="General">
                  <c:v>2088</c:v>
                </c:pt>
                <c:pt idx="74" formatCode="General">
                  <c:v>2089</c:v>
                </c:pt>
                <c:pt idx="75" formatCode="General">
                  <c:v>2090</c:v>
                </c:pt>
                <c:pt idx="76" formatCode="General">
                  <c:v>2091</c:v>
                </c:pt>
                <c:pt idx="77" formatCode="General">
                  <c:v>2092</c:v>
                </c:pt>
                <c:pt idx="78" formatCode="General">
                  <c:v>2093</c:v>
                </c:pt>
                <c:pt idx="79" formatCode="General">
                  <c:v>2094</c:v>
                </c:pt>
                <c:pt idx="80" formatCode="General">
                  <c:v>2095</c:v>
                </c:pt>
                <c:pt idx="81" formatCode="General">
                  <c:v>2096</c:v>
                </c:pt>
                <c:pt idx="82" formatCode="General">
                  <c:v>2097</c:v>
                </c:pt>
                <c:pt idx="83" formatCode="General">
                  <c:v>2098</c:v>
                </c:pt>
                <c:pt idx="84" formatCode="General">
                  <c:v>2099</c:v>
                </c:pt>
                <c:pt idx="85" formatCode="General">
                  <c:v>2100</c:v>
                </c:pt>
                <c:pt idx="86" formatCode="General">
                  <c:v>2101</c:v>
                </c:pt>
                <c:pt idx="87" formatCode="General">
                  <c:v>2102</c:v>
                </c:pt>
                <c:pt idx="88" formatCode="General">
                  <c:v>2103</c:v>
                </c:pt>
                <c:pt idx="89" formatCode="General">
                  <c:v>2104</c:v>
                </c:pt>
                <c:pt idx="90" formatCode="General">
                  <c:v>2105</c:v>
                </c:pt>
                <c:pt idx="91" formatCode="General">
                  <c:v>2106</c:v>
                </c:pt>
                <c:pt idx="92" formatCode="General">
                  <c:v>2107</c:v>
                </c:pt>
                <c:pt idx="93" formatCode="General">
                  <c:v>2108</c:v>
                </c:pt>
                <c:pt idx="94" formatCode="General">
                  <c:v>2109</c:v>
                </c:pt>
                <c:pt idx="95" formatCode="General">
                  <c:v>2110</c:v>
                </c:pt>
                <c:pt idx="96" formatCode="General">
                  <c:v>2111</c:v>
                </c:pt>
                <c:pt idx="97" formatCode="General">
                  <c:v>2112</c:v>
                </c:pt>
                <c:pt idx="98" formatCode="General">
                  <c:v>2113</c:v>
                </c:pt>
                <c:pt idx="99" formatCode="General">
                  <c:v>2114</c:v>
                </c:pt>
                <c:pt idx="100" formatCode="General">
                  <c:v>2115</c:v>
                </c:pt>
                <c:pt idx="101" formatCode="General">
                  <c:v>2116</c:v>
                </c:pt>
                <c:pt idx="102" formatCode="General">
                  <c:v>2117</c:v>
                </c:pt>
                <c:pt idx="103" formatCode="General">
                  <c:v>2118</c:v>
                </c:pt>
                <c:pt idx="104" formatCode="General">
                  <c:v>2119</c:v>
                </c:pt>
                <c:pt idx="105" formatCode="General">
                  <c:v>2120</c:v>
                </c:pt>
                <c:pt idx="106" formatCode="General">
                  <c:v>2121</c:v>
                </c:pt>
                <c:pt idx="107" formatCode="General">
                  <c:v>2122</c:v>
                </c:pt>
                <c:pt idx="108" formatCode="General">
                  <c:v>2123</c:v>
                </c:pt>
                <c:pt idx="109" formatCode="General">
                  <c:v>2124</c:v>
                </c:pt>
                <c:pt idx="110" formatCode="General">
                  <c:v>2125</c:v>
                </c:pt>
                <c:pt idx="111" formatCode="General">
                  <c:v>2126</c:v>
                </c:pt>
                <c:pt idx="112" formatCode="General">
                  <c:v>2127</c:v>
                </c:pt>
                <c:pt idx="113" formatCode="General">
                  <c:v>2128</c:v>
                </c:pt>
                <c:pt idx="114" formatCode="General">
                  <c:v>2129</c:v>
                </c:pt>
                <c:pt idx="115" formatCode="General">
                  <c:v>2130</c:v>
                </c:pt>
                <c:pt idx="116" formatCode="General">
                  <c:v>2131</c:v>
                </c:pt>
                <c:pt idx="117" formatCode="General">
                  <c:v>2132</c:v>
                </c:pt>
                <c:pt idx="118" formatCode="General">
                  <c:v>2133</c:v>
                </c:pt>
                <c:pt idx="119" formatCode="General">
                  <c:v>2134</c:v>
                </c:pt>
                <c:pt idx="120" formatCode="General">
                  <c:v>2135</c:v>
                </c:pt>
                <c:pt idx="121" formatCode="General">
                  <c:v>2136</c:v>
                </c:pt>
                <c:pt idx="122" formatCode="General">
                  <c:v>2137</c:v>
                </c:pt>
                <c:pt idx="123" formatCode="General">
                  <c:v>2138</c:v>
                </c:pt>
                <c:pt idx="124" formatCode="General">
                  <c:v>2139</c:v>
                </c:pt>
                <c:pt idx="125" formatCode="General">
                  <c:v>2140</c:v>
                </c:pt>
                <c:pt idx="126" formatCode="General">
                  <c:v>2141</c:v>
                </c:pt>
                <c:pt idx="127" formatCode="General">
                  <c:v>2142</c:v>
                </c:pt>
                <c:pt idx="128" formatCode="General">
                  <c:v>2143</c:v>
                </c:pt>
                <c:pt idx="129" formatCode="General">
                  <c:v>2144</c:v>
                </c:pt>
                <c:pt idx="130" formatCode="General">
                  <c:v>2145</c:v>
                </c:pt>
                <c:pt idx="131" formatCode="General">
                  <c:v>2146</c:v>
                </c:pt>
                <c:pt idx="132" formatCode="General">
                  <c:v>2147</c:v>
                </c:pt>
                <c:pt idx="133" formatCode="General">
                  <c:v>2148</c:v>
                </c:pt>
                <c:pt idx="134" formatCode="General">
                  <c:v>2149</c:v>
                </c:pt>
                <c:pt idx="135" formatCode="General">
                  <c:v>2150</c:v>
                </c:pt>
              </c:numCache>
            </c:numRef>
          </c:cat>
          <c:val>
            <c:numRef>
              <c:f>'G12'!$B$3:$EG$3</c:f>
              <c:numCache>
                <c:formatCode>#,##0.00</c:formatCode>
                <c:ptCount val="136"/>
                <c:pt idx="0">
                  <c:v>0.16303729713211845</c:v>
                </c:pt>
                <c:pt idx="1">
                  <c:v>0.15893552111802794</c:v>
                </c:pt>
                <c:pt idx="2">
                  <c:v>0.16216688784294003</c:v>
                </c:pt>
                <c:pt idx="3">
                  <c:v>0.17797267857394433</c:v>
                </c:pt>
                <c:pt idx="4">
                  <c:v>0.19183498434007465</c:v>
                </c:pt>
                <c:pt idx="5">
                  <c:v>0.19538770403979561</c:v>
                </c:pt>
                <c:pt idx="6">
                  <c:v>0.19619954591118044</c:v>
                </c:pt>
                <c:pt idx="7">
                  <c:v>0.19070834532589026</c:v>
                </c:pt>
                <c:pt idx="8">
                  <c:v>0.18366280342868149</c:v>
                </c:pt>
                <c:pt idx="9">
                  <c:v>0.18039848628568084</c:v>
                </c:pt>
                <c:pt idx="10">
                  <c:v>0.15793414667725197</c:v>
                </c:pt>
                <c:pt idx="11">
                  <c:v>0.13605306086046959</c:v>
                </c:pt>
                <c:pt idx="12">
                  <c:v>0.13161653790611544</c:v>
                </c:pt>
                <c:pt idx="13">
                  <c:v>0.13006839237415529</c:v>
                </c:pt>
                <c:pt idx="14">
                  <c:v>0.12747944994240473</c:v>
                </c:pt>
                <c:pt idx="15">
                  <c:v>0.12517050143029504</c:v>
                </c:pt>
                <c:pt idx="16">
                  <c:v>0.12188991118286381</c:v>
                </c:pt>
                <c:pt idx="17">
                  <c:v>0.1211012401084427</c:v>
                </c:pt>
                <c:pt idx="18">
                  <c:v>0.11919323642020493</c:v>
                </c:pt>
                <c:pt idx="19">
                  <c:v>0.11736776471186232</c:v>
                </c:pt>
                <c:pt idx="20">
                  <c:v>0.11450716465070568</c:v>
                </c:pt>
                <c:pt idx="21">
                  <c:v>0.11400118837014753</c:v>
                </c:pt>
                <c:pt idx="22">
                  <c:v>0.11244446054797892</c:v>
                </c:pt>
                <c:pt idx="23">
                  <c:v>0.11094763566557064</c:v>
                </c:pt>
                <c:pt idx="24">
                  <c:v>0.10843692765137618</c:v>
                </c:pt>
                <c:pt idx="25">
                  <c:v>9.3595174004722712E-2</c:v>
                </c:pt>
                <c:pt idx="26">
                  <c:v>7.8095201721958177E-2</c:v>
                </c:pt>
                <c:pt idx="27">
                  <c:v>7.7190004193792724E-2</c:v>
                </c:pt>
                <c:pt idx="28">
                  <c:v>7.5371406301328839E-2</c:v>
                </c:pt>
                <c:pt idx="29">
                  <c:v>7.5511689458894776E-2</c:v>
                </c:pt>
                <c:pt idx="30">
                  <c:v>3.6892540428909215E-2</c:v>
                </c:pt>
                <c:pt idx="31">
                  <c:v>2.7042375437318127E-2</c:v>
                </c:pt>
                <c:pt idx="32">
                  <c:v>2.586438556530023E-2</c:v>
                </c:pt>
                <c:pt idx="33">
                  <c:v>2.6533853751413872E-2</c:v>
                </c:pt>
                <c:pt idx="34">
                  <c:v>2.6289356050073591E-2</c:v>
                </c:pt>
                <c:pt idx="35">
                  <c:v>2.6050023909786064E-2</c:v>
                </c:pt>
                <c:pt idx="36">
                  <c:v>2.492918673011333E-2</c:v>
                </c:pt>
                <c:pt idx="37">
                  <c:v>2.5584273940779285E-2</c:v>
                </c:pt>
                <c:pt idx="38">
                  <c:v>2.5355697422531038E-2</c:v>
                </c:pt>
                <c:pt idx="39">
                  <c:v>2.5126146182318326E-2</c:v>
                </c:pt>
                <c:pt idx="40">
                  <c:v>2.4895646494501895E-2</c:v>
                </c:pt>
                <c:pt idx="41">
                  <c:v>2.4663709873728321E-2</c:v>
                </c:pt>
                <c:pt idx="42">
                  <c:v>1.2321993475407394E-2</c:v>
                </c:pt>
                <c:pt idx="43">
                  <c:v>2.1222316342961383E-4</c:v>
                </c:pt>
                <c:pt idx="44">
                  <c:v>2.1013756535088205E-4</c:v>
                </c:pt>
                <c:pt idx="45">
                  <c:v>2.0801517072485887E-4</c:v>
                </c:pt>
                <c:pt idx="46">
                  <c:v>2.0591421233724012E-4</c:v>
                </c:pt>
                <c:pt idx="47">
                  <c:v>2.0383447368148571E-4</c:v>
                </c:pt>
                <c:pt idx="48">
                  <c:v>2.0177574043777716E-4</c:v>
                </c:pt>
                <c:pt idx="49">
                  <c:v>1.9973780045093141E-4</c:v>
                </c:pt>
                <c:pt idx="50">
                  <c:v>1.9772044370853798E-4</c:v>
                </c:pt>
                <c:pt idx="51">
                  <c:v>1.9572346231931708E-4</c:v>
                </c:pt>
                <c:pt idx="52">
                  <c:v>1.9374665049169578E-4</c:v>
                </c:pt>
                <c:pt idx="53">
                  <c:v>1.9178980451260141E-4</c:v>
                </c:pt>
                <c:pt idx="54">
                  <c:v>1.898527227264682E-4</c:v>
                </c:pt>
                <c:pt idx="55">
                  <c:v>1.8793520551445669E-4</c:v>
                </c:pt>
                <c:pt idx="56">
                  <c:v>1.8603705527388257E-4</c:v>
                </c:pt>
                <c:pt idx="57">
                  <c:v>1.841580763978537E-4</c:v>
                </c:pt>
                <c:pt idx="58">
                  <c:v>1.8229807525511215E-4</c:v>
                </c:pt>
                <c:pt idx="59">
                  <c:v>1.8045686017008081E-4</c:v>
                </c:pt>
                <c:pt idx="60">
                  <c:v>1.7863424140311042E-4</c:v>
                </c:pt>
                <c:pt idx="61">
                  <c:v>1.7683003113092699E-4</c:v>
                </c:pt>
                <c:pt idx="62">
                  <c:v>1.7504404342727622E-4</c:v>
                </c:pt>
                <c:pt idx="63">
                  <c:v>1.7327609424376368E-4</c:v>
                </c:pt>
                <c:pt idx="64">
                  <c:v>1.7152600139088816E-4</c:v>
                </c:pt>
                <c:pt idx="65">
                  <c:v>1.6979358451926706E-4</c:v>
                </c:pt>
                <c:pt idx="66">
                  <c:v>1.6807866510105092E-4</c:v>
                </c:pt>
                <c:pt idx="67">
                  <c:v>1.66381066411526E-4</c:v>
                </c:pt>
                <c:pt idx="68">
                  <c:v>1.6470061351090264E-4</c:v>
                </c:pt>
                <c:pt idx="69">
                  <c:v>1.6303713322628736E-4</c:v>
                </c:pt>
                <c:pt idx="70">
                  <c:v>1.6139045413383711E-4</c:v>
                </c:pt>
                <c:pt idx="71">
                  <c:v>1.5976040654109409E-4</c:v>
                </c:pt>
                <c:pt idx="72">
                  <c:v>1.5814682246949834E-4</c:v>
                </c:pt>
                <c:pt idx="73">
                  <c:v>1.5654953563707771E-4</c:v>
                </c:pt>
                <c:pt idx="74">
                  <c:v>1.5496838144131198E-4</c:v>
                </c:pt>
                <c:pt idx="75">
                  <c:v>1.5340319694217045E-4</c:v>
                </c:pt>
                <c:pt idx="76">
                  <c:v>1.5185382084532083E-4</c:v>
                </c:pt>
                <c:pt idx="77">
                  <c:v>1.5032009348550759E-4</c:v>
                </c:pt>
                <c:pt idx="78">
                  <c:v>1.4880185681009832E-4</c:v>
                </c:pt>
                <c:pt idx="79">
                  <c:v>1.4729895436279587E-4</c:v>
                </c:pt>
                <c:pt idx="80">
                  <c:v>1.4581123126751583E-4</c:v>
                </c:pt>
                <c:pt idx="81">
                  <c:v>1.4433853421242599E-4</c:v>
                </c:pt>
                <c:pt idx="82">
                  <c:v>1.4288071143414745E-4</c:v>
                </c:pt>
                <c:pt idx="83">
                  <c:v>1.4143761270211523E-4</c:v>
                </c:pt>
                <c:pt idx="84">
                  <c:v>1.4000908930309679E-4</c:v>
                </c:pt>
                <c:pt idx="85">
                  <c:v>1.3859499402586682E-4</c:v>
                </c:pt>
                <c:pt idx="86">
                  <c:v>1.3719518114603717E-4</c:v>
                </c:pt>
                <c:pt idx="87">
                  <c:v>1.3580950641103962E-4</c:v>
                </c:pt>
                <c:pt idx="88">
                  <c:v>1.3443782702526034E-4</c:v>
                </c:pt>
                <c:pt idx="89">
                  <c:v>1.3308000163532495E-4</c:v>
                </c:pt>
                <c:pt idx="90">
                  <c:v>1.3173589031553149E-4</c:v>
                </c:pt>
                <c:pt idx="91">
                  <c:v>1.304053545534311E-4</c:v>
                </c:pt>
                <c:pt idx="92">
                  <c:v>1.2908825723555409E-4</c:v>
                </c:pt>
                <c:pt idx="93">
                  <c:v>1.2778446263328038E-4</c:v>
                </c:pt>
                <c:pt idx="94">
                  <c:v>1.2649383638885199E-4</c:v>
                </c:pt>
                <c:pt idx="95">
                  <c:v>1.2521624550152795E-4</c:v>
                </c:pt>
                <c:pt idx="96">
                  <c:v>1.2395155831387792E-4</c:v>
                </c:pt>
                <c:pt idx="97">
                  <c:v>1.2269964449821487E-4</c:v>
                </c:pt>
                <c:pt idx="98">
                  <c:v>1.2146037504316468E-4</c:v>
                </c:pt>
                <c:pt idx="99">
                  <c:v>1.2023362224037133E-4</c:v>
                </c:pt>
                <c:pt idx="100">
                  <c:v>1.1901925967133632E-4</c:v>
                </c:pt>
                <c:pt idx="101">
                  <c:v>1.1781716219439118E-4</c:v>
                </c:pt>
                <c:pt idx="102">
                  <c:v>1.1662720593180131E-4</c:v>
                </c:pt>
                <c:pt idx="103">
                  <c:v>1.1544926825700038E-4</c:v>
                </c:pt>
                <c:pt idx="104">
                  <c:v>1.1428322778195339E-4</c:v>
                </c:pt>
                <c:pt idx="105">
                  <c:v>1.131289643446475E-4</c:v>
                </c:pt>
                <c:pt idx="106">
                  <c:v>1.1198635899670924E-4</c:v>
                </c:pt>
                <c:pt idx="107">
                  <c:v>1.1085529399114665E-4</c:v>
                </c:pt>
                <c:pt idx="108">
                  <c:v>1.0973565277021521E-4</c:v>
                </c:pt>
                <c:pt idx="109">
                  <c:v>1.0862731995340661E-4</c:v>
                </c:pt>
                <c:pt idx="110">
                  <c:v>1.0753018132555851E-4</c:v>
                </c:pt>
                <c:pt idx="111">
                  <c:v>1.0644412382508458E-4</c:v>
                </c:pt>
                <c:pt idx="112">
                  <c:v>1.0536903553232326E-4</c:v>
                </c:pt>
                <c:pt idx="113">
                  <c:v>1.043048056580044E-4</c:v>
                </c:pt>
                <c:pt idx="114">
                  <c:v>1.032513245318322E-4</c:v>
                </c:pt>
                <c:pt idx="115">
                  <c:v>1.0220848359118353E-4</c:v>
                </c:pt>
                <c:pt idx="116">
                  <c:v>1.0117617536992058E-4</c:v>
                </c:pt>
                <c:pt idx="117">
                  <c:v>1.0015429348731605E-4</c:v>
                </c:pt>
                <c:pt idx="118">
                  <c:v>9.9142732637090705E-5</c:v>
                </c:pt>
                <c:pt idx="119">
                  <c:v>9.8141388576561316E-5</c:v>
                </c:pt>
                <c:pt idx="120">
                  <c:v>9.7150158115898402E-5</c:v>
                </c:pt>
                <c:pt idx="121">
                  <c:v>9.6168939107492228E-5</c:v>
                </c:pt>
                <c:pt idx="122">
                  <c:v>9.5197630435426536E-5</c:v>
                </c:pt>
                <c:pt idx="123">
                  <c:v>9.4236132005058248E-5</c:v>
                </c:pt>
                <c:pt idx="124">
                  <c:v>9.3284344732702735E-5</c:v>
                </c:pt>
                <c:pt idx="125">
                  <c:v>9.2342170535423027E-5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'G12'!$A$4</c:f>
              <c:strCache>
                <c:ptCount val="1"/>
                <c:pt idx="0">
                  <c:v>Výdavky (apríl 2016)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cat>
            <c:numRef>
              <c:f>'G12'!$B$2:$EG$2</c:f>
              <c:numCache>
                <c:formatCode>0</c:formatCode>
                <c:ptCount val="1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General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  <c:pt idx="8" formatCode="General">
                  <c:v>2023</c:v>
                </c:pt>
                <c:pt idx="9" formatCode="General">
                  <c:v>2024</c:v>
                </c:pt>
                <c:pt idx="10" formatCode="General">
                  <c:v>2025</c:v>
                </c:pt>
                <c:pt idx="11" formatCode="General">
                  <c:v>2026</c:v>
                </c:pt>
                <c:pt idx="12" formatCode="General">
                  <c:v>2027</c:v>
                </c:pt>
                <c:pt idx="13" formatCode="General">
                  <c:v>2028</c:v>
                </c:pt>
                <c:pt idx="14" formatCode="General">
                  <c:v>2029</c:v>
                </c:pt>
                <c:pt idx="15" formatCode="General">
                  <c:v>2030</c:v>
                </c:pt>
                <c:pt idx="16" formatCode="General">
                  <c:v>2031</c:v>
                </c:pt>
                <c:pt idx="17" formatCode="General">
                  <c:v>2032</c:v>
                </c:pt>
                <c:pt idx="18" formatCode="General">
                  <c:v>2033</c:v>
                </c:pt>
                <c:pt idx="19" formatCode="General">
                  <c:v>2034</c:v>
                </c:pt>
                <c:pt idx="20" formatCode="General">
                  <c:v>2035</c:v>
                </c:pt>
                <c:pt idx="21" formatCode="General">
                  <c:v>2036</c:v>
                </c:pt>
                <c:pt idx="22" formatCode="General">
                  <c:v>2037</c:v>
                </c:pt>
                <c:pt idx="23" formatCode="General">
                  <c:v>2038</c:v>
                </c:pt>
                <c:pt idx="24" formatCode="General">
                  <c:v>2039</c:v>
                </c:pt>
                <c:pt idx="25" formatCode="General">
                  <c:v>2040</c:v>
                </c:pt>
                <c:pt idx="26" formatCode="General">
                  <c:v>2041</c:v>
                </c:pt>
                <c:pt idx="27" formatCode="General">
                  <c:v>2042</c:v>
                </c:pt>
                <c:pt idx="28" formatCode="General">
                  <c:v>2043</c:v>
                </c:pt>
                <c:pt idx="29" formatCode="General">
                  <c:v>2044</c:v>
                </c:pt>
                <c:pt idx="30" formatCode="General">
                  <c:v>2045</c:v>
                </c:pt>
                <c:pt idx="31" formatCode="General">
                  <c:v>2046</c:v>
                </c:pt>
                <c:pt idx="32" formatCode="General">
                  <c:v>2047</c:v>
                </c:pt>
                <c:pt idx="33" formatCode="General">
                  <c:v>2048</c:v>
                </c:pt>
                <c:pt idx="34" formatCode="General">
                  <c:v>2049</c:v>
                </c:pt>
                <c:pt idx="35" formatCode="General">
                  <c:v>2050</c:v>
                </c:pt>
                <c:pt idx="36" formatCode="General">
                  <c:v>2051</c:v>
                </c:pt>
                <c:pt idx="37" formatCode="General">
                  <c:v>2052</c:v>
                </c:pt>
                <c:pt idx="38" formatCode="General">
                  <c:v>2053</c:v>
                </c:pt>
                <c:pt idx="39" formatCode="General">
                  <c:v>2054</c:v>
                </c:pt>
                <c:pt idx="40" formatCode="General">
                  <c:v>2055</c:v>
                </c:pt>
                <c:pt idx="41" formatCode="General">
                  <c:v>2056</c:v>
                </c:pt>
                <c:pt idx="42" formatCode="General">
                  <c:v>2057</c:v>
                </c:pt>
                <c:pt idx="43" formatCode="General">
                  <c:v>2058</c:v>
                </c:pt>
                <c:pt idx="44" formatCode="General">
                  <c:v>2059</c:v>
                </c:pt>
                <c:pt idx="45" formatCode="General">
                  <c:v>2060</c:v>
                </c:pt>
                <c:pt idx="46" formatCode="General">
                  <c:v>2061</c:v>
                </c:pt>
                <c:pt idx="47" formatCode="General">
                  <c:v>2062</c:v>
                </c:pt>
                <c:pt idx="48" formatCode="General">
                  <c:v>2063</c:v>
                </c:pt>
                <c:pt idx="49" formatCode="General">
                  <c:v>2064</c:v>
                </c:pt>
                <c:pt idx="50" formatCode="General">
                  <c:v>2065</c:v>
                </c:pt>
                <c:pt idx="51" formatCode="General">
                  <c:v>2066</c:v>
                </c:pt>
                <c:pt idx="52" formatCode="General">
                  <c:v>2067</c:v>
                </c:pt>
                <c:pt idx="53" formatCode="General">
                  <c:v>2068</c:v>
                </c:pt>
                <c:pt idx="54" formatCode="General">
                  <c:v>2069</c:v>
                </c:pt>
                <c:pt idx="55" formatCode="General">
                  <c:v>2070</c:v>
                </c:pt>
                <c:pt idx="56" formatCode="General">
                  <c:v>2071</c:v>
                </c:pt>
                <c:pt idx="57" formatCode="General">
                  <c:v>2072</c:v>
                </c:pt>
                <c:pt idx="58" formatCode="General">
                  <c:v>2073</c:v>
                </c:pt>
                <c:pt idx="59" formatCode="General">
                  <c:v>2074</c:v>
                </c:pt>
                <c:pt idx="60" formatCode="General">
                  <c:v>2075</c:v>
                </c:pt>
                <c:pt idx="61" formatCode="General">
                  <c:v>2076</c:v>
                </c:pt>
                <c:pt idx="62" formatCode="General">
                  <c:v>2077</c:v>
                </c:pt>
                <c:pt idx="63" formatCode="General">
                  <c:v>2078</c:v>
                </c:pt>
                <c:pt idx="64" formatCode="General">
                  <c:v>2079</c:v>
                </c:pt>
                <c:pt idx="65" formatCode="General">
                  <c:v>2080</c:v>
                </c:pt>
                <c:pt idx="66" formatCode="General">
                  <c:v>2081</c:v>
                </c:pt>
                <c:pt idx="67" formatCode="General">
                  <c:v>2082</c:v>
                </c:pt>
                <c:pt idx="68" formatCode="General">
                  <c:v>2083</c:v>
                </c:pt>
                <c:pt idx="69" formatCode="General">
                  <c:v>2084</c:v>
                </c:pt>
                <c:pt idx="70" formatCode="General">
                  <c:v>2085</c:v>
                </c:pt>
                <c:pt idx="71" formatCode="General">
                  <c:v>2086</c:v>
                </c:pt>
                <c:pt idx="72" formatCode="General">
                  <c:v>2087</c:v>
                </c:pt>
                <c:pt idx="73" formatCode="General">
                  <c:v>2088</c:v>
                </c:pt>
                <c:pt idx="74" formatCode="General">
                  <c:v>2089</c:v>
                </c:pt>
                <c:pt idx="75" formatCode="General">
                  <c:v>2090</c:v>
                </c:pt>
                <c:pt idx="76" formatCode="General">
                  <c:v>2091</c:v>
                </c:pt>
                <c:pt idx="77" formatCode="General">
                  <c:v>2092</c:v>
                </c:pt>
                <c:pt idx="78" formatCode="General">
                  <c:v>2093</c:v>
                </c:pt>
                <c:pt idx="79" formatCode="General">
                  <c:v>2094</c:v>
                </c:pt>
                <c:pt idx="80" formatCode="General">
                  <c:v>2095</c:v>
                </c:pt>
                <c:pt idx="81" formatCode="General">
                  <c:v>2096</c:v>
                </c:pt>
                <c:pt idx="82" formatCode="General">
                  <c:v>2097</c:v>
                </c:pt>
                <c:pt idx="83" formatCode="General">
                  <c:v>2098</c:v>
                </c:pt>
                <c:pt idx="84" formatCode="General">
                  <c:v>2099</c:v>
                </c:pt>
                <c:pt idx="85" formatCode="General">
                  <c:v>2100</c:v>
                </c:pt>
                <c:pt idx="86" formatCode="General">
                  <c:v>2101</c:v>
                </c:pt>
                <c:pt idx="87" formatCode="General">
                  <c:v>2102</c:v>
                </c:pt>
                <c:pt idx="88" formatCode="General">
                  <c:v>2103</c:v>
                </c:pt>
                <c:pt idx="89" formatCode="General">
                  <c:v>2104</c:v>
                </c:pt>
                <c:pt idx="90" formatCode="General">
                  <c:v>2105</c:v>
                </c:pt>
                <c:pt idx="91" formatCode="General">
                  <c:v>2106</c:v>
                </c:pt>
                <c:pt idx="92" formatCode="General">
                  <c:v>2107</c:v>
                </c:pt>
                <c:pt idx="93" formatCode="General">
                  <c:v>2108</c:v>
                </c:pt>
                <c:pt idx="94" formatCode="General">
                  <c:v>2109</c:v>
                </c:pt>
                <c:pt idx="95" formatCode="General">
                  <c:v>2110</c:v>
                </c:pt>
                <c:pt idx="96" formatCode="General">
                  <c:v>2111</c:v>
                </c:pt>
                <c:pt idx="97" formatCode="General">
                  <c:v>2112</c:v>
                </c:pt>
                <c:pt idx="98" formatCode="General">
                  <c:v>2113</c:v>
                </c:pt>
                <c:pt idx="99" formatCode="General">
                  <c:v>2114</c:v>
                </c:pt>
                <c:pt idx="100" formatCode="General">
                  <c:v>2115</c:v>
                </c:pt>
                <c:pt idx="101" formatCode="General">
                  <c:v>2116</c:v>
                </c:pt>
                <c:pt idx="102" formatCode="General">
                  <c:v>2117</c:v>
                </c:pt>
                <c:pt idx="103" formatCode="General">
                  <c:v>2118</c:v>
                </c:pt>
                <c:pt idx="104" formatCode="General">
                  <c:v>2119</c:v>
                </c:pt>
                <c:pt idx="105" formatCode="General">
                  <c:v>2120</c:v>
                </c:pt>
                <c:pt idx="106" formatCode="General">
                  <c:v>2121</c:v>
                </c:pt>
                <c:pt idx="107" formatCode="General">
                  <c:v>2122</c:v>
                </c:pt>
                <c:pt idx="108" formatCode="General">
                  <c:v>2123</c:v>
                </c:pt>
                <c:pt idx="109" formatCode="General">
                  <c:v>2124</c:v>
                </c:pt>
                <c:pt idx="110" formatCode="General">
                  <c:v>2125</c:v>
                </c:pt>
                <c:pt idx="111" formatCode="General">
                  <c:v>2126</c:v>
                </c:pt>
                <c:pt idx="112" formatCode="General">
                  <c:v>2127</c:v>
                </c:pt>
                <c:pt idx="113" formatCode="General">
                  <c:v>2128</c:v>
                </c:pt>
                <c:pt idx="114" formatCode="General">
                  <c:v>2129</c:v>
                </c:pt>
                <c:pt idx="115" formatCode="General">
                  <c:v>2130</c:v>
                </c:pt>
                <c:pt idx="116" formatCode="General">
                  <c:v>2131</c:v>
                </c:pt>
                <c:pt idx="117" formatCode="General">
                  <c:v>2132</c:v>
                </c:pt>
                <c:pt idx="118" formatCode="General">
                  <c:v>2133</c:v>
                </c:pt>
                <c:pt idx="119" formatCode="General">
                  <c:v>2134</c:v>
                </c:pt>
                <c:pt idx="120" formatCode="General">
                  <c:v>2135</c:v>
                </c:pt>
                <c:pt idx="121" formatCode="General">
                  <c:v>2136</c:v>
                </c:pt>
                <c:pt idx="122" formatCode="General">
                  <c:v>2137</c:v>
                </c:pt>
                <c:pt idx="123" formatCode="General">
                  <c:v>2138</c:v>
                </c:pt>
                <c:pt idx="124" formatCode="General">
                  <c:v>2139</c:v>
                </c:pt>
                <c:pt idx="125" formatCode="General">
                  <c:v>2140</c:v>
                </c:pt>
                <c:pt idx="126" formatCode="General">
                  <c:v>2141</c:v>
                </c:pt>
                <c:pt idx="127" formatCode="General">
                  <c:v>2142</c:v>
                </c:pt>
                <c:pt idx="128" formatCode="General">
                  <c:v>2143</c:v>
                </c:pt>
                <c:pt idx="129" formatCode="General">
                  <c:v>2144</c:v>
                </c:pt>
                <c:pt idx="130" formatCode="General">
                  <c:v>2145</c:v>
                </c:pt>
                <c:pt idx="131" formatCode="General">
                  <c:v>2146</c:v>
                </c:pt>
                <c:pt idx="132" formatCode="General">
                  <c:v>2147</c:v>
                </c:pt>
                <c:pt idx="133" formatCode="General">
                  <c:v>2148</c:v>
                </c:pt>
                <c:pt idx="134" formatCode="General">
                  <c:v>2149</c:v>
                </c:pt>
                <c:pt idx="135" formatCode="General">
                  <c:v>2150</c:v>
                </c:pt>
              </c:numCache>
            </c:numRef>
          </c:cat>
          <c:val>
            <c:numRef>
              <c:f>'G12'!$B$4:$EG$4</c:f>
              <c:numCache>
                <c:formatCode>#,##0.00</c:formatCode>
                <c:ptCount val="136"/>
                <c:pt idx="0">
                  <c:v>9.0864421396975426E-2</c:v>
                </c:pt>
                <c:pt idx="1">
                  <c:v>8.9450283499061048E-2</c:v>
                </c:pt>
                <c:pt idx="2">
                  <c:v>9.0045039825405015E-2</c:v>
                </c:pt>
                <c:pt idx="3">
                  <c:v>9.5573405357325641E-2</c:v>
                </c:pt>
                <c:pt idx="4">
                  <c:v>6.6251574340362385E-2</c:v>
                </c:pt>
                <c:pt idx="5">
                  <c:v>6.4137581507413055E-2</c:v>
                </c:pt>
                <c:pt idx="6">
                  <c:v>5.9575881996569727E-2</c:v>
                </c:pt>
                <c:pt idx="7">
                  <c:v>5.6856383198855484E-2</c:v>
                </c:pt>
                <c:pt idx="8">
                  <c:v>5.49453458109442E-2</c:v>
                </c:pt>
                <c:pt idx="9">
                  <c:v>4.9000144824981967E-2</c:v>
                </c:pt>
                <c:pt idx="10">
                  <c:v>4.6811683546354045E-2</c:v>
                </c:pt>
                <c:pt idx="11">
                  <c:v>4.2230512048687496E-2</c:v>
                </c:pt>
                <c:pt idx="12">
                  <c:v>4.3546290985453227E-2</c:v>
                </c:pt>
                <c:pt idx="13">
                  <c:v>4.4175142293298539E-2</c:v>
                </c:pt>
                <c:pt idx="14">
                  <c:v>4.3854569243840694E-2</c:v>
                </c:pt>
                <c:pt idx="15">
                  <c:v>4.3457312914313803E-2</c:v>
                </c:pt>
                <c:pt idx="16">
                  <c:v>7.1349333272648252E-2</c:v>
                </c:pt>
                <c:pt idx="17">
                  <c:v>7.4025572132094125E-2</c:v>
                </c:pt>
                <c:pt idx="18">
                  <c:v>7.2337657910956074E-2</c:v>
                </c:pt>
                <c:pt idx="19">
                  <c:v>4.4691715804431778E-2</c:v>
                </c:pt>
                <c:pt idx="20">
                  <c:v>5.1568925261193645E-2</c:v>
                </c:pt>
                <c:pt idx="21">
                  <c:v>5.5998802245994218E-2</c:v>
                </c:pt>
                <c:pt idx="22">
                  <c:v>5.7081575645230143E-2</c:v>
                </c:pt>
                <c:pt idx="23">
                  <c:v>5.4855576310669542E-2</c:v>
                </c:pt>
                <c:pt idx="24">
                  <c:v>5.2683395908409036E-2</c:v>
                </c:pt>
                <c:pt idx="25">
                  <c:v>4.7814640089471984E-2</c:v>
                </c:pt>
                <c:pt idx="26">
                  <c:v>5.3469041133059933E-2</c:v>
                </c:pt>
                <c:pt idx="27">
                  <c:v>5.0057393712418755E-2</c:v>
                </c:pt>
                <c:pt idx="28">
                  <c:v>5.4807600958527505E-2</c:v>
                </c:pt>
                <c:pt idx="29">
                  <c:v>4.6090995354658638E-2</c:v>
                </c:pt>
                <c:pt idx="30">
                  <c:v>4.3382168985330885E-2</c:v>
                </c:pt>
                <c:pt idx="31">
                  <c:v>4.9585444089235535E-2</c:v>
                </c:pt>
                <c:pt idx="32">
                  <c:v>5.2568571507550031E-2</c:v>
                </c:pt>
                <c:pt idx="33">
                  <c:v>4.5982676920944952E-2</c:v>
                </c:pt>
                <c:pt idx="34">
                  <c:v>4.3517912180106394E-2</c:v>
                </c:pt>
                <c:pt idx="35">
                  <c:v>4.9144080223788633E-2</c:v>
                </c:pt>
                <c:pt idx="36">
                  <c:v>5.1711129792984825E-2</c:v>
                </c:pt>
                <c:pt idx="37">
                  <c:v>5.3315504382333977E-2</c:v>
                </c:pt>
                <c:pt idx="38">
                  <c:v>5.1593462386069724E-2</c:v>
                </c:pt>
                <c:pt idx="39">
                  <c:v>4.9884010052139174E-2</c:v>
                </c:pt>
                <c:pt idx="40">
                  <c:v>8.0324704780006723E-2</c:v>
                </c:pt>
                <c:pt idx="41">
                  <c:v>8.1117314469490762E-2</c:v>
                </c:pt>
                <c:pt idx="42">
                  <c:v>7.9383447993614631E-2</c:v>
                </c:pt>
                <c:pt idx="43">
                  <c:v>8.5552085063009126E-2</c:v>
                </c:pt>
                <c:pt idx="44">
                  <c:v>7.633551884364996E-2</c:v>
                </c:pt>
                <c:pt idx="45">
                  <c:v>7.661140074867559E-2</c:v>
                </c:pt>
                <c:pt idx="46">
                  <c:v>6.5452631891421809E-2</c:v>
                </c:pt>
                <c:pt idx="47">
                  <c:v>6.1798060702465199E-2</c:v>
                </c:pt>
                <c:pt idx="48">
                  <c:v>6.9206286056730182E-2</c:v>
                </c:pt>
                <c:pt idx="49">
                  <c:v>6.7072497885270713E-2</c:v>
                </c:pt>
                <c:pt idx="50">
                  <c:v>8.1383127898926155E-2</c:v>
                </c:pt>
                <c:pt idx="51">
                  <c:v>8.1391552694584673E-2</c:v>
                </c:pt>
                <c:pt idx="52">
                  <c:v>8.5360637529006411E-2</c:v>
                </c:pt>
                <c:pt idx="53">
                  <c:v>8.0367174847596451E-2</c:v>
                </c:pt>
                <c:pt idx="54">
                  <c:v>8.0475426712915396E-2</c:v>
                </c:pt>
                <c:pt idx="55">
                  <c:v>7.3167440308100351E-2</c:v>
                </c:pt>
                <c:pt idx="56">
                  <c:v>7.0022657317744902E-2</c:v>
                </c:pt>
                <c:pt idx="57">
                  <c:v>6.7175213063020697E-2</c:v>
                </c:pt>
                <c:pt idx="58">
                  <c:v>6.9486481675853182E-2</c:v>
                </c:pt>
                <c:pt idx="59">
                  <c:v>6.6236648317534258E-2</c:v>
                </c:pt>
                <c:pt idx="60">
                  <c:v>6.6434171869876352E-2</c:v>
                </c:pt>
                <c:pt idx="61">
                  <c:v>5.8850459537782909E-2</c:v>
                </c:pt>
                <c:pt idx="62">
                  <c:v>5.6545505905937807E-2</c:v>
                </c:pt>
                <c:pt idx="63">
                  <c:v>4.7219735537370397E-2</c:v>
                </c:pt>
                <c:pt idx="64">
                  <c:v>4.5247449725508218E-2</c:v>
                </c:pt>
                <c:pt idx="65">
                  <c:v>2.7497457499309919E-2</c:v>
                </c:pt>
                <c:pt idx="66">
                  <c:v>2.4339538118702115E-2</c:v>
                </c:pt>
                <c:pt idx="67">
                  <c:v>2.3946860484846268E-2</c:v>
                </c:pt>
                <c:pt idx="68">
                  <c:v>2.3559632070200856E-2</c:v>
                </c:pt>
                <c:pt idx="69">
                  <c:v>2.3203706094306005E-2</c:v>
                </c:pt>
                <c:pt idx="70">
                  <c:v>2.2879429716425932E-2</c:v>
                </c:pt>
                <c:pt idx="71">
                  <c:v>2.2537669252734517E-2</c:v>
                </c:pt>
                <c:pt idx="72">
                  <c:v>2.2249456566058354E-2</c:v>
                </c:pt>
                <c:pt idx="73">
                  <c:v>2.2019911050305291E-2</c:v>
                </c:pt>
                <c:pt idx="74">
                  <c:v>2.17927326871457E-2</c:v>
                </c:pt>
                <c:pt idx="75">
                  <c:v>2.1572625546072064E-2</c:v>
                </c:pt>
                <c:pt idx="76">
                  <c:v>2.1354741492586714E-2</c:v>
                </c:pt>
                <c:pt idx="77">
                  <c:v>2.1139058073449828E-2</c:v>
                </c:pt>
                <c:pt idx="78">
                  <c:v>2.092555306219987E-2</c:v>
                </c:pt>
                <c:pt idx="79">
                  <c:v>2.0714204456863089E-2</c:v>
                </c:pt>
                <c:pt idx="80">
                  <c:v>2.0504990477686256E-2</c:v>
                </c:pt>
                <c:pt idx="81">
                  <c:v>2.0297889564892157E-2</c:v>
                </c:pt>
                <c:pt idx="82">
                  <c:v>2.0092880376457883E-2</c:v>
                </c:pt>
                <c:pt idx="83">
                  <c:v>1.9453977264045526E-2</c:v>
                </c:pt>
                <c:pt idx="84">
                  <c:v>1.9257491610797175E-2</c:v>
                </c:pt>
                <c:pt idx="85">
                  <c:v>1.9062990467523751E-2</c:v>
                </c:pt>
                <c:pt idx="86">
                  <c:v>1.8884409085850325E-2</c:v>
                </c:pt>
                <c:pt idx="87">
                  <c:v>1.8693676085339415E-2</c:v>
                </c:pt>
                <c:pt idx="88">
                  <c:v>1.8504869492867993E-2</c:v>
                </c:pt>
                <c:pt idx="89">
                  <c:v>1.8317969851667035E-2</c:v>
                </c:pt>
                <c:pt idx="90">
                  <c:v>1.8132957901481384E-2</c:v>
                </c:pt>
                <c:pt idx="91">
                  <c:v>1.796307922047783E-2</c:v>
                </c:pt>
                <c:pt idx="92">
                  <c:v>1.7781651674476186E-2</c:v>
                </c:pt>
                <c:pt idx="93">
                  <c:v>1.6616125535872526E-2</c:v>
                </c:pt>
                <c:pt idx="94">
                  <c:v>1.0878235286974956E-2</c:v>
                </c:pt>
                <c:pt idx="95">
                  <c:v>8.8407637990438551E-3</c:v>
                </c:pt>
                <c:pt idx="96">
                  <c:v>7.9128919035057789E-3</c:v>
                </c:pt>
                <c:pt idx="97">
                  <c:v>6.4884552489274574E-3</c:v>
                </c:pt>
                <c:pt idx="98">
                  <c:v>4.0795188727486328E-3</c:v>
                </c:pt>
                <c:pt idx="99">
                  <c:v>3.7840221478971639E-3</c:v>
                </c:pt>
                <c:pt idx="100">
                  <c:v>1.6544133210831299E-3</c:v>
                </c:pt>
                <c:pt idx="101">
                  <c:v>1.6377057447047171E-3</c:v>
                </c:pt>
                <c:pt idx="102">
                  <c:v>2.030490625848853E-3</c:v>
                </c:pt>
                <c:pt idx="103">
                  <c:v>2.0099826201274767E-3</c:v>
                </c:pt>
                <c:pt idx="104">
                  <c:v>1.9896817457729313E-3</c:v>
                </c:pt>
                <c:pt idx="105">
                  <c:v>1.5725375904463597E-3</c:v>
                </c:pt>
                <c:pt idx="106">
                  <c:v>1.8102327007464534E-4</c:v>
                </c:pt>
                <c:pt idx="107">
                  <c:v>1.7919493055357959E-4</c:v>
                </c:pt>
                <c:pt idx="108">
                  <c:v>1.7738505730705915E-4</c:v>
                </c:pt>
                <c:pt idx="109">
                  <c:v>1.7559346382525279E-4</c:v>
                </c:pt>
                <c:pt idx="110">
                  <c:v>1.7381996548208309E-4</c:v>
                </c:pt>
                <c:pt idx="111">
                  <c:v>1.7206437951620073E-4</c:v>
                </c:pt>
                <c:pt idx="112">
                  <c:v>1.7032652501215045E-4</c:v>
                </c:pt>
                <c:pt idx="113">
                  <c:v>1.6860622288172769E-4</c:v>
                </c:pt>
                <c:pt idx="114">
                  <c:v>1.6690329584552306E-4</c:v>
                </c:pt>
                <c:pt idx="115">
                  <c:v>1.6521756841465367E-4</c:v>
                </c:pt>
                <c:pt idx="116">
                  <c:v>1.6354886687267877E-4</c:v>
                </c:pt>
                <c:pt idx="117">
                  <c:v>1.6189701925769788E-4</c:v>
                </c:pt>
                <c:pt idx="118">
                  <c:v>1.6026185534463003E-4</c:v>
                </c:pt>
                <c:pt idx="119">
                  <c:v>1.5864320662767177E-4</c:v>
                </c:pt>
                <c:pt idx="120">
                  <c:v>1.5704090630293247E-4</c:v>
                </c:pt>
                <c:pt idx="121">
                  <c:v>1.5545478925124489E-4</c:v>
                </c:pt>
                <c:pt idx="122">
                  <c:v>1.5388469202114958E-4</c:v>
                </c:pt>
                <c:pt idx="123">
                  <c:v>1.5233045281205071E-4</c:v>
                </c:pt>
                <c:pt idx="124">
                  <c:v>1.5079191145754269E-4</c:v>
                </c:pt>
                <c:pt idx="125">
                  <c:v>1.4926890940890442E-4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'G12'!$A$5</c:f>
              <c:strCache>
                <c:ptCount val="1"/>
                <c:pt idx="0">
                  <c:v>Príjmy (apríl 2015)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'G12'!$B$2:$EG$2</c:f>
              <c:numCache>
                <c:formatCode>0</c:formatCode>
                <c:ptCount val="1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General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  <c:pt idx="8" formatCode="General">
                  <c:v>2023</c:v>
                </c:pt>
                <c:pt idx="9" formatCode="General">
                  <c:v>2024</c:v>
                </c:pt>
                <c:pt idx="10" formatCode="General">
                  <c:v>2025</c:v>
                </c:pt>
                <c:pt idx="11" formatCode="General">
                  <c:v>2026</c:v>
                </c:pt>
                <c:pt idx="12" formatCode="General">
                  <c:v>2027</c:v>
                </c:pt>
                <c:pt idx="13" formatCode="General">
                  <c:v>2028</c:v>
                </c:pt>
                <c:pt idx="14" formatCode="General">
                  <c:v>2029</c:v>
                </c:pt>
                <c:pt idx="15" formatCode="General">
                  <c:v>2030</c:v>
                </c:pt>
                <c:pt idx="16" formatCode="General">
                  <c:v>2031</c:v>
                </c:pt>
                <c:pt idx="17" formatCode="General">
                  <c:v>2032</c:v>
                </c:pt>
                <c:pt idx="18" formatCode="General">
                  <c:v>2033</c:v>
                </c:pt>
                <c:pt idx="19" formatCode="General">
                  <c:v>2034</c:v>
                </c:pt>
                <c:pt idx="20" formatCode="General">
                  <c:v>2035</c:v>
                </c:pt>
                <c:pt idx="21" formatCode="General">
                  <c:v>2036</c:v>
                </c:pt>
                <c:pt idx="22" formatCode="General">
                  <c:v>2037</c:v>
                </c:pt>
                <c:pt idx="23" formatCode="General">
                  <c:v>2038</c:v>
                </c:pt>
                <c:pt idx="24" formatCode="General">
                  <c:v>2039</c:v>
                </c:pt>
                <c:pt idx="25" formatCode="General">
                  <c:v>2040</c:v>
                </c:pt>
                <c:pt idx="26" formatCode="General">
                  <c:v>2041</c:v>
                </c:pt>
                <c:pt idx="27" formatCode="General">
                  <c:v>2042</c:v>
                </c:pt>
                <c:pt idx="28" formatCode="General">
                  <c:v>2043</c:v>
                </c:pt>
                <c:pt idx="29" formatCode="General">
                  <c:v>2044</c:v>
                </c:pt>
                <c:pt idx="30" formatCode="General">
                  <c:v>2045</c:v>
                </c:pt>
                <c:pt idx="31" formatCode="General">
                  <c:v>2046</c:v>
                </c:pt>
                <c:pt idx="32" formatCode="General">
                  <c:v>2047</c:v>
                </c:pt>
                <c:pt idx="33" formatCode="General">
                  <c:v>2048</c:v>
                </c:pt>
                <c:pt idx="34" formatCode="General">
                  <c:v>2049</c:v>
                </c:pt>
                <c:pt idx="35" formatCode="General">
                  <c:v>2050</c:v>
                </c:pt>
                <c:pt idx="36" formatCode="General">
                  <c:v>2051</c:v>
                </c:pt>
                <c:pt idx="37" formatCode="General">
                  <c:v>2052</c:v>
                </c:pt>
                <c:pt idx="38" formatCode="General">
                  <c:v>2053</c:v>
                </c:pt>
                <c:pt idx="39" formatCode="General">
                  <c:v>2054</c:v>
                </c:pt>
                <c:pt idx="40" formatCode="General">
                  <c:v>2055</c:v>
                </c:pt>
                <c:pt idx="41" formatCode="General">
                  <c:v>2056</c:v>
                </c:pt>
                <c:pt idx="42" formatCode="General">
                  <c:v>2057</c:v>
                </c:pt>
                <c:pt idx="43" formatCode="General">
                  <c:v>2058</c:v>
                </c:pt>
                <c:pt idx="44" formatCode="General">
                  <c:v>2059</c:v>
                </c:pt>
                <c:pt idx="45" formatCode="General">
                  <c:v>2060</c:v>
                </c:pt>
                <c:pt idx="46" formatCode="General">
                  <c:v>2061</c:v>
                </c:pt>
                <c:pt idx="47" formatCode="General">
                  <c:v>2062</c:v>
                </c:pt>
                <c:pt idx="48" formatCode="General">
                  <c:v>2063</c:v>
                </c:pt>
                <c:pt idx="49" formatCode="General">
                  <c:v>2064</c:v>
                </c:pt>
                <c:pt idx="50" formatCode="General">
                  <c:v>2065</c:v>
                </c:pt>
                <c:pt idx="51" formatCode="General">
                  <c:v>2066</c:v>
                </c:pt>
                <c:pt idx="52" formatCode="General">
                  <c:v>2067</c:v>
                </c:pt>
                <c:pt idx="53" formatCode="General">
                  <c:v>2068</c:v>
                </c:pt>
                <c:pt idx="54" formatCode="General">
                  <c:v>2069</c:v>
                </c:pt>
                <c:pt idx="55" formatCode="General">
                  <c:v>2070</c:v>
                </c:pt>
                <c:pt idx="56" formatCode="General">
                  <c:v>2071</c:v>
                </c:pt>
                <c:pt idx="57" formatCode="General">
                  <c:v>2072</c:v>
                </c:pt>
                <c:pt idx="58" formatCode="General">
                  <c:v>2073</c:v>
                </c:pt>
                <c:pt idx="59" formatCode="General">
                  <c:v>2074</c:v>
                </c:pt>
                <c:pt idx="60" formatCode="General">
                  <c:v>2075</c:v>
                </c:pt>
                <c:pt idx="61" formatCode="General">
                  <c:v>2076</c:v>
                </c:pt>
                <c:pt idx="62" formatCode="General">
                  <c:v>2077</c:v>
                </c:pt>
                <c:pt idx="63" formatCode="General">
                  <c:v>2078</c:v>
                </c:pt>
                <c:pt idx="64" formatCode="General">
                  <c:v>2079</c:v>
                </c:pt>
                <c:pt idx="65" formatCode="General">
                  <c:v>2080</c:v>
                </c:pt>
                <c:pt idx="66" formatCode="General">
                  <c:v>2081</c:v>
                </c:pt>
                <c:pt idx="67" formatCode="General">
                  <c:v>2082</c:v>
                </c:pt>
                <c:pt idx="68" formatCode="General">
                  <c:v>2083</c:v>
                </c:pt>
                <c:pt idx="69" formatCode="General">
                  <c:v>2084</c:v>
                </c:pt>
                <c:pt idx="70" formatCode="General">
                  <c:v>2085</c:v>
                </c:pt>
                <c:pt idx="71" formatCode="General">
                  <c:v>2086</c:v>
                </c:pt>
                <c:pt idx="72" formatCode="General">
                  <c:v>2087</c:v>
                </c:pt>
                <c:pt idx="73" formatCode="General">
                  <c:v>2088</c:v>
                </c:pt>
                <c:pt idx="74" formatCode="General">
                  <c:v>2089</c:v>
                </c:pt>
                <c:pt idx="75" formatCode="General">
                  <c:v>2090</c:v>
                </c:pt>
                <c:pt idx="76" formatCode="General">
                  <c:v>2091</c:v>
                </c:pt>
                <c:pt idx="77" formatCode="General">
                  <c:v>2092</c:v>
                </c:pt>
                <c:pt idx="78" formatCode="General">
                  <c:v>2093</c:v>
                </c:pt>
                <c:pt idx="79" formatCode="General">
                  <c:v>2094</c:v>
                </c:pt>
                <c:pt idx="80" formatCode="General">
                  <c:v>2095</c:v>
                </c:pt>
                <c:pt idx="81" formatCode="General">
                  <c:v>2096</c:v>
                </c:pt>
                <c:pt idx="82" formatCode="General">
                  <c:v>2097</c:v>
                </c:pt>
                <c:pt idx="83" formatCode="General">
                  <c:v>2098</c:v>
                </c:pt>
                <c:pt idx="84" formatCode="General">
                  <c:v>2099</c:v>
                </c:pt>
                <c:pt idx="85" formatCode="General">
                  <c:v>2100</c:v>
                </c:pt>
                <c:pt idx="86" formatCode="General">
                  <c:v>2101</c:v>
                </c:pt>
                <c:pt idx="87" formatCode="General">
                  <c:v>2102</c:v>
                </c:pt>
                <c:pt idx="88" formatCode="General">
                  <c:v>2103</c:v>
                </c:pt>
                <c:pt idx="89" formatCode="General">
                  <c:v>2104</c:v>
                </c:pt>
                <c:pt idx="90" formatCode="General">
                  <c:v>2105</c:v>
                </c:pt>
                <c:pt idx="91" formatCode="General">
                  <c:v>2106</c:v>
                </c:pt>
                <c:pt idx="92" formatCode="General">
                  <c:v>2107</c:v>
                </c:pt>
                <c:pt idx="93" formatCode="General">
                  <c:v>2108</c:v>
                </c:pt>
                <c:pt idx="94" formatCode="General">
                  <c:v>2109</c:v>
                </c:pt>
                <c:pt idx="95" formatCode="General">
                  <c:v>2110</c:v>
                </c:pt>
                <c:pt idx="96" formatCode="General">
                  <c:v>2111</c:v>
                </c:pt>
                <c:pt idx="97" formatCode="General">
                  <c:v>2112</c:v>
                </c:pt>
                <c:pt idx="98" formatCode="General">
                  <c:v>2113</c:v>
                </c:pt>
                <c:pt idx="99" formatCode="General">
                  <c:v>2114</c:v>
                </c:pt>
                <c:pt idx="100" formatCode="General">
                  <c:v>2115</c:v>
                </c:pt>
                <c:pt idx="101" formatCode="General">
                  <c:v>2116</c:v>
                </c:pt>
                <c:pt idx="102" formatCode="General">
                  <c:v>2117</c:v>
                </c:pt>
                <c:pt idx="103" formatCode="General">
                  <c:v>2118</c:v>
                </c:pt>
                <c:pt idx="104" formatCode="General">
                  <c:v>2119</c:v>
                </c:pt>
                <c:pt idx="105" formatCode="General">
                  <c:v>2120</c:v>
                </c:pt>
                <c:pt idx="106" formatCode="General">
                  <c:v>2121</c:v>
                </c:pt>
                <c:pt idx="107" formatCode="General">
                  <c:v>2122</c:v>
                </c:pt>
                <c:pt idx="108" formatCode="General">
                  <c:v>2123</c:v>
                </c:pt>
                <c:pt idx="109" formatCode="General">
                  <c:v>2124</c:v>
                </c:pt>
                <c:pt idx="110" formatCode="General">
                  <c:v>2125</c:v>
                </c:pt>
                <c:pt idx="111" formatCode="General">
                  <c:v>2126</c:v>
                </c:pt>
                <c:pt idx="112" formatCode="General">
                  <c:v>2127</c:v>
                </c:pt>
                <c:pt idx="113" formatCode="General">
                  <c:v>2128</c:v>
                </c:pt>
                <c:pt idx="114" formatCode="General">
                  <c:v>2129</c:v>
                </c:pt>
                <c:pt idx="115" formatCode="General">
                  <c:v>2130</c:v>
                </c:pt>
                <c:pt idx="116" formatCode="General">
                  <c:v>2131</c:v>
                </c:pt>
                <c:pt idx="117" formatCode="General">
                  <c:v>2132</c:v>
                </c:pt>
                <c:pt idx="118" formatCode="General">
                  <c:v>2133</c:v>
                </c:pt>
                <c:pt idx="119" formatCode="General">
                  <c:v>2134</c:v>
                </c:pt>
                <c:pt idx="120" formatCode="General">
                  <c:v>2135</c:v>
                </c:pt>
                <c:pt idx="121" formatCode="General">
                  <c:v>2136</c:v>
                </c:pt>
                <c:pt idx="122" formatCode="General">
                  <c:v>2137</c:v>
                </c:pt>
                <c:pt idx="123" formatCode="General">
                  <c:v>2138</c:v>
                </c:pt>
                <c:pt idx="124" formatCode="General">
                  <c:v>2139</c:v>
                </c:pt>
                <c:pt idx="125" formatCode="General">
                  <c:v>2140</c:v>
                </c:pt>
                <c:pt idx="126" formatCode="General">
                  <c:v>2141</c:v>
                </c:pt>
                <c:pt idx="127" formatCode="General">
                  <c:v>2142</c:v>
                </c:pt>
                <c:pt idx="128" formatCode="General">
                  <c:v>2143</c:v>
                </c:pt>
                <c:pt idx="129" formatCode="General">
                  <c:v>2144</c:v>
                </c:pt>
                <c:pt idx="130" formatCode="General">
                  <c:v>2145</c:v>
                </c:pt>
                <c:pt idx="131" formatCode="General">
                  <c:v>2146</c:v>
                </c:pt>
                <c:pt idx="132" formatCode="General">
                  <c:v>2147</c:v>
                </c:pt>
                <c:pt idx="133" formatCode="General">
                  <c:v>2148</c:v>
                </c:pt>
                <c:pt idx="134" formatCode="General">
                  <c:v>2149</c:v>
                </c:pt>
                <c:pt idx="135" formatCode="General">
                  <c:v>2150</c:v>
                </c:pt>
              </c:numCache>
            </c:numRef>
          </c:cat>
          <c:val>
            <c:numRef>
              <c:f>'G12'!$B$5:$EG$5</c:f>
              <c:numCache>
                <c:formatCode>#,##0.00</c:formatCode>
                <c:ptCount val="136"/>
                <c:pt idx="0">
                  <c:v>0.17717047697734314</c:v>
                </c:pt>
                <c:pt idx="1">
                  <c:v>0.17147914336529377</c:v>
                </c:pt>
                <c:pt idx="2">
                  <c:v>0.17067026346192679</c:v>
                </c:pt>
                <c:pt idx="3">
                  <c:v>0.18541073985897596</c:v>
                </c:pt>
                <c:pt idx="4">
                  <c:v>0.19593072172944584</c:v>
                </c:pt>
                <c:pt idx="5">
                  <c:v>0.19372944435053466</c:v>
                </c:pt>
                <c:pt idx="6">
                  <c:v>0.1906503517855854</c:v>
                </c:pt>
                <c:pt idx="7">
                  <c:v>0.18730103392243419</c:v>
                </c:pt>
                <c:pt idx="8">
                  <c:v>0.18178396507072289</c:v>
                </c:pt>
                <c:pt idx="9">
                  <c:v>0.17723659180744239</c:v>
                </c:pt>
                <c:pt idx="10">
                  <c:v>0.17209399468885628</c:v>
                </c:pt>
                <c:pt idx="11">
                  <c:v>0.15252117510282959</c:v>
                </c:pt>
                <c:pt idx="12">
                  <c:v>0.13291088562244888</c:v>
                </c:pt>
                <c:pt idx="13">
                  <c:v>0.13013183480978477</c:v>
                </c:pt>
                <c:pt idx="14">
                  <c:v>0.12652570698094595</c:v>
                </c:pt>
                <c:pt idx="15">
                  <c:v>0.12523155486022333</c:v>
                </c:pt>
                <c:pt idx="16">
                  <c:v>0.12308860498452087</c:v>
                </c:pt>
                <c:pt idx="17">
                  <c:v>0.12116030870681613</c:v>
                </c:pt>
                <c:pt idx="18">
                  <c:v>0.11830148711990104</c:v>
                </c:pt>
                <c:pt idx="19">
                  <c:v>0.11742501226233779</c:v>
                </c:pt>
                <c:pt idx="20">
                  <c:v>0.11563325480189304</c:v>
                </c:pt>
                <c:pt idx="21">
                  <c:v>0.11405679383218818</c:v>
                </c:pt>
                <c:pt idx="22">
                  <c:v>0.11160320250324214</c:v>
                </c:pt>
                <c:pt idx="23">
                  <c:v>0.11100175172025131</c:v>
                </c:pt>
                <c:pt idx="24">
                  <c:v>9.6112229161997104E-2</c:v>
                </c:pt>
                <c:pt idx="25">
                  <c:v>9.4949930151400755E-2</c:v>
                </c:pt>
                <c:pt idx="26">
                  <c:v>7.9021103202654708E-2</c:v>
                </c:pt>
                <c:pt idx="27">
                  <c:v>3.1161270705370992E-2</c:v>
                </c:pt>
                <c:pt idx="28">
                  <c:v>2.5425517342927688E-2</c:v>
                </c:pt>
                <c:pt idx="29">
                  <c:v>2.515329202284337E-2</c:v>
                </c:pt>
                <c:pt idx="30">
                  <c:v>2.4079178970425826E-2</c:v>
                </c:pt>
                <c:pt idx="31">
                  <c:v>2.4647248557422889E-2</c:v>
                </c:pt>
                <c:pt idx="32">
                  <c:v>2.4411500028180242E-2</c:v>
                </c:pt>
                <c:pt idx="33">
                  <c:v>2.4183766330487098E-2</c:v>
                </c:pt>
                <c:pt idx="34">
                  <c:v>2.3176880325758702E-2</c:v>
                </c:pt>
                <c:pt idx="35">
                  <c:v>2.374278900607488E-2</c:v>
                </c:pt>
                <c:pt idx="36">
                  <c:v>2.3528834312658776E-2</c:v>
                </c:pt>
                <c:pt idx="37">
                  <c:v>2.3318290230871848E-2</c:v>
                </c:pt>
                <c:pt idx="38">
                  <c:v>2.2353760343875186E-2</c:v>
                </c:pt>
                <c:pt idx="39">
                  <c:v>2.2900738571624495E-2</c:v>
                </c:pt>
                <c:pt idx="40">
                  <c:v>2.2690654102115203E-2</c:v>
                </c:pt>
                <c:pt idx="41">
                  <c:v>2.2479259967933995E-2</c:v>
                </c:pt>
                <c:pt idx="42">
                  <c:v>1.1241496214922844E-2</c:v>
                </c:pt>
                <c:pt idx="43">
                  <c:v>2.1492508123820831E-4</c:v>
                </c:pt>
                <c:pt idx="44">
                  <c:v>2.1281293038126213E-4</c:v>
                </c:pt>
                <c:pt idx="45">
                  <c:v>2.1066351450202493E-4</c:v>
                </c:pt>
                <c:pt idx="46">
                  <c:v>2.085358077765203E-4</c:v>
                </c:pt>
                <c:pt idx="47">
                  <c:v>2.0642959094175663E-4</c:v>
                </c:pt>
                <c:pt idx="48">
                  <c:v>2.0434464694930399E-4</c:v>
                </c:pt>
                <c:pt idx="49">
                  <c:v>2.0228076094292715E-4</c:v>
                </c:pt>
                <c:pt idx="50">
                  <c:v>2.0023772023644381E-4</c:v>
                </c:pt>
                <c:pt idx="51">
                  <c:v>1.9821531429180792E-4</c:v>
                </c:pt>
                <c:pt idx="52">
                  <c:v>1.962133346974124E-4</c:v>
                </c:pt>
                <c:pt idx="53">
                  <c:v>1.942315751466129E-4</c:v>
                </c:pt>
                <c:pt idx="54">
                  <c:v>1.9226983141646715E-4</c:v>
                </c:pt>
                <c:pt idx="55">
                  <c:v>1.9032790134668984E-4</c:v>
                </c:pt>
                <c:pt idx="56">
                  <c:v>1.8840558481881929E-4</c:v>
                </c:pt>
                <c:pt idx="57">
                  <c:v>1.865026837355955E-4</c:v>
                </c:pt>
                <c:pt idx="58">
                  <c:v>1.8461900200054552E-4</c:v>
                </c:pt>
                <c:pt idx="59">
                  <c:v>1.8275434549777585E-4</c:v>
                </c:pt>
                <c:pt idx="60">
                  <c:v>1.8090852207196817E-4</c:v>
                </c:pt>
                <c:pt idx="61">
                  <c:v>1.7908134150857767E-4</c:v>
                </c:pt>
                <c:pt idx="62">
                  <c:v>1.7727261551423118E-4</c:v>
                </c:pt>
                <c:pt idx="63">
                  <c:v>1.7548215769732338E-4</c:v>
                </c:pt>
                <c:pt idx="64">
                  <c:v>1.7370978354880857E-4</c:v>
                </c:pt>
                <c:pt idx="65">
                  <c:v>1.7195531042318721E-4</c:v>
                </c:pt>
                <c:pt idx="66">
                  <c:v>1.7021855751968366E-4</c:v>
                </c:pt>
                <c:pt idx="67">
                  <c:v>1.6849934586361473E-4</c:v>
                </c:pt>
                <c:pt idx="68">
                  <c:v>1.6679749828794592E-4</c:v>
                </c:pt>
                <c:pt idx="69">
                  <c:v>1.6511283941503415E-4</c:v>
                </c:pt>
                <c:pt idx="70">
                  <c:v>1.6344519563855496E-4</c:v>
                </c:pt>
                <c:pt idx="71">
                  <c:v>1.6179439510561198E-4</c:v>
                </c:pt>
                <c:pt idx="72">
                  <c:v>1.6016026769902751E-4</c:v>
                </c:pt>
                <c:pt idx="73">
                  <c:v>1.5854264501981142E-4</c:v>
                </c:pt>
                <c:pt idx="74">
                  <c:v>1.5694136036980763E-4</c:v>
                </c:pt>
                <c:pt idx="75">
                  <c:v>1.5535624873451551E-4</c:v>
                </c:pt>
                <c:pt idx="76">
                  <c:v>1.5378714676608505E-4</c:v>
                </c:pt>
                <c:pt idx="77">
                  <c:v>1.5223389276648367E-4</c:v>
                </c:pt>
                <c:pt idx="78">
                  <c:v>1.5069632667083263E-4</c:v>
                </c:pt>
                <c:pt idx="79">
                  <c:v>1.4917429003091274E-4</c:v>
                </c:pt>
                <c:pt idx="80">
                  <c:v>1.4766762599883568E-4</c:v>
                </c:pt>
                <c:pt idx="81">
                  <c:v>1.4617617931088057E-4</c:v>
                </c:pt>
                <c:pt idx="82">
                  <c:v>1.4469979627149406E-4</c:v>
                </c:pt>
                <c:pt idx="83">
                  <c:v>1.4323832473745184E-4</c:v>
                </c:pt>
                <c:pt idx="84">
                  <c:v>1.4179161410217964E-4</c:v>
                </c:pt>
                <c:pt idx="85">
                  <c:v>1.4035951528023355E-4</c:v>
                </c:pt>
                <c:pt idx="86">
                  <c:v>1.3894188069193638E-4</c:v>
                </c:pt>
                <c:pt idx="87">
                  <c:v>1.3753856424816909E-4</c:v>
                </c:pt>
                <c:pt idx="88">
                  <c:v>1.3614942133531664E-4</c:v>
                </c:pt>
                <c:pt idx="89">
                  <c:v>1.3477430880036488E-4</c:v>
                </c:pt>
                <c:pt idx="90">
                  <c:v>1.3341308493614886E-4</c:v>
                </c:pt>
                <c:pt idx="91">
                  <c:v>1.3206560946674937E-4</c:v>
                </c:pt>
                <c:pt idx="92">
                  <c:v>1.307317435330375E-4</c:v>
                </c:pt>
                <c:pt idx="93">
                  <c:v>1.2941134967836494E-4</c:v>
                </c:pt>
                <c:pt idx="94">
                  <c:v>1.2810429183439907E-4</c:v>
                </c:pt>
                <c:pt idx="95">
                  <c:v>1.2681043530710074E-4</c:v>
                </c:pt>
                <c:pt idx="96">
                  <c:v>1.2552964676284384E-4</c:v>
                </c:pt>
                <c:pt idx="97">
                  <c:v>1.2426179421467533E-4</c:v>
                </c:pt>
                <c:pt idx="98">
                  <c:v>1.2300674700871359E-4</c:v>
                </c:pt>
                <c:pt idx="99">
                  <c:v>1.2176437581068458E-4</c:v>
                </c:pt>
                <c:pt idx="100">
                  <c:v>1.2053455259259348E-4</c:v>
                </c:pt>
                <c:pt idx="101">
                  <c:v>1.193171506195314E-4</c:v>
                </c:pt>
                <c:pt idx="102">
                  <c:v>1.181120444366153E-4</c:v>
                </c:pt>
                <c:pt idx="103">
                  <c:v>1.1691910985605945E-4</c:v>
                </c:pt>
                <c:pt idx="104">
                  <c:v>1.1573822394437797E-4</c:v>
                </c:pt>
                <c:pt idx="105">
                  <c:v>1.1456926500971608E-4</c:v>
                </c:pt>
                <c:pt idx="106">
                  <c:v>1.1341211258930983E-4</c:v>
                </c:pt>
                <c:pt idx="107">
                  <c:v>1.1226664743707232E-4</c:v>
                </c:pt>
                <c:pt idx="108">
                  <c:v>1.1113275151130477E-4</c:v>
                </c:pt>
                <c:pt idx="109">
                  <c:v>1.1001030796253274E-4</c:v>
                </c:pt>
                <c:pt idx="110">
                  <c:v>1.0889920112146433E-4</c:v>
                </c:pt>
                <c:pt idx="111">
                  <c:v>1.0779931648707032E-4</c:v>
                </c:pt>
                <c:pt idx="112">
                  <c:v>1.067105407147847E-4</c:v>
                </c:pt>
                <c:pt idx="113">
                  <c:v>1.0563276160482449E-4</c:v>
                </c:pt>
                <c:pt idx="114">
                  <c:v>1.0456586809062717E-4</c:v>
                </c:pt>
                <c:pt idx="115">
                  <c:v>1.0350975022740548E-4</c:v>
                </c:pt>
                <c:pt idx="116">
                  <c:v>1.0246429918081695E-4</c:v>
                </c:pt>
                <c:pt idx="117">
                  <c:v>1.0142940721574892E-4</c:v>
                </c:pt>
                <c:pt idx="118">
                  <c:v>1.0040496768521585E-4</c:v>
                </c:pt>
                <c:pt idx="119">
                  <c:v>9.9390875019369552E-5</c:v>
                </c:pt>
                <c:pt idx="120">
                  <c:v>9.8387024714619828E-5</c:v>
                </c:pt>
                <c:pt idx="121">
                  <c:v>9.7393313322865409E-5</c:v>
                </c:pt>
                <c:pt idx="122">
                  <c:v>9.64096384408333E-5</c:v>
                </c:pt>
                <c:pt idx="123">
                  <c:v>9.5435898699526279E-5</c:v>
                </c:pt>
                <c:pt idx="124">
                  <c:v>9.4471993753776355E-5</c:v>
                </c:pt>
                <c:pt idx="125">
                  <c:v>9.3517824271904305E-5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'G12'!$A$6</c:f>
              <c:strCache>
                <c:ptCount val="1"/>
                <c:pt idx="0">
                  <c:v>Výdavky (apríl 2015)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'G12'!$B$2:$EG$2</c:f>
              <c:numCache>
                <c:formatCode>0</c:formatCode>
                <c:ptCount val="1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General">
                  <c:v>2020</c:v>
                </c:pt>
                <c:pt idx="6" formatCode="General">
                  <c:v>2021</c:v>
                </c:pt>
                <c:pt idx="7" formatCode="General">
                  <c:v>2022</c:v>
                </c:pt>
                <c:pt idx="8" formatCode="General">
                  <c:v>2023</c:v>
                </c:pt>
                <c:pt idx="9" formatCode="General">
                  <c:v>2024</c:v>
                </c:pt>
                <c:pt idx="10" formatCode="General">
                  <c:v>2025</c:v>
                </c:pt>
                <c:pt idx="11" formatCode="General">
                  <c:v>2026</c:v>
                </c:pt>
                <c:pt idx="12" formatCode="General">
                  <c:v>2027</c:v>
                </c:pt>
                <c:pt idx="13" formatCode="General">
                  <c:v>2028</c:v>
                </c:pt>
                <c:pt idx="14" formatCode="General">
                  <c:v>2029</c:v>
                </c:pt>
                <c:pt idx="15" formatCode="General">
                  <c:v>2030</c:v>
                </c:pt>
                <c:pt idx="16" formatCode="General">
                  <c:v>2031</c:v>
                </c:pt>
                <c:pt idx="17" formatCode="General">
                  <c:v>2032</c:v>
                </c:pt>
                <c:pt idx="18" formatCode="General">
                  <c:v>2033</c:v>
                </c:pt>
                <c:pt idx="19" formatCode="General">
                  <c:v>2034</c:v>
                </c:pt>
                <c:pt idx="20" formatCode="General">
                  <c:v>2035</c:v>
                </c:pt>
                <c:pt idx="21" formatCode="General">
                  <c:v>2036</c:v>
                </c:pt>
                <c:pt idx="22" formatCode="General">
                  <c:v>2037</c:v>
                </c:pt>
                <c:pt idx="23" formatCode="General">
                  <c:v>2038</c:v>
                </c:pt>
                <c:pt idx="24" formatCode="General">
                  <c:v>2039</c:v>
                </c:pt>
                <c:pt idx="25" formatCode="General">
                  <c:v>2040</c:v>
                </c:pt>
                <c:pt idx="26" formatCode="General">
                  <c:v>2041</c:v>
                </c:pt>
                <c:pt idx="27" formatCode="General">
                  <c:v>2042</c:v>
                </c:pt>
                <c:pt idx="28" formatCode="General">
                  <c:v>2043</c:v>
                </c:pt>
                <c:pt idx="29" formatCode="General">
                  <c:v>2044</c:v>
                </c:pt>
                <c:pt idx="30" formatCode="General">
                  <c:v>2045</c:v>
                </c:pt>
                <c:pt idx="31" formatCode="General">
                  <c:v>2046</c:v>
                </c:pt>
                <c:pt idx="32" formatCode="General">
                  <c:v>2047</c:v>
                </c:pt>
                <c:pt idx="33" formatCode="General">
                  <c:v>2048</c:v>
                </c:pt>
                <c:pt idx="34" formatCode="General">
                  <c:v>2049</c:v>
                </c:pt>
                <c:pt idx="35" formatCode="General">
                  <c:v>2050</c:v>
                </c:pt>
                <c:pt idx="36" formatCode="General">
                  <c:v>2051</c:v>
                </c:pt>
                <c:pt idx="37" formatCode="General">
                  <c:v>2052</c:v>
                </c:pt>
                <c:pt idx="38" formatCode="General">
                  <c:v>2053</c:v>
                </c:pt>
                <c:pt idx="39" formatCode="General">
                  <c:v>2054</c:v>
                </c:pt>
                <c:pt idx="40" formatCode="General">
                  <c:v>2055</c:v>
                </c:pt>
                <c:pt idx="41" formatCode="General">
                  <c:v>2056</c:v>
                </c:pt>
                <c:pt idx="42" formatCode="General">
                  <c:v>2057</c:v>
                </c:pt>
                <c:pt idx="43" formatCode="General">
                  <c:v>2058</c:v>
                </c:pt>
                <c:pt idx="44" formatCode="General">
                  <c:v>2059</c:v>
                </c:pt>
                <c:pt idx="45" formatCode="General">
                  <c:v>2060</c:v>
                </c:pt>
                <c:pt idx="46" formatCode="General">
                  <c:v>2061</c:v>
                </c:pt>
                <c:pt idx="47" formatCode="General">
                  <c:v>2062</c:v>
                </c:pt>
                <c:pt idx="48" formatCode="General">
                  <c:v>2063</c:v>
                </c:pt>
                <c:pt idx="49" formatCode="General">
                  <c:v>2064</c:v>
                </c:pt>
                <c:pt idx="50" formatCode="General">
                  <c:v>2065</c:v>
                </c:pt>
                <c:pt idx="51" formatCode="General">
                  <c:v>2066</c:v>
                </c:pt>
                <c:pt idx="52" formatCode="General">
                  <c:v>2067</c:v>
                </c:pt>
                <c:pt idx="53" formatCode="General">
                  <c:v>2068</c:v>
                </c:pt>
                <c:pt idx="54" formatCode="General">
                  <c:v>2069</c:v>
                </c:pt>
                <c:pt idx="55" formatCode="General">
                  <c:v>2070</c:v>
                </c:pt>
                <c:pt idx="56" formatCode="General">
                  <c:v>2071</c:v>
                </c:pt>
                <c:pt idx="57" formatCode="General">
                  <c:v>2072</c:v>
                </c:pt>
                <c:pt idx="58" formatCode="General">
                  <c:v>2073</c:v>
                </c:pt>
                <c:pt idx="59" formatCode="General">
                  <c:v>2074</c:v>
                </c:pt>
                <c:pt idx="60" formatCode="General">
                  <c:v>2075</c:v>
                </c:pt>
                <c:pt idx="61" formatCode="General">
                  <c:v>2076</c:v>
                </c:pt>
                <c:pt idx="62" formatCode="General">
                  <c:v>2077</c:v>
                </c:pt>
                <c:pt idx="63" formatCode="General">
                  <c:v>2078</c:v>
                </c:pt>
                <c:pt idx="64" formatCode="General">
                  <c:v>2079</c:v>
                </c:pt>
                <c:pt idx="65" formatCode="General">
                  <c:v>2080</c:v>
                </c:pt>
                <c:pt idx="66" formatCode="General">
                  <c:v>2081</c:v>
                </c:pt>
                <c:pt idx="67" formatCode="General">
                  <c:v>2082</c:v>
                </c:pt>
                <c:pt idx="68" formatCode="General">
                  <c:v>2083</c:v>
                </c:pt>
                <c:pt idx="69" formatCode="General">
                  <c:v>2084</c:v>
                </c:pt>
                <c:pt idx="70" formatCode="General">
                  <c:v>2085</c:v>
                </c:pt>
                <c:pt idx="71" formatCode="General">
                  <c:v>2086</c:v>
                </c:pt>
                <c:pt idx="72" formatCode="General">
                  <c:v>2087</c:v>
                </c:pt>
                <c:pt idx="73" formatCode="General">
                  <c:v>2088</c:v>
                </c:pt>
                <c:pt idx="74" formatCode="General">
                  <c:v>2089</c:v>
                </c:pt>
                <c:pt idx="75" formatCode="General">
                  <c:v>2090</c:v>
                </c:pt>
                <c:pt idx="76" formatCode="General">
                  <c:v>2091</c:v>
                </c:pt>
                <c:pt idx="77" formatCode="General">
                  <c:v>2092</c:v>
                </c:pt>
                <c:pt idx="78" formatCode="General">
                  <c:v>2093</c:v>
                </c:pt>
                <c:pt idx="79" formatCode="General">
                  <c:v>2094</c:v>
                </c:pt>
                <c:pt idx="80" formatCode="General">
                  <c:v>2095</c:v>
                </c:pt>
                <c:pt idx="81" formatCode="General">
                  <c:v>2096</c:v>
                </c:pt>
                <c:pt idx="82" formatCode="General">
                  <c:v>2097</c:v>
                </c:pt>
                <c:pt idx="83" formatCode="General">
                  <c:v>2098</c:v>
                </c:pt>
                <c:pt idx="84" formatCode="General">
                  <c:v>2099</c:v>
                </c:pt>
                <c:pt idx="85" formatCode="General">
                  <c:v>2100</c:v>
                </c:pt>
                <c:pt idx="86" formatCode="General">
                  <c:v>2101</c:v>
                </c:pt>
                <c:pt idx="87" formatCode="General">
                  <c:v>2102</c:v>
                </c:pt>
                <c:pt idx="88" formatCode="General">
                  <c:v>2103</c:v>
                </c:pt>
                <c:pt idx="89" formatCode="General">
                  <c:v>2104</c:v>
                </c:pt>
                <c:pt idx="90" formatCode="General">
                  <c:v>2105</c:v>
                </c:pt>
                <c:pt idx="91" formatCode="General">
                  <c:v>2106</c:v>
                </c:pt>
                <c:pt idx="92" formatCode="General">
                  <c:v>2107</c:v>
                </c:pt>
                <c:pt idx="93" formatCode="General">
                  <c:v>2108</c:v>
                </c:pt>
                <c:pt idx="94" formatCode="General">
                  <c:v>2109</c:v>
                </c:pt>
                <c:pt idx="95" formatCode="General">
                  <c:v>2110</c:v>
                </c:pt>
                <c:pt idx="96" formatCode="General">
                  <c:v>2111</c:v>
                </c:pt>
                <c:pt idx="97" formatCode="General">
                  <c:v>2112</c:v>
                </c:pt>
                <c:pt idx="98" formatCode="General">
                  <c:v>2113</c:v>
                </c:pt>
                <c:pt idx="99" formatCode="General">
                  <c:v>2114</c:v>
                </c:pt>
                <c:pt idx="100" formatCode="General">
                  <c:v>2115</c:v>
                </c:pt>
                <c:pt idx="101" formatCode="General">
                  <c:v>2116</c:v>
                </c:pt>
                <c:pt idx="102" formatCode="General">
                  <c:v>2117</c:v>
                </c:pt>
                <c:pt idx="103" formatCode="General">
                  <c:v>2118</c:v>
                </c:pt>
                <c:pt idx="104" formatCode="General">
                  <c:v>2119</c:v>
                </c:pt>
                <c:pt idx="105" formatCode="General">
                  <c:v>2120</c:v>
                </c:pt>
                <c:pt idx="106" formatCode="General">
                  <c:v>2121</c:v>
                </c:pt>
                <c:pt idx="107" formatCode="General">
                  <c:v>2122</c:v>
                </c:pt>
                <c:pt idx="108" formatCode="General">
                  <c:v>2123</c:v>
                </c:pt>
                <c:pt idx="109" formatCode="General">
                  <c:v>2124</c:v>
                </c:pt>
                <c:pt idx="110" formatCode="General">
                  <c:v>2125</c:v>
                </c:pt>
                <c:pt idx="111" formatCode="General">
                  <c:v>2126</c:v>
                </c:pt>
                <c:pt idx="112" formatCode="General">
                  <c:v>2127</c:v>
                </c:pt>
                <c:pt idx="113" formatCode="General">
                  <c:v>2128</c:v>
                </c:pt>
                <c:pt idx="114" formatCode="General">
                  <c:v>2129</c:v>
                </c:pt>
                <c:pt idx="115" formatCode="General">
                  <c:v>2130</c:v>
                </c:pt>
                <c:pt idx="116" formatCode="General">
                  <c:v>2131</c:v>
                </c:pt>
                <c:pt idx="117" formatCode="General">
                  <c:v>2132</c:v>
                </c:pt>
                <c:pt idx="118" formatCode="General">
                  <c:v>2133</c:v>
                </c:pt>
                <c:pt idx="119" formatCode="General">
                  <c:v>2134</c:v>
                </c:pt>
                <c:pt idx="120" formatCode="General">
                  <c:v>2135</c:v>
                </c:pt>
                <c:pt idx="121" formatCode="General">
                  <c:v>2136</c:v>
                </c:pt>
                <c:pt idx="122" formatCode="General">
                  <c:v>2137</c:v>
                </c:pt>
                <c:pt idx="123" formatCode="General">
                  <c:v>2138</c:v>
                </c:pt>
                <c:pt idx="124" formatCode="General">
                  <c:v>2139</c:v>
                </c:pt>
                <c:pt idx="125" formatCode="General">
                  <c:v>2140</c:v>
                </c:pt>
                <c:pt idx="126" formatCode="General">
                  <c:v>2141</c:v>
                </c:pt>
                <c:pt idx="127" formatCode="General">
                  <c:v>2142</c:v>
                </c:pt>
                <c:pt idx="128" formatCode="General">
                  <c:v>2143</c:v>
                </c:pt>
                <c:pt idx="129" formatCode="General">
                  <c:v>2144</c:v>
                </c:pt>
                <c:pt idx="130" formatCode="General">
                  <c:v>2145</c:v>
                </c:pt>
                <c:pt idx="131" formatCode="General">
                  <c:v>2146</c:v>
                </c:pt>
                <c:pt idx="132" formatCode="General">
                  <c:v>2147</c:v>
                </c:pt>
                <c:pt idx="133" formatCode="General">
                  <c:v>2148</c:v>
                </c:pt>
                <c:pt idx="134" formatCode="General">
                  <c:v>2149</c:v>
                </c:pt>
                <c:pt idx="135" formatCode="General">
                  <c:v>2150</c:v>
                </c:pt>
              </c:numCache>
            </c:numRef>
          </c:cat>
          <c:val>
            <c:numRef>
              <c:f>'G12'!$B$6:$EG$6</c:f>
              <c:numCache>
                <c:formatCode>#,##0.00</c:formatCode>
                <c:ptCount val="136"/>
                <c:pt idx="0">
                  <c:v>8.6688869852940775E-2</c:v>
                </c:pt>
                <c:pt idx="1">
                  <c:v>8.8166095824546445E-2</c:v>
                </c:pt>
                <c:pt idx="2">
                  <c:v>8.7879748508111061E-2</c:v>
                </c:pt>
                <c:pt idx="3">
                  <c:v>8.5196853695028163E-2</c:v>
                </c:pt>
                <c:pt idx="4">
                  <c:v>6.8905284775948067E-2</c:v>
                </c:pt>
                <c:pt idx="5">
                  <c:v>6.5642388899245868E-2</c:v>
                </c:pt>
                <c:pt idx="6">
                  <c:v>6.3381991214500846E-2</c:v>
                </c:pt>
                <c:pt idx="7">
                  <c:v>6.2701147785898401E-2</c:v>
                </c:pt>
                <c:pt idx="8">
                  <c:v>6.1795690953160287E-2</c:v>
                </c:pt>
                <c:pt idx="9">
                  <c:v>6.2580124159996142E-2</c:v>
                </c:pt>
                <c:pt idx="10">
                  <c:v>6.1993455604661199E-2</c:v>
                </c:pt>
                <c:pt idx="11">
                  <c:v>5.9102642340891097E-2</c:v>
                </c:pt>
                <c:pt idx="12">
                  <c:v>6.0070996527770572E-2</c:v>
                </c:pt>
                <c:pt idx="13">
                  <c:v>6.2189254251137069E-2</c:v>
                </c:pt>
                <c:pt idx="14">
                  <c:v>6.333108768473214E-2</c:v>
                </c:pt>
                <c:pt idx="15">
                  <c:v>6.880671574686878E-2</c:v>
                </c:pt>
                <c:pt idx="16">
                  <c:v>9.0786203377940605E-2</c:v>
                </c:pt>
                <c:pt idx="17">
                  <c:v>9.8875318424655162E-2</c:v>
                </c:pt>
                <c:pt idx="18">
                  <c:v>0.10098551234369731</c:v>
                </c:pt>
                <c:pt idx="19">
                  <c:v>7.9621111794362959E-2</c:v>
                </c:pt>
                <c:pt idx="20">
                  <c:v>8.3727722012058817E-2</c:v>
                </c:pt>
                <c:pt idx="21">
                  <c:v>9.2819380239978141E-2</c:v>
                </c:pt>
                <c:pt idx="22">
                  <c:v>9.8233682441918199E-2</c:v>
                </c:pt>
                <c:pt idx="23">
                  <c:v>9.8194779573726645E-2</c:v>
                </c:pt>
                <c:pt idx="24">
                  <c:v>9.4364136023388917E-2</c:v>
                </c:pt>
                <c:pt idx="25">
                  <c:v>9.1202266513005878E-2</c:v>
                </c:pt>
                <c:pt idx="26">
                  <c:v>9.6184433336258729E-2</c:v>
                </c:pt>
                <c:pt idx="27">
                  <c:v>9.5729310280837629E-2</c:v>
                </c:pt>
                <c:pt idx="28">
                  <c:v>0.10122338457995568</c:v>
                </c:pt>
                <c:pt idx="29">
                  <c:v>9.614216163434533E-2</c:v>
                </c:pt>
                <c:pt idx="30">
                  <c:v>9.3765337884341868E-2</c:v>
                </c:pt>
                <c:pt idx="31">
                  <c:v>8.4584201313321644E-2</c:v>
                </c:pt>
                <c:pt idx="32">
                  <c:v>0.1035504000527407</c:v>
                </c:pt>
                <c:pt idx="33">
                  <c:v>9.8982312588335591E-2</c:v>
                </c:pt>
                <c:pt idx="34">
                  <c:v>9.7942075669851997E-2</c:v>
                </c:pt>
                <c:pt idx="35">
                  <c:v>9.9767028694291549E-2</c:v>
                </c:pt>
                <c:pt idx="36">
                  <c:v>9.8524819625893295E-2</c:v>
                </c:pt>
                <c:pt idx="37">
                  <c:v>9.4711817131818643E-2</c:v>
                </c:pt>
                <c:pt idx="38">
                  <c:v>9.1574576957522719E-2</c:v>
                </c:pt>
                <c:pt idx="39">
                  <c:v>8.7831598107255354E-2</c:v>
                </c:pt>
                <c:pt idx="40">
                  <c:v>9.0120887701907307E-2</c:v>
                </c:pt>
                <c:pt idx="41">
                  <c:v>8.5774354106119471E-2</c:v>
                </c:pt>
                <c:pt idx="42">
                  <c:v>8.6217049373796026E-2</c:v>
                </c:pt>
                <c:pt idx="43">
                  <c:v>7.649929284445299E-2</c:v>
                </c:pt>
                <c:pt idx="44">
                  <c:v>7.0450526926980866E-2</c:v>
                </c:pt>
                <c:pt idx="45">
                  <c:v>6.0860679259920739E-2</c:v>
                </c:pt>
                <c:pt idx="46">
                  <c:v>5.6499212357246156E-2</c:v>
                </c:pt>
                <c:pt idx="47">
                  <c:v>4.7948031850111018E-2</c:v>
                </c:pt>
                <c:pt idx="48">
                  <c:v>4.9878629460102297E-2</c:v>
                </c:pt>
                <c:pt idx="49">
                  <c:v>5.2556609821157285E-2</c:v>
                </c:pt>
                <c:pt idx="50">
                  <c:v>5.2617478213483039E-2</c:v>
                </c:pt>
                <c:pt idx="51">
                  <c:v>5.2838752958142055E-2</c:v>
                </c:pt>
                <c:pt idx="52">
                  <c:v>5.592086696245456E-2</c:v>
                </c:pt>
                <c:pt idx="53">
                  <c:v>5.7757237249095025E-2</c:v>
                </c:pt>
                <c:pt idx="54">
                  <c:v>5.8411910833650979E-2</c:v>
                </c:pt>
                <c:pt idx="55">
                  <c:v>5.6548780517728402E-2</c:v>
                </c:pt>
                <c:pt idx="56">
                  <c:v>5.2566788357310323E-2</c:v>
                </c:pt>
                <c:pt idx="57">
                  <c:v>4.7511501259575727E-2</c:v>
                </c:pt>
                <c:pt idx="58">
                  <c:v>4.7059302780300752E-2</c:v>
                </c:pt>
                <c:pt idx="59">
                  <c:v>4.3221433864599847E-2</c:v>
                </c:pt>
                <c:pt idx="60">
                  <c:v>4.352803886885407E-2</c:v>
                </c:pt>
                <c:pt idx="61">
                  <c:v>3.6985597373339112E-2</c:v>
                </c:pt>
                <c:pt idx="62">
                  <c:v>3.3453606343027534E-2</c:v>
                </c:pt>
                <c:pt idx="63">
                  <c:v>2.5442935155504554E-2</c:v>
                </c:pt>
                <c:pt idx="64">
                  <c:v>2.2548678783698879E-2</c:v>
                </c:pt>
                <c:pt idx="65">
                  <c:v>1.5373109292156493E-2</c:v>
                </c:pt>
                <c:pt idx="66">
                  <c:v>1.0988631231335302E-2</c:v>
                </c:pt>
                <c:pt idx="67">
                  <c:v>1.0713391411153605E-2</c:v>
                </c:pt>
                <c:pt idx="68">
                  <c:v>1.0435617804357551E-2</c:v>
                </c:pt>
                <c:pt idx="69">
                  <c:v>1.0162362359778881E-2</c:v>
                </c:pt>
                <c:pt idx="70">
                  <c:v>9.9078364163638494E-3</c:v>
                </c:pt>
                <c:pt idx="71">
                  <c:v>1.0053335095429362E-2</c:v>
                </c:pt>
                <c:pt idx="72">
                  <c:v>1.0279421360138815E-2</c:v>
                </c:pt>
                <c:pt idx="73">
                  <c:v>1.0128105237452063E-2</c:v>
                </c:pt>
                <c:pt idx="74">
                  <c:v>1.02804489314232E-2</c:v>
                </c:pt>
                <c:pt idx="75">
                  <c:v>1.0227238652356731E-2</c:v>
                </c:pt>
                <c:pt idx="76">
                  <c:v>9.857289296824891E-3</c:v>
                </c:pt>
                <c:pt idx="77">
                  <c:v>9.5775969432119207E-3</c:v>
                </c:pt>
                <c:pt idx="78">
                  <c:v>9.3276635088130298E-3</c:v>
                </c:pt>
                <c:pt idx="79">
                  <c:v>9.0818017267301869E-3</c:v>
                </c:pt>
                <c:pt idx="80">
                  <c:v>8.7144442978279498E-3</c:v>
                </c:pt>
                <c:pt idx="81">
                  <c:v>8.2049768297925447E-3</c:v>
                </c:pt>
                <c:pt idx="82">
                  <c:v>7.5824059395795578E-3</c:v>
                </c:pt>
                <c:pt idx="83">
                  <c:v>7.4151108577656085E-3</c:v>
                </c:pt>
                <c:pt idx="84">
                  <c:v>7.3402180540462509E-3</c:v>
                </c:pt>
                <c:pt idx="85">
                  <c:v>7.2660816695034255E-3</c:v>
                </c:pt>
                <c:pt idx="86">
                  <c:v>7.2044714785285385E-3</c:v>
                </c:pt>
                <c:pt idx="87">
                  <c:v>7.1339921107223519E-3</c:v>
                </c:pt>
                <c:pt idx="88">
                  <c:v>7.0619386133259866E-3</c:v>
                </c:pt>
                <c:pt idx="89">
                  <c:v>6.644426499233089E-3</c:v>
                </c:pt>
                <c:pt idx="90">
                  <c:v>6.5101235349015298E-3</c:v>
                </c:pt>
                <c:pt idx="91">
                  <c:v>6.4555656724364823E-3</c:v>
                </c:pt>
                <c:pt idx="92">
                  <c:v>6.3925371384416577E-3</c:v>
                </c:pt>
                <c:pt idx="93">
                  <c:v>6.3279723546695267E-3</c:v>
                </c:pt>
                <c:pt idx="94">
                  <c:v>6.2640596768161029E-3</c:v>
                </c:pt>
                <c:pt idx="95">
                  <c:v>5.8558871912658874E-3</c:v>
                </c:pt>
                <c:pt idx="96">
                  <c:v>5.1005942770095437E-3</c:v>
                </c:pt>
                <c:pt idx="97">
                  <c:v>4.1579658754510532E-3</c:v>
                </c:pt>
                <c:pt idx="98">
                  <c:v>3.6893603206086733E-3</c:v>
                </c:pt>
                <c:pt idx="99">
                  <c:v>4.1644702526613684E-3</c:v>
                </c:pt>
                <c:pt idx="100">
                  <c:v>4.3970322484788047E-3</c:v>
                </c:pt>
                <c:pt idx="101">
                  <c:v>3.5800434349480695E-3</c:v>
                </c:pt>
                <c:pt idx="102">
                  <c:v>2.1915308733267552E-3</c:v>
                </c:pt>
                <c:pt idx="103">
                  <c:v>8.7009684503821345E-4</c:v>
                </c:pt>
                <c:pt idx="104">
                  <c:v>2.6346573202030651E-4</c:v>
                </c:pt>
                <c:pt idx="105">
                  <c:v>1.8496731334338216E-4</c:v>
                </c:pt>
                <c:pt idx="106">
                  <c:v>1.8309913888740409E-4</c:v>
                </c:pt>
                <c:pt idx="107">
                  <c:v>1.8124983303980285E-4</c:v>
                </c:pt>
                <c:pt idx="108">
                  <c:v>1.7941920522716531E-4</c:v>
                </c:pt>
                <c:pt idx="109">
                  <c:v>1.7760706680087474E-4</c:v>
                </c:pt>
                <c:pt idx="110">
                  <c:v>1.7581323101767011E-4</c:v>
                </c:pt>
                <c:pt idx="111">
                  <c:v>1.7403751302040205E-4</c:v>
                </c:pt>
                <c:pt idx="112">
                  <c:v>1.7227972981898276E-4</c:v>
                </c:pt>
                <c:pt idx="113">
                  <c:v>1.7053970027152901E-4</c:v>
                </c:pt>
                <c:pt idx="114">
                  <c:v>1.6881724506569507E-4</c:v>
                </c:pt>
                <c:pt idx="115">
                  <c:v>1.6711218670019447E-4</c:v>
                </c:pt>
                <c:pt idx="116">
                  <c:v>1.6542434946650788E-4</c:v>
                </c:pt>
                <c:pt idx="117">
                  <c:v>1.6375355943077662E-4</c:v>
                </c:pt>
                <c:pt idx="118">
                  <c:v>1.620996444158781E-4</c:v>
                </c:pt>
                <c:pt idx="119">
                  <c:v>1.6046243398368311E-4</c:v>
                </c:pt>
                <c:pt idx="120">
                  <c:v>1.5884175941749168E-4</c:v>
                </c:pt>
                <c:pt idx="121">
                  <c:v>1.5723745370464678E-4</c:v>
                </c:pt>
                <c:pt idx="122">
                  <c:v>1.556493515193232E-4</c:v>
                </c:pt>
                <c:pt idx="123">
                  <c:v>1.540772892054909E-4</c:v>
                </c:pt>
                <c:pt idx="124">
                  <c:v>1.5252110476004959E-4</c:v>
                </c:pt>
                <c:pt idx="125">
                  <c:v>1.5098063781613448E-4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690600"/>
        <c:axId val="329690992"/>
      </c:lineChart>
      <c:catAx>
        <c:axId val="329690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690992"/>
        <c:crosses val="autoZero"/>
        <c:auto val="1"/>
        <c:lblAlgn val="ctr"/>
        <c:lblOffset val="100"/>
        <c:noMultiLvlLbl val="0"/>
      </c:catAx>
      <c:valAx>
        <c:axId val="3296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69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911023622047243"/>
          <c:y val="0.10300816564596096"/>
          <c:w val="0.44948704107022081"/>
          <c:h val="0.20139107611548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3692038495188"/>
          <c:y val="5.0925925925925923E-2"/>
          <c:w val="0.83005861767279099"/>
          <c:h val="0.80526246719160099"/>
        </c:manualLayout>
      </c:layout>
      <c:lineChart>
        <c:grouping val="standard"/>
        <c:varyColors val="0"/>
        <c:ser>
          <c:idx val="0"/>
          <c:order val="0"/>
          <c:tx>
            <c:v>Hrubý dlh (ľavá os)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'G13'!$B$1:$AZ$1</c:f>
              <c:numCache>
                <c:formatCode>0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'G13'!$B$2:$AZ$2</c:f>
              <c:numCache>
                <c:formatCode>0.0</c:formatCode>
                <c:ptCount val="51"/>
                <c:pt idx="0">
                  <c:v>52.908033633516801</c:v>
                </c:pt>
                <c:pt idx="1">
                  <c:v>53.58372848315522</c:v>
                </c:pt>
                <c:pt idx="2">
                  <c:v>53.080896588100735</c:v>
                </c:pt>
                <c:pt idx="3">
                  <c:v>51.961449727290038</c:v>
                </c:pt>
                <c:pt idx="4">
                  <c:v>50.53601421713627</c:v>
                </c:pt>
                <c:pt idx="5">
                  <c:v>49.668824772421253</c:v>
                </c:pt>
                <c:pt idx="6">
                  <c:v>49.264554098891644</c:v>
                </c:pt>
                <c:pt idx="7">
                  <c:v>49.005438365559257</c:v>
                </c:pt>
                <c:pt idx="8">
                  <c:v>48.850519031134581</c:v>
                </c:pt>
                <c:pt idx="9">
                  <c:v>48.833680760340663</c:v>
                </c:pt>
                <c:pt idx="10">
                  <c:v>48.907088455958998</c:v>
                </c:pt>
                <c:pt idx="11">
                  <c:v>49.208674567478177</c:v>
                </c:pt>
                <c:pt idx="12">
                  <c:v>49.744386415551674</c:v>
                </c:pt>
                <c:pt idx="13">
                  <c:v>50.48272669236863</c:v>
                </c:pt>
                <c:pt idx="14">
                  <c:v>51.276628143982933</c:v>
                </c:pt>
                <c:pt idx="15">
                  <c:v>52.096368897867613</c:v>
                </c:pt>
                <c:pt idx="16">
                  <c:v>52.94756144515592</c:v>
                </c:pt>
                <c:pt idx="17">
                  <c:v>53.86182452005481</c:v>
                </c:pt>
                <c:pt idx="18">
                  <c:v>54.859009816450907</c:v>
                </c:pt>
                <c:pt idx="19">
                  <c:v>55.945027736232269</c:v>
                </c:pt>
                <c:pt idx="20">
                  <c:v>57.157511235111073</c:v>
                </c:pt>
                <c:pt idx="21">
                  <c:v>58.444766486660896</c:v>
                </c:pt>
                <c:pt idx="22">
                  <c:v>59.846049400232538</c:v>
                </c:pt>
                <c:pt idx="23">
                  <c:v>61.272583155011603</c:v>
                </c:pt>
                <c:pt idx="24">
                  <c:v>62.784948187516669</c:v>
                </c:pt>
                <c:pt idx="25">
                  <c:v>64.464035080521938</c:v>
                </c:pt>
                <c:pt idx="26">
                  <c:v>66.314450710088607</c:v>
                </c:pt>
                <c:pt idx="27">
                  <c:v>68.104855085937885</c:v>
                </c:pt>
                <c:pt idx="28">
                  <c:v>70.168178607542984</c:v>
                </c:pt>
                <c:pt idx="29">
                  <c:v>72.40964127073272</c:v>
                </c:pt>
                <c:pt idx="30">
                  <c:v>74.866719445475709</c:v>
                </c:pt>
                <c:pt idx="31">
                  <c:v>77.488425430710436</c:v>
                </c:pt>
                <c:pt idx="32">
                  <c:v>80.233481396684425</c:v>
                </c:pt>
                <c:pt idx="33">
                  <c:v>83.138904268269513</c:v>
                </c:pt>
                <c:pt idx="34">
                  <c:v>86.195058289892955</c:v>
                </c:pt>
                <c:pt idx="35">
                  <c:v>89.403509992918117</c:v>
                </c:pt>
                <c:pt idx="36">
                  <c:v>92.83121821041405</c:v>
                </c:pt>
                <c:pt idx="37">
                  <c:v>96.575822122585635</c:v>
                </c:pt>
                <c:pt idx="38">
                  <c:v>100.59131233975828</c:v>
                </c:pt>
                <c:pt idx="39">
                  <c:v>104.92125562289527</c:v>
                </c:pt>
                <c:pt idx="40">
                  <c:v>109.50930688693268</c:v>
                </c:pt>
                <c:pt idx="41">
                  <c:v>114.33980538552689</c:v>
                </c:pt>
                <c:pt idx="42">
                  <c:v>119.42862452750501</c:v>
                </c:pt>
                <c:pt idx="43">
                  <c:v>124.79287432728502</c:v>
                </c:pt>
                <c:pt idx="44">
                  <c:v>130.4034014209995</c:v>
                </c:pt>
                <c:pt idx="45">
                  <c:v>136.28511658961025</c:v>
                </c:pt>
                <c:pt idx="46">
                  <c:v>142.18148980900665</c:v>
                </c:pt>
                <c:pt idx="47">
                  <c:v>148.23467957078654</c:v>
                </c:pt>
                <c:pt idx="48">
                  <c:v>154.42087488039741</c:v>
                </c:pt>
                <c:pt idx="49">
                  <c:v>160.72358449289797</c:v>
                </c:pt>
                <c:pt idx="50">
                  <c:v>167.01464884955041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92168"/>
        <c:axId val="329692560"/>
      </c:lineChart>
      <c:lineChart>
        <c:grouping val="standard"/>
        <c:varyColors val="0"/>
        <c:ser>
          <c:idx val="1"/>
          <c:order val="1"/>
          <c:tx>
            <c:v>Primárne saldo (pravá os)</c:v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cat>
            <c:numRef>
              <c:f>'G13'!$B$1:$AZ$1</c:f>
              <c:numCache>
                <c:formatCode>0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'G13'!$B$3:$AZ$3</c:f>
              <c:numCache>
                <c:formatCode>0.0</c:formatCode>
                <c:ptCount val="51"/>
                <c:pt idx="0">
                  <c:v>-1.185154302568872</c:v>
                </c:pt>
                <c:pt idx="1">
                  <c:v>-0.69651600283755</c:v>
                </c:pt>
                <c:pt idx="2">
                  <c:v>-0.69903487186154345</c:v>
                </c:pt>
                <c:pt idx="3">
                  <c:v>-0.67412132292752602</c:v>
                </c:pt>
                <c:pt idx="4">
                  <c:v>-0.64067610022948895</c:v>
                </c:pt>
                <c:pt idx="5">
                  <c:v>-0.74616920742522841</c:v>
                </c:pt>
                <c:pt idx="6">
                  <c:v>-0.82075392123730651</c:v>
                </c:pt>
                <c:pt idx="7">
                  <c:v>-0.9307891632872376</c:v>
                </c:pt>
                <c:pt idx="8">
                  <c:v>-0.99686578576235652</c:v>
                </c:pt>
                <c:pt idx="9">
                  <c:v>-1.0028240640088926</c:v>
                </c:pt>
                <c:pt idx="10">
                  <c:v>-0.96738707521605216</c:v>
                </c:pt>
                <c:pt idx="11">
                  <c:v>-0.93601446955959167</c:v>
                </c:pt>
                <c:pt idx="12">
                  <c:v>-0.90080219707889042</c:v>
                </c:pt>
                <c:pt idx="13">
                  <c:v>-0.86886841393997294</c:v>
                </c:pt>
                <c:pt idx="14">
                  <c:v>-0.75295500806136473</c:v>
                </c:pt>
                <c:pt idx="15">
                  <c:v>-0.69470846599005109</c:v>
                </c:pt>
                <c:pt idx="16">
                  <c:v>-0.64356768437819512</c:v>
                </c:pt>
                <c:pt idx="17">
                  <c:v>-0.59850736030791885</c:v>
                </c:pt>
                <c:pt idx="18">
                  <c:v>-0.52851777372542297</c:v>
                </c:pt>
                <c:pt idx="19">
                  <c:v>-0.46955283239442458</c:v>
                </c:pt>
                <c:pt idx="20">
                  <c:v>-0.47218296472996724</c:v>
                </c:pt>
                <c:pt idx="21">
                  <c:v>-0.47591536903381781</c:v>
                </c:pt>
                <c:pt idx="22">
                  <c:v>-0.48633350876869741</c:v>
                </c:pt>
                <c:pt idx="23">
                  <c:v>-0.51758250105640113</c:v>
                </c:pt>
                <c:pt idx="24">
                  <c:v>-0.5087653926396255</c:v>
                </c:pt>
                <c:pt idx="25">
                  <c:v>-0.59497868857547176</c:v>
                </c:pt>
                <c:pt idx="26">
                  <c:v>-0.59694061143533872</c:v>
                </c:pt>
                <c:pt idx="27">
                  <c:v>-0.61126275678582387</c:v>
                </c:pt>
                <c:pt idx="28">
                  <c:v>-0.6864286709214199</c:v>
                </c:pt>
                <c:pt idx="29">
                  <c:v>-0.74556585527817398</c:v>
                </c:pt>
                <c:pt idx="30">
                  <c:v>-0.87403448906996561</c:v>
                </c:pt>
                <c:pt idx="31">
                  <c:v>-0.97362345054733268</c:v>
                </c:pt>
                <c:pt idx="32">
                  <c:v>-1.0409284363370028</c:v>
                </c:pt>
                <c:pt idx="33">
                  <c:v>-1.1194213085358105</c:v>
                </c:pt>
                <c:pt idx="34">
                  <c:v>-1.1710962005115473</c:v>
                </c:pt>
                <c:pt idx="35">
                  <c:v>-1.2471129798476164</c:v>
                </c:pt>
                <c:pt idx="36">
                  <c:v>-1.3920927493493265</c:v>
                </c:pt>
                <c:pt idx="37">
                  <c:v>-1.5199956487311073</c:v>
                </c:pt>
                <c:pt idx="38">
                  <c:v>-1.6588429531958027</c:v>
                </c:pt>
                <c:pt idx="39">
                  <c:v>-1.8592822994110292</c:v>
                </c:pt>
                <c:pt idx="40">
                  <c:v>-2.0396819919013986</c:v>
                </c:pt>
                <c:pt idx="41">
                  <c:v>-2.2121326719702532</c:v>
                </c:pt>
                <c:pt idx="42">
                  <c:v>-2.3818490300630657</c:v>
                </c:pt>
                <c:pt idx="43">
                  <c:v>-2.548772130310998</c:v>
                </c:pt>
                <c:pt idx="44">
                  <c:v>-2.6854019799752256</c:v>
                </c:pt>
                <c:pt idx="45">
                  <c:v>-2.8539058258523768</c:v>
                </c:pt>
                <c:pt idx="46">
                  <c:v>-2.7795969912122649</c:v>
                </c:pt>
                <c:pt idx="47">
                  <c:v>-2.8642280050710416</c:v>
                </c:pt>
                <c:pt idx="48">
                  <c:v>-2.9465776032976194</c:v>
                </c:pt>
                <c:pt idx="49">
                  <c:v>-3.0005685968708091</c:v>
                </c:pt>
                <c:pt idx="50">
                  <c:v>-3.010584808363542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31096"/>
        <c:axId val="330830704"/>
      </c:lineChart>
      <c:catAx>
        <c:axId val="329692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692560"/>
        <c:crosses val="autoZero"/>
        <c:auto val="1"/>
        <c:lblAlgn val="ctr"/>
        <c:lblOffset val="100"/>
        <c:noMultiLvlLbl val="0"/>
      </c:catAx>
      <c:valAx>
        <c:axId val="32969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692168"/>
        <c:crosses val="autoZero"/>
        <c:crossBetween val="between"/>
      </c:valAx>
      <c:valAx>
        <c:axId val="3308307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831096"/>
        <c:crosses val="max"/>
        <c:crossBetween val="between"/>
      </c:valAx>
      <c:catAx>
        <c:axId val="3308310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30830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188801399825023"/>
          <c:y val="0.68634149897929431"/>
          <c:w val="0.44948704107022081"/>
          <c:h val="0.15046515018955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5223440927309E-2"/>
          <c:y val="5.0925821711282092E-2"/>
          <c:w val="0.86809383202099732"/>
          <c:h val="0.80570209973753282"/>
        </c:manualLayout>
      </c:layout>
      <c:areaChart>
        <c:grouping val="stacked"/>
        <c:varyColors val="0"/>
        <c:ser>
          <c:idx val="1"/>
          <c:order val="0"/>
          <c:tx>
            <c:strRef>
              <c:f>'G14'!$A$4</c:f>
              <c:strCache>
                <c:ptCount val="1"/>
                <c:pt idx="0">
                  <c:v>Fixné výdavky v dlhodobej časti</c:v>
                </c:pt>
              </c:strCache>
            </c:strRef>
          </c:tx>
          <c:spPr>
            <a:solidFill>
              <a:srgbClr val="58595B"/>
            </a:solidFill>
            <a:ln w="25400">
              <a:noFill/>
            </a:ln>
            <a:effectLst/>
          </c:spPr>
          <c:cat>
            <c:numRef>
              <c:f>'G14'!$B$2:$AZ$2</c:f>
              <c:numCache>
                <c:formatCode>0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'G14'!$B$4:$AZ$4</c:f>
              <c:numCache>
                <c:formatCode>0.0</c:formatCode>
                <c:ptCount val="51"/>
                <c:pt idx="0">
                  <c:v>24.903742696980046</c:v>
                </c:pt>
                <c:pt idx="1">
                  <c:v>22.272448570747894</c:v>
                </c:pt>
                <c:pt idx="2">
                  <c:v>21.674013380462643</c:v>
                </c:pt>
                <c:pt idx="3">
                  <c:v>20.979191115033988</c:v>
                </c:pt>
                <c:pt idx="4">
                  <c:v>20.53643299633201</c:v>
                </c:pt>
                <c:pt idx="5">
                  <c:v>20.53643299633201</c:v>
                </c:pt>
                <c:pt idx="6">
                  <c:v>20.53643299633201</c:v>
                </c:pt>
                <c:pt idx="7">
                  <c:v>20.536432996332007</c:v>
                </c:pt>
                <c:pt idx="8">
                  <c:v>20.536432996332007</c:v>
                </c:pt>
                <c:pt idx="9">
                  <c:v>20.536432996332003</c:v>
                </c:pt>
                <c:pt idx="10">
                  <c:v>20.536432996332007</c:v>
                </c:pt>
                <c:pt idx="11">
                  <c:v>20.536432996332003</c:v>
                </c:pt>
                <c:pt idx="12">
                  <c:v>20.536432996332003</c:v>
                </c:pt>
                <c:pt idx="13">
                  <c:v>20.536432996332003</c:v>
                </c:pt>
                <c:pt idx="14">
                  <c:v>20.536432996332003</c:v>
                </c:pt>
                <c:pt idx="15">
                  <c:v>20.536432996332003</c:v>
                </c:pt>
                <c:pt idx="16">
                  <c:v>20.536432996332003</c:v>
                </c:pt>
                <c:pt idx="17">
                  <c:v>20.536432996332003</c:v>
                </c:pt>
                <c:pt idx="18">
                  <c:v>20.536432996332003</c:v>
                </c:pt>
                <c:pt idx="19">
                  <c:v>20.536432996332003</c:v>
                </c:pt>
                <c:pt idx="20">
                  <c:v>20.536432996332003</c:v>
                </c:pt>
                <c:pt idx="21">
                  <c:v>20.536432996332003</c:v>
                </c:pt>
                <c:pt idx="22">
                  <c:v>20.536432996332003</c:v>
                </c:pt>
                <c:pt idx="23">
                  <c:v>20.536432996332003</c:v>
                </c:pt>
                <c:pt idx="24">
                  <c:v>20.536432996332003</c:v>
                </c:pt>
                <c:pt idx="25">
                  <c:v>20.536432996332003</c:v>
                </c:pt>
                <c:pt idx="26">
                  <c:v>20.536432996332003</c:v>
                </c:pt>
                <c:pt idx="27">
                  <c:v>20.536432996332003</c:v>
                </c:pt>
                <c:pt idx="28">
                  <c:v>20.536432996332003</c:v>
                </c:pt>
                <c:pt idx="29">
                  <c:v>20.536432996332003</c:v>
                </c:pt>
                <c:pt idx="30">
                  <c:v>20.536432996332003</c:v>
                </c:pt>
                <c:pt idx="31">
                  <c:v>20.536432996332003</c:v>
                </c:pt>
                <c:pt idx="32">
                  <c:v>20.536432996332003</c:v>
                </c:pt>
                <c:pt idx="33">
                  <c:v>20.536432996332003</c:v>
                </c:pt>
                <c:pt idx="34">
                  <c:v>20.536432996332003</c:v>
                </c:pt>
                <c:pt idx="35">
                  <c:v>20.536432996332003</c:v>
                </c:pt>
                <c:pt idx="36">
                  <c:v>20.536432996332003</c:v>
                </c:pt>
                <c:pt idx="37">
                  <c:v>20.536432996332003</c:v>
                </c:pt>
                <c:pt idx="38">
                  <c:v>20.536432996332007</c:v>
                </c:pt>
                <c:pt idx="39">
                  <c:v>20.536432996332007</c:v>
                </c:pt>
                <c:pt idx="40">
                  <c:v>20.536432996332007</c:v>
                </c:pt>
                <c:pt idx="41">
                  <c:v>20.536432996332007</c:v>
                </c:pt>
                <c:pt idx="42">
                  <c:v>20.536432996332007</c:v>
                </c:pt>
                <c:pt idx="43">
                  <c:v>20.536432996332007</c:v>
                </c:pt>
                <c:pt idx="44">
                  <c:v>20.536432996332007</c:v>
                </c:pt>
                <c:pt idx="45">
                  <c:v>20.536432996332007</c:v>
                </c:pt>
                <c:pt idx="46">
                  <c:v>20.536432996332007</c:v>
                </c:pt>
                <c:pt idx="47">
                  <c:v>20.536432996332007</c:v>
                </c:pt>
                <c:pt idx="48">
                  <c:v>20.53643299633201</c:v>
                </c:pt>
                <c:pt idx="49">
                  <c:v>20.53643299633201</c:v>
                </c:pt>
                <c:pt idx="50">
                  <c:v>20.53643299633201</c:v>
                </c:pt>
              </c:numCache>
            </c:numRef>
          </c:val>
        </c:ser>
        <c:ser>
          <c:idx val="2"/>
          <c:order val="1"/>
          <c:tx>
            <c:strRef>
              <c:f>'G14'!$A$5</c:f>
              <c:strCache>
                <c:ptCount val="1"/>
                <c:pt idx="0">
                  <c:v>Modelované výdavky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'G14'!$B$2:$AZ$2</c:f>
              <c:numCache>
                <c:formatCode>0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'G14'!$B$5:$AZ$5</c:f>
              <c:numCache>
                <c:formatCode>0.0</c:formatCode>
                <c:ptCount val="51"/>
                <c:pt idx="0">
                  <c:v>18.929326836483117</c:v>
                </c:pt>
                <c:pt idx="1">
                  <c:v>18.657293065689849</c:v>
                </c:pt>
                <c:pt idx="2">
                  <c:v>18.588910756931536</c:v>
                </c:pt>
                <c:pt idx="3">
                  <c:v>18.507760625390695</c:v>
                </c:pt>
                <c:pt idx="4">
                  <c:v>18.405223153866952</c:v>
                </c:pt>
                <c:pt idx="5">
                  <c:v>18.461942700559103</c:v>
                </c:pt>
                <c:pt idx="6">
                  <c:v>18.486615434829741</c:v>
                </c:pt>
                <c:pt idx="7">
                  <c:v>18.540396243279027</c:v>
                </c:pt>
                <c:pt idx="8">
                  <c:v>18.546923934517928</c:v>
                </c:pt>
                <c:pt idx="9">
                  <c:v>18.509452185730208</c:v>
                </c:pt>
                <c:pt idx="10">
                  <c:v>18.451420825442437</c:v>
                </c:pt>
                <c:pt idx="11">
                  <c:v>18.403157283753085</c:v>
                </c:pt>
                <c:pt idx="12">
                  <c:v>18.368139358348419</c:v>
                </c:pt>
                <c:pt idx="13">
                  <c:v>18.344147059210538</c:v>
                </c:pt>
                <c:pt idx="14">
                  <c:v>18.233979726793418</c:v>
                </c:pt>
                <c:pt idx="15">
                  <c:v>18.178896281191406</c:v>
                </c:pt>
                <c:pt idx="16">
                  <c:v>18.125598819488602</c:v>
                </c:pt>
                <c:pt idx="17">
                  <c:v>18.090247842252353</c:v>
                </c:pt>
                <c:pt idx="18">
                  <c:v>18.029487973088852</c:v>
                </c:pt>
                <c:pt idx="19">
                  <c:v>17.983640821264338</c:v>
                </c:pt>
                <c:pt idx="20">
                  <c:v>17.998142490814779</c:v>
                </c:pt>
                <c:pt idx="21">
                  <c:v>18.021451664873354</c:v>
                </c:pt>
                <c:pt idx="22">
                  <c:v>18.043800860919966</c:v>
                </c:pt>
                <c:pt idx="23">
                  <c:v>18.081463873951833</c:v>
                </c:pt>
                <c:pt idx="24">
                  <c:v>18.091226654402927</c:v>
                </c:pt>
                <c:pt idx="25">
                  <c:v>18.18462586103108</c:v>
                </c:pt>
                <c:pt idx="26">
                  <c:v>18.197396016057432</c:v>
                </c:pt>
                <c:pt idx="27">
                  <c:v>18.234013844688192</c:v>
                </c:pt>
                <c:pt idx="28">
                  <c:v>18.329352122406252</c:v>
                </c:pt>
                <c:pt idx="29">
                  <c:v>18.417139585160808</c:v>
                </c:pt>
                <c:pt idx="30">
                  <c:v>18.52641719678515</c:v>
                </c:pt>
                <c:pt idx="31">
                  <c:v>18.626751964498077</c:v>
                </c:pt>
                <c:pt idx="32">
                  <c:v>18.714383275632262</c:v>
                </c:pt>
                <c:pt idx="33">
                  <c:v>18.81480748226863</c:v>
                </c:pt>
                <c:pt idx="34">
                  <c:v>18.889758235320802</c:v>
                </c:pt>
                <c:pt idx="35">
                  <c:v>18.987283729992654</c:v>
                </c:pt>
                <c:pt idx="36">
                  <c:v>19.146610682736316</c:v>
                </c:pt>
                <c:pt idx="37">
                  <c:v>19.294547056470154</c:v>
                </c:pt>
                <c:pt idx="38">
                  <c:v>19.445979782834215</c:v>
                </c:pt>
                <c:pt idx="39">
                  <c:v>19.651859468066846</c:v>
                </c:pt>
                <c:pt idx="40">
                  <c:v>19.833929597669766</c:v>
                </c:pt>
                <c:pt idx="41">
                  <c:v>20.014470026692756</c:v>
                </c:pt>
                <c:pt idx="42">
                  <c:v>20.176163530815227</c:v>
                </c:pt>
                <c:pt idx="43">
                  <c:v>20.334909277542078</c:v>
                </c:pt>
                <c:pt idx="44">
                  <c:v>20.474035146207562</c:v>
                </c:pt>
                <c:pt idx="45">
                  <c:v>20.642955485395895</c:v>
                </c:pt>
                <c:pt idx="46">
                  <c:v>20.741249868987076</c:v>
                </c:pt>
                <c:pt idx="47">
                  <c:v>20.827315407131273</c:v>
                </c:pt>
                <c:pt idx="48">
                  <c:v>20.910150651307863</c:v>
                </c:pt>
                <c:pt idx="49">
                  <c:v>20.963529996597856</c:v>
                </c:pt>
                <c:pt idx="50">
                  <c:v>20.975203317054408</c:v>
                </c:pt>
              </c:numCache>
            </c:numRef>
          </c:val>
        </c:ser>
        <c:ser>
          <c:idx val="0"/>
          <c:order val="2"/>
          <c:tx>
            <c:strRef>
              <c:f>'G14'!$A$3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cat>
            <c:numRef>
              <c:f>'G14'!$B$2:$AZ$2</c:f>
              <c:numCache>
                <c:formatCode>0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'G14'!$B$3:$AZ$3</c:f>
              <c:numCache>
                <c:formatCode>0.0</c:formatCode>
                <c:ptCount val="51"/>
                <c:pt idx="0">
                  <c:v>1.7842557883955947</c:v>
                </c:pt>
                <c:pt idx="1">
                  <c:v>1.6047753654265076</c:v>
                </c:pt>
                <c:pt idx="2">
                  <c:v>1.4485847315567344</c:v>
                </c:pt>
                <c:pt idx="3">
                  <c:v>1.3418725340738475</c:v>
                </c:pt>
                <c:pt idx="4">
                  <c:v>1.2877694812958991</c:v>
                </c:pt>
                <c:pt idx="5">
                  <c:v>1.3152182412483064</c:v>
                </c:pt>
                <c:pt idx="6">
                  <c:v>1.3967546666165187</c:v>
                </c:pt>
                <c:pt idx="7">
                  <c:v>1.4780232085330145</c:v>
                </c:pt>
                <c:pt idx="8">
                  <c:v>1.559006605908746</c:v>
                </c:pt>
                <c:pt idx="9">
                  <c:v>1.6404334068389474</c:v>
                </c:pt>
                <c:pt idx="10">
                  <c:v>1.7634045474686872</c:v>
                </c:pt>
                <c:pt idx="11">
                  <c:v>1.9474226022351953</c:v>
                </c:pt>
                <c:pt idx="12">
                  <c:v>2.1347199583145389</c:v>
                </c:pt>
                <c:pt idx="13">
                  <c:v>2.2873562334427247</c:v>
                </c:pt>
                <c:pt idx="14">
                  <c:v>2.404781104858233</c:v>
                </c:pt>
                <c:pt idx="15">
                  <c:v>2.4757343003440226</c:v>
                </c:pt>
                <c:pt idx="16">
                  <c:v>2.5216052975359617</c:v>
                </c:pt>
                <c:pt idx="17">
                  <c:v>2.570919462647546</c:v>
                </c:pt>
                <c:pt idx="18">
                  <c:v>2.6247571723245895</c:v>
                </c:pt>
                <c:pt idx="19">
                  <c:v>2.6817799130637563</c:v>
                </c:pt>
                <c:pt idx="20">
                  <c:v>2.7435625820712928</c:v>
                </c:pt>
                <c:pt idx="21">
                  <c:v>2.8090858204809104</c:v>
                </c:pt>
                <c:pt idx="22">
                  <c:v>2.8791903865870854</c:v>
                </c:pt>
                <c:pt idx="23">
                  <c:v>2.950427582062594</c:v>
                </c:pt>
                <c:pt idx="24">
                  <c:v>3.0263504944845288</c:v>
                </c:pt>
                <c:pt idx="25">
                  <c:v>3.1080979946517369</c:v>
                </c:pt>
                <c:pt idx="26">
                  <c:v>3.2004360870761417</c:v>
                </c:pt>
                <c:pt idx="27">
                  <c:v>3.2946713945923549</c:v>
                </c:pt>
                <c:pt idx="28">
                  <c:v>3.3963665930277882</c:v>
                </c:pt>
                <c:pt idx="29">
                  <c:v>3.5066402671215009</c:v>
                </c:pt>
                <c:pt idx="30">
                  <c:v>3.6260883041440666</c:v>
                </c:pt>
                <c:pt idx="31">
                  <c:v>3.7538818321300069</c:v>
                </c:pt>
                <c:pt idx="32">
                  <c:v>3.888638725251103</c:v>
                </c:pt>
                <c:pt idx="33">
                  <c:v>4.0305988926925478</c:v>
                </c:pt>
                <c:pt idx="34">
                  <c:v>4.1803387585209073</c:v>
                </c:pt>
                <c:pt idx="35">
                  <c:v>4.3370677227478627</c:v>
                </c:pt>
                <c:pt idx="36">
                  <c:v>4.5042536232519392</c:v>
                </c:pt>
                <c:pt idx="37">
                  <c:v>4.6861109036884407</c:v>
                </c:pt>
                <c:pt idx="38">
                  <c:v>4.8812899689150573</c:v>
                </c:pt>
                <c:pt idx="39">
                  <c:v>5.0909464973585195</c:v>
                </c:pt>
                <c:pt idx="40">
                  <c:v>5.3131669519531695</c:v>
                </c:pt>
                <c:pt idx="41">
                  <c:v>5.5475512331453523</c:v>
                </c:pt>
                <c:pt idx="42">
                  <c:v>5.7947576158818999</c:v>
                </c:pt>
                <c:pt idx="43">
                  <c:v>6.0556324372297103</c:v>
                </c:pt>
                <c:pt idx="44">
                  <c:v>6.3293983014583945</c:v>
                </c:pt>
                <c:pt idx="45">
                  <c:v>6.6157882605809819</c:v>
                </c:pt>
                <c:pt idx="46">
                  <c:v>6.9087493439900012</c:v>
                </c:pt>
                <c:pt idx="47">
                  <c:v>7.2056267536072598</c:v>
                </c:pt>
                <c:pt idx="48">
                  <c:v>7.5091271135390469</c:v>
                </c:pt>
                <c:pt idx="49">
                  <c:v>7.8190640389960588</c:v>
                </c:pt>
                <c:pt idx="50">
                  <c:v>8.1294848822168309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31880"/>
        <c:axId val="330832272"/>
      </c:areaChart>
      <c:catAx>
        <c:axId val="330831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832272"/>
        <c:crosses val="autoZero"/>
        <c:auto val="1"/>
        <c:lblAlgn val="ctr"/>
        <c:lblOffset val="100"/>
        <c:noMultiLvlLbl val="0"/>
      </c:catAx>
      <c:valAx>
        <c:axId val="33083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831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434510212014284"/>
          <c:y val="4.4278991225755689E-2"/>
          <c:w val="0.51171449822433712"/>
          <c:h val="0.15290145664190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92913385826773"/>
          <c:y val="5.0925925925925923E-2"/>
          <c:w val="0.77173053368328959"/>
          <c:h val="0.84688247302420527"/>
        </c:manualLayout>
      </c:layout>
      <c:barChart>
        <c:barDir val="bar"/>
        <c:grouping val="clustered"/>
        <c:varyColors val="0"/>
        <c:ser>
          <c:idx val="1"/>
          <c:order val="0"/>
          <c:tx>
            <c:v>zlepšuje udržateľnosť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  <a:effectLst/>
            </c:spPr>
          </c:dPt>
          <c:cat>
            <c:strRef>
              <c:f>'G15'!$A$1:$A$7</c:f>
              <c:strCache>
                <c:ptCount val="7"/>
                <c:pt idx="0">
                  <c:v>Ostatné</c:v>
                </c:pt>
                <c:pt idx="1">
                  <c:v>Dôchodky</c:v>
                </c:pt>
                <c:pt idx="2">
                  <c:v>Školstvo</c:v>
                </c:pt>
                <c:pt idx="3">
                  <c:v>SD časť</c:v>
                </c:pt>
                <c:pt idx="4">
                  <c:v>DD starost.</c:v>
                </c:pt>
                <c:pt idx="5">
                  <c:v>Zdravotníctvo </c:v>
                </c:pt>
                <c:pt idx="6">
                  <c:v>Saldo 2015*</c:v>
                </c:pt>
              </c:strCache>
            </c:strRef>
          </c:cat>
          <c:val>
            <c:numRef>
              <c:f>'G15'!$B$1:$B$7</c:f>
              <c:numCache>
                <c:formatCode>#,##0.00</c:formatCode>
                <c:ptCount val="7"/>
                <c:pt idx="0">
                  <c:v>-6.8270743378711501E-4</c:v>
                </c:pt>
                <c:pt idx="1">
                  <c:v>-0.27000977766985906</c:v>
                </c:pt>
                <c:pt idx="2">
                  <c:v>-0.23777003173331579</c:v>
                </c:pt>
                <c:pt idx="3">
                  <c:v>-0.17127315754154537</c:v>
                </c:pt>
                <c:pt idx="4">
                  <c:v>0.15495615481865174</c:v>
                </c:pt>
                <c:pt idx="5">
                  <c:v>0.78109772556536361</c:v>
                </c:pt>
                <c:pt idx="6">
                  <c:v>1.1744912903859506</c:v>
                </c:pt>
              </c:numCache>
            </c:numRef>
          </c:val>
          <c:extLst/>
        </c:ser>
        <c:ser>
          <c:idx val="0"/>
          <c:order val="1"/>
          <c:tx>
            <c:v>zhoršuje udržateľnosť</c:v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strRef>
              <c:f>'G15'!$A$1:$A$7</c:f>
              <c:strCache>
                <c:ptCount val="7"/>
                <c:pt idx="0">
                  <c:v>Ostatné</c:v>
                </c:pt>
                <c:pt idx="1">
                  <c:v>Dôchodky</c:v>
                </c:pt>
                <c:pt idx="2">
                  <c:v>Školstvo</c:v>
                </c:pt>
                <c:pt idx="3">
                  <c:v>SD časť</c:v>
                </c:pt>
                <c:pt idx="4">
                  <c:v>DD starost.</c:v>
                </c:pt>
                <c:pt idx="5">
                  <c:v>Zdravotníctvo </c:v>
                </c:pt>
                <c:pt idx="6">
                  <c:v>Saldo 2015*</c:v>
                </c:pt>
              </c:strCache>
            </c:strRef>
          </c:cat>
          <c:val>
            <c:numRef>
              <c:f>'G15'!$A$1:$A$7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0833056"/>
        <c:axId val="330833448"/>
      </c:barChart>
      <c:catAx>
        <c:axId val="33083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833448"/>
        <c:crosses val="autoZero"/>
        <c:auto val="1"/>
        <c:lblAlgn val="ctr"/>
        <c:lblOffset val="100"/>
        <c:noMultiLvlLbl val="0"/>
      </c:catAx>
      <c:valAx>
        <c:axId val="330833448"/>
        <c:scaling>
          <c:orientation val="minMax"/>
          <c:max val="1.2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833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02742075273366"/>
          <c:y val="0.46573129555401094"/>
          <c:w val="0.31613417175312103"/>
          <c:h val="0.16822550950043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4698162729656E-2"/>
          <c:y val="5.0925925925925923E-2"/>
          <c:w val="0.85826071741032384"/>
          <c:h val="0.7399613589967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'G16'!$B$1</c:f>
              <c:strCache>
                <c:ptCount val="1"/>
                <c:pt idx="0">
                  <c:v>skutočnosť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'G16'!$A$2:$A$6</c:f>
              <c:strCache>
                <c:ptCount val="5"/>
                <c:pt idx="0">
                  <c:v>Zhoršenie salda v roku 2015</c:v>
                </c:pt>
                <c:pt idx="1">
                  <c:v>Zníženie dlhu v roku 2015</c:v>
                </c:pt>
                <c:pt idx="2">
                  <c:v>Lepší strednodobý vývoj</c:v>
                </c:pt>
                <c:pt idx="3">
                  <c:v>Vyššie výdavky na dôchodky</c:v>
                </c:pt>
                <c:pt idx="4">
                  <c:v>Ostatné</c:v>
                </c:pt>
              </c:strCache>
            </c:strRef>
          </c:cat>
          <c:val>
            <c:numRef>
              <c:f>'G16'!$B$2:$B$6</c:f>
              <c:numCache>
                <c:formatCode>#,##0.00</c:formatCode>
                <c:ptCount val="5"/>
                <c:pt idx="0">
                  <c:v>0.22291001618256012</c:v>
                </c:pt>
                <c:pt idx="1">
                  <c:v>-1.3326501078026708E-2</c:v>
                </c:pt>
              </c:numCache>
            </c:numRef>
          </c:val>
        </c:ser>
        <c:ser>
          <c:idx val="1"/>
          <c:order val="1"/>
          <c:tx>
            <c:strRef>
              <c:f>'G16'!$C$1</c:f>
              <c:strCache>
                <c:ptCount val="1"/>
                <c:pt idx="0">
                  <c:v>SD vplyvy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strRef>
              <c:f>'G16'!$A$2:$A$6</c:f>
              <c:strCache>
                <c:ptCount val="5"/>
                <c:pt idx="0">
                  <c:v>Zhoršenie salda v roku 2015</c:v>
                </c:pt>
                <c:pt idx="1">
                  <c:v>Zníženie dlhu v roku 2015</c:v>
                </c:pt>
                <c:pt idx="2">
                  <c:v>Lepší strednodobý vývoj</c:v>
                </c:pt>
                <c:pt idx="3">
                  <c:v>Vyššie výdavky na dôchodky</c:v>
                </c:pt>
                <c:pt idx="4">
                  <c:v>Ostatné</c:v>
                </c:pt>
              </c:strCache>
            </c:strRef>
          </c:cat>
          <c:val>
            <c:numRef>
              <c:f>'G16'!$C$2:$C$6</c:f>
              <c:numCache>
                <c:formatCode>General</c:formatCode>
                <c:ptCount val="5"/>
                <c:pt idx="2" formatCode="#,##0.00">
                  <c:v>-0.21918704038743533</c:v>
                </c:pt>
              </c:numCache>
            </c:numRef>
          </c:val>
        </c:ser>
        <c:ser>
          <c:idx val="2"/>
          <c:order val="2"/>
          <c:tx>
            <c:strRef>
              <c:f>'G16'!$D$1</c:f>
              <c:strCache>
                <c:ptCount val="1"/>
                <c:pt idx="0">
                  <c:v>DD vplyvy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strRef>
              <c:f>'G16'!$A$2:$A$6</c:f>
              <c:strCache>
                <c:ptCount val="5"/>
                <c:pt idx="0">
                  <c:v>Zhoršenie salda v roku 2015</c:v>
                </c:pt>
                <c:pt idx="1">
                  <c:v>Zníženie dlhu v roku 2015</c:v>
                </c:pt>
                <c:pt idx="2">
                  <c:v>Lepší strednodobý vývoj</c:v>
                </c:pt>
                <c:pt idx="3">
                  <c:v>Vyššie výdavky na dôchodky</c:v>
                </c:pt>
                <c:pt idx="4">
                  <c:v>Ostatné</c:v>
                </c:pt>
              </c:strCache>
            </c:strRef>
          </c:cat>
          <c:val>
            <c:numRef>
              <c:f>'G16'!$D$2:$D$6</c:f>
              <c:numCache>
                <c:formatCode>General</c:formatCode>
                <c:ptCount val="5"/>
                <c:pt idx="3" formatCode="#,##0.00">
                  <c:v>6.5561771845008721E-2</c:v>
                </c:pt>
                <c:pt idx="4" formatCode="#,##0.00">
                  <c:v>-5.6660748923361613E-2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0834232"/>
        <c:axId val="331097632"/>
      </c:barChart>
      <c:catAx>
        <c:axId val="33083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097632"/>
        <c:crosses val="autoZero"/>
        <c:auto val="1"/>
        <c:lblAlgn val="ctr"/>
        <c:lblOffset val="100"/>
        <c:noMultiLvlLbl val="0"/>
      </c:catAx>
      <c:valAx>
        <c:axId val="3310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83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48097112860891"/>
          <c:y val="5.4107976086322541E-2"/>
          <c:w val="0.16274125109361329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13692038495188"/>
          <c:y val="5.0925925925925923E-2"/>
          <c:w val="0.83005861767279099"/>
          <c:h val="0.88859580052493436"/>
        </c:manualLayout>
      </c:layout>
      <c:lineChart>
        <c:grouping val="standard"/>
        <c:varyColors val="0"/>
        <c:ser>
          <c:idx val="1"/>
          <c:order val="0"/>
          <c:tx>
            <c:strRef>
              <c:f>'G17'!$A$3</c:f>
              <c:strCache>
                <c:ptCount val="1"/>
                <c:pt idx="0">
                  <c:v>Konsolidácia (zmena voči ZS)</c:v>
                </c:pt>
              </c:strCache>
            </c:strRef>
          </c:tx>
          <c:spPr>
            <a:ln w="2222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'G17'!$B$2:$AZ$2</c:f>
              <c:numCache>
                <c:formatCode>General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'G17'!$B$3:$AZ$3</c:f>
              <c:numCache>
                <c:formatCode>#\ ##0.0</c:formatCode>
                <c:ptCount val="51"/>
                <c:pt idx="0">
                  <c:v>0</c:v>
                </c:pt>
                <c:pt idx="1">
                  <c:v>0.37129169043223054</c:v>
                </c:pt>
                <c:pt idx="2">
                  <c:v>0.85761942954833836</c:v>
                </c:pt>
                <c:pt idx="3">
                  <c:v>1.5759937130904151</c:v>
                </c:pt>
                <c:pt idx="4">
                  <c:v>2.088445092513814</c:v>
                </c:pt>
                <c:pt idx="5">
                  <c:v>2.088445092513814</c:v>
                </c:pt>
                <c:pt idx="6">
                  <c:v>2.088445092513814</c:v>
                </c:pt>
                <c:pt idx="7">
                  <c:v>2.088445092513814</c:v>
                </c:pt>
                <c:pt idx="8">
                  <c:v>2.088445092513814</c:v>
                </c:pt>
                <c:pt idx="9">
                  <c:v>2.088445092513814</c:v>
                </c:pt>
                <c:pt idx="10">
                  <c:v>2.088445092513814</c:v>
                </c:pt>
                <c:pt idx="11">
                  <c:v>2.088445092513814</c:v>
                </c:pt>
                <c:pt idx="12">
                  <c:v>2.088445092513814</c:v>
                </c:pt>
                <c:pt idx="13">
                  <c:v>2.088445092513814</c:v>
                </c:pt>
                <c:pt idx="14">
                  <c:v>2.088445092513814</c:v>
                </c:pt>
                <c:pt idx="15">
                  <c:v>2.088445092513814</c:v>
                </c:pt>
                <c:pt idx="16">
                  <c:v>2.088445092513814</c:v>
                </c:pt>
                <c:pt idx="17">
                  <c:v>2.088445092513814</c:v>
                </c:pt>
                <c:pt idx="18">
                  <c:v>2.088445092513814</c:v>
                </c:pt>
                <c:pt idx="19">
                  <c:v>2.088445092513814</c:v>
                </c:pt>
                <c:pt idx="20">
                  <c:v>2.088445092513814</c:v>
                </c:pt>
                <c:pt idx="21">
                  <c:v>2.088445092513814</c:v>
                </c:pt>
                <c:pt idx="22">
                  <c:v>2.088445092513814</c:v>
                </c:pt>
                <c:pt idx="23">
                  <c:v>2.088445092513814</c:v>
                </c:pt>
                <c:pt idx="24">
                  <c:v>2.088445092513814</c:v>
                </c:pt>
                <c:pt idx="25">
                  <c:v>2.088445092513814</c:v>
                </c:pt>
                <c:pt idx="26">
                  <c:v>2.088445092513814</c:v>
                </c:pt>
                <c:pt idx="27">
                  <c:v>2.088445092513814</c:v>
                </c:pt>
                <c:pt idx="28">
                  <c:v>2.088445092513814</c:v>
                </c:pt>
                <c:pt idx="29">
                  <c:v>2.088445092513814</c:v>
                </c:pt>
                <c:pt idx="30">
                  <c:v>2.088445092513814</c:v>
                </c:pt>
                <c:pt idx="31">
                  <c:v>2.088445092513814</c:v>
                </c:pt>
                <c:pt idx="32">
                  <c:v>2.088445092513814</c:v>
                </c:pt>
                <c:pt idx="33">
                  <c:v>2.088445092513814</c:v>
                </c:pt>
                <c:pt idx="34">
                  <c:v>2.088445092513814</c:v>
                </c:pt>
                <c:pt idx="35">
                  <c:v>2.088445092513814</c:v>
                </c:pt>
                <c:pt idx="36">
                  <c:v>2.088445092513814</c:v>
                </c:pt>
                <c:pt idx="37">
                  <c:v>2.088445092513814</c:v>
                </c:pt>
                <c:pt idx="38">
                  <c:v>2.088445092513814</c:v>
                </c:pt>
                <c:pt idx="39">
                  <c:v>2.088445092513814</c:v>
                </c:pt>
                <c:pt idx="40">
                  <c:v>2.088445092513814</c:v>
                </c:pt>
                <c:pt idx="41">
                  <c:v>2.088445092513814</c:v>
                </c:pt>
                <c:pt idx="42">
                  <c:v>2.088445092513814</c:v>
                </c:pt>
                <c:pt idx="43">
                  <c:v>2.088445092513814</c:v>
                </c:pt>
                <c:pt idx="44">
                  <c:v>2.088445092513814</c:v>
                </c:pt>
                <c:pt idx="45">
                  <c:v>2.088445092513814</c:v>
                </c:pt>
                <c:pt idx="46">
                  <c:v>2.088445092513814</c:v>
                </c:pt>
                <c:pt idx="47">
                  <c:v>2.088445092513814</c:v>
                </c:pt>
                <c:pt idx="48">
                  <c:v>2.088445092513814</c:v>
                </c:pt>
                <c:pt idx="49">
                  <c:v>2.088445092513814</c:v>
                </c:pt>
                <c:pt idx="50">
                  <c:v>2.088445092513814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'G17'!$A$5</c:f>
              <c:strCache>
                <c:ptCount val="1"/>
                <c:pt idx="0">
                  <c:v>Primárne saldo</c:v>
                </c:pt>
              </c:strCache>
            </c:strRef>
          </c:tx>
          <c:spPr>
            <a:ln w="22225" cap="rnd">
              <a:solidFill>
                <a:sysClr val="window" lastClr="FFFFFF">
                  <a:lumMod val="65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'G17'!$B$2:$AZ$2</c:f>
              <c:numCache>
                <c:formatCode>General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'G17'!$B$5:$AZ$5</c:f>
              <c:numCache>
                <c:formatCode>#\ ##0.0</c:formatCode>
                <c:ptCount val="51"/>
                <c:pt idx="0">
                  <c:v>-1.185154302568872</c:v>
                </c:pt>
                <c:pt idx="1">
                  <c:v>-0.32722902556334638</c:v>
                </c:pt>
                <c:pt idx="2">
                  <c:v>0.14735528243507062</c:v>
                </c:pt>
                <c:pt idx="3">
                  <c:v>0.86355905121025811</c:v>
                </c:pt>
                <c:pt idx="4">
                  <c:v>1.3568614895766753</c:v>
                </c:pt>
                <c:pt idx="5">
                  <c:v>1.2513683823809407</c:v>
                </c:pt>
                <c:pt idx="6">
                  <c:v>1.1767836685688613</c:v>
                </c:pt>
                <c:pt idx="7">
                  <c:v>1.0667484265189235</c:v>
                </c:pt>
                <c:pt idx="8">
                  <c:v>1.0006718040438001</c:v>
                </c:pt>
                <c:pt idx="9">
                  <c:v>0.99471352579727124</c:v>
                </c:pt>
                <c:pt idx="10">
                  <c:v>1.0301505145901095</c:v>
                </c:pt>
                <c:pt idx="11">
                  <c:v>1.0615231202465658</c:v>
                </c:pt>
                <c:pt idx="12">
                  <c:v>1.0967353927272694</c:v>
                </c:pt>
                <c:pt idx="13">
                  <c:v>1.1286691758661875</c:v>
                </c:pt>
                <c:pt idx="14">
                  <c:v>1.2445825817448009</c:v>
                </c:pt>
                <c:pt idx="15">
                  <c:v>1.3028291238161094</c:v>
                </c:pt>
                <c:pt idx="16">
                  <c:v>1.3539699054279599</c:v>
                </c:pt>
                <c:pt idx="17">
                  <c:v>1.3990302294982433</c:v>
                </c:pt>
                <c:pt idx="18">
                  <c:v>1.4690198160807402</c:v>
                </c:pt>
                <c:pt idx="19">
                  <c:v>1.527984757411732</c:v>
                </c:pt>
                <c:pt idx="20">
                  <c:v>1.5253546250761922</c:v>
                </c:pt>
                <c:pt idx="21">
                  <c:v>1.5216222207723411</c:v>
                </c:pt>
                <c:pt idx="22">
                  <c:v>1.5112040810374618</c:v>
                </c:pt>
                <c:pt idx="23">
                  <c:v>1.4799550887497614</c:v>
                </c:pt>
                <c:pt idx="24">
                  <c:v>1.4887721971665364</c:v>
                </c:pt>
                <c:pt idx="25">
                  <c:v>1.4025589012306856</c:v>
                </c:pt>
                <c:pt idx="26">
                  <c:v>1.4005969783708263</c:v>
                </c:pt>
                <c:pt idx="27">
                  <c:v>1.3862748330203423</c:v>
                </c:pt>
                <c:pt idx="28">
                  <c:v>1.3111089188847402</c:v>
                </c:pt>
                <c:pt idx="29">
                  <c:v>1.2519717345279919</c:v>
                </c:pt>
                <c:pt idx="30">
                  <c:v>1.1235031007361991</c:v>
                </c:pt>
                <c:pt idx="31">
                  <c:v>1.023914139258832</c:v>
                </c:pt>
                <c:pt idx="32">
                  <c:v>0.95660915346916586</c:v>
                </c:pt>
                <c:pt idx="33">
                  <c:v>0.87811628127035135</c:v>
                </c:pt>
                <c:pt idx="34">
                  <c:v>0.82644138929461908</c:v>
                </c:pt>
                <c:pt idx="35">
                  <c:v>0.75042460995855198</c:v>
                </c:pt>
                <c:pt idx="36">
                  <c:v>0.60544484045684632</c:v>
                </c:pt>
                <c:pt idx="37">
                  <c:v>0.47754194107505887</c:v>
                </c:pt>
                <c:pt idx="38">
                  <c:v>0.33869463661036792</c:v>
                </c:pt>
                <c:pt idx="39">
                  <c:v>0.13825529039513768</c:v>
                </c:pt>
                <c:pt idx="40">
                  <c:v>-4.2144402095223868E-2</c:v>
                </c:pt>
                <c:pt idx="41">
                  <c:v>-0.2145950821640803</c:v>
                </c:pt>
                <c:pt idx="42">
                  <c:v>-0.38431144025689579</c:v>
                </c:pt>
                <c:pt idx="43">
                  <c:v>-0.55123454050483289</c:v>
                </c:pt>
                <c:pt idx="44">
                  <c:v>-0.6878643901690531</c:v>
                </c:pt>
                <c:pt idx="45">
                  <c:v>-0.85636823604620527</c:v>
                </c:pt>
                <c:pt idx="46">
                  <c:v>-0.78205940140609764</c:v>
                </c:pt>
                <c:pt idx="47">
                  <c:v>-0.86669041526487689</c:v>
                </c:pt>
                <c:pt idx="48">
                  <c:v>-0.94904001349144718</c:v>
                </c:pt>
                <c:pt idx="49">
                  <c:v>-1.0030310070646378</c:v>
                </c:pt>
                <c:pt idx="50">
                  <c:v>-1.0130472185573722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098416"/>
        <c:axId val="331098808"/>
      </c:lineChart>
      <c:lineChart>
        <c:grouping val="standard"/>
        <c:varyColors val="0"/>
        <c:ser>
          <c:idx val="2"/>
          <c:order val="1"/>
          <c:tx>
            <c:strRef>
              <c:f>'G17'!$A$4</c:f>
              <c:strCache>
                <c:ptCount val="1"/>
                <c:pt idx="0">
                  <c:v>Dlh (pr. os)</c:v>
                </c:pt>
              </c:strCache>
            </c:strRef>
          </c:tx>
          <c:spPr>
            <a:ln w="22225" cap="rnd" cmpd="sng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'G17'!$B$2:$AZ$2</c:f>
              <c:numCache>
                <c:formatCode>General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'G17'!$B$4:$AZ$4</c:f>
              <c:numCache>
                <c:formatCode>#\ ##0.0</c:formatCode>
                <c:ptCount val="51"/>
                <c:pt idx="0">
                  <c:v>52.908033633516801</c:v>
                </c:pt>
                <c:pt idx="1">
                  <c:v>53.21444150588102</c:v>
                </c:pt>
                <c:pt idx="2">
                  <c:v>51.879986483580282</c:v>
                </c:pt>
                <c:pt idx="3">
                  <c:v>49.276541298662565</c:v>
                </c:pt>
                <c:pt idx="4">
                  <c:v>45.970951415439387</c:v>
                </c:pt>
                <c:pt idx="5">
                  <c:v>43.246103305496788</c:v>
                </c:pt>
                <c:pt idx="6">
                  <c:v>40.960772869452569</c:v>
                </c:pt>
                <c:pt idx="7">
                  <c:v>38.833893758326653</c:v>
                </c:pt>
                <c:pt idx="8">
                  <c:v>36.826746209879715</c:v>
                </c:pt>
                <c:pt idx="9">
                  <c:v>34.953638937407661</c:v>
                </c:pt>
                <c:pt idx="10">
                  <c:v>33.155170889435169</c:v>
                </c:pt>
                <c:pt idx="11">
                  <c:v>31.561059601820677</c:v>
                </c:pt>
                <c:pt idx="12">
                  <c:v>30.161756526034662</c:v>
                </c:pt>
                <c:pt idx="13">
                  <c:v>28.910877877016816</c:v>
                </c:pt>
                <c:pt idx="14">
                  <c:v>27.654038866329635</c:v>
                </c:pt>
                <c:pt idx="15">
                  <c:v>26.387629546055127</c:v>
                </c:pt>
                <c:pt idx="16">
                  <c:v>25.098504019953804</c:v>
                </c:pt>
                <c:pt idx="17">
                  <c:v>23.797995816456961</c:v>
                </c:pt>
                <c:pt idx="18">
                  <c:v>22.483703726902252</c:v>
                </c:pt>
                <c:pt idx="19">
                  <c:v>21.168773152105878</c:v>
                </c:pt>
                <c:pt idx="20">
                  <c:v>19.881436959674545</c:v>
                </c:pt>
                <c:pt idx="21">
                  <c:v>18.596567783118736</c:v>
                </c:pt>
                <c:pt idx="22">
                  <c:v>17.346884287194808</c:v>
                </c:pt>
                <c:pt idx="23">
                  <c:v>16.092043059026878</c:v>
                </c:pt>
                <c:pt idx="24">
                  <c:v>14.838355472943769</c:v>
                </c:pt>
                <c:pt idx="25">
                  <c:v>13.665269030125842</c:v>
                </c:pt>
                <c:pt idx="26">
                  <c:v>12.50004819317628</c:v>
                </c:pt>
                <c:pt idx="27">
                  <c:v>11.182876193776561</c:v>
                </c:pt>
                <c:pt idx="28">
                  <c:v>10.054202905557931</c:v>
                </c:pt>
                <c:pt idx="29">
                  <c:v>8.987654659751291</c:v>
                </c:pt>
                <c:pt idx="30">
                  <c:v>8.0265274681906273</c:v>
                </c:pt>
                <c:pt idx="31">
                  <c:v>7.1577420842518062</c:v>
                </c:pt>
                <c:pt idx="32">
                  <c:v>6.3345457871087749</c:v>
                </c:pt>
                <c:pt idx="33">
                  <c:v>5.5855728366073638</c:v>
                </c:pt>
                <c:pt idx="34">
                  <c:v>4.8823966825367755</c:v>
                </c:pt>
                <c:pt idx="35">
                  <c:v>4.2381829351972531</c:v>
                </c:pt>
                <c:pt idx="36">
                  <c:v>3.6884663914015769</c:v>
                </c:pt>
                <c:pt idx="37">
                  <c:v>3.2980437243548315</c:v>
                </c:pt>
                <c:pt idx="38">
                  <c:v>3.0326718289342218</c:v>
                </c:pt>
                <c:pt idx="39">
                  <c:v>2.9496268549169615</c:v>
                </c:pt>
                <c:pt idx="40">
                  <c:v>3.0634131028414915</c:v>
                </c:pt>
                <c:pt idx="41">
                  <c:v>3.3512544745693198</c:v>
                </c:pt>
                <c:pt idx="42">
                  <c:v>3.8149062645602405</c:v>
                </c:pt>
                <c:pt idx="43">
                  <c:v>4.4560756770787311</c:v>
                </c:pt>
                <c:pt idx="44">
                  <c:v>5.2483898910789097</c:v>
                </c:pt>
                <c:pt idx="45">
                  <c:v>6.2266195113596066</c:v>
                </c:pt>
                <c:pt idx="46">
                  <c:v>7.1510788710072672</c:v>
                </c:pt>
                <c:pt idx="47">
                  <c:v>8.1781595906931095</c:v>
                </c:pt>
                <c:pt idx="48">
                  <c:v>9.3059305612220822</c:v>
                </c:pt>
                <c:pt idx="49">
                  <c:v>10.507959991672298</c:v>
                </c:pt>
                <c:pt idx="50">
                  <c:v>11.735482040942447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099592"/>
        <c:axId val="331099200"/>
      </c:lineChart>
      <c:catAx>
        <c:axId val="33109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098808"/>
        <c:crosses val="autoZero"/>
        <c:auto val="1"/>
        <c:lblAlgn val="ctr"/>
        <c:lblOffset val="100"/>
        <c:noMultiLvlLbl val="0"/>
      </c:catAx>
      <c:valAx>
        <c:axId val="33109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098416"/>
        <c:crosses val="autoZero"/>
        <c:crossBetween val="between"/>
      </c:valAx>
      <c:valAx>
        <c:axId val="33109920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099592"/>
        <c:crosses val="max"/>
        <c:crossBetween val="between"/>
      </c:valAx>
      <c:catAx>
        <c:axId val="331099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109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35546806649169"/>
          <c:y val="0.75578594342373884"/>
          <c:w val="0.44948704107022081"/>
          <c:h val="0.20139107611548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13692038495188"/>
          <c:y val="5.0925925925925923E-2"/>
          <c:w val="0.83005861767279099"/>
          <c:h val="0.88859580052493436"/>
        </c:manualLayout>
      </c:layout>
      <c:lineChart>
        <c:grouping val="standard"/>
        <c:varyColors val="0"/>
        <c:ser>
          <c:idx val="1"/>
          <c:order val="0"/>
          <c:tx>
            <c:strRef>
              <c:f>'G18'!$A$3</c:f>
              <c:strCache>
                <c:ptCount val="1"/>
                <c:pt idx="0">
                  <c:v>Konsolidácia (zmena voči ZS)</c:v>
                </c:pt>
              </c:strCache>
            </c:strRef>
          </c:tx>
          <c:spPr>
            <a:ln w="2222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val>
            <c:numRef>
              <c:f>'G18'!$B$3:$AZ$3</c:f>
              <c:numCache>
                <c:formatCode>#\ ##0.0</c:formatCode>
                <c:ptCount val="51"/>
                <c:pt idx="0">
                  <c:v>0</c:v>
                </c:pt>
                <c:pt idx="1">
                  <c:v>0.21898160750522644</c:v>
                </c:pt>
                <c:pt idx="2">
                  <c:v>-0.33564386915196742</c:v>
                </c:pt>
                <c:pt idx="3">
                  <c:v>-0.68773758593962242</c:v>
                </c:pt>
                <c:pt idx="4">
                  <c:v>-1.0160037111711844</c:v>
                </c:pt>
                <c:pt idx="5">
                  <c:v>-1.0160037111711844</c:v>
                </c:pt>
                <c:pt idx="6">
                  <c:v>-1.0160037111711844</c:v>
                </c:pt>
                <c:pt idx="7">
                  <c:v>-1.0160037111711844</c:v>
                </c:pt>
                <c:pt idx="8">
                  <c:v>-1.0160037111711844</c:v>
                </c:pt>
                <c:pt idx="9">
                  <c:v>-1.0160037111711844</c:v>
                </c:pt>
                <c:pt idx="10">
                  <c:v>-1.0160037111711844</c:v>
                </c:pt>
                <c:pt idx="11">
                  <c:v>-1.0160037111711844</c:v>
                </c:pt>
                <c:pt idx="12">
                  <c:v>-1.0160037111711844</c:v>
                </c:pt>
                <c:pt idx="13">
                  <c:v>-1.0160037111711844</c:v>
                </c:pt>
                <c:pt idx="14">
                  <c:v>-1.0160037111711844</c:v>
                </c:pt>
                <c:pt idx="15">
                  <c:v>-1.0160037111711844</c:v>
                </c:pt>
                <c:pt idx="16">
                  <c:v>-1.0160037111711844</c:v>
                </c:pt>
                <c:pt idx="17">
                  <c:v>-1.0160037111711844</c:v>
                </c:pt>
                <c:pt idx="18">
                  <c:v>-1.0160037111711844</c:v>
                </c:pt>
                <c:pt idx="19">
                  <c:v>-1.0160037111711844</c:v>
                </c:pt>
                <c:pt idx="20">
                  <c:v>-1.0160037111711844</c:v>
                </c:pt>
                <c:pt idx="21">
                  <c:v>-1.0160037111711844</c:v>
                </c:pt>
                <c:pt idx="22">
                  <c:v>-1.0160037111711844</c:v>
                </c:pt>
                <c:pt idx="23">
                  <c:v>-1.0160037111711844</c:v>
                </c:pt>
                <c:pt idx="24">
                  <c:v>-1.0160037111711844</c:v>
                </c:pt>
                <c:pt idx="25">
                  <c:v>-1.0160037111711844</c:v>
                </c:pt>
                <c:pt idx="26">
                  <c:v>-1.0160037111711844</c:v>
                </c:pt>
                <c:pt idx="27">
                  <c:v>-1.0160037111711844</c:v>
                </c:pt>
                <c:pt idx="28">
                  <c:v>-1.0160037111711844</c:v>
                </c:pt>
                <c:pt idx="29">
                  <c:v>-1.0160037111711844</c:v>
                </c:pt>
                <c:pt idx="30">
                  <c:v>-1.0160037111711844</c:v>
                </c:pt>
                <c:pt idx="31">
                  <c:v>-1.0160037111711844</c:v>
                </c:pt>
                <c:pt idx="32">
                  <c:v>-1.0160037111711844</c:v>
                </c:pt>
                <c:pt idx="33">
                  <c:v>-1.0160037111711844</c:v>
                </c:pt>
                <c:pt idx="34">
                  <c:v>-1.0160037111711844</c:v>
                </c:pt>
                <c:pt idx="35">
                  <c:v>-1.0160037111711844</c:v>
                </c:pt>
                <c:pt idx="36">
                  <c:v>-1.0160037111711844</c:v>
                </c:pt>
                <c:pt idx="37">
                  <c:v>-1.0160037111711844</c:v>
                </c:pt>
                <c:pt idx="38">
                  <c:v>-1.0160037111711844</c:v>
                </c:pt>
                <c:pt idx="39">
                  <c:v>-1.0160037111711844</c:v>
                </c:pt>
                <c:pt idx="40">
                  <c:v>-1.0160037111711844</c:v>
                </c:pt>
                <c:pt idx="41">
                  <c:v>-1.0160037111711844</c:v>
                </c:pt>
                <c:pt idx="42">
                  <c:v>-1.0160037111711844</c:v>
                </c:pt>
                <c:pt idx="43">
                  <c:v>-1.0160037111711844</c:v>
                </c:pt>
                <c:pt idx="44">
                  <c:v>-1.0160037111711844</c:v>
                </c:pt>
                <c:pt idx="45">
                  <c:v>-1.0160037111711844</c:v>
                </c:pt>
                <c:pt idx="46">
                  <c:v>-1.0160037111711844</c:v>
                </c:pt>
                <c:pt idx="47">
                  <c:v>-1.0160037111711844</c:v>
                </c:pt>
                <c:pt idx="48">
                  <c:v>-1.0160037111711844</c:v>
                </c:pt>
                <c:pt idx="49">
                  <c:v>-1.0160037111711844</c:v>
                </c:pt>
                <c:pt idx="50">
                  <c:v>-1.0160037111711844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'G14'!#REF!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2"/>
          <c:tx>
            <c:strRef>
              <c:f>'G18'!$A$5</c:f>
              <c:strCache>
                <c:ptCount val="1"/>
                <c:pt idx="0">
                  <c:v>Primárne saldo</c:v>
                </c:pt>
              </c:strCache>
            </c:strRef>
          </c:tx>
          <c:spPr>
            <a:ln w="2222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val>
            <c:numRef>
              <c:f>'G18'!$B$5:$AZ$5</c:f>
              <c:numCache>
                <c:formatCode>#\ ##0.0</c:formatCode>
                <c:ptCount val="51"/>
                <c:pt idx="0">
                  <c:v>-1.185154302568872</c:v>
                </c:pt>
                <c:pt idx="1">
                  <c:v>-0.47871674150716892</c:v>
                </c:pt>
                <c:pt idx="2">
                  <c:v>-1.0340199545052822</c:v>
                </c:pt>
                <c:pt idx="3">
                  <c:v>-1.3494437962308925</c:v>
                </c:pt>
                <c:pt idx="4">
                  <c:v>-1.61925169668597</c:v>
                </c:pt>
                <c:pt idx="5">
                  <c:v>-1.7247448038817137</c:v>
                </c:pt>
                <c:pt idx="6">
                  <c:v>-1.7993295176937942</c:v>
                </c:pt>
                <c:pt idx="7">
                  <c:v>-1.9093647597437335</c:v>
                </c:pt>
                <c:pt idx="8">
                  <c:v>-1.9754413822188543</c:v>
                </c:pt>
                <c:pt idx="9">
                  <c:v>-1.9813996604653845</c:v>
                </c:pt>
                <c:pt idx="10">
                  <c:v>-1.9459626716725478</c:v>
                </c:pt>
                <c:pt idx="11">
                  <c:v>-1.9145900660160939</c:v>
                </c:pt>
                <c:pt idx="12">
                  <c:v>-1.8793777935353877</c:v>
                </c:pt>
                <c:pt idx="13">
                  <c:v>-1.8474440103964695</c:v>
                </c:pt>
                <c:pt idx="14">
                  <c:v>-1.7315306045178631</c:v>
                </c:pt>
                <c:pt idx="15">
                  <c:v>-1.6732840624465548</c:v>
                </c:pt>
                <c:pt idx="16">
                  <c:v>-1.6221432808346929</c:v>
                </c:pt>
                <c:pt idx="17">
                  <c:v>-1.5770829567644149</c:v>
                </c:pt>
                <c:pt idx="18">
                  <c:v>-1.507093370181914</c:v>
                </c:pt>
                <c:pt idx="19">
                  <c:v>-1.4481284288509184</c:v>
                </c:pt>
                <c:pt idx="20">
                  <c:v>-1.4507585611864622</c:v>
                </c:pt>
                <c:pt idx="21">
                  <c:v>-1.4544909654903171</c:v>
                </c:pt>
                <c:pt idx="22">
                  <c:v>-1.464909105225193</c:v>
                </c:pt>
                <c:pt idx="23">
                  <c:v>-1.4961580975128934</c:v>
                </c:pt>
                <c:pt idx="24">
                  <c:v>-1.4873409890961156</c:v>
                </c:pt>
                <c:pt idx="25">
                  <c:v>-1.5735542850319661</c:v>
                </c:pt>
                <c:pt idx="26">
                  <c:v>-1.5755162078918281</c:v>
                </c:pt>
                <c:pt idx="27">
                  <c:v>-1.5898383532423142</c:v>
                </c:pt>
                <c:pt idx="28">
                  <c:v>-1.6650042673779075</c:v>
                </c:pt>
                <c:pt idx="29">
                  <c:v>-1.7241414517346765</c:v>
                </c:pt>
                <c:pt idx="30">
                  <c:v>-1.8526100855264622</c:v>
                </c:pt>
                <c:pt idx="31">
                  <c:v>-1.9521990470038262</c:v>
                </c:pt>
                <c:pt idx="32">
                  <c:v>-2.0195040327934968</c:v>
                </c:pt>
                <c:pt idx="33">
                  <c:v>-2.097996904992308</c:v>
                </c:pt>
                <c:pt idx="34">
                  <c:v>-2.149671796968045</c:v>
                </c:pt>
                <c:pt idx="35">
                  <c:v>-2.2256885763041203</c:v>
                </c:pt>
                <c:pt idx="36">
                  <c:v>-2.3706683458058273</c:v>
                </c:pt>
                <c:pt idx="37">
                  <c:v>-2.4985712451876134</c:v>
                </c:pt>
                <c:pt idx="38">
                  <c:v>-2.6374185496522955</c:v>
                </c:pt>
                <c:pt idx="39">
                  <c:v>-2.8378578958675398</c:v>
                </c:pt>
                <c:pt idx="40">
                  <c:v>-3.0182575883579092</c:v>
                </c:pt>
                <c:pt idx="41">
                  <c:v>-3.1907082684267514</c:v>
                </c:pt>
                <c:pt idx="42">
                  <c:v>-3.3604246265195621</c:v>
                </c:pt>
                <c:pt idx="43">
                  <c:v>-3.527347726767502</c:v>
                </c:pt>
                <c:pt idx="44">
                  <c:v>-3.6639775764317291</c:v>
                </c:pt>
                <c:pt idx="45">
                  <c:v>-3.8324814223088857</c:v>
                </c:pt>
                <c:pt idx="46">
                  <c:v>-3.7581725876687622</c:v>
                </c:pt>
                <c:pt idx="47">
                  <c:v>-3.8428036015275495</c:v>
                </c:pt>
                <c:pt idx="48">
                  <c:v>-3.9251531997541158</c:v>
                </c:pt>
                <c:pt idx="49">
                  <c:v>-3.9791441933273068</c:v>
                </c:pt>
                <c:pt idx="50">
                  <c:v>-3.9891604048200371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'G14'!#REF!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00376"/>
        <c:axId val="331100768"/>
      </c:lineChart>
      <c:lineChart>
        <c:grouping val="standard"/>
        <c:varyColors val="0"/>
        <c:ser>
          <c:idx val="2"/>
          <c:order val="1"/>
          <c:tx>
            <c:strRef>
              <c:f>'G18'!$A$4</c:f>
              <c:strCache>
                <c:ptCount val="1"/>
                <c:pt idx="0">
                  <c:v>Dlh (pr. os)</c:v>
                </c:pt>
              </c:strCache>
            </c:strRef>
          </c:tx>
          <c:spPr>
            <a:ln w="222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'G18'!$B$4:$AZ$4</c:f>
              <c:numCache>
                <c:formatCode>#\ ##0.0</c:formatCode>
                <c:ptCount val="51"/>
                <c:pt idx="0">
                  <c:v>52.908033633516801</c:v>
                </c:pt>
                <c:pt idx="1">
                  <c:v>53.365929221824828</c:v>
                </c:pt>
                <c:pt idx="2">
                  <c:v>53.206791754128496</c:v>
                </c:pt>
                <c:pt idx="3">
                  <c:v>52.75855243420407</c:v>
                </c:pt>
                <c:pt idx="4">
                  <c:v>52.280528044649998</c:v>
                </c:pt>
                <c:pt idx="5">
                  <c:v>52.344502037918986</c:v>
                </c:pt>
                <c:pt idx="6">
                  <c:v>52.879232329738969</c:v>
                </c:pt>
                <c:pt idx="7">
                  <c:v>53.552332819566161</c:v>
                </c:pt>
                <c:pt idx="8">
                  <c:v>54.321599350926917</c:v>
                </c:pt>
                <c:pt idx="9">
                  <c:v>55.229696592537451</c:v>
                </c:pt>
                <c:pt idx="10">
                  <c:v>56.234299979906837</c:v>
                </c:pt>
                <c:pt idx="11">
                  <c:v>57.477400200997394</c:v>
                </c:pt>
                <c:pt idx="12">
                  <c:v>58.963985466372307</c:v>
                </c:pt>
                <c:pt idx="13">
                  <c:v>60.677410009186431</c:v>
                </c:pt>
                <c:pt idx="14">
                  <c:v>62.474761652061673</c:v>
                </c:pt>
                <c:pt idx="15">
                  <c:v>64.315084169407015</c:v>
                </c:pt>
                <c:pt idx="16">
                  <c:v>66.212712275142366</c:v>
                </c:pt>
                <c:pt idx="17">
                  <c:v>68.209024381899837</c:v>
                </c:pt>
                <c:pt idx="18">
                  <c:v>70.334605081280756</c:v>
                </c:pt>
                <c:pt idx="19">
                  <c:v>72.592031489056268</c:v>
                </c:pt>
                <c:pt idx="20">
                  <c:v>75.023527403384975</c:v>
                </c:pt>
                <c:pt idx="21">
                  <c:v>77.564751461182723</c:v>
                </c:pt>
                <c:pt idx="22">
                  <c:v>80.258138552699052</c:v>
                </c:pt>
                <c:pt idx="23">
                  <c:v>82.991690822694437</c:v>
                </c:pt>
                <c:pt idx="24">
                  <c:v>85.852070608843746</c:v>
                </c:pt>
                <c:pt idx="25">
                  <c:v>88.920898652787656</c:v>
                </c:pt>
                <c:pt idx="26">
                  <c:v>92.240049527690317</c:v>
                </c:pt>
                <c:pt idx="27">
                  <c:v>95.543801213095122</c:v>
                </c:pt>
                <c:pt idx="28">
                  <c:v>99.161483233069461</c:v>
                </c:pt>
                <c:pt idx="29">
                  <c:v>103.01357005884726</c:v>
                </c:pt>
                <c:pt idx="30">
                  <c:v>107.13475920644836</c:v>
                </c:pt>
                <c:pt idx="31">
                  <c:v>111.45578515599377</c:v>
                </c:pt>
                <c:pt idx="32">
                  <c:v>115.93801919170475</c:v>
                </c:pt>
                <c:pt idx="33">
                  <c:v>120.62253470221071</c:v>
                </c:pt>
                <c:pt idx="34">
                  <c:v>125.50878650472282</c:v>
                </c:pt>
                <c:pt idx="35">
                  <c:v>130.59274659513849</c:v>
                </c:pt>
                <c:pt idx="36">
                  <c:v>135.95658020041321</c:v>
                </c:pt>
                <c:pt idx="37">
                  <c:v>141.71383129127369</c:v>
                </c:pt>
                <c:pt idx="38">
                  <c:v>147.81281968147451</c:v>
                </c:pt>
                <c:pt idx="39">
                  <c:v>154.29049406410186</c:v>
                </c:pt>
                <c:pt idx="40">
                  <c:v>161.05622059908885</c:v>
                </c:pt>
                <c:pt idx="41">
                  <c:v>168.09778053741755</c:v>
                </c:pt>
                <c:pt idx="42">
                  <c:v>175.43788362553605</c:v>
                </c:pt>
                <c:pt idx="43">
                  <c:v>183.10110278662199</c:v>
                </c:pt>
                <c:pt idx="44">
                  <c:v>191.0569410145369</c:v>
                </c:pt>
                <c:pt idx="45">
                  <c:v>199.32553359192869</c:v>
                </c:pt>
                <c:pt idx="46">
                  <c:v>207.64218690684379</c:v>
                </c:pt>
                <c:pt idx="47">
                  <c:v>216.14215781300231</c:v>
                </c:pt>
                <c:pt idx="48">
                  <c:v>224.79102314293419</c:v>
                </c:pt>
                <c:pt idx="49">
                  <c:v>233.57710584411734</c:v>
                </c:pt>
                <c:pt idx="50">
                  <c:v>242.3337365207048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'G14'!#REF!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17552"/>
        <c:axId val="331101160"/>
      </c:lineChart>
      <c:catAx>
        <c:axId val="33110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100768"/>
        <c:crosses val="autoZero"/>
        <c:auto val="1"/>
        <c:lblAlgn val="ctr"/>
        <c:lblOffset val="100"/>
        <c:noMultiLvlLbl val="0"/>
      </c:catAx>
      <c:valAx>
        <c:axId val="33110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100376"/>
        <c:crosses val="autoZero"/>
        <c:crossBetween val="between"/>
      </c:valAx>
      <c:valAx>
        <c:axId val="33110116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517552"/>
        <c:crosses val="max"/>
        <c:crossBetween val="between"/>
      </c:valAx>
      <c:catAx>
        <c:axId val="33151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1101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411023622047249"/>
          <c:y val="0.75133653747826978"/>
          <c:w val="0.44948704107022081"/>
          <c:h val="0.20139107611548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13692038495188"/>
          <c:y val="5.0925925925925923E-2"/>
          <c:w val="0.83005861767279099"/>
          <c:h val="0.80526246719160099"/>
        </c:manualLayout>
      </c:layout>
      <c:barChart>
        <c:barDir val="col"/>
        <c:grouping val="clustered"/>
        <c:varyColors val="0"/>
        <c:ser>
          <c:idx val="6"/>
          <c:order val="1"/>
          <c:tx>
            <c:v>Ciele PS</c:v>
          </c:tx>
          <c:spPr>
            <a:solidFill>
              <a:srgbClr val="70AD47">
                <a:lumMod val="40000"/>
                <a:lumOff val="60000"/>
              </a:srgbClr>
            </a:solidFill>
            <a:ln w="25400">
              <a:noFill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('G19'!$G$5,'G19'!$AA$5,'G19'!$AZ$5)</c:f>
              <c:numCache>
                <c:formatCode>#\ ##0.0</c:formatCode>
                <c:ptCount val="3"/>
                <c:pt idx="0">
                  <c:v>43.246103305496788</c:v>
                </c:pt>
                <c:pt idx="1">
                  <c:v>13.665269030125842</c:v>
                </c:pt>
                <c:pt idx="2">
                  <c:v>11.735482040942447</c:v>
                </c:pt>
              </c:numCache>
            </c:numRef>
          </c:val>
        </c:ser>
        <c:ser>
          <c:idx val="1"/>
          <c:order val="2"/>
          <c:tx>
            <c:v>Nižšia sadzba</c:v>
          </c:tx>
          <c:spPr>
            <a:solidFill>
              <a:srgbClr val="58595B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('G19'!$G$6,'G19'!$AA$6,'G19'!$AZ$6)</c:f>
              <c:numCache>
                <c:formatCode>#\ ##0.0</c:formatCode>
                <c:ptCount val="3"/>
                <c:pt idx="0">
                  <c:v>49.315889345396997</c:v>
                </c:pt>
                <c:pt idx="1">
                  <c:v>59.044040523612544</c:v>
                </c:pt>
                <c:pt idx="2">
                  <c:v>143.56517428440856</c:v>
                </c:pt>
              </c:numCache>
            </c:numRef>
          </c:val>
        </c:ser>
        <c:ser>
          <c:idx val="4"/>
          <c:order val="3"/>
          <c:tx>
            <c:v>Vyššia plodnosť</c:v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('G19'!$G$7,'G19'!$AA$7,'G19'!$AZ$7)</c:f>
              <c:numCache>
                <c:formatCode>#\ ##0.0</c:formatCode>
                <c:ptCount val="3"/>
                <c:pt idx="0">
                  <c:v>49.594896544282321</c:v>
                </c:pt>
                <c:pt idx="1">
                  <c:v>62.695500510249715</c:v>
                </c:pt>
                <c:pt idx="2">
                  <c:v>144.00714415299836</c:v>
                </c:pt>
              </c:numCache>
            </c:numRef>
          </c:val>
        </c:ser>
        <c:ser>
          <c:idx val="5"/>
          <c:order val="4"/>
          <c:tx>
            <c:v>Vyššia dĺžka života</c:v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('G19'!$G$8,'G19'!$AA$8,'G19'!$AZ$8)</c:f>
              <c:numCache>
                <c:formatCode>#\ ##0.0</c:formatCode>
                <c:ptCount val="3"/>
                <c:pt idx="0">
                  <c:v>49.659332187060258</c:v>
                </c:pt>
                <c:pt idx="1">
                  <c:v>62.78384114715486</c:v>
                </c:pt>
                <c:pt idx="2">
                  <c:v>160.20898255532978</c:v>
                </c:pt>
              </c:numCache>
            </c:numRef>
          </c:val>
        </c:ser>
        <c:ser>
          <c:idx val="2"/>
          <c:order val="5"/>
          <c:tx>
            <c:strRef>
              <c:f>'G19'!$A$9</c:f>
              <c:strCache>
                <c:ptCount val="1"/>
                <c:pt idx="0">
                  <c:v>Spomalenie zahraničného dopytu</c:v>
                </c:pt>
              </c:strCache>
            </c:strRef>
          </c:tx>
          <c:spPr>
            <a:solidFill>
              <a:srgbClr val="B1E8F9"/>
            </a:solidFill>
            <a:ln w="25400">
              <a:noFill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('G19'!$G$9,'G19'!$AA$9,'G19'!$AZ$9)</c:f>
              <c:numCache>
                <c:formatCode>#\ ##0.0</c:formatCode>
                <c:ptCount val="3"/>
                <c:pt idx="0">
                  <c:v>50.52386830580302</c:v>
                </c:pt>
                <c:pt idx="1">
                  <c:v>66.108305041902838</c:v>
                </c:pt>
                <c:pt idx="2">
                  <c:v>171.86872497225093</c:v>
                </c:pt>
              </c:numCache>
            </c:numRef>
          </c:val>
        </c:ser>
        <c:ser>
          <c:idx val="3"/>
          <c:order val="6"/>
          <c:tx>
            <c:v>Nižšia produktivita</c:v>
          </c:tx>
          <c:spPr>
            <a:solidFill>
              <a:srgbClr val="13B5EA"/>
            </a:solidFill>
            <a:ln w="28575" cap="rnd">
              <a:noFill/>
              <a:prstDash val="sysDash"/>
              <a:round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('G19'!$G$10,'G19'!$AA$10,'G19'!$AZ$10)</c:f>
              <c:numCache>
                <c:formatCode>#\ ##0.0</c:formatCode>
                <c:ptCount val="3"/>
                <c:pt idx="0">
                  <c:v>50.052016174512488</c:v>
                </c:pt>
                <c:pt idx="1">
                  <c:v>80.521640786305937</c:v>
                </c:pt>
                <c:pt idx="2">
                  <c:v>229.39830166813164</c:v>
                </c:pt>
              </c:numCache>
            </c:numRef>
          </c:val>
        </c:ser>
        <c:ser>
          <c:idx val="7"/>
          <c:order val="7"/>
          <c:tx>
            <c:v>Zdravotníctvo - riziko</c:v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('G19'!$G$11,'G19'!$AA$11,'G19'!$AZ$11)</c:f>
              <c:numCache>
                <c:formatCode>#\ ##0.0</c:formatCode>
                <c:ptCount val="3"/>
                <c:pt idx="0">
                  <c:v>50.200503259580074</c:v>
                </c:pt>
                <c:pt idx="1">
                  <c:v>80.633761050763511</c:v>
                </c:pt>
                <c:pt idx="2">
                  <c:v>232.44350006627775</c:v>
                </c:pt>
              </c:numCache>
            </c:numRef>
          </c:val>
        </c:ser>
        <c:ser>
          <c:idx val="8"/>
          <c:order val="8"/>
          <c:tx>
            <c:v>Nevyužitie priaznivého vývoja</c:v>
          </c:tx>
          <c:spPr>
            <a:solidFill>
              <a:sysClr val="windowText" lastClr="000000"/>
            </a:solidFill>
            <a:ln w="25400">
              <a:noFill/>
            </a:ln>
            <a:effectLst/>
          </c:spPr>
          <c:invertIfNegative val="0"/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('G19'!$G$12,'G19'!$AA$12,'G19'!$AZ$12)</c:f>
              <c:numCache>
                <c:formatCode>#\ ##0.0</c:formatCode>
                <c:ptCount val="3"/>
                <c:pt idx="0">
                  <c:v>52.344502037918986</c:v>
                </c:pt>
                <c:pt idx="1">
                  <c:v>88.920898652787656</c:v>
                </c:pt>
                <c:pt idx="2">
                  <c:v>242.3337365207048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517944"/>
        <c:axId val="331518336"/>
      </c:barChart>
      <c:lineChart>
        <c:grouping val="standard"/>
        <c:varyColors val="0"/>
        <c:ser>
          <c:idx val="0"/>
          <c:order val="0"/>
          <c:tx>
            <c:v>Základný scenár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noFill/>
                <a:miter lim="800000"/>
              </a:ln>
              <a:effectLst/>
            </c:spPr>
          </c:marker>
          <c:dLbls>
            <c:dLbl>
              <c:idx val="0"/>
              <c:layout>
                <c:manualLayout>
                  <c:x val="-3.09178743961353E-2"/>
                  <c:y val="-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782608695652244E-2"/>
                  <c:y val="-5.55555555555556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782608695652174E-2"/>
                  <c:y val="-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167,0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('G19'!$G$2,'G19'!$AA$2,'G19'!$AZ$2)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2065</c:v>
                </c:pt>
              </c:numCache>
            </c:numRef>
          </c:cat>
          <c:val>
            <c:numRef>
              <c:f>('G19'!$G$4,'G19'!$AA$4,'G19'!$AZ$4)</c:f>
              <c:numCache>
                <c:formatCode>#\ ##0.0</c:formatCode>
                <c:ptCount val="3"/>
                <c:pt idx="0">
                  <c:v>49.668824772421253</c:v>
                </c:pt>
                <c:pt idx="1">
                  <c:v>64.464035080521938</c:v>
                </c:pt>
                <c:pt idx="2">
                  <c:v>167.01464884955041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17944"/>
        <c:axId val="331518336"/>
      </c:lineChart>
      <c:catAx>
        <c:axId val="33151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58595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518336"/>
        <c:crosses val="autoZero"/>
        <c:auto val="1"/>
        <c:lblAlgn val="ctr"/>
        <c:lblOffset val="100"/>
        <c:noMultiLvlLbl val="0"/>
      </c:catAx>
      <c:valAx>
        <c:axId val="3315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rgbClr val="58595B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151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7974970519989352E-2"/>
          <c:y val="7.5230387868183146E-2"/>
          <c:w val="0.57543398379550381"/>
          <c:h val="0.30961140274132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'G02'!$A$2</c:f>
              <c:strCache>
                <c:ptCount val="1"/>
                <c:pt idx="0">
                  <c:v>verejný dlh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'G02'!$B$1:$F$1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'G02'!$B$2:$F$2</c:f>
              <c:numCache>
                <c:formatCode>0.0</c:formatCode>
                <c:ptCount val="5"/>
                <c:pt idx="0" formatCode="General">
                  <c:v>43.3</c:v>
                </c:pt>
                <c:pt idx="1">
                  <c:v>52.369105811829364</c:v>
                </c:pt>
                <c:pt idx="2">
                  <c:v>54.98741871886169</c:v>
                </c:pt>
                <c:pt idx="3">
                  <c:v>53.897262691251314</c:v>
                </c:pt>
                <c:pt idx="4">
                  <c:v>52.908033633516801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1"/>
        <c:axId val="329248256"/>
        <c:axId val="329248648"/>
      </c:barChart>
      <c:catAx>
        <c:axId val="32924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248648"/>
        <c:crosses val="autoZero"/>
        <c:auto val="1"/>
        <c:lblAlgn val="ctr"/>
        <c:lblOffset val="100"/>
        <c:noMultiLvlLbl val="0"/>
      </c:catAx>
      <c:valAx>
        <c:axId val="32924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2482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3"/>
          <c:order val="0"/>
          <c:tx>
            <c:strRef>
              <c:f>'G20'!$A$2</c:f>
              <c:strCache>
                <c:ptCount val="1"/>
                <c:pt idx="0">
                  <c:v> základný scenár</c:v>
                </c:pt>
              </c:strCache>
            </c:strRef>
          </c:tx>
          <c:spPr>
            <a:solidFill>
              <a:srgbClr val="13B5EA"/>
            </a:solidFill>
            <a:ln w="25400">
              <a:noFill/>
            </a:ln>
          </c:spPr>
          <c:cat>
            <c:numRef>
              <c:f>'G20'!$B$1:$BQ$1</c:f>
              <c:numCache>
                <c:formatCode>General</c:formatCode>
                <c:ptCount val="6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  <c:pt idx="42">
                  <c:v>2040</c:v>
                </c:pt>
                <c:pt idx="43">
                  <c:v>2041</c:v>
                </c:pt>
                <c:pt idx="44">
                  <c:v>2042</c:v>
                </c:pt>
                <c:pt idx="45">
                  <c:v>2043</c:v>
                </c:pt>
                <c:pt idx="46">
                  <c:v>2044</c:v>
                </c:pt>
                <c:pt idx="47">
                  <c:v>2045</c:v>
                </c:pt>
                <c:pt idx="48">
                  <c:v>2046</c:v>
                </c:pt>
                <c:pt idx="49">
                  <c:v>2047</c:v>
                </c:pt>
                <c:pt idx="50">
                  <c:v>2048</c:v>
                </c:pt>
                <c:pt idx="51">
                  <c:v>2049</c:v>
                </c:pt>
                <c:pt idx="52">
                  <c:v>2050</c:v>
                </c:pt>
                <c:pt idx="53">
                  <c:v>2051</c:v>
                </c:pt>
                <c:pt idx="54">
                  <c:v>2052</c:v>
                </c:pt>
                <c:pt idx="55">
                  <c:v>2053</c:v>
                </c:pt>
                <c:pt idx="56">
                  <c:v>2054</c:v>
                </c:pt>
                <c:pt idx="57">
                  <c:v>2055</c:v>
                </c:pt>
                <c:pt idx="58">
                  <c:v>2056</c:v>
                </c:pt>
                <c:pt idx="59">
                  <c:v>2057</c:v>
                </c:pt>
                <c:pt idx="60">
                  <c:v>2058</c:v>
                </c:pt>
                <c:pt idx="61">
                  <c:v>2059</c:v>
                </c:pt>
                <c:pt idx="62">
                  <c:v>2060</c:v>
                </c:pt>
                <c:pt idx="63">
                  <c:v>2061</c:v>
                </c:pt>
                <c:pt idx="64">
                  <c:v>2062</c:v>
                </c:pt>
                <c:pt idx="65">
                  <c:v>2063</c:v>
                </c:pt>
                <c:pt idx="66">
                  <c:v>2064</c:v>
                </c:pt>
                <c:pt idx="67">
                  <c:v>2065</c:v>
                </c:pt>
              </c:numCache>
            </c:numRef>
          </c:cat>
          <c:val>
            <c:numRef>
              <c:f>'G20'!$B$2:$BQ$2</c:f>
              <c:numCache>
                <c:formatCode>0.00</c:formatCode>
                <c:ptCount val="68"/>
                <c:pt idx="0">
                  <c:v>30.986468791534762</c:v>
                </c:pt>
                <c:pt idx="1">
                  <c:v>48.99044253404999</c:v>
                </c:pt>
                <c:pt idx="2">
                  <c:v>48.120429595945268</c:v>
                </c:pt>
                <c:pt idx="3">
                  <c:v>48.868453251820682</c:v>
                </c:pt>
                <c:pt idx="4">
                  <c:v>44.112992209491594</c:v>
                </c:pt>
                <c:pt idx="5">
                  <c:v>41.910861521739996</c:v>
                </c:pt>
                <c:pt idx="6">
                  <c:v>41.978769719728639</c:v>
                </c:pt>
                <c:pt idx="7">
                  <c:v>34.572213833952901</c:v>
                </c:pt>
                <c:pt idx="8">
                  <c:v>33.267794545088201</c:v>
                </c:pt>
                <c:pt idx="9">
                  <c:v>30.068522245853334</c:v>
                </c:pt>
                <c:pt idx="10">
                  <c:v>29.277548837047284</c:v>
                </c:pt>
                <c:pt idx="11">
                  <c:v>36.007902672521254</c:v>
                </c:pt>
                <c:pt idx="12">
                  <c:v>40.815354383640567</c:v>
                </c:pt>
                <c:pt idx="13">
                  <c:v>43.26897951875933</c:v>
                </c:pt>
                <c:pt idx="14">
                  <c:v>52.36911570948245</c:v>
                </c:pt>
                <c:pt idx="15">
                  <c:v>54.987406837529761</c:v>
                </c:pt>
                <c:pt idx="16">
                  <c:v>53.897214500957546</c:v>
                </c:pt>
                <c:pt idx="17">
                  <c:v>52.908033633516794</c:v>
                </c:pt>
                <c:pt idx="18">
                  <c:v>53.583728483155213</c:v>
                </c:pt>
                <c:pt idx="19">
                  <c:v>53.080896588100735</c:v>
                </c:pt>
                <c:pt idx="20">
                  <c:v>51.961449727290031</c:v>
                </c:pt>
                <c:pt idx="21">
                  <c:v>50.53601421713627</c:v>
                </c:pt>
                <c:pt idx="22">
                  <c:v>49.668824772421239</c:v>
                </c:pt>
                <c:pt idx="23">
                  <c:v>49.264554098891637</c:v>
                </c:pt>
                <c:pt idx="24">
                  <c:v>49.005438365559264</c:v>
                </c:pt>
                <c:pt idx="25">
                  <c:v>48.850519031134567</c:v>
                </c:pt>
                <c:pt idx="26">
                  <c:v>48.833680760340648</c:v>
                </c:pt>
                <c:pt idx="27">
                  <c:v>48.907088455958998</c:v>
                </c:pt>
                <c:pt idx="28">
                  <c:v>49.20867456747817</c:v>
                </c:pt>
                <c:pt idx="29">
                  <c:v>49.744386415551659</c:v>
                </c:pt>
                <c:pt idx="30">
                  <c:v>50.482726692368608</c:v>
                </c:pt>
                <c:pt idx="31">
                  <c:v>51.276628143982919</c:v>
                </c:pt>
                <c:pt idx="32">
                  <c:v>52.096368897867642</c:v>
                </c:pt>
                <c:pt idx="33">
                  <c:v>52.947561445155934</c:v>
                </c:pt>
                <c:pt idx="34">
                  <c:v>53.861824520054803</c:v>
                </c:pt>
                <c:pt idx="35">
                  <c:v>54.859009816450886</c:v>
                </c:pt>
                <c:pt idx="36">
                  <c:v>55.945027736232269</c:v>
                </c:pt>
                <c:pt idx="37">
                  <c:v>57.157511235111066</c:v>
                </c:pt>
                <c:pt idx="38">
                  <c:v>58.444766486660917</c:v>
                </c:pt>
                <c:pt idx="39">
                  <c:v>59.846049400232545</c:v>
                </c:pt>
                <c:pt idx="40">
                  <c:v>61.272583155011596</c:v>
                </c:pt>
                <c:pt idx="41">
                  <c:v>62.784948187516662</c:v>
                </c:pt>
                <c:pt idx="42">
                  <c:v>64.464035080521924</c:v>
                </c:pt>
                <c:pt idx="43">
                  <c:v>66.314450710088551</c:v>
                </c:pt>
                <c:pt idx="44">
                  <c:v>68.104855085937871</c:v>
                </c:pt>
                <c:pt idx="45">
                  <c:v>70.168178607542941</c:v>
                </c:pt>
                <c:pt idx="46">
                  <c:v>72.409641270732635</c:v>
                </c:pt>
                <c:pt idx="47">
                  <c:v>74.866719445475624</c:v>
                </c:pt>
                <c:pt idx="48">
                  <c:v>77.48842543071035</c:v>
                </c:pt>
                <c:pt idx="49">
                  <c:v>80.233481396684297</c:v>
                </c:pt>
                <c:pt idx="50">
                  <c:v>83.1389042682694</c:v>
                </c:pt>
                <c:pt idx="51">
                  <c:v>86.195058289892827</c:v>
                </c:pt>
                <c:pt idx="52">
                  <c:v>89.403509992917947</c:v>
                </c:pt>
                <c:pt idx="53">
                  <c:v>92.831218210413965</c:v>
                </c:pt>
                <c:pt idx="54">
                  <c:v>96.575822122585492</c:v>
                </c:pt>
                <c:pt idx="55">
                  <c:v>100.59131233975816</c:v>
                </c:pt>
                <c:pt idx="56">
                  <c:v>104.9212556228952</c:v>
                </c:pt>
                <c:pt idx="57">
                  <c:v>109.50930688693263</c:v>
                </c:pt>
                <c:pt idx="58">
                  <c:v>114.33980538552682</c:v>
                </c:pt>
                <c:pt idx="59">
                  <c:v>119.42862452750489</c:v>
                </c:pt>
                <c:pt idx="60">
                  <c:v>124.79287432728489</c:v>
                </c:pt>
                <c:pt idx="61">
                  <c:v>130.40340142099939</c:v>
                </c:pt>
                <c:pt idx="62">
                  <c:v>136.28511658961014</c:v>
                </c:pt>
                <c:pt idx="63">
                  <c:v>142.18148980900651</c:v>
                </c:pt>
                <c:pt idx="64">
                  <c:v>148.23467957078643</c:v>
                </c:pt>
                <c:pt idx="65">
                  <c:v>154.42087488039735</c:v>
                </c:pt>
                <c:pt idx="66">
                  <c:v>160.72358449289788</c:v>
                </c:pt>
                <c:pt idx="67">
                  <c:v>167.01464884955024</c:v>
                </c:pt>
              </c:numCache>
            </c:numRef>
          </c:val>
        </c:ser>
        <c:ser>
          <c:idx val="1"/>
          <c:order val="1"/>
          <c:tx>
            <c:strRef>
              <c:f>'G20'!$A$3</c:f>
              <c:strCache>
                <c:ptCount val="1"/>
                <c:pt idx="0">
                  <c:v> scenár riziková prirážka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 cap="rnd">
              <a:noFill/>
              <a:prstDash val="sysDot"/>
              <a:round/>
            </a:ln>
            <a:effectLst/>
          </c:spPr>
          <c:cat>
            <c:numRef>
              <c:f>'G20'!$B$1:$BQ$1</c:f>
              <c:numCache>
                <c:formatCode>General</c:formatCode>
                <c:ptCount val="6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  <c:pt idx="42">
                  <c:v>2040</c:v>
                </c:pt>
                <c:pt idx="43">
                  <c:v>2041</c:v>
                </c:pt>
                <c:pt idx="44">
                  <c:v>2042</c:v>
                </c:pt>
                <c:pt idx="45">
                  <c:v>2043</c:v>
                </c:pt>
                <c:pt idx="46">
                  <c:v>2044</c:v>
                </c:pt>
                <c:pt idx="47">
                  <c:v>2045</c:v>
                </c:pt>
                <c:pt idx="48">
                  <c:v>2046</c:v>
                </c:pt>
                <c:pt idx="49">
                  <c:v>2047</c:v>
                </c:pt>
                <c:pt idx="50">
                  <c:v>2048</c:v>
                </c:pt>
                <c:pt idx="51">
                  <c:v>2049</c:v>
                </c:pt>
                <c:pt idx="52">
                  <c:v>2050</c:v>
                </c:pt>
                <c:pt idx="53">
                  <c:v>2051</c:v>
                </c:pt>
                <c:pt idx="54">
                  <c:v>2052</c:v>
                </c:pt>
                <c:pt idx="55">
                  <c:v>2053</c:v>
                </c:pt>
                <c:pt idx="56">
                  <c:v>2054</c:v>
                </c:pt>
                <c:pt idx="57">
                  <c:v>2055</c:v>
                </c:pt>
                <c:pt idx="58">
                  <c:v>2056</c:v>
                </c:pt>
                <c:pt idx="59">
                  <c:v>2057</c:v>
                </c:pt>
                <c:pt idx="60">
                  <c:v>2058</c:v>
                </c:pt>
                <c:pt idx="61">
                  <c:v>2059</c:v>
                </c:pt>
                <c:pt idx="62">
                  <c:v>2060</c:v>
                </c:pt>
                <c:pt idx="63">
                  <c:v>2061</c:v>
                </c:pt>
                <c:pt idx="64">
                  <c:v>2062</c:v>
                </c:pt>
                <c:pt idx="65">
                  <c:v>2063</c:v>
                </c:pt>
                <c:pt idx="66">
                  <c:v>2064</c:v>
                </c:pt>
                <c:pt idx="67">
                  <c:v>2065</c:v>
                </c:pt>
              </c:numCache>
            </c:numRef>
          </c:cat>
          <c:val>
            <c:numRef>
              <c:f>'G20'!$B$3:$BB$3</c:f>
              <c:numCache>
                <c:formatCode>0.00</c:formatCode>
                <c:ptCount val="53"/>
                <c:pt idx="0">
                  <c:v>30.986468791534762</c:v>
                </c:pt>
                <c:pt idx="1">
                  <c:v>48.99044253404999</c:v>
                </c:pt>
                <c:pt idx="2">
                  <c:v>48.120429595945268</c:v>
                </c:pt>
                <c:pt idx="3">
                  <c:v>48.868453251820682</c:v>
                </c:pt>
                <c:pt idx="4">
                  <c:v>44.112992209491594</c:v>
                </c:pt>
                <c:pt idx="5">
                  <c:v>41.910861521739996</c:v>
                </c:pt>
                <c:pt idx="6">
                  <c:v>41.978769719728639</c:v>
                </c:pt>
                <c:pt idx="7">
                  <c:v>34.572213833952901</c:v>
                </c:pt>
                <c:pt idx="8">
                  <c:v>33.267794545088201</c:v>
                </c:pt>
                <c:pt idx="9">
                  <c:v>30.068522245853334</c:v>
                </c:pt>
                <c:pt idx="10">
                  <c:v>29.277548837047284</c:v>
                </c:pt>
                <c:pt idx="11">
                  <c:v>36.007902672521254</c:v>
                </c:pt>
                <c:pt idx="12">
                  <c:v>40.815354383640567</c:v>
                </c:pt>
                <c:pt idx="13">
                  <c:v>43.26897951875933</c:v>
                </c:pt>
                <c:pt idx="14">
                  <c:v>52.36911570948245</c:v>
                </c:pt>
                <c:pt idx="15">
                  <c:v>54.987406837529761</c:v>
                </c:pt>
                <c:pt idx="16">
                  <c:v>53.897214500957546</c:v>
                </c:pt>
                <c:pt idx="17">
                  <c:v>52.908033633516794</c:v>
                </c:pt>
                <c:pt idx="18">
                  <c:v>53.641700812613323</c:v>
                </c:pt>
                <c:pt idx="19">
                  <c:v>53.163835183106478</c:v>
                </c:pt>
                <c:pt idx="20">
                  <c:v>52.06341492707066</c:v>
                </c:pt>
                <c:pt idx="21">
                  <c:v>50.708778789714906</c:v>
                </c:pt>
                <c:pt idx="22">
                  <c:v>50.004193114183025</c:v>
                </c:pt>
                <c:pt idx="23">
                  <c:v>49.765505895963209</c:v>
                </c:pt>
                <c:pt idx="24">
                  <c:v>49.680203238354892</c:v>
                </c:pt>
                <c:pt idx="25">
                  <c:v>49.760851061503317</c:v>
                </c:pt>
                <c:pt idx="26">
                  <c:v>50.067698016255449</c:v>
                </c:pt>
                <c:pt idx="27">
                  <c:v>50.710884577099854</c:v>
                </c:pt>
                <c:pt idx="28">
                  <c:v>51.663439877271031</c:v>
                </c:pt>
                <c:pt idx="29">
                  <c:v>52.895488591802987</c:v>
                </c:pt>
                <c:pt idx="30">
                  <c:v>54.373726283067114</c:v>
                </c:pt>
                <c:pt idx="31">
                  <c:v>55.960491555963955</c:v>
                </c:pt>
                <c:pt idx="32">
                  <c:v>57.623632242747647</c:v>
                </c:pt>
                <c:pt idx="33">
                  <c:v>59.456612727162238</c:v>
                </c:pt>
                <c:pt idx="34">
                  <c:v>61.505921715594816</c:v>
                </c:pt>
                <c:pt idx="35">
                  <c:v>63.79023788743153</c:v>
                </c:pt>
                <c:pt idx="36">
                  <c:v>66.393817599439018</c:v>
                </c:pt>
                <c:pt idx="37">
                  <c:v>69.40279695902295</c:v>
                </c:pt>
                <c:pt idx="38">
                  <c:v>72.79728680339413</c:v>
                </c:pt>
                <c:pt idx="39">
                  <c:v>76.638704678122267</c:v>
                </c:pt>
                <c:pt idx="40">
                  <c:v>80.916208344714093</c:v>
                </c:pt>
                <c:pt idx="41">
                  <c:v>85.709188023014804</c:v>
                </c:pt>
                <c:pt idx="42">
                  <c:v>91.220716120283484</c:v>
                </c:pt>
                <c:pt idx="43">
                  <c:v>97.648911681491711</c:v>
                </c:pt>
                <c:pt idx="44">
                  <c:v>105.05855697328315</c:v>
                </c:pt>
                <c:pt idx="45">
                  <c:v>113.83950226163037</c:v>
                </c:pt>
                <c:pt idx="46">
                  <c:v>124.39160653238707</c:v>
                </c:pt>
                <c:pt idx="47">
                  <c:v>137.30941163313949</c:v>
                </c:pt>
                <c:pt idx="48">
                  <c:v>153.29284648108995</c:v>
                </c:pt>
                <c:pt idx="49">
                  <c:v>173.57601021589994</c:v>
                </c:pt>
                <c:pt idx="50">
                  <c:v>200.21900598654096</c:v>
                </c:pt>
                <c:pt idx="51">
                  <c:v>236.93109322600569</c:v>
                </c:pt>
                <c:pt idx="52">
                  <c:v>290.95922142464195</c:v>
                </c:pt>
              </c:numCache>
            </c:numRef>
          </c:val>
        </c:ser>
        <c:ser>
          <c:idx val="2"/>
          <c:order val="2"/>
          <c:tx>
            <c:strRef>
              <c:f>'G20'!$A$4</c:f>
              <c:strCache>
                <c:ptCount val="1"/>
                <c:pt idx="0">
                  <c:v> scenár náklady kapitálu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 cap="rnd">
              <a:noFill/>
              <a:prstDash val="sysDash"/>
              <a:round/>
            </a:ln>
            <a:effectLst/>
          </c:spPr>
          <c:cat>
            <c:numRef>
              <c:f>'G20'!$B$1:$BQ$1</c:f>
              <c:numCache>
                <c:formatCode>General</c:formatCode>
                <c:ptCount val="6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  <c:pt idx="42">
                  <c:v>2040</c:v>
                </c:pt>
                <c:pt idx="43">
                  <c:v>2041</c:v>
                </c:pt>
                <c:pt idx="44">
                  <c:v>2042</c:v>
                </c:pt>
                <c:pt idx="45">
                  <c:v>2043</c:v>
                </c:pt>
                <c:pt idx="46">
                  <c:v>2044</c:v>
                </c:pt>
                <c:pt idx="47">
                  <c:v>2045</c:v>
                </c:pt>
                <c:pt idx="48">
                  <c:v>2046</c:v>
                </c:pt>
                <c:pt idx="49">
                  <c:v>2047</c:v>
                </c:pt>
                <c:pt idx="50">
                  <c:v>2048</c:v>
                </c:pt>
                <c:pt idx="51">
                  <c:v>2049</c:v>
                </c:pt>
                <c:pt idx="52">
                  <c:v>2050</c:v>
                </c:pt>
                <c:pt idx="53">
                  <c:v>2051</c:v>
                </c:pt>
                <c:pt idx="54">
                  <c:v>2052</c:v>
                </c:pt>
                <c:pt idx="55">
                  <c:v>2053</c:v>
                </c:pt>
                <c:pt idx="56">
                  <c:v>2054</c:v>
                </c:pt>
                <c:pt idx="57">
                  <c:v>2055</c:v>
                </c:pt>
                <c:pt idx="58">
                  <c:v>2056</c:v>
                </c:pt>
                <c:pt idx="59">
                  <c:v>2057</c:v>
                </c:pt>
                <c:pt idx="60">
                  <c:v>2058</c:v>
                </c:pt>
                <c:pt idx="61">
                  <c:v>2059</c:v>
                </c:pt>
                <c:pt idx="62">
                  <c:v>2060</c:v>
                </c:pt>
                <c:pt idx="63">
                  <c:v>2061</c:v>
                </c:pt>
                <c:pt idx="64">
                  <c:v>2062</c:v>
                </c:pt>
                <c:pt idx="65">
                  <c:v>2063</c:v>
                </c:pt>
                <c:pt idx="66">
                  <c:v>2064</c:v>
                </c:pt>
                <c:pt idx="67">
                  <c:v>2065</c:v>
                </c:pt>
              </c:numCache>
            </c:numRef>
          </c:cat>
          <c:val>
            <c:numRef>
              <c:f>'G20'!$B$4:$AX$4</c:f>
              <c:numCache>
                <c:formatCode>0.00</c:formatCode>
                <c:ptCount val="49"/>
                <c:pt idx="0">
                  <c:v>30.986468791534762</c:v>
                </c:pt>
                <c:pt idx="1">
                  <c:v>48.99044253404999</c:v>
                </c:pt>
                <c:pt idx="2">
                  <c:v>48.120429595945268</c:v>
                </c:pt>
                <c:pt idx="3">
                  <c:v>48.868453251820682</c:v>
                </c:pt>
                <c:pt idx="4">
                  <c:v>44.112992209491594</c:v>
                </c:pt>
                <c:pt idx="5">
                  <c:v>41.910861521739996</c:v>
                </c:pt>
                <c:pt idx="6">
                  <c:v>41.978769719728639</c:v>
                </c:pt>
                <c:pt idx="7">
                  <c:v>34.572213833952901</c:v>
                </c:pt>
                <c:pt idx="8">
                  <c:v>33.267794545088201</c:v>
                </c:pt>
                <c:pt idx="9">
                  <c:v>30.068522245853334</c:v>
                </c:pt>
                <c:pt idx="10">
                  <c:v>29.277548837047284</c:v>
                </c:pt>
                <c:pt idx="11">
                  <c:v>36.007902672521254</c:v>
                </c:pt>
                <c:pt idx="12">
                  <c:v>40.815354383640567</c:v>
                </c:pt>
                <c:pt idx="13">
                  <c:v>43.26897951875933</c:v>
                </c:pt>
                <c:pt idx="14">
                  <c:v>52.36911570948245</c:v>
                </c:pt>
                <c:pt idx="15">
                  <c:v>54.987406837529761</c:v>
                </c:pt>
                <c:pt idx="16">
                  <c:v>53.897214500957546</c:v>
                </c:pt>
                <c:pt idx="17">
                  <c:v>52.908033633516794</c:v>
                </c:pt>
                <c:pt idx="18">
                  <c:v>53.641700812613323</c:v>
                </c:pt>
                <c:pt idx="19">
                  <c:v>53.163835183106478</c:v>
                </c:pt>
                <c:pt idx="20">
                  <c:v>52.06341492707066</c:v>
                </c:pt>
                <c:pt idx="21">
                  <c:v>50.708778789714906</c:v>
                </c:pt>
                <c:pt idx="22">
                  <c:v>50.135119324407604</c:v>
                </c:pt>
                <c:pt idx="23">
                  <c:v>49.942439830337548</c:v>
                </c:pt>
                <c:pt idx="24">
                  <c:v>49.841719300899648</c:v>
                </c:pt>
                <c:pt idx="25">
                  <c:v>49.874819072620099</c:v>
                </c:pt>
                <c:pt idx="26">
                  <c:v>50.127374984302286</c:v>
                </c:pt>
                <c:pt idx="27">
                  <c:v>50.728564676484211</c:v>
                </c:pt>
                <c:pt idx="28">
                  <c:v>51.665686781950782</c:v>
                </c:pt>
                <c:pt idx="29">
                  <c:v>52.91963020870093</c:v>
                </c:pt>
                <c:pt idx="30">
                  <c:v>54.465846911830226</c:v>
                </c:pt>
                <c:pt idx="31">
                  <c:v>56.174718015598735</c:v>
                </c:pt>
                <c:pt idx="32">
                  <c:v>58.019108434863831</c:v>
                </c:pt>
                <c:pt idx="33">
                  <c:v>60.080341927345103</c:v>
                </c:pt>
                <c:pt idx="34">
                  <c:v>62.409513638319225</c:v>
                </c:pt>
                <c:pt idx="35">
                  <c:v>65.037257985096446</c:v>
                </c:pt>
                <c:pt idx="36">
                  <c:v>68.069035208632243</c:v>
                </c:pt>
                <c:pt idx="37">
                  <c:v>71.623775578052658</c:v>
                </c:pt>
                <c:pt idx="38">
                  <c:v>75.726715060707591</c:v>
                </c:pt>
                <c:pt idx="39">
                  <c:v>80.501372888251353</c:v>
                </c:pt>
                <c:pt idx="40">
                  <c:v>86.017823165758415</c:v>
                </c:pt>
                <c:pt idx="41">
                  <c:v>92.473538096462576</c:v>
                </c:pt>
                <c:pt idx="42">
                  <c:v>100.25512685156299</c:v>
                </c:pt>
                <c:pt idx="43">
                  <c:v>109.86702663392612</c:v>
                </c:pt>
                <c:pt idx="44">
                  <c:v>121.86026997292313</c:v>
                </c:pt>
                <c:pt idx="45">
                  <c:v>137.52381758709825</c:v>
                </c:pt>
                <c:pt idx="46">
                  <c:v>158.95092494739785</c:v>
                </c:pt>
                <c:pt idx="47">
                  <c:v>190.33451356227624</c:v>
                </c:pt>
                <c:pt idx="48">
                  <c:v>241.23042552282593</c:v>
                </c:pt>
              </c:numCache>
            </c:numRef>
          </c:val>
        </c:ser>
        <c:ser>
          <c:idx val="0"/>
          <c:order val="3"/>
          <c:tx>
            <c:strRef>
              <c:f>'G20'!$A$5</c:f>
              <c:strCache>
                <c:ptCount val="1"/>
                <c:pt idx="0">
                  <c:v> scenár silný efekt úspor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cat>
            <c:numRef>
              <c:f>'G20'!$B$1:$BQ$1</c:f>
              <c:numCache>
                <c:formatCode>General</c:formatCode>
                <c:ptCount val="6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  <c:pt idx="42">
                  <c:v>2040</c:v>
                </c:pt>
                <c:pt idx="43">
                  <c:v>2041</c:v>
                </c:pt>
                <c:pt idx="44">
                  <c:v>2042</c:v>
                </c:pt>
                <c:pt idx="45">
                  <c:v>2043</c:v>
                </c:pt>
                <c:pt idx="46">
                  <c:v>2044</c:v>
                </c:pt>
                <c:pt idx="47">
                  <c:v>2045</c:v>
                </c:pt>
                <c:pt idx="48">
                  <c:v>2046</c:v>
                </c:pt>
                <c:pt idx="49">
                  <c:v>2047</c:v>
                </c:pt>
                <c:pt idx="50">
                  <c:v>2048</c:v>
                </c:pt>
                <c:pt idx="51">
                  <c:v>2049</c:v>
                </c:pt>
                <c:pt idx="52">
                  <c:v>2050</c:v>
                </c:pt>
                <c:pt idx="53">
                  <c:v>2051</c:v>
                </c:pt>
                <c:pt idx="54">
                  <c:v>2052</c:v>
                </c:pt>
                <c:pt idx="55">
                  <c:v>2053</c:v>
                </c:pt>
                <c:pt idx="56">
                  <c:v>2054</c:v>
                </c:pt>
                <c:pt idx="57">
                  <c:v>2055</c:v>
                </c:pt>
                <c:pt idx="58">
                  <c:v>2056</c:v>
                </c:pt>
                <c:pt idx="59">
                  <c:v>2057</c:v>
                </c:pt>
                <c:pt idx="60">
                  <c:v>2058</c:v>
                </c:pt>
                <c:pt idx="61">
                  <c:v>2059</c:v>
                </c:pt>
                <c:pt idx="62">
                  <c:v>2060</c:v>
                </c:pt>
                <c:pt idx="63">
                  <c:v>2061</c:v>
                </c:pt>
                <c:pt idx="64">
                  <c:v>2062</c:v>
                </c:pt>
                <c:pt idx="65">
                  <c:v>2063</c:v>
                </c:pt>
                <c:pt idx="66">
                  <c:v>2064</c:v>
                </c:pt>
                <c:pt idx="67">
                  <c:v>2065</c:v>
                </c:pt>
              </c:numCache>
            </c:numRef>
          </c:cat>
          <c:val>
            <c:numRef>
              <c:f>'G20'!$B$5:$AU$5</c:f>
              <c:numCache>
                <c:formatCode>0.00</c:formatCode>
                <c:ptCount val="46"/>
                <c:pt idx="0">
                  <c:v>30.986468791534762</c:v>
                </c:pt>
                <c:pt idx="1">
                  <c:v>48.99044253404999</c:v>
                </c:pt>
                <c:pt idx="2">
                  <c:v>48.120429595945268</c:v>
                </c:pt>
                <c:pt idx="3">
                  <c:v>48.868453251820682</c:v>
                </c:pt>
                <c:pt idx="4">
                  <c:v>44.112992209491594</c:v>
                </c:pt>
                <c:pt idx="5">
                  <c:v>41.910861521739996</c:v>
                </c:pt>
                <c:pt idx="6">
                  <c:v>41.978769719728639</c:v>
                </c:pt>
                <c:pt idx="7">
                  <c:v>34.572213833952901</c:v>
                </c:pt>
                <c:pt idx="8">
                  <c:v>33.267794545088201</c:v>
                </c:pt>
                <c:pt idx="9">
                  <c:v>30.068522245853334</c:v>
                </c:pt>
                <c:pt idx="10">
                  <c:v>29.277548837047284</c:v>
                </c:pt>
                <c:pt idx="11">
                  <c:v>36.007902672521254</c:v>
                </c:pt>
                <c:pt idx="12">
                  <c:v>40.815354383640567</c:v>
                </c:pt>
                <c:pt idx="13">
                  <c:v>43.26897951875933</c:v>
                </c:pt>
                <c:pt idx="14">
                  <c:v>52.36911570948245</c:v>
                </c:pt>
                <c:pt idx="15">
                  <c:v>54.987406837529761</c:v>
                </c:pt>
                <c:pt idx="16">
                  <c:v>53.897214500957546</c:v>
                </c:pt>
                <c:pt idx="17">
                  <c:v>52.908033633516794</c:v>
                </c:pt>
                <c:pt idx="18">
                  <c:v>53.641700812613323</c:v>
                </c:pt>
                <c:pt idx="19">
                  <c:v>53.164917665092723</c:v>
                </c:pt>
                <c:pt idx="20">
                  <c:v>52.068568679481231</c:v>
                </c:pt>
                <c:pt idx="21">
                  <c:v>50.723166181848676</c:v>
                </c:pt>
                <c:pt idx="22">
                  <c:v>50.204207498820395</c:v>
                </c:pt>
                <c:pt idx="23">
                  <c:v>50.083182862305605</c:v>
                </c:pt>
                <c:pt idx="24">
                  <c:v>50.074115229072326</c:v>
                </c:pt>
                <c:pt idx="25">
                  <c:v>50.223991771882758</c:v>
                </c:pt>
                <c:pt idx="26">
                  <c:v>50.624847075826239</c:v>
                </c:pt>
                <c:pt idx="27">
                  <c:v>51.421706681707683</c:v>
                </c:pt>
                <c:pt idx="28">
                  <c:v>52.613253216635769</c:v>
                </c:pt>
                <c:pt idx="29">
                  <c:v>54.193784226413491</c:v>
                </c:pt>
                <c:pt idx="30">
                  <c:v>56.155513121563025</c:v>
                </c:pt>
                <c:pt idx="31">
                  <c:v>58.388203693395916</c:v>
                </c:pt>
                <c:pt idx="32">
                  <c:v>60.886270545441413</c:v>
                </c:pt>
                <c:pt idx="33">
                  <c:v>63.746065395072662</c:v>
                </c:pt>
                <c:pt idx="34">
                  <c:v>67.05664932251571</c:v>
                </c:pt>
                <c:pt idx="35">
                  <c:v>70.900731880917348</c:v>
                </c:pt>
                <c:pt idx="36">
                  <c:v>75.475657941792136</c:v>
                </c:pt>
                <c:pt idx="37">
                  <c:v>81.011758091348099</c:v>
                </c:pt>
                <c:pt idx="38">
                  <c:v>87.689224681845062</c:v>
                </c:pt>
                <c:pt idx="39">
                  <c:v>95.874985167357295</c:v>
                </c:pt>
                <c:pt idx="40">
                  <c:v>105.99951600546997</c:v>
                </c:pt>
                <c:pt idx="41">
                  <c:v>118.89431243606117</c:v>
                </c:pt>
                <c:pt idx="42">
                  <c:v>136.05969452939274</c:v>
                </c:pt>
                <c:pt idx="43">
                  <c:v>160.25526394319215</c:v>
                </c:pt>
                <c:pt idx="44">
                  <c:v>196.87935979738322</c:v>
                </c:pt>
                <c:pt idx="45">
                  <c:v>260.86538250120793</c:v>
                </c:pt>
              </c:numCache>
            </c:numRef>
          </c:val>
        </c:ser>
        <c:ser>
          <c:idx val="4"/>
          <c:order val="4"/>
          <c:tx>
            <c:strRef>
              <c:f>'G20'!$A$6</c:f>
              <c:strCache>
                <c:ptCount val="1"/>
                <c:pt idx="0">
                  <c:v> scenár slabý efekt úspor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cat>
            <c:numRef>
              <c:f>'G20'!$B$1:$BQ$1</c:f>
              <c:numCache>
                <c:formatCode>General</c:formatCode>
                <c:ptCount val="6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  <c:pt idx="42">
                  <c:v>2040</c:v>
                </c:pt>
                <c:pt idx="43">
                  <c:v>2041</c:v>
                </c:pt>
                <c:pt idx="44">
                  <c:v>2042</c:v>
                </c:pt>
                <c:pt idx="45">
                  <c:v>2043</c:v>
                </c:pt>
                <c:pt idx="46">
                  <c:v>2044</c:v>
                </c:pt>
                <c:pt idx="47">
                  <c:v>2045</c:v>
                </c:pt>
                <c:pt idx="48">
                  <c:v>2046</c:v>
                </c:pt>
                <c:pt idx="49">
                  <c:v>2047</c:v>
                </c:pt>
                <c:pt idx="50">
                  <c:v>2048</c:v>
                </c:pt>
                <c:pt idx="51">
                  <c:v>2049</c:v>
                </c:pt>
                <c:pt idx="52">
                  <c:v>2050</c:v>
                </c:pt>
                <c:pt idx="53">
                  <c:v>2051</c:v>
                </c:pt>
                <c:pt idx="54">
                  <c:v>2052</c:v>
                </c:pt>
                <c:pt idx="55">
                  <c:v>2053</c:v>
                </c:pt>
                <c:pt idx="56">
                  <c:v>2054</c:v>
                </c:pt>
                <c:pt idx="57">
                  <c:v>2055</c:v>
                </c:pt>
                <c:pt idx="58">
                  <c:v>2056</c:v>
                </c:pt>
                <c:pt idx="59">
                  <c:v>2057</c:v>
                </c:pt>
                <c:pt idx="60">
                  <c:v>2058</c:v>
                </c:pt>
                <c:pt idx="61">
                  <c:v>2059</c:v>
                </c:pt>
                <c:pt idx="62">
                  <c:v>2060</c:v>
                </c:pt>
                <c:pt idx="63">
                  <c:v>2061</c:v>
                </c:pt>
                <c:pt idx="64">
                  <c:v>2062</c:v>
                </c:pt>
                <c:pt idx="65">
                  <c:v>2063</c:v>
                </c:pt>
                <c:pt idx="66">
                  <c:v>2064</c:v>
                </c:pt>
                <c:pt idx="67">
                  <c:v>2065</c:v>
                </c:pt>
              </c:numCache>
            </c:numRef>
          </c:cat>
          <c:val>
            <c:numRef>
              <c:f>'G20'!$B$6:$AT$6</c:f>
              <c:numCache>
                <c:formatCode>0.00</c:formatCode>
                <c:ptCount val="45"/>
                <c:pt idx="0">
                  <c:v>30.986468791534762</c:v>
                </c:pt>
                <c:pt idx="1">
                  <c:v>48.99044253404999</c:v>
                </c:pt>
                <c:pt idx="2">
                  <c:v>48.120429595945268</c:v>
                </c:pt>
                <c:pt idx="3">
                  <c:v>48.868453251820682</c:v>
                </c:pt>
                <c:pt idx="4">
                  <c:v>44.112992209491594</c:v>
                </c:pt>
                <c:pt idx="5">
                  <c:v>41.910861521739996</c:v>
                </c:pt>
                <c:pt idx="6">
                  <c:v>41.978769719728639</c:v>
                </c:pt>
                <c:pt idx="7">
                  <c:v>34.572213833952901</c:v>
                </c:pt>
                <c:pt idx="8">
                  <c:v>33.267794545088201</c:v>
                </c:pt>
                <c:pt idx="9">
                  <c:v>30.068522245853334</c:v>
                </c:pt>
                <c:pt idx="10">
                  <c:v>29.277548837047284</c:v>
                </c:pt>
                <c:pt idx="11">
                  <c:v>36.007902672521254</c:v>
                </c:pt>
                <c:pt idx="12">
                  <c:v>40.815354383640567</c:v>
                </c:pt>
                <c:pt idx="13">
                  <c:v>43.26897951875933</c:v>
                </c:pt>
                <c:pt idx="14">
                  <c:v>52.36911570948245</c:v>
                </c:pt>
                <c:pt idx="15">
                  <c:v>54.987406837529761</c:v>
                </c:pt>
                <c:pt idx="16">
                  <c:v>53.897214500957546</c:v>
                </c:pt>
                <c:pt idx="17">
                  <c:v>52.908033633516794</c:v>
                </c:pt>
                <c:pt idx="18">
                  <c:v>53.641700812613323</c:v>
                </c:pt>
                <c:pt idx="19">
                  <c:v>53.165065276272671</c:v>
                </c:pt>
                <c:pt idx="20">
                  <c:v>52.069271607275716</c:v>
                </c:pt>
                <c:pt idx="21">
                  <c:v>50.725129299687723</c:v>
                </c:pt>
                <c:pt idx="22">
                  <c:v>50.247318578577094</c:v>
                </c:pt>
                <c:pt idx="23">
                  <c:v>50.174867059841745</c:v>
                </c:pt>
                <c:pt idx="24">
                  <c:v>50.222484143285527</c:v>
                </c:pt>
                <c:pt idx="25">
                  <c:v>50.439871276466434</c:v>
                </c:pt>
                <c:pt idx="26">
                  <c:v>50.921834054055317</c:v>
                </c:pt>
                <c:pt idx="27">
                  <c:v>51.818156599413932</c:v>
                </c:pt>
                <c:pt idx="28">
                  <c:v>53.135182017510004</c:v>
                </c:pt>
                <c:pt idx="29">
                  <c:v>54.873515917178253</c:v>
                </c:pt>
                <c:pt idx="30">
                  <c:v>57.033813321104923</c:v>
                </c:pt>
                <c:pt idx="31">
                  <c:v>59.515324555251603</c:v>
                </c:pt>
                <c:pt idx="32">
                  <c:v>62.322440559436963</c:v>
                </c:pt>
                <c:pt idx="33">
                  <c:v>65.561597496798001</c:v>
                </c:pt>
                <c:pt idx="34">
                  <c:v>69.34506901801663</c:v>
                </c:pt>
                <c:pt idx="35">
                  <c:v>73.788403537407305</c:v>
                </c:pt>
                <c:pt idx="36">
                  <c:v>79.143416944611019</c:v>
                </c:pt>
                <c:pt idx="37">
                  <c:v>85.726764375391511</c:v>
                </c:pt>
                <c:pt idx="38">
                  <c:v>93.846968690738535</c:v>
                </c:pt>
                <c:pt idx="39">
                  <c:v>104.09007381945905</c:v>
                </c:pt>
                <c:pt idx="40">
                  <c:v>117.26862960745916</c:v>
                </c:pt>
                <c:pt idx="41">
                  <c:v>134.98594639344464</c:v>
                </c:pt>
                <c:pt idx="42">
                  <c:v>160.42849634941473</c:v>
                </c:pt>
                <c:pt idx="43">
                  <c:v>200.93170327879864</c:v>
                </c:pt>
                <c:pt idx="44">
                  <c:v>278.31699441736293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519120"/>
        <c:axId val="331519512"/>
      </c:areaChart>
      <c:catAx>
        <c:axId val="33151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  <a:alpha val="99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sk-SK"/>
          </a:p>
        </c:txPr>
        <c:crossAx val="331519512"/>
        <c:crosses val="autoZero"/>
        <c:auto val="1"/>
        <c:lblAlgn val="ctr"/>
        <c:lblOffset val="100"/>
        <c:noMultiLvlLbl val="0"/>
      </c:catAx>
      <c:valAx>
        <c:axId val="331519512"/>
        <c:scaling>
          <c:orientation val="minMax"/>
          <c:max val="3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3315191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492807543659893"/>
          <c:y val="4.763254593175853E-2"/>
          <c:w val="0.4625272757402269"/>
          <c:h val="0.32948124131542378"/>
        </c:manualLayout>
      </c:layout>
      <c:overlay val="1"/>
      <c:spPr>
        <a:solidFill>
          <a:schemeClr val="bg1">
            <a:alpha val="74000"/>
          </a:schemeClr>
        </a:solidFill>
        <a:ln w="25400">
          <a:noFill/>
        </a:ln>
      </c:spPr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nstantia"/>
          <a:ea typeface="Constantia"/>
          <a:cs typeface="Constantia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1"/>
          <c:tx>
            <c:strRef>
              <c:f>'G21'!$A$3</c:f>
              <c:strCache>
                <c:ptCount val="1"/>
                <c:pt idx="0">
                  <c:v>Úrokové náklady - scenár náklady dlhu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numRef>
              <c:f>'G21'!$B$1:$AH$1</c:f>
              <c:numCache>
                <c:formatCode>General</c:formatCode>
                <c:ptCount val="3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</c:numCache>
            </c:numRef>
          </c:cat>
          <c:val>
            <c:numRef>
              <c:f>'G21'!$B$3:$AH$3</c:f>
              <c:numCache>
                <c:formatCode>0.00</c:formatCode>
                <c:ptCount val="33"/>
                <c:pt idx="0">
                  <c:v>3.1404380022734331</c:v>
                </c:pt>
                <c:pt idx="1">
                  <c:v>8.4493814699348082</c:v>
                </c:pt>
                <c:pt idx="2">
                  <c:v>13.266219001655907</c:v>
                </c:pt>
                <c:pt idx="3">
                  <c:v>3.1357547247374669</c:v>
                </c:pt>
                <c:pt idx="4">
                  <c:v>4.9440787293299575</c:v>
                </c:pt>
                <c:pt idx="5">
                  <c:v>0.89563374365974491</c:v>
                </c:pt>
                <c:pt idx="6">
                  <c:v>0.71386039619357289</c:v>
                </c:pt>
                <c:pt idx="7">
                  <c:v>1.9295671665134899</c:v>
                </c:pt>
                <c:pt idx="8">
                  <c:v>1.0045431980313797</c:v>
                </c:pt>
                <c:pt idx="9">
                  <c:v>0.70252117054442242</c:v>
                </c:pt>
                <c:pt idx="10">
                  <c:v>0.9591088242776501</c:v>
                </c:pt>
                <c:pt idx="11">
                  <c:v>1.7354703765868833</c:v>
                </c:pt>
                <c:pt idx="12">
                  <c:v>0.69279539093067333</c:v>
                </c:pt>
                <c:pt idx="13">
                  <c:v>0.77017426428135816</c:v>
                </c:pt>
                <c:pt idx="14">
                  <c:v>0.55624709254446603</c:v>
                </c:pt>
                <c:pt idx="15">
                  <c:v>0.51429206954683471</c:v>
                </c:pt>
                <c:pt idx="16">
                  <c:v>1.9156532438109886</c:v>
                </c:pt>
                <c:pt idx="17">
                  <c:v>1.784255788395595</c:v>
                </c:pt>
                <c:pt idx="18">
                  <c:v>1.7332859788775936</c:v>
                </c:pt>
                <c:pt idx="19">
                  <c:v>1.5212259314527923</c:v>
                </c:pt>
                <c:pt idx="20">
                  <c:v>1.3786354608717708</c:v>
                </c:pt>
                <c:pt idx="21">
                  <c:v>1.352871938562632</c:v>
                </c:pt>
                <c:pt idx="22">
                  <c:v>1.4287341632161308</c:v>
                </c:pt>
                <c:pt idx="23">
                  <c:v>1.519584848225531</c:v>
                </c:pt>
                <c:pt idx="24">
                  <c:v>1.6161891212350274</c:v>
                </c:pt>
                <c:pt idx="25">
                  <c:v>1.7628051112676342</c:v>
                </c:pt>
                <c:pt idx="26">
                  <c:v>1.9448096976019444</c:v>
                </c:pt>
                <c:pt idx="27">
                  <c:v>2.2604850974651294</c:v>
                </c:pt>
                <c:pt idx="28">
                  <c:v>2.5520986715255938</c:v>
                </c:pt>
                <c:pt idx="29">
                  <c:v>2.826540318820804</c:v>
                </c:pt>
                <c:pt idx="30">
                  <c:v>3.0708444248656859</c:v>
                </c:pt>
                <c:pt idx="31">
                  <c:v>3.2785816557687877</c:v>
                </c:pt>
                <c:pt idx="32">
                  <c:v>3.4638474436494877</c:v>
                </c:pt>
              </c:numCache>
            </c:numRef>
          </c:val>
        </c:ser>
        <c:ser>
          <c:idx val="3"/>
          <c:order val="2"/>
          <c:tx>
            <c:strRef>
              <c:f>'G21'!$A$2</c:f>
              <c:strCache>
                <c:ptCount val="1"/>
                <c:pt idx="0">
                  <c:v>Úrokové náklady - základný scenár</c:v>
                </c:pt>
              </c:strCache>
            </c:strRef>
          </c:tx>
          <c:spPr>
            <a:solidFill>
              <a:srgbClr val="13B5EA"/>
            </a:solidFill>
            <a:ln w="25400">
              <a:noFill/>
            </a:ln>
          </c:spPr>
          <c:cat>
            <c:numRef>
              <c:f>'G21'!$B$1:$AH$1</c:f>
              <c:numCache>
                <c:formatCode>General</c:formatCode>
                <c:ptCount val="3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</c:numCache>
            </c:numRef>
          </c:cat>
          <c:val>
            <c:numRef>
              <c:f>'G21'!$B$2:$AH$2</c:f>
              <c:numCache>
                <c:formatCode>0.00</c:formatCode>
                <c:ptCount val="33"/>
                <c:pt idx="0">
                  <c:v>3.1404380022734331</c:v>
                </c:pt>
                <c:pt idx="1">
                  <c:v>8.4493814699348082</c:v>
                </c:pt>
                <c:pt idx="2">
                  <c:v>13.266219001655907</c:v>
                </c:pt>
                <c:pt idx="3">
                  <c:v>3.1357547247374669</c:v>
                </c:pt>
                <c:pt idx="4">
                  <c:v>4.9440787293299575</c:v>
                </c:pt>
                <c:pt idx="5">
                  <c:v>0.89563374365974491</c:v>
                </c:pt>
                <c:pt idx="6">
                  <c:v>0.71386039619357289</c:v>
                </c:pt>
                <c:pt idx="7">
                  <c:v>1.9295671665134899</c:v>
                </c:pt>
                <c:pt idx="8">
                  <c:v>1.0045431980313797</c:v>
                </c:pt>
                <c:pt idx="9">
                  <c:v>0.70252117054442242</c:v>
                </c:pt>
                <c:pt idx="10">
                  <c:v>0.9591088242776501</c:v>
                </c:pt>
                <c:pt idx="11">
                  <c:v>1.7354703765868833</c:v>
                </c:pt>
                <c:pt idx="12">
                  <c:v>0.69279539093067333</c:v>
                </c:pt>
                <c:pt idx="13">
                  <c:v>0.77017426428135816</c:v>
                </c:pt>
                <c:pt idx="14">
                  <c:v>0.55624709254446603</c:v>
                </c:pt>
                <c:pt idx="15">
                  <c:v>0.51429206954683471</c:v>
                </c:pt>
                <c:pt idx="16">
                  <c:v>1.9156532438109886</c:v>
                </c:pt>
                <c:pt idx="17">
                  <c:v>1.784255788395595</c:v>
                </c:pt>
                <c:pt idx="18">
                  <c:v>1.6047753654265073</c:v>
                </c:pt>
                <c:pt idx="19">
                  <c:v>1.4485847315567344</c:v>
                </c:pt>
                <c:pt idx="20">
                  <c:v>1.3418725340738475</c:v>
                </c:pt>
                <c:pt idx="21">
                  <c:v>1.2877694812958991</c:v>
                </c:pt>
                <c:pt idx="22">
                  <c:v>1.3152182412483062</c:v>
                </c:pt>
                <c:pt idx="23">
                  <c:v>1.3967546666165185</c:v>
                </c:pt>
                <c:pt idx="24">
                  <c:v>1.4780232085330147</c:v>
                </c:pt>
                <c:pt idx="25">
                  <c:v>1.5590066059087453</c:v>
                </c:pt>
                <c:pt idx="26">
                  <c:v>1.6404334068389468</c:v>
                </c:pt>
                <c:pt idx="27">
                  <c:v>1.7634045474686875</c:v>
                </c:pt>
                <c:pt idx="28">
                  <c:v>1.947422602235195</c:v>
                </c:pt>
                <c:pt idx="29">
                  <c:v>2.1347199583145384</c:v>
                </c:pt>
                <c:pt idx="30">
                  <c:v>2.2873562334427238</c:v>
                </c:pt>
                <c:pt idx="31">
                  <c:v>2.4047811048582326</c:v>
                </c:pt>
                <c:pt idx="32">
                  <c:v>2.475734300344024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520296"/>
        <c:axId val="331520688"/>
      </c:areaChart>
      <c:lineChart>
        <c:grouping val="standard"/>
        <c:varyColors val="0"/>
        <c:ser>
          <c:idx val="2"/>
          <c:order val="0"/>
          <c:tx>
            <c:strRef>
              <c:f>'G21'!$A$4</c:f>
              <c:strCache>
                <c:ptCount val="1"/>
                <c:pt idx="0">
                  <c:v>Úrokové náklady - scenár náklady kapitálu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'G21'!$B$1:$AH$1</c:f>
              <c:numCache>
                <c:formatCode>General</c:formatCode>
                <c:ptCount val="3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</c:numCache>
            </c:numRef>
          </c:cat>
          <c:val>
            <c:numRef>
              <c:f>'G21'!$B$4:$AH$4</c:f>
              <c:numCache>
                <c:formatCode>0.00</c:formatCode>
                <c:ptCount val="33"/>
                <c:pt idx="0">
                  <c:v>3.1404380022734331</c:v>
                </c:pt>
                <c:pt idx="1">
                  <c:v>8.4493814699348082</c:v>
                </c:pt>
                <c:pt idx="2">
                  <c:v>13.266219001655907</c:v>
                </c:pt>
                <c:pt idx="3">
                  <c:v>3.1357547247374669</c:v>
                </c:pt>
                <c:pt idx="4">
                  <c:v>4.9440787293299575</c:v>
                </c:pt>
                <c:pt idx="5">
                  <c:v>0.89563374365974491</c:v>
                </c:pt>
                <c:pt idx="6">
                  <c:v>0.71386039619357289</c:v>
                </c:pt>
                <c:pt idx="7">
                  <c:v>1.9295671665134899</c:v>
                </c:pt>
                <c:pt idx="8">
                  <c:v>1.0045431980313797</c:v>
                </c:pt>
                <c:pt idx="9">
                  <c:v>0.70252117054442242</c:v>
                </c:pt>
                <c:pt idx="10">
                  <c:v>0.9591088242776501</c:v>
                </c:pt>
                <c:pt idx="11">
                  <c:v>1.7354703765868833</c:v>
                </c:pt>
                <c:pt idx="12">
                  <c:v>0.69279539093067333</c:v>
                </c:pt>
                <c:pt idx="13">
                  <c:v>0.77017426428135816</c:v>
                </c:pt>
                <c:pt idx="14">
                  <c:v>0.55624709254446603</c:v>
                </c:pt>
                <c:pt idx="15">
                  <c:v>0.51429206954683471</c:v>
                </c:pt>
                <c:pt idx="16">
                  <c:v>1.9156532438109886</c:v>
                </c:pt>
                <c:pt idx="17">
                  <c:v>1.784255788395595</c:v>
                </c:pt>
                <c:pt idx="18">
                  <c:v>1.7332859788775936</c:v>
                </c:pt>
                <c:pt idx="19">
                  <c:v>1.5212259314527923</c:v>
                </c:pt>
                <c:pt idx="20">
                  <c:v>1.3786354608717708</c:v>
                </c:pt>
                <c:pt idx="21">
                  <c:v>1.352871938562632</c:v>
                </c:pt>
                <c:pt idx="22">
                  <c:v>1.4324750244871274</c:v>
                </c:pt>
                <c:pt idx="23">
                  <c:v>1.5251626624746588</c:v>
                </c:pt>
                <c:pt idx="24">
                  <c:v>1.6220472611037138</c:v>
                </c:pt>
                <c:pt idx="25">
                  <c:v>1.7680629751514083</c:v>
                </c:pt>
                <c:pt idx="26">
                  <c:v>1.9490033938860138</c:v>
                </c:pt>
                <c:pt idx="27">
                  <c:v>2.2638586535883101</c:v>
                </c:pt>
                <c:pt idx="28">
                  <c:v>2.555211112553796</c:v>
                </c:pt>
                <c:pt idx="29">
                  <c:v>2.8309773917098813</c:v>
                </c:pt>
                <c:pt idx="30">
                  <c:v>3.0791879737733185</c:v>
                </c:pt>
                <c:pt idx="31">
                  <c:v>3.2943337638773538</c:v>
                </c:pt>
                <c:pt idx="32">
                  <c:v>3.4912531495204306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'G21'!$A$5</c:f>
              <c:strCache>
                <c:ptCount val="1"/>
                <c:pt idx="0">
                  <c:v>Úrokové náklady - scenár silný efekt úspor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'G21'!$B$1:$AH$1</c:f>
              <c:numCache>
                <c:formatCode>General</c:formatCode>
                <c:ptCount val="3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</c:numCache>
            </c:numRef>
          </c:cat>
          <c:val>
            <c:numRef>
              <c:f>'G21'!$B$5:$AH$5</c:f>
              <c:numCache>
                <c:formatCode>0.00</c:formatCode>
                <c:ptCount val="33"/>
                <c:pt idx="0">
                  <c:v>3.1404380022734331</c:v>
                </c:pt>
                <c:pt idx="1">
                  <c:v>8.4493814699348082</c:v>
                </c:pt>
                <c:pt idx="2">
                  <c:v>13.266219001655907</c:v>
                </c:pt>
                <c:pt idx="3">
                  <c:v>3.1357547247374669</c:v>
                </c:pt>
                <c:pt idx="4">
                  <c:v>4.9440787293299575</c:v>
                </c:pt>
                <c:pt idx="5">
                  <c:v>0.89563374365974491</c:v>
                </c:pt>
                <c:pt idx="6">
                  <c:v>0.71386039619357289</c:v>
                </c:pt>
                <c:pt idx="7">
                  <c:v>1.9295671665134899</c:v>
                </c:pt>
                <c:pt idx="8">
                  <c:v>1.0045431980313797</c:v>
                </c:pt>
                <c:pt idx="9">
                  <c:v>0.70252117054442242</c:v>
                </c:pt>
                <c:pt idx="10">
                  <c:v>0.9591088242776501</c:v>
                </c:pt>
                <c:pt idx="11">
                  <c:v>1.7354703765868833</c:v>
                </c:pt>
                <c:pt idx="12">
                  <c:v>0.69279539093067333</c:v>
                </c:pt>
                <c:pt idx="13">
                  <c:v>0.77017426428135816</c:v>
                </c:pt>
                <c:pt idx="14">
                  <c:v>0.55624709254446603</c:v>
                </c:pt>
                <c:pt idx="15">
                  <c:v>0.51429206954683471</c:v>
                </c:pt>
                <c:pt idx="16">
                  <c:v>1.9156532438109886</c:v>
                </c:pt>
                <c:pt idx="17">
                  <c:v>1.784255788395595</c:v>
                </c:pt>
                <c:pt idx="18">
                  <c:v>1.7332859788775936</c:v>
                </c:pt>
                <c:pt idx="19">
                  <c:v>1.5223084134390463</c:v>
                </c:pt>
                <c:pt idx="20">
                  <c:v>1.382770933913035</c:v>
                </c:pt>
                <c:pt idx="21">
                  <c:v>1.3624370147137577</c:v>
                </c:pt>
                <c:pt idx="22">
                  <c:v>1.4512871589704814</c:v>
                </c:pt>
                <c:pt idx="23">
                  <c:v>1.5568449767402597</c:v>
                </c:pt>
                <c:pt idx="24">
                  <c:v>1.6703646485399088</c:v>
                </c:pt>
                <c:pt idx="25">
                  <c:v>1.8374299805942431</c:v>
                </c:pt>
                <c:pt idx="26">
                  <c:v>2.0446486962197667</c:v>
                </c:pt>
                <c:pt idx="27">
                  <c:v>2.4006212889371796</c:v>
                </c:pt>
                <c:pt idx="28">
                  <c:v>2.7407923059150896</c:v>
                </c:pt>
                <c:pt idx="29">
                  <c:v>3.0754817383396862</c:v>
                </c:pt>
                <c:pt idx="30">
                  <c:v>3.3946944577678577</c:v>
                </c:pt>
                <c:pt idx="31">
                  <c:v>3.6958983123388869</c:v>
                </c:pt>
                <c:pt idx="32">
                  <c:v>3.9974166872280232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'G21'!$A$6</c:f>
              <c:strCache>
                <c:ptCount val="1"/>
                <c:pt idx="0">
                  <c:v>Úrokové náklady - scenár slabý efekt úspor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'G21'!$B$1:$AH$1</c:f>
              <c:numCache>
                <c:formatCode>General</c:formatCode>
                <c:ptCount val="3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</c:numCache>
            </c:numRef>
          </c:cat>
          <c:val>
            <c:numRef>
              <c:f>'G21'!$B$6:$AH$6</c:f>
              <c:numCache>
                <c:formatCode>0.00</c:formatCode>
                <c:ptCount val="33"/>
                <c:pt idx="0">
                  <c:v>3.1404380022734331</c:v>
                </c:pt>
                <c:pt idx="1">
                  <c:v>8.4493814699348082</c:v>
                </c:pt>
                <c:pt idx="2">
                  <c:v>13.266219001655907</c:v>
                </c:pt>
                <c:pt idx="3">
                  <c:v>3.1357547247374669</c:v>
                </c:pt>
                <c:pt idx="4">
                  <c:v>4.9440787293299575</c:v>
                </c:pt>
                <c:pt idx="5">
                  <c:v>0.89563374365974491</c:v>
                </c:pt>
                <c:pt idx="6">
                  <c:v>0.71386039619357289</c:v>
                </c:pt>
                <c:pt idx="7">
                  <c:v>1.9295671665134899</c:v>
                </c:pt>
                <c:pt idx="8">
                  <c:v>1.0045431980313797</c:v>
                </c:pt>
                <c:pt idx="9">
                  <c:v>0.70252117054442242</c:v>
                </c:pt>
                <c:pt idx="10">
                  <c:v>0.9591088242776501</c:v>
                </c:pt>
                <c:pt idx="11">
                  <c:v>1.7354703765868833</c:v>
                </c:pt>
                <c:pt idx="12">
                  <c:v>0.69279539093067333</c:v>
                </c:pt>
                <c:pt idx="13">
                  <c:v>0.77017426428135816</c:v>
                </c:pt>
                <c:pt idx="14">
                  <c:v>0.55624709254446603</c:v>
                </c:pt>
                <c:pt idx="15">
                  <c:v>0.51429206954683471</c:v>
                </c:pt>
                <c:pt idx="16">
                  <c:v>1.9156532438109886</c:v>
                </c:pt>
                <c:pt idx="17">
                  <c:v>1.784255788395595</c:v>
                </c:pt>
                <c:pt idx="18">
                  <c:v>1.7332859788775936</c:v>
                </c:pt>
                <c:pt idx="19">
                  <c:v>1.5224560246189902</c:v>
                </c:pt>
                <c:pt idx="20">
                  <c:v>1.3833350054298825</c:v>
                </c:pt>
                <c:pt idx="21">
                  <c:v>1.3637424098552458</c:v>
                </c:pt>
                <c:pt idx="22">
                  <c:v>1.4548339671651205</c:v>
                </c:pt>
                <c:pt idx="23">
                  <c:v>1.5634892011536266</c:v>
                </c:pt>
                <c:pt idx="24">
                  <c:v>1.6811011261197277</c:v>
                </c:pt>
                <c:pt idx="25">
                  <c:v>1.8536739961999247</c:v>
                </c:pt>
                <c:pt idx="26">
                  <c:v>2.0682015757201002</c:v>
                </c:pt>
                <c:pt idx="27">
                  <c:v>2.4358221162230929</c:v>
                </c:pt>
                <c:pt idx="28">
                  <c:v>2.7906697749078595</c:v>
                </c:pt>
                <c:pt idx="29">
                  <c:v>3.1439450538775873</c:v>
                </c:pt>
                <c:pt idx="30">
                  <c:v>3.4864629983844155</c:v>
                </c:pt>
                <c:pt idx="31">
                  <c:v>3.8169012225100571</c:v>
                </c:pt>
                <c:pt idx="32">
                  <c:v>4.1552525407559795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'G21'!$A$7</c:f>
              <c:strCache>
                <c:ptCount val="1"/>
                <c:pt idx="0">
                  <c:v>Primárny deficit na HDP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'G21'!$B$1:$AH$1</c:f>
              <c:numCache>
                <c:formatCode>General</c:formatCode>
                <c:ptCount val="3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</c:numCache>
            </c:numRef>
          </c:cat>
          <c:val>
            <c:numRef>
              <c:f>'G21'!$B$7:$AH$7</c:f>
              <c:numCache>
                <c:formatCode>0.00</c:formatCode>
                <c:ptCount val="33"/>
                <c:pt idx="0">
                  <c:v>9.8663968516385001</c:v>
                </c:pt>
                <c:pt idx="1">
                  <c:v>2.2574800024031405</c:v>
                </c:pt>
                <c:pt idx="2">
                  <c:v>3.8476117111969916</c:v>
                </c:pt>
                <c:pt idx="3">
                  <c:v>6.1025600003977942</c:v>
                </c:pt>
                <c:pt idx="4">
                  <c:v>6.5523200779936372</c:v>
                </c:pt>
                <c:pt idx="5">
                  <c:v>2.8540783466783979</c:v>
                </c:pt>
                <c:pt idx="6">
                  <c:v>2.3560395756919505</c:v>
                </c:pt>
                <c:pt idx="7">
                  <c:v>1.744008473229246</c:v>
                </c:pt>
                <c:pt idx="8">
                  <c:v>3.4060901339948222</c:v>
                </c:pt>
                <c:pt idx="9">
                  <c:v>1.4518006617499559</c:v>
                </c:pt>
                <c:pt idx="10">
                  <c:v>1.4801046914684759</c:v>
                </c:pt>
                <c:pt idx="11">
                  <c:v>6.1870548172478355</c:v>
                </c:pt>
                <c:pt idx="12">
                  <c:v>6.7740580769565257</c:v>
                </c:pt>
                <c:pt idx="13">
                  <c:v>3.3274762580342592</c:v>
                </c:pt>
                <c:pt idx="14">
                  <c:v>3.6503672297151839</c:v>
                </c:pt>
                <c:pt idx="15">
                  <c:v>2.1042055353170808</c:v>
                </c:pt>
                <c:pt idx="16">
                  <c:v>0.9381531684363289</c:v>
                </c:pt>
                <c:pt idx="17">
                  <c:v>1.185154302568876</c:v>
                </c:pt>
                <c:pt idx="18">
                  <c:v>0.69651600283755</c:v>
                </c:pt>
                <c:pt idx="19">
                  <c:v>0.69903487186154345</c:v>
                </c:pt>
                <c:pt idx="20">
                  <c:v>0.67412132292752591</c:v>
                </c:pt>
                <c:pt idx="21">
                  <c:v>0.64067610022949673</c:v>
                </c:pt>
                <c:pt idx="22">
                  <c:v>0.74616920742523551</c:v>
                </c:pt>
                <c:pt idx="23">
                  <c:v>0.82075392123730628</c:v>
                </c:pt>
                <c:pt idx="24">
                  <c:v>0.93078916328723782</c:v>
                </c:pt>
                <c:pt idx="25">
                  <c:v>0.99686578576234985</c:v>
                </c:pt>
                <c:pt idx="26">
                  <c:v>1.0028240640088866</c:v>
                </c:pt>
                <c:pt idx="27">
                  <c:v>0.96738707521605227</c:v>
                </c:pt>
                <c:pt idx="28">
                  <c:v>0.93601446955959711</c:v>
                </c:pt>
                <c:pt idx="29">
                  <c:v>0.90080219707889042</c:v>
                </c:pt>
                <c:pt idx="30">
                  <c:v>0.86886841393997261</c:v>
                </c:pt>
                <c:pt idx="31">
                  <c:v>0.75295500806136451</c:v>
                </c:pt>
                <c:pt idx="32">
                  <c:v>0.69470846599004266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20296"/>
        <c:axId val="331520688"/>
      </c:lineChart>
      <c:catAx>
        <c:axId val="33152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  <a:alpha val="99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/>
                <a:ea typeface="Constantia"/>
                <a:cs typeface="Constantia"/>
              </a:defRPr>
            </a:pPr>
            <a:endParaRPr lang="sk-SK"/>
          </a:p>
        </c:txPr>
        <c:crossAx val="331520688"/>
        <c:crosses val="autoZero"/>
        <c:auto val="1"/>
        <c:lblAlgn val="ctr"/>
        <c:lblOffset val="100"/>
        <c:noMultiLvlLbl val="0"/>
      </c:catAx>
      <c:valAx>
        <c:axId val="331520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onstantia"/>
                <a:ea typeface="Constantia"/>
                <a:cs typeface="Constantia"/>
              </a:defRPr>
            </a:pPr>
            <a:endParaRPr lang="sk-SK"/>
          </a:p>
        </c:txPr>
        <c:crossAx val="331520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04384045567084"/>
          <c:y val="2.9811654774824701E-2"/>
          <c:w val="0.70804201459694671"/>
          <c:h val="0.35297757868243018"/>
        </c:manualLayout>
      </c:layout>
      <c:overlay val="1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Constantia"/>
              <a:ea typeface="Constantia"/>
              <a:cs typeface="Constantia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nstantia"/>
          <a:ea typeface="Constantia"/>
          <a:cs typeface="Constantia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8486136279809"/>
          <c:y val="4.8333487725798978E-2"/>
          <c:w val="0.78550753457243505"/>
          <c:h val="0.79571807935772731"/>
        </c:manualLayout>
      </c:layout>
      <c:areaChart>
        <c:grouping val="standard"/>
        <c:varyColors val="0"/>
        <c:ser>
          <c:idx val="3"/>
          <c:order val="0"/>
          <c:tx>
            <c:strRef>
              <c:f>'G22'!$A$3</c:f>
              <c:strCache>
                <c:ptCount val="1"/>
                <c:pt idx="0">
                  <c:v>Scenár so zahraničným šokom</c:v>
                </c:pt>
              </c:strCache>
            </c:strRef>
          </c:tx>
          <c:spPr>
            <a:solidFill>
              <a:srgbClr val="005A7A"/>
            </a:solidFill>
            <a:ln w="25400">
              <a:noFill/>
            </a:ln>
          </c:spPr>
          <c:cat>
            <c:numRef>
              <c:f>'G22'!$B$1:$V$1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'G22'!$B$3:$V$3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53.583476048493303</c:v>
                </c:pt>
                <c:pt idx="2">
                  <c:v>53.078860327724406</c:v>
                </c:pt>
                <c:pt idx="3">
                  <c:v>51.948909185152282</c:v>
                </c:pt>
                <c:pt idx="4">
                  <c:v>50.522364961085685</c:v>
                </c:pt>
                <c:pt idx="5">
                  <c:v>50.52386830580302</c:v>
                </c:pt>
                <c:pt idx="6">
                  <c:v>50.421737559043457</c:v>
                </c:pt>
                <c:pt idx="7">
                  <c:v>50.071349165274846</c:v>
                </c:pt>
                <c:pt idx="8">
                  <c:v>49.899478387835728</c:v>
                </c:pt>
                <c:pt idx="9">
                  <c:v>49.865040424295856</c:v>
                </c:pt>
                <c:pt idx="10">
                  <c:v>49.926168018866349</c:v>
                </c:pt>
                <c:pt idx="11">
                  <c:v>50.236363144577034</c:v>
                </c:pt>
                <c:pt idx="12">
                  <c:v>50.779886110063487</c:v>
                </c:pt>
                <c:pt idx="13">
                  <c:v>51.536896517979336</c:v>
                </c:pt>
                <c:pt idx="14">
                  <c:v>52.359362971075655</c:v>
                </c:pt>
                <c:pt idx="15">
                  <c:v>53.205395627945421</c:v>
                </c:pt>
                <c:pt idx="16">
                  <c:v>54.103343930315603</c:v>
                </c:pt>
                <c:pt idx="17">
                  <c:v>55.041443041660052</c:v>
                </c:pt>
                <c:pt idx="18">
                  <c:v>56.079946859283133</c:v>
                </c:pt>
                <c:pt idx="19">
                  <c:v>57.220553023460283</c:v>
                </c:pt>
                <c:pt idx="20">
                  <c:v>58.484809019285002</c:v>
                </c:pt>
              </c:numCache>
            </c:numRef>
          </c:val>
        </c:ser>
        <c:ser>
          <c:idx val="0"/>
          <c:order val="1"/>
          <c:tx>
            <c:strRef>
              <c:f>'G22'!$A$2</c:f>
              <c:strCache>
                <c:ptCount val="1"/>
                <c:pt idx="0">
                  <c:v>Základný scenár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numRef>
              <c:f>'G22'!$B$1:$V$1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'G22'!$B$2:$V$2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53.583728483155213</c:v>
                </c:pt>
                <c:pt idx="2">
                  <c:v>53.080896588100735</c:v>
                </c:pt>
                <c:pt idx="3">
                  <c:v>51.961449727290031</c:v>
                </c:pt>
                <c:pt idx="4">
                  <c:v>50.53601421713627</c:v>
                </c:pt>
                <c:pt idx="5">
                  <c:v>49.668824772421239</c:v>
                </c:pt>
                <c:pt idx="6">
                  <c:v>49.264554098891637</c:v>
                </c:pt>
                <c:pt idx="7">
                  <c:v>49.005438365559264</c:v>
                </c:pt>
                <c:pt idx="8">
                  <c:v>48.850519031134567</c:v>
                </c:pt>
                <c:pt idx="9">
                  <c:v>48.833680760340648</c:v>
                </c:pt>
                <c:pt idx="10">
                  <c:v>48.907088455958998</c:v>
                </c:pt>
                <c:pt idx="11">
                  <c:v>49.20867456747817</c:v>
                </c:pt>
                <c:pt idx="12">
                  <c:v>49.744386415551659</c:v>
                </c:pt>
                <c:pt idx="13">
                  <c:v>50.482726692368608</c:v>
                </c:pt>
                <c:pt idx="14">
                  <c:v>51.276628143982919</c:v>
                </c:pt>
                <c:pt idx="15">
                  <c:v>52.096368897867642</c:v>
                </c:pt>
                <c:pt idx="16">
                  <c:v>52.947561445155934</c:v>
                </c:pt>
                <c:pt idx="17">
                  <c:v>53.861824520054803</c:v>
                </c:pt>
                <c:pt idx="18">
                  <c:v>54.859009816450886</c:v>
                </c:pt>
                <c:pt idx="19">
                  <c:v>55.945027736232269</c:v>
                </c:pt>
                <c:pt idx="20">
                  <c:v>57.157511235111066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302368"/>
        <c:axId val="332302760"/>
      </c:areaChart>
      <c:lineChart>
        <c:grouping val="standard"/>
        <c:varyColors val="0"/>
        <c:ser>
          <c:idx val="1"/>
          <c:order val="2"/>
          <c:tx>
            <c:strRef>
              <c:f>'G22'!$A$4</c:f>
              <c:strCache>
                <c:ptCount val="1"/>
                <c:pt idx="0">
                  <c:v>Rast HDP - scenár so zahraničným šokom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'G22'!$B$1:$V$1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'G22'!$B$4:$V$4</c:f>
              <c:numCache>
                <c:formatCode>0.00</c:formatCode>
                <c:ptCount val="21"/>
                <c:pt idx="0">
                  <c:v>3.5950002340002811</c:v>
                </c:pt>
                <c:pt idx="1">
                  <c:v>3.2103214709743924</c:v>
                </c:pt>
                <c:pt idx="2">
                  <c:v>3.61889264835078</c:v>
                </c:pt>
                <c:pt idx="3">
                  <c:v>4.087173247911096</c:v>
                </c:pt>
                <c:pt idx="4">
                  <c:v>4.6033845001345099</c:v>
                </c:pt>
                <c:pt idx="5">
                  <c:v>2.6055990346311404</c:v>
                </c:pt>
                <c:pt idx="6">
                  <c:v>3.2926810559852413</c:v>
                </c:pt>
                <c:pt idx="7">
                  <c:v>3.4668764751777843</c:v>
                </c:pt>
                <c:pt idx="8">
                  <c:v>3.5464059107698915</c:v>
                </c:pt>
                <c:pt idx="9">
                  <c:v>3.5337045294973564</c:v>
                </c:pt>
                <c:pt idx="10">
                  <c:v>3.3758726789234146</c:v>
                </c:pt>
                <c:pt idx="11">
                  <c:v>3.199203565789503</c:v>
                </c:pt>
                <c:pt idx="12">
                  <c:v>3.0147265956192939</c:v>
                </c:pt>
                <c:pt idx="13">
                  <c:v>2.824103431980717</c:v>
                </c:pt>
                <c:pt idx="14">
                  <c:v>2.6548192584475032</c:v>
                </c:pt>
                <c:pt idx="15">
                  <c:v>2.6150728259168687</c:v>
                </c:pt>
                <c:pt idx="16">
                  <c:v>2.4311208817610321</c:v>
                </c:pt>
                <c:pt idx="17">
                  <c:v>2.2027778150661987</c:v>
                </c:pt>
                <c:pt idx="18">
                  <c:v>1.9355439652135118</c:v>
                </c:pt>
                <c:pt idx="19">
                  <c:v>1.7323688355870246</c:v>
                </c:pt>
                <c:pt idx="20">
                  <c:v>1.5335260099951427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'G22'!$A$5</c:f>
              <c:strCache>
                <c:ptCount val="1"/>
                <c:pt idx="0">
                  <c:v>Rast HDP - základný scenár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'G22'!$B$1:$V$1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'G22'!$B$5:$V$5</c:f>
              <c:numCache>
                <c:formatCode>0.00</c:formatCode>
                <c:ptCount val="21"/>
                <c:pt idx="0">
                  <c:v>3.5950002340002811</c:v>
                </c:pt>
                <c:pt idx="1">
                  <c:v>3.2103214709743924</c:v>
                </c:pt>
                <c:pt idx="2">
                  <c:v>3.61889264835078</c:v>
                </c:pt>
                <c:pt idx="3">
                  <c:v>4.087173247911096</c:v>
                </c:pt>
                <c:pt idx="4">
                  <c:v>4.6033845001345099</c:v>
                </c:pt>
                <c:pt idx="5">
                  <c:v>3.9415163304558689</c:v>
                </c:pt>
                <c:pt idx="6">
                  <c:v>3.3706820866457434</c:v>
                </c:pt>
                <c:pt idx="7">
                  <c:v>3.5144777606432456</c:v>
                </c:pt>
                <c:pt idx="8">
                  <c:v>3.6273587935258433</c:v>
                </c:pt>
                <c:pt idx="9">
                  <c:v>3.5337045294973564</c:v>
                </c:pt>
                <c:pt idx="10">
                  <c:v>3.3758726789234146</c:v>
                </c:pt>
                <c:pt idx="11">
                  <c:v>3.199203565789503</c:v>
                </c:pt>
                <c:pt idx="12">
                  <c:v>3.0147265956192939</c:v>
                </c:pt>
                <c:pt idx="13">
                  <c:v>2.824103431980717</c:v>
                </c:pt>
                <c:pt idx="14">
                  <c:v>2.6548192584475032</c:v>
                </c:pt>
                <c:pt idx="15">
                  <c:v>2.6150728259168403</c:v>
                </c:pt>
                <c:pt idx="16">
                  <c:v>2.4311208817610321</c:v>
                </c:pt>
                <c:pt idx="17">
                  <c:v>2.2027778150661987</c:v>
                </c:pt>
                <c:pt idx="18">
                  <c:v>1.9355439652135118</c:v>
                </c:pt>
                <c:pt idx="19">
                  <c:v>1.7323688355870246</c:v>
                </c:pt>
                <c:pt idx="20">
                  <c:v>1.5335260099951427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03544"/>
        <c:axId val="332303152"/>
      </c:lineChart>
      <c:catAx>
        <c:axId val="3323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  <a:alpha val="99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332302760"/>
        <c:crosses val="autoZero"/>
        <c:auto val="1"/>
        <c:lblAlgn val="ctr"/>
        <c:lblOffset val="100"/>
        <c:noMultiLvlLbl val="0"/>
      </c:catAx>
      <c:valAx>
        <c:axId val="332302760"/>
        <c:scaling>
          <c:orientation val="minMax"/>
          <c:max val="60"/>
          <c:min val="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Dlh v % HDP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332302368"/>
        <c:crosses val="autoZero"/>
        <c:crossBetween val="midCat"/>
        <c:majorUnit val="1"/>
      </c:valAx>
      <c:valAx>
        <c:axId val="332303152"/>
        <c:scaling>
          <c:orientation val="minMax"/>
          <c:max val="8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rast HDP v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332303544"/>
        <c:crosses val="max"/>
        <c:crossBetween val="between"/>
      </c:valAx>
      <c:catAx>
        <c:axId val="332303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23031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850580795526833"/>
          <c:y val="5.547568318666049E-2"/>
          <c:w val="0.65181455169427649"/>
          <c:h val="0.21444187123668362"/>
        </c:manualLayout>
      </c:layout>
      <c:overlay val="1"/>
      <c:spPr>
        <a:solidFill>
          <a:schemeClr val="bg1">
            <a:alpha val="80000"/>
          </a:schemeClr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onstantia"/>
          <a:ea typeface="Constantia"/>
          <a:cs typeface="Constantia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2366481175596"/>
          <c:y val="4.8333487725798978E-2"/>
          <c:w val="0.8471053236471715"/>
          <c:h val="0.80356121661262914"/>
        </c:manualLayout>
      </c:layout>
      <c:lineChart>
        <c:grouping val="standard"/>
        <c:varyColors val="0"/>
        <c:ser>
          <c:idx val="3"/>
          <c:order val="0"/>
          <c:tx>
            <c:strRef>
              <c:f>'G23'!$A$3</c:f>
              <c:strCache>
                <c:ptCount val="1"/>
                <c:pt idx="0">
                  <c:v>Scenár so zahraničným šokom</c:v>
                </c:pt>
              </c:strCache>
            </c:strRef>
          </c:tx>
          <c:spPr>
            <a:ln>
              <a:solidFill>
                <a:srgbClr val="005A7A"/>
              </a:solidFill>
            </a:ln>
          </c:spPr>
          <c:marker>
            <c:symbol val="none"/>
          </c:marker>
          <c:cat>
            <c:numRef>
              <c:f>'G23'!$B$1:$V$1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'G23'!$B$3:$V$3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53.583476048493303</c:v>
                </c:pt>
                <c:pt idx="2">
                  <c:v>53.078860327724406</c:v>
                </c:pt>
                <c:pt idx="3">
                  <c:v>51.948909185152282</c:v>
                </c:pt>
                <c:pt idx="4">
                  <c:v>50.522364961085685</c:v>
                </c:pt>
                <c:pt idx="5">
                  <c:v>50.52386830580302</c:v>
                </c:pt>
                <c:pt idx="6">
                  <c:v>50.421737559043457</c:v>
                </c:pt>
                <c:pt idx="7">
                  <c:v>50.071349165274846</c:v>
                </c:pt>
                <c:pt idx="8">
                  <c:v>49.899478387835728</c:v>
                </c:pt>
                <c:pt idx="9">
                  <c:v>49.865040424295856</c:v>
                </c:pt>
                <c:pt idx="10">
                  <c:v>49.926168018866349</c:v>
                </c:pt>
                <c:pt idx="11">
                  <c:v>50.236363144577034</c:v>
                </c:pt>
                <c:pt idx="12">
                  <c:v>50.779886110063487</c:v>
                </c:pt>
                <c:pt idx="13">
                  <c:v>51.536896517979336</c:v>
                </c:pt>
                <c:pt idx="14">
                  <c:v>52.359362971075655</c:v>
                </c:pt>
                <c:pt idx="15">
                  <c:v>53.205395627945421</c:v>
                </c:pt>
                <c:pt idx="16">
                  <c:v>54.103343930315603</c:v>
                </c:pt>
                <c:pt idx="17">
                  <c:v>55.041443041660052</c:v>
                </c:pt>
                <c:pt idx="18">
                  <c:v>56.079946859283133</c:v>
                </c:pt>
                <c:pt idx="19">
                  <c:v>57.220553023460283</c:v>
                </c:pt>
                <c:pt idx="20">
                  <c:v>58.484809019285002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'G23'!$A$4</c:f>
              <c:strCache>
                <c:ptCount val="1"/>
                <c:pt idx="0">
                  <c:v>  riziková prirážka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numRef>
              <c:f>'G23'!$B$1:$V$1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'G23'!$B$4:$V$4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53.64144837795142</c:v>
                </c:pt>
                <c:pt idx="2">
                  <c:v>53.161798019699759</c:v>
                </c:pt>
                <c:pt idx="3">
                  <c:v>52.050857171803408</c:v>
                </c:pt>
                <c:pt idx="4">
                  <c:v>50.694916764163253</c:v>
                </c:pt>
                <c:pt idx="5">
                  <c:v>50.864011801115971</c:v>
                </c:pt>
                <c:pt idx="6">
                  <c:v>50.933907431954786</c:v>
                </c:pt>
                <c:pt idx="7">
                  <c:v>50.764591717487775</c:v>
                </c:pt>
                <c:pt idx="8">
                  <c:v>50.841863240956954</c:v>
                </c:pt>
                <c:pt idx="9">
                  <c:v>51.1514833446548</c:v>
                </c:pt>
                <c:pt idx="10">
                  <c:v>51.814237431146537</c:v>
                </c:pt>
                <c:pt idx="11">
                  <c:v>52.815539162073023</c:v>
                </c:pt>
                <c:pt idx="12">
                  <c:v>54.103289228976806</c:v>
                </c:pt>
                <c:pt idx="13">
                  <c:v>55.655694502482724</c:v>
                </c:pt>
                <c:pt idx="14">
                  <c:v>57.335323074138287</c:v>
                </c:pt>
                <c:pt idx="15">
                  <c:v>59.101869157960664</c:v>
                </c:pt>
                <c:pt idx="16">
                  <c:v>61.073799944102433</c:v>
                </c:pt>
                <c:pt idx="17">
                  <c:v>63.253944222590732</c:v>
                </c:pt>
                <c:pt idx="18">
                  <c:v>65.703084271637593</c:v>
                </c:pt>
                <c:pt idx="19">
                  <c:v>68.507288123642681</c:v>
                </c:pt>
                <c:pt idx="20">
                  <c:v>71.739487933801911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'G23'!$A$5</c:f>
              <c:strCache>
                <c:ptCount val="1"/>
                <c:pt idx="0">
                  <c:v>  náklady kapitálu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marker>
            <c:symbol val="none"/>
          </c:marker>
          <c:cat>
            <c:numRef>
              <c:f>'G23'!$B$1:$V$1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'G23'!$B$5:$V$5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53.64144837795142</c:v>
                </c:pt>
                <c:pt idx="2">
                  <c:v>53.161798019699759</c:v>
                </c:pt>
                <c:pt idx="3">
                  <c:v>52.050857171803408</c:v>
                </c:pt>
                <c:pt idx="4">
                  <c:v>50.694916764163253</c:v>
                </c:pt>
                <c:pt idx="5">
                  <c:v>50.864011801115971</c:v>
                </c:pt>
                <c:pt idx="6">
                  <c:v>50.933907431954786</c:v>
                </c:pt>
                <c:pt idx="7">
                  <c:v>50.764591717487775</c:v>
                </c:pt>
                <c:pt idx="8">
                  <c:v>50.841863240956954</c:v>
                </c:pt>
                <c:pt idx="9">
                  <c:v>51.102511215092292</c:v>
                </c:pt>
                <c:pt idx="10">
                  <c:v>51.72337194496285</c:v>
                </c:pt>
                <c:pt idx="11">
                  <c:v>52.705714145645956</c:v>
                </c:pt>
                <c:pt idx="12">
                  <c:v>54.010683355589052</c:v>
                </c:pt>
                <c:pt idx="13">
                  <c:v>55.627360426920404</c:v>
                </c:pt>
                <c:pt idx="14">
                  <c:v>57.428728973252909</c:v>
                </c:pt>
                <c:pt idx="15">
                  <c:v>59.381582323121819</c:v>
                </c:pt>
                <c:pt idx="16">
                  <c:v>61.592257835051036</c:v>
                </c:pt>
                <c:pt idx="17">
                  <c:v>64.06984007049418</c:v>
                </c:pt>
                <c:pt idx="18">
                  <c:v>66.888519419603256</c:v>
                </c:pt>
                <c:pt idx="19">
                  <c:v>70.15881897638279</c:v>
                </c:pt>
                <c:pt idx="20">
                  <c:v>73.991787824257699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'G23'!$A$7</c:f>
              <c:strCache>
                <c:ptCount val="1"/>
                <c:pt idx="0">
                  <c:v>  slabý efekt úspor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'G23'!$B$1:$V$1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'G23'!$B$7:$V$7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53.64144837795142</c:v>
                </c:pt>
                <c:pt idx="2">
                  <c:v>53.163027943555896</c:v>
                </c:pt>
                <c:pt idx="3">
                  <c:v>52.056711526546252</c:v>
                </c:pt>
                <c:pt idx="4">
                  <c:v>50.711246085604643</c:v>
                </c:pt>
                <c:pt idx="5">
                  <c:v>50.90002253092414</c:v>
                </c:pt>
                <c:pt idx="6">
                  <c:v>51.002024718777605</c:v>
                </c:pt>
                <c:pt idx="7">
                  <c:v>50.879936029426723</c:v>
                </c:pt>
                <c:pt idx="8">
                  <c:v>51.023229455968519</c:v>
                </c:pt>
                <c:pt idx="9">
                  <c:v>51.508642633675642</c:v>
                </c:pt>
                <c:pt idx="10">
                  <c:v>52.416444611560244</c:v>
                </c:pt>
                <c:pt idx="11">
                  <c:v>53.768875619111633</c:v>
                </c:pt>
                <c:pt idx="12">
                  <c:v>55.548060557932303</c:v>
                </c:pt>
                <c:pt idx="13">
                  <c:v>57.768103246448199</c:v>
                </c:pt>
                <c:pt idx="14">
                  <c:v>60.333340530860092</c:v>
                </c:pt>
                <c:pt idx="15">
                  <c:v>63.244544626674816</c:v>
                </c:pt>
                <c:pt idx="16">
                  <c:v>66.634990341265677</c:v>
                </c:pt>
                <c:pt idx="17">
                  <c:v>70.57786596476555</c:v>
                </c:pt>
                <c:pt idx="18">
                  <c:v>75.235855409918273</c:v>
                </c:pt>
                <c:pt idx="19">
                  <c:v>80.87738968508603</c:v>
                </c:pt>
                <c:pt idx="20">
                  <c:v>87.826646211215376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'G23'!$A$6</c:f>
              <c:strCache>
                <c:ptCount val="1"/>
                <c:pt idx="0">
                  <c:v>  silný efekt úspor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marker>
            <c:symbol val="none"/>
          </c:marker>
          <c:cat>
            <c:numRef>
              <c:f>'G23'!$B$1:$V$1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'G23'!$B$6:$V$6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53.64144837795142</c:v>
                </c:pt>
                <c:pt idx="2">
                  <c:v>53.162880352693151</c:v>
                </c:pt>
                <c:pt idx="3">
                  <c:v>52.056008877860663</c:v>
                </c:pt>
                <c:pt idx="4">
                  <c:v>50.709285511886414</c:v>
                </c:pt>
                <c:pt idx="5">
                  <c:v>50.89569643656592</c:v>
                </c:pt>
                <c:pt idx="6">
                  <c:v>50.993834866925468</c:v>
                </c:pt>
                <c:pt idx="7">
                  <c:v>50.86605288639786</c:v>
                </c:pt>
                <c:pt idx="8">
                  <c:v>51.001369482876122</c:v>
                </c:pt>
                <c:pt idx="9">
                  <c:v>51.409929201499651</c:v>
                </c:pt>
                <c:pt idx="10">
                  <c:v>52.22503412092464</c:v>
                </c:pt>
                <c:pt idx="11">
                  <c:v>53.460424653656226</c:v>
                </c:pt>
                <c:pt idx="12">
                  <c:v>55.09160737710004</c:v>
                </c:pt>
                <c:pt idx="13">
                  <c:v>57.124924205754532</c:v>
                </c:pt>
                <c:pt idx="14">
                  <c:v>59.454555737801215</c:v>
                </c:pt>
                <c:pt idx="15">
                  <c:v>62.071122470872787</c:v>
                </c:pt>
                <c:pt idx="16">
                  <c:v>65.0977048526494</c:v>
                </c:pt>
                <c:pt idx="17">
                  <c:v>68.58384470856555</c:v>
                </c:pt>
                <c:pt idx="18">
                  <c:v>72.659831486281618</c:v>
                </c:pt>
                <c:pt idx="19">
                  <c:v>77.536600699680918</c:v>
                </c:pt>
                <c:pt idx="20">
                  <c:v>83.448397315080726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'G23'!$A$2</c:f>
              <c:strCache>
                <c:ptCount val="1"/>
                <c:pt idx="0">
                  <c:v>Základný scenár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'G23'!$B$1:$V$1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'G23'!$B$2:$V$2</c:f>
              <c:numCache>
                <c:formatCode>0.00</c:formatCode>
                <c:ptCount val="21"/>
                <c:pt idx="0">
                  <c:v>52.908033633516794</c:v>
                </c:pt>
                <c:pt idx="1">
                  <c:v>53.583728483155213</c:v>
                </c:pt>
                <c:pt idx="2">
                  <c:v>53.080896588100735</c:v>
                </c:pt>
                <c:pt idx="3">
                  <c:v>51.961449727290031</c:v>
                </c:pt>
                <c:pt idx="4">
                  <c:v>50.53601421713627</c:v>
                </c:pt>
                <c:pt idx="5">
                  <c:v>49.668824772421239</c:v>
                </c:pt>
                <c:pt idx="6">
                  <c:v>49.264554098891637</c:v>
                </c:pt>
                <c:pt idx="7">
                  <c:v>49.005438365559264</c:v>
                </c:pt>
                <c:pt idx="8">
                  <c:v>48.850519031134567</c:v>
                </c:pt>
                <c:pt idx="9">
                  <c:v>48.833680760340648</c:v>
                </c:pt>
                <c:pt idx="10">
                  <c:v>48.907088455958998</c:v>
                </c:pt>
                <c:pt idx="11">
                  <c:v>49.20867456747817</c:v>
                </c:pt>
                <c:pt idx="12">
                  <c:v>49.744386415551659</c:v>
                </c:pt>
                <c:pt idx="13">
                  <c:v>50.482726692368608</c:v>
                </c:pt>
                <c:pt idx="14">
                  <c:v>51.276628143982919</c:v>
                </c:pt>
                <c:pt idx="15">
                  <c:v>52.096368897867642</c:v>
                </c:pt>
                <c:pt idx="16">
                  <c:v>52.947561445155934</c:v>
                </c:pt>
                <c:pt idx="17">
                  <c:v>53.861824520054803</c:v>
                </c:pt>
                <c:pt idx="18">
                  <c:v>54.859009816450886</c:v>
                </c:pt>
                <c:pt idx="19">
                  <c:v>55.945027736232269</c:v>
                </c:pt>
                <c:pt idx="20">
                  <c:v>57.157511235111066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304328"/>
        <c:axId val="332304720"/>
      </c:lineChart>
      <c:catAx>
        <c:axId val="33230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  <a:alpha val="99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332304720"/>
        <c:crosses val="autoZero"/>
        <c:auto val="1"/>
        <c:lblAlgn val="ctr"/>
        <c:lblOffset val="100"/>
        <c:noMultiLvlLbl val="0"/>
      </c:catAx>
      <c:valAx>
        <c:axId val="332304720"/>
        <c:scaling>
          <c:orientation val="minMax"/>
          <c:max val="90"/>
          <c:min val="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Dlh v % HDP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33230432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023017998513931"/>
          <c:y val="7.1161957696464398E-2"/>
          <c:w val="0.5581140850265407"/>
          <c:h val="0.30579743708507023"/>
        </c:manualLayout>
      </c:layout>
      <c:overlay val="1"/>
      <c:spPr>
        <a:solidFill>
          <a:schemeClr val="bg1">
            <a:alpha val="74000"/>
          </a:schemeClr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nstantia"/>
          <a:ea typeface="Constantia"/>
          <a:cs typeface="Constantia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866666666665"/>
          <c:y val="4.1301481481481488E-2"/>
          <c:w val="0.86423622222222218"/>
          <c:h val="0.85640851851851851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'G24'!$B$4:$B$104</c:f>
              <c:numCache>
                <c:formatCode>#,##0</c:formatCode>
                <c:ptCount val="101"/>
                <c:pt idx="0">
                  <c:v>-51.600606993968086</c:v>
                </c:pt>
                <c:pt idx="1">
                  <c:v>-106.27614882109832</c:v>
                </c:pt>
                <c:pt idx="2">
                  <c:v>-151.01484943834896</c:v>
                </c:pt>
                <c:pt idx="3">
                  <c:v>-181.33907777279117</c:v>
                </c:pt>
                <c:pt idx="4">
                  <c:v>-199.78675285602208</c:v>
                </c:pt>
                <c:pt idx="5">
                  <c:v>-211.17730582310014</c:v>
                </c:pt>
                <c:pt idx="6">
                  <c:v>-218.13089875544469</c:v>
                </c:pt>
                <c:pt idx="7">
                  <c:v>-221.85088835845767</c:v>
                </c:pt>
                <c:pt idx="8">
                  <c:v>-225.01573492227058</c:v>
                </c:pt>
                <c:pt idx="9">
                  <c:v>-229.00376628787933</c:v>
                </c:pt>
                <c:pt idx="10">
                  <c:v>-234.43393378991459</c:v>
                </c:pt>
                <c:pt idx="11">
                  <c:v>-238.20966901387669</c:v>
                </c:pt>
                <c:pt idx="12">
                  <c:v>-237.17414498173358</c:v>
                </c:pt>
                <c:pt idx="13">
                  <c:v>-235.47605799334218</c:v>
                </c:pt>
                <c:pt idx="14">
                  <c:v>-242.44567536221132</c:v>
                </c:pt>
                <c:pt idx="15">
                  <c:v>-259.68594060394042</c:v>
                </c:pt>
                <c:pt idx="16">
                  <c:v>-283.69451955431282</c:v>
                </c:pt>
                <c:pt idx="17">
                  <c:v>-305.19823330999594</c:v>
                </c:pt>
                <c:pt idx="18">
                  <c:v>-309.53493951122567</c:v>
                </c:pt>
                <c:pt idx="19">
                  <c:v>-288.20592551356867</c:v>
                </c:pt>
                <c:pt idx="20">
                  <c:v>-247.01147884187358</c:v>
                </c:pt>
                <c:pt idx="21">
                  <c:v>-198.759105633415</c:v>
                </c:pt>
                <c:pt idx="22">
                  <c:v>-152.71026734787947</c:v>
                </c:pt>
                <c:pt idx="23">
                  <c:v>-111.01904053067253</c:v>
                </c:pt>
                <c:pt idx="24">
                  <c:v>-72.332908123464009</c:v>
                </c:pt>
                <c:pt idx="25">
                  <c:v>-39.97167602588312</c:v>
                </c:pt>
                <c:pt idx="26">
                  <c:v>-17.292812359399793</c:v>
                </c:pt>
                <c:pt idx="27">
                  <c:v>-3.8514728420443456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85-42A7-82A8-0D30902A3647}"/>
            </c:ext>
          </c:extLst>
        </c:ser>
        <c:ser>
          <c:idx val="1"/>
          <c:order val="1"/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'G24'!$C$4:$C$104</c:f>
              <c:numCache>
                <c:formatCode>#,##0</c:formatCode>
                <c:ptCount val="101"/>
                <c:pt idx="0">
                  <c:v>-827.52482011780694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85-42A7-82A8-0D30902A3647}"/>
            </c:ext>
          </c:extLst>
        </c:ser>
        <c:ser>
          <c:idx val="2"/>
          <c:order val="2"/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'G24'!$D$4:$D$104</c:f>
              <c:numCache>
                <c:formatCode>#,##0</c:formatCode>
                <c:ptCount val="101"/>
                <c:pt idx="0">
                  <c:v>-2039.207287825654</c:v>
                </c:pt>
                <c:pt idx="1">
                  <c:v>-2039.2072878256542</c:v>
                </c:pt>
                <c:pt idx="2">
                  <c:v>-2039.2072878256542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85-42A7-82A8-0D30902A3647}"/>
            </c:ext>
          </c:extLst>
        </c:ser>
        <c:ser>
          <c:idx val="3"/>
          <c:order val="3"/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'G24'!$E$4:$E$104</c:f>
              <c:numCache>
                <c:formatCode>#,##0</c:formatCode>
                <c:ptCount val="101"/>
                <c:pt idx="0">
                  <c:v>-3.418105736932421</c:v>
                </c:pt>
                <c:pt idx="1">
                  <c:v>-6.7930318166814683</c:v>
                </c:pt>
                <c:pt idx="2">
                  <c:v>-10.594601487152554</c:v>
                </c:pt>
                <c:pt idx="3">
                  <c:v>-15.496561225445717</c:v>
                </c:pt>
                <c:pt idx="4">
                  <c:v>-20.888959199739176</c:v>
                </c:pt>
                <c:pt idx="5">
                  <c:v>-25.29457562162553</c:v>
                </c:pt>
                <c:pt idx="6">
                  <c:v>-28.433077716417543</c:v>
                </c:pt>
                <c:pt idx="7">
                  <c:v>-30.574180697669487</c:v>
                </c:pt>
                <c:pt idx="8">
                  <c:v>-31.875608671161878</c:v>
                </c:pt>
                <c:pt idx="9">
                  <c:v>-32.58928900642313</c:v>
                </c:pt>
                <c:pt idx="10">
                  <c:v>-32.863151586762882</c:v>
                </c:pt>
                <c:pt idx="11">
                  <c:v>-32.541749709379324</c:v>
                </c:pt>
                <c:pt idx="12">
                  <c:v>-31.513865465789603</c:v>
                </c:pt>
                <c:pt idx="13">
                  <c:v>-29.756813178807718</c:v>
                </c:pt>
                <c:pt idx="14">
                  <c:v>-27.705124320323687</c:v>
                </c:pt>
                <c:pt idx="15">
                  <c:v>-26.322723003050147</c:v>
                </c:pt>
                <c:pt idx="16">
                  <c:v>-26.129239338382629</c:v>
                </c:pt>
                <c:pt idx="17">
                  <c:v>-27.034120290835347</c:v>
                </c:pt>
                <c:pt idx="18">
                  <c:v>-28.461153118990097</c:v>
                </c:pt>
                <c:pt idx="19">
                  <c:v>-28.597495905562894</c:v>
                </c:pt>
                <c:pt idx="20">
                  <c:v>-27.384400207304651</c:v>
                </c:pt>
                <c:pt idx="21">
                  <c:v>-25.758631303266359</c:v>
                </c:pt>
                <c:pt idx="22">
                  <c:v>-24.902833249293156</c:v>
                </c:pt>
                <c:pt idx="23">
                  <c:v>-25.700552054819514</c:v>
                </c:pt>
                <c:pt idx="24">
                  <c:v>-28.60014591736887</c:v>
                </c:pt>
                <c:pt idx="25">
                  <c:v>-33.095213588960576</c:v>
                </c:pt>
                <c:pt idx="26">
                  <c:v>-37.438441833309504</c:v>
                </c:pt>
                <c:pt idx="27">
                  <c:v>-40.097281829237382</c:v>
                </c:pt>
                <c:pt idx="28">
                  <c:v>-41.368005074984829</c:v>
                </c:pt>
                <c:pt idx="29">
                  <c:v>-41.917852201402333</c:v>
                </c:pt>
                <c:pt idx="30">
                  <c:v>-42.368192471518398</c:v>
                </c:pt>
                <c:pt idx="31">
                  <c:v>-42.948045397595813</c:v>
                </c:pt>
                <c:pt idx="32">
                  <c:v>-43.958689431765897</c:v>
                </c:pt>
                <c:pt idx="33">
                  <c:v>-45.4462754786706</c:v>
                </c:pt>
                <c:pt idx="34">
                  <c:v>-47.045581849900614</c:v>
                </c:pt>
                <c:pt idx="35">
                  <c:v>-48.678488665844689</c:v>
                </c:pt>
                <c:pt idx="36">
                  <c:v>-50.133772676302506</c:v>
                </c:pt>
                <c:pt idx="37">
                  <c:v>-51.197372307926926</c:v>
                </c:pt>
                <c:pt idx="38">
                  <c:v>-52.182088822567096</c:v>
                </c:pt>
                <c:pt idx="39">
                  <c:v>-53.479014741887617</c:v>
                </c:pt>
                <c:pt idx="40">
                  <c:v>-54.895934867754207</c:v>
                </c:pt>
                <c:pt idx="41">
                  <c:v>-55.7372344608142</c:v>
                </c:pt>
                <c:pt idx="42">
                  <c:v>-56.565268107389386</c:v>
                </c:pt>
                <c:pt idx="43">
                  <c:v>-57.654731235030958</c:v>
                </c:pt>
                <c:pt idx="44">
                  <c:v>-59.037687714887987</c:v>
                </c:pt>
                <c:pt idx="45">
                  <c:v>-60.802035270856344</c:v>
                </c:pt>
                <c:pt idx="46">
                  <c:v>-62.285695605465563</c:v>
                </c:pt>
                <c:pt idx="47">
                  <c:v>-63.161282692954238</c:v>
                </c:pt>
                <c:pt idx="48">
                  <c:v>-63.93938356254521</c:v>
                </c:pt>
                <c:pt idx="49">
                  <c:v>-64.557607299762736</c:v>
                </c:pt>
                <c:pt idx="50">
                  <c:v>-64.456812949028006</c:v>
                </c:pt>
                <c:pt idx="51">
                  <c:v>-64.439855929193115</c:v>
                </c:pt>
                <c:pt idx="52">
                  <c:v>-64.559990487075368</c:v>
                </c:pt>
                <c:pt idx="53">
                  <c:v>-64.665493392102988</c:v>
                </c:pt>
                <c:pt idx="54">
                  <c:v>-64.117373724809681</c:v>
                </c:pt>
                <c:pt idx="55">
                  <c:v>-62.659367888970195</c:v>
                </c:pt>
                <c:pt idx="56">
                  <c:v>-59.98048357183783</c:v>
                </c:pt>
                <c:pt idx="57">
                  <c:v>-55.555444934986397</c:v>
                </c:pt>
                <c:pt idx="58">
                  <c:v>-49.33868961660292</c:v>
                </c:pt>
                <c:pt idx="59">
                  <c:v>-41.515202531035087</c:v>
                </c:pt>
                <c:pt idx="60">
                  <c:v>-31.983731571791782</c:v>
                </c:pt>
                <c:pt idx="61">
                  <c:v>-23.186764842135322</c:v>
                </c:pt>
                <c:pt idx="62">
                  <c:v>-16.198051774426656</c:v>
                </c:pt>
                <c:pt idx="63">
                  <c:v>-11.217438240401464</c:v>
                </c:pt>
                <c:pt idx="64">
                  <c:v>-8.5935116033911392</c:v>
                </c:pt>
                <c:pt idx="65">
                  <c:v>-7.8804068707894883</c:v>
                </c:pt>
                <c:pt idx="66">
                  <c:v>-8.190129374192118</c:v>
                </c:pt>
                <c:pt idx="67">
                  <c:v>-8.7951695423215916</c:v>
                </c:pt>
                <c:pt idx="68">
                  <c:v>-9.3328701084749426</c:v>
                </c:pt>
                <c:pt idx="69">
                  <c:v>-9.7514769565920361</c:v>
                </c:pt>
                <c:pt idx="70">
                  <c:v>-9.9986243175092451</c:v>
                </c:pt>
                <c:pt idx="71">
                  <c:v>-10.037826353697898</c:v>
                </c:pt>
                <c:pt idx="72">
                  <c:v>-10.119565243556675</c:v>
                </c:pt>
                <c:pt idx="73">
                  <c:v>-10.346090292304586</c:v>
                </c:pt>
                <c:pt idx="74">
                  <c:v>-10.82534721778304</c:v>
                </c:pt>
                <c:pt idx="75">
                  <c:v>-11.431571899944926</c:v>
                </c:pt>
                <c:pt idx="76">
                  <c:v>-12.191294001242861</c:v>
                </c:pt>
                <c:pt idx="77">
                  <c:v>-13.154517962165752</c:v>
                </c:pt>
                <c:pt idx="78">
                  <c:v>-14.258507458289246</c:v>
                </c:pt>
                <c:pt idx="79">
                  <c:v>-15.668755612196405</c:v>
                </c:pt>
                <c:pt idx="80">
                  <c:v>-17.250431807561753</c:v>
                </c:pt>
                <c:pt idx="81">
                  <c:v>-18.861841991299716</c:v>
                </c:pt>
                <c:pt idx="82">
                  <c:v>-20.460628416629781</c:v>
                </c:pt>
                <c:pt idx="83">
                  <c:v>-22.255404503235784</c:v>
                </c:pt>
                <c:pt idx="84">
                  <c:v>-24.771487127723773</c:v>
                </c:pt>
                <c:pt idx="85">
                  <c:v>-28.609572941938925</c:v>
                </c:pt>
                <c:pt idx="86">
                  <c:v>-34.382236403798728</c:v>
                </c:pt>
                <c:pt idx="87">
                  <c:v>-41.369855325517577</c:v>
                </c:pt>
                <c:pt idx="88">
                  <c:v>-49.564452741329148</c:v>
                </c:pt>
                <c:pt idx="89">
                  <c:v>-56.459528690449517</c:v>
                </c:pt>
                <c:pt idx="90">
                  <c:v>-60.777644858060306</c:v>
                </c:pt>
                <c:pt idx="91">
                  <c:v>-56.868401607627845</c:v>
                </c:pt>
                <c:pt idx="92">
                  <c:v>-50.553016363262259</c:v>
                </c:pt>
                <c:pt idx="93">
                  <c:v>-47.123456589890303</c:v>
                </c:pt>
                <c:pt idx="94">
                  <c:v>-46.180959612856356</c:v>
                </c:pt>
                <c:pt idx="95">
                  <c:v>-49.86183637022468</c:v>
                </c:pt>
                <c:pt idx="96">
                  <c:v>-51.029510528013496</c:v>
                </c:pt>
                <c:pt idx="97">
                  <c:v>-48.509675033670014</c:v>
                </c:pt>
                <c:pt idx="98">
                  <c:v>-43.109564905448366</c:v>
                </c:pt>
                <c:pt idx="99">
                  <c:v>-30.549939725450773</c:v>
                </c:pt>
                <c:pt idx="100">
                  <c:v>-18.832030172849926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85-42A7-82A8-0D30902A3647}"/>
            </c:ext>
          </c:extLst>
        </c:ser>
        <c:ser>
          <c:idx val="4"/>
          <c:order val="4"/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'G24'!$F$4:$F$104</c:f>
              <c:numCache>
                <c:formatCode>#,##0</c:formatCode>
                <c:ptCount val="101"/>
                <c:pt idx="0">
                  <c:v>0</c:v>
                </c:pt>
                <c:pt idx="1">
                  <c:v>-0.4072793623472159</c:v>
                </c:pt>
                <c:pt idx="2">
                  <c:v>-2.2822265938334767</c:v>
                </c:pt>
                <c:pt idx="3">
                  <c:v>-5.0179785292979693</c:v>
                </c:pt>
                <c:pt idx="4">
                  <c:v>-8.1597985995962343</c:v>
                </c:pt>
                <c:pt idx="5">
                  <c:v>-11.30954016650271</c:v>
                </c:pt>
                <c:pt idx="6">
                  <c:v>-13.533130113037048</c:v>
                </c:pt>
                <c:pt idx="7">
                  <c:v>-15.137985157508094</c:v>
                </c:pt>
                <c:pt idx="8">
                  <c:v>-16.054973502381898</c:v>
                </c:pt>
                <c:pt idx="9">
                  <c:v>-16.625181151975582</c:v>
                </c:pt>
                <c:pt idx="10">
                  <c:v>-17.011078152207954</c:v>
                </c:pt>
                <c:pt idx="11">
                  <c:v>-17.093451980523533</c:v>
                </c:pt>
                <c:pt idx="12">
                  <c:v>-17.217317517437579</c:v>
                </c:pt>
                <c:pt idx="13">
                  <c:v>-17.47615291905916</c:v>
                </c:pt>
                <c:pt idx="14">
                  <c:v>-17.43124488218745</c:v>
                </c:pt>
                <c:pt idx="15">
                  <c:v>-17.226592380572452</c:v>
                </c:pt>
                <c:pt idx="16">
                  <c:v>-17.127776046731565</c:v>
                </c:pt>
                <c:pt idx="17">
                  <c:v>-16.578190270737505</c:v>
                </c:pt>
                <c:pt idx="18">
                  <c:v>-15.753076401470162</c:v>
                </c:pt>
                <c:pt idx="19">
                  <c:v>-14.766736214303602</c:v>
                </c:pt>
                <c:pt idx="20">
                  <c:v>-13.882265190305295</c:v>
                </c:pt>
                <c:pt idx="21">
                  <c:v>-13.245554338757971</c:v>
                </c:pt>
                <c:pt idx="22">
                  <c:v>-13.042258148622484</c:v>
                </c:pt>
                <c:pt idx="23">
                  <c:v>-13.54159246881186</c:v>
                </c:pt>
                <c:pt idx="24">
                  <c:v>-14.075193123768237</c:v>
                </c:pt>
                <c:pt idx="25">
                  <c:v>-14.346875271799924</c:v>
                </c:pt>
                <c:pt idx="26">
                  <c:v>-14.008581919532698</c:v>
                </c:pt>
                <c:pt idx="27">
                  <c:v>-13.64392266309304</c:v>
                </c:pt>
                <c:pt idx="28">
                  <c:v>-13.121198999496489</c:v>
                </c:pt>
                <c:pt idx="29">
                  <c:v>-12.835315545358473</c:v>
                </c:pt>
                <c:pt idx="30">
                  <c:v>-12.905114788447419</c:v>
                </c:pt>
                <c:pt idx="31">
                  <c:v>-13.069696260444486</c:v>
                </c:pt>
                <c:pt idx="32">
                  <c:v>-13.326455816481015</c:v>
                </c:pt>
                <c:pt idx="33">
                  <c:v>-13.759077300227101</c:v>
                </c:pt>
                <c:pt idx="34">
                  <c:v>-14.394527319407294</c:v>
                </c:pt>
                <c:pt idx="35">
                  <c:v>-14.93161834107277</c:v>
                </c:pt>
                <c:pt idx="36">
                  <c:v>-15.010614370900745</c:v>
                </c:pt>
                <c:pt idx="37">
                  <c:v>-15.174842211037282</c:v>
                </c:pt>
                <c:pt idx="38">
                  <c:v>-15.587510009413768</c:v>
                </c:pt>
                <c:pt idx="39">
                  <c:v>-16.039526600564301</c:v>
                </c:pt>
                <c:pt idx="40">
                  <c:v>-16.537581314619082</c:v>
                </c:pt>
                <c:pt idx="41">
                  <c:v>-17.168294600876141</c:v>
                </c:pt>
                <c:pt idx="42">
                  <c:v>-17.623492386982683</c:v>
                </c:pt>
                <c:pt idx="43">
                  <c:v>-18.085487503816935</c:v>
                </c:pt>
                <c:pt idx="44">
                  <c:v>-18.699815587043538</c:v>
                </c:pt>
                <c:pt idx="45">
                  <c:v>-19.541683363074963</c:v>
                </c:pt>
                <c:pt idx="46">
                  <c:v>-20.071545571736419</c:v>
                </c:pt>
                <c:pt idx="47">
                  <c:v>-19.969129868810953</c:v>
                </c:pt>
                <c:pt idx="48">
                  <c:v>-19.965802369817709</c:v>
                </c:pt>
                <c:pt idx="49">
                  <c:v>-20.754287892378592</c:v>
                </c:pt>
                <c:pt idx="50">
                  <c:v>-22.20570304752043</c:v>
                </c:pt>
                <c:pt idx="51">
                  <c:v>-23.876943993816752</c:v>
                </c:pt>
                <c:pt idx="52">
                  <c:v>-25.581812857987757</c:v>
                </c:pt>
                <c:pt idx="53">
                  <c:v>-27.365234115631836</c:v>
                </c:pt>
                <c:pt idx="54">
                  <c:v>-29.173405617726907</c:v>
                </c:pt>
                <c:pt idx="55">
                  <c:v>-30.850986895608017</c:v>
                </c:pt>
                <c:pt idx="56">
                  <c:v>-32.258013116697121</c:v>
                </c:pt>
                <c:pt idx="57">
                  <c:v>-33.889104058246076</c:v>
                </c:pt>
                <c:pt idx="58">
                  <c:v>-36.069748341165202</c:v>
                </c:pt>
                <c:pt idx="59">
                  <c:v>-37.654724533627856</c:v>
                </c:pt>
                <c:pt idx="60">
                  <c:v>-38.92166197647601</c:v>
                </c:pt>
                <c:pt idx="61">
                  <c:v>-40.815953717755967</c:v>
                </c:pt>
                <c:pt idx="62">
                  <c:v>-42.757641089719449</c:v>
                </c:pt>
                <c:pt idx="63">
                  <c:v>-43.672315589720696</c:v>
                </c:pt>
                <c:pt idx="64">
                  <c:v>-44.270540194851613</c:v>
                </c:pt>
                <c:pt idx="65">
                  <c:v>-44.904799767062137</c:v>
                </c:pt>
                <c:pt idx="66">
                  <c:v>-44.883577015647141</c:v>
                </c:pt>
                <c:pt idx="67">
                  <c:v>-45.12785728750292</c:v>
                </c:pt>
                <c:pt idx="68">
                  <c:v>-46.407524656247631</c:v>
                </c:pt>
                <c:pt idx="69">
                  <c:v>-48.845963451183209</c:v>
                </c:pt>
                <c:pt idx="70">
                  <c:v>-51.794904307441158</c:v>
                </c:pt>
                <c:pt idx="71">
                  <c:v>-53.918307849446215</c:v>
                </c:pt>
                <c:pt idx="72">
                  <c:v>-56.142702522906511</c:v>
                </c:pt>
                <c:pt idx="73">
                  <c:v>-58.432212497956513</c:v>
                </c:pt>
                <c:pt idx="74">
                  <c:v>-61.017321800326961</c:v>
                </c:pt>
                <c:pt idx="75">
                  <c:v>-63.867642979210913</c:v>
                </c:pt>
                <c:pt idx="76">
                  <c:v>-67.150068829143805</c:v>
                </c:pt>
                <c:pt idx="77">
                  <c:v>-70.549957235418347</c:v>
                </c:pt>
                <c:pt idx="78">
                  <c:v>-73.092840580201027</c:v>
                </c:pt>
                <c:pt idx="79">
                  <c:v>-74.850975564127296</c:v>
                </c:pt>
                <c:pt idx="80">
                  <c:v>-75.383897461432056</c:v>
                </c:pt>
                <c:pt idx="81">
                  <c:v>-75.26550103643919</c:v>
                </c:pt>
                <c:pt idx="82">
                  <c:v>-75.405849380336278</c:v>
                </c:pt>
                <c:pt idx="83">
                  <c:v>-75.603324355196264</c:v>
                </c:pt>
                <c:pt idx="84">
                  <c:v>-76.417713540590682</c:v>
                </c:pt>
                <c:pt idx="85">
                  <c:v>-78.806578611144687</c:v>
                </c:pt>
                <c:pt idx="86">
                  <c:v>-83.532509036841915</c:v>
                </c:pt>
                <c:pt idx="87">
                  <c:v>-91.376223795554338</c:v>
                </c:pt>
                <c:pt idx="88">
                  <c:v>-101.27682435639612</c:v>
                </c:pt>
                <c:pt idx="89">
                  <c:v>-109.88784192537338</c:v>
                </c:pt>
                <c:pt idx="90">
                  <c:v>-114.57181936098293</c:v>
                </c:pt>
                <c:pt idx="91">
                  <c:v>-101.68492227228178</c:v>
                </c:pt>
                <c:pt idx="92">
                  <c:v>-87.906159114073589</c:v>
                </c:pt>
                <c:pt idx="93">
                  <c:v>-76.067875378234802</c:v>
                </c:pt>
                <c:pt idx="94">
                  <c:v>-69.921166002243353</c:v>
                </c:pt>
                <c:pt idx="95">
                  <c:v>-68.366063238211126</c:v>
                </c:pt>
                <c:pt idx="96">
                  <c:v>-66.315234258257064</c:v>
                </c:pt>
                <c:pt idx="97">
                  <c:v>-61.458899140793008</c:v>
                </c:pt>
                <c:pt idx="98">
                  <c:v>-55.13665408873289</c:v>
                </c:pt>
                <c:pt idx="99">
                  <c:v>-48.260666131431599</c:v>
                </c:pt>
                <c:pt idx="100">
                  <c:v>-28.388274247802578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885-42A7-82A8-0D30902A3647}"/>
            </c:ext>
          </c:extLst>
        </c:ser>
        <c:ser>
          <c:idx val="5"/>
          <c:order val="5"/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'G24'!$G$4:$G$104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-5.8105082390580806E-2</c:v>
                </c:pt>
                <c:pt idx="18">
                  <c:v>-0.60176078838001301</c:v>
                </c:pt>
                <c:pt idx="19">
                  <c:v>-1.534789430262461</c:v>
                </c:pt>
                <c:pt idx="20">
                  <c:v>-2.6412754792835753</c:v>
                </c:pt>
                <c:pt idx="21">
                  <c:v>-3.6381670629078133</c:v>
                </c:pt>
                <c:pt idx="22">
                  <c:v>-4.4166085185616151</c:v>
                </c:pt>
                <c:pt idx="23">
                  <c:v>-5.2495543006396161</c:v>
                </c:pt>
                <c:pt idx="24">
                  <c:v>-6.0545097949572364</c:v>
                </c:pt>
                <c:pt idx="25">
                  <c:v>-6.8222161190931105</c:v>
                </c:pt>
                <c:pt idx="26">
                  <c:v>-7.6424372066764645</c:v>
                </c:pt>
                <c:pt idx="27">
                  <c:v>-8.5594859493004769</c:v>
                </c:pt>
                <c:pt idx="28">
                  <c:v>-9.6374819002793597</c:v>
                </c:pt>
                <c:pt idx="29">
                  <c:v>-11.209138895599807</c:v>
                </c:pt>
                <c:pt idx="30">
                  <c:v>-13.038498858022605</c:v>
                </c:pt>
                <c:pt idx="31">
                  <c:v>-15.029180421937296</c:v>
                </c:pt>
                <c:pt idx="32">
                  <c:v>-17.089182405805847</c:v>
                </c:pt>
                <c:pt idx="33">
                  <c:v>-19.505198170967386</c:v>
                </c:pt>
                <c:pt idx="34">
                  <c:v>-22.065619725681728</c:v>
                </c:pt>
                <c:pt idx="35">
                  <c:v>-24.240675265324693</c:v>
                </c:pt>
                <c:pt idx="36">
                  <c:v>-25.645922605926529</c:v>
                </c:pt>
                <c:pt idx="37">
                  <c:v>-26.787103712517347</c:v>
                </c:pt>
                <c:pt idx="38">
                  <c:v>-27.103686902678408</c:v>
                </c:pt>
                <c:pt idx="39">
                  <c:v>-27.872446779558786</c:v>
                </c:pt>
                <c:pt idx="40">
                  <c:v>-28.966417968074307</c:v>
                </c:pt>
                <c:pt idx="41">
                  <c:v>-29.297627827110762</c:v>
                </c:pt>
                <c:pt idx="42">
                  <c:v>-29.69229843763215</c:v>
                </c:pt>
                <c:pt idx="43">
                  <c:v>-30.63073614879929</c:v>
                </c:pt>
                <c:pt idx="44">
                  <c:v>-31.217126331356582</c:v>
                </c:pt>
                <c:pt idx="45">
                  <c:v>-32.292051671447943</c:v>
                </c:pt>
                <c:pt idx="46">
                  <c:v>-32.659313337178318</c:v>
                </c:pt>
                <c:pt idx="47">
                  <c:v>-32.799891946880017</c:v>
                </c:pt>
                <c:pt idx="48">
                  <c:v>-33.810581061698208</c:v>
                </c:pt>
                <c:pt idx="49">
                  <c:v>-34.67489927472608</c:v>
                </c:pt>
                <c:pt idx="50">
                  <c:v>-35.322262694368227</c:v>
                </c:pt>
                <c:pt idx="51">
                  <c:v>-36.702247398399166</c:v>
                </c:pt>
                <c:pt idx="52">
                  <c:v>-38.837396196482175</c:v>
                </c:pt>
                <c:pt idx="53">
                  <c:v>-41.400894733034391</c:v>
                </c:pt>
                <c:pt idx="54">
                  <c:v>-42.82225271106585</c:v>
                </c:pt>
                <c:pt idx="55">
                  <c:v>-42.690762631933381</c:v>
                </c:pt>
                <c:pt idx="56">
                  <c:v>-41.264108578598446</c:v>
                </c:pt>
                <c:pt idx="57">
                  <c:v>-38.100737219893595</c:v>
                </c:pt>
                <c:pt idx="58">
                  <c:v>-34.476543127419006</c:v>
                </c:pt>
                <c:pt idx="59">
                  <c:v>-31.262276906329451</c:v>
                </c:pt>
                <c:pt idx="60">
                  <c:v>-28.139690901011583</c:v>
                </c:pt>
                <c:pt idx="61">
                  <c:v>-25.961540777916987</c:v>
                </c:pt>
                <c:pt idx="62">
                  <c:v>-24.320615772626866</c:v>
                </c:pt>
                <c:pt idx="63">
                  <c:v>-21.929427164691127</c:v>
                </c:pt>
                <c:pt idx="64">
                  <c:v>-20.001808209393069</c:v>
                </c:pt>
                <c:pt idx="65">
                  <c:v>-19.313785695501561</c:v>
                </c:pt>
                <c:pt idx="66">
                  <c:v>-18.880843066302042</c:v>
                </c:pt>
                <c:pt idx="67">
                  <c:v>-18.848837268632359</c:v>
                </c:pt>
                <c:pt idx="68">
                  <c:v>-19.091580456431089</c:v>
                </c:pt>
                <c:pt idx="69">
                  <c:v>-19.376499377479146</c:v>
                </c:pt>
                <c:pt idx="70">
                  <c:v>-19.400714522917191</c:v>
                </c:pt>
                <c:pt idx="71">
                  <c:v>-19.003444570503369</c:v>
                </c:pt>
                <c:pt idx="72">
                  <c:v>-18.053503182778218</c:v>
                </c:pt>
                <c:pt idx="73">
                  <c:v>-17.057139399457093</c:v>
                </c:pt>
                <c:pt idx="74">
                  <c:v>-16.082411773338315</c:v>
                </c:pt>
                <c:pt idx="75">
                  <c:v>-15.333652910397538</c:v>
                </c:pt>
                <c:pt idx="76">
                  <c:v>-14.591099654791309</c:v>
                </c:pt>
                <c:pt idx="77">
                  <c:v>-13.856790224333684</c:v>
                </c:pt>
                <c:pt idx="78">
                  <c:v>-12.6627167729704</c:v>
                </c:pt>
                <c:pt idx="79">
                  <c:v>-11.39079947250745</c:v>
                </c:pt>
                <c:pt idx="80">
                  <c:v>-9.9862655540356311</c:v>
                </c:pt>
                <c:pt idx="81">
                  <c:v>-8.5835218676842651</c:v>
                </c:pt>
                <c:pt idx="82">
                  <c:v>-7.6493836414569749</c:v>
                </c:pt>
                <c:pt idx="83">
                  <c:v>-6.9764936370787716</c:v>
                </c:pt>
                <c:pt idx="84">
                  <c:v>-5.9792240118961928</c:v>
                </c:pt>
                <c:pt idx="85">
                  <c:v>-4.8634241937807152</c:v>
                </c:pt>
                <c:pt idx="86">
                  <c:v>-3.9174264574643143</c:v>
                </c:pt>
                <c:pt idx="87">
                  <c:v>-3.2747780514602933</c:v>
                </c:pt>
                <c:pt idx="88">
                  <c:v>-2.8365756938728826</c:v>
                </c:pt>
                <c:pt idx="89">
                  <c:v>-2.262938329057671</c:v>
                </c:pt>
                <c:pt idx="90">
                  <c:v>-1.721224062642603</c:v>
                </c:pt>
                <c:pt idx="91">
                  <c:v>-1.1760359624276604</c:v>
                </c:pt>
                <c:pt idx="92">
                  <c:v>-1.098002675546438</c:v>
                </c:pt>
                <c:pt idx="93">
                  <c:v>-1.0481828988345401</c:v>
                </c:pt>
                <c:pt idx="94">
                  <c:v>-1.0695138659983865</c:v>
                </c:pt>
                <c:pt idx="95">
                  <c:v>-0.91695896547232214</c:v>
                </c:pt>
                <c:pt idx="96">
                  <c:v>-0.48810702030278685</c:v>
                </c:pt>
                <c:pt idx="97">
                  <c:v>-0.13161063745119519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885-42A7-82A8-0D30902A3647}"/>
            </c:ext>
          </c:extLst>
        </c:ser>
        <c:ser>
          <c:idx val="6"/>
          <c:order val="6"/>
          <c:tx>
            <c:v>starobné dôchodky</c:v>
          </c:tx>
          <c:spPr>
            <a:ln w="158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'G24'!$H$4:$H$104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-3.8014158627618082</c:v>
                </c:pt>
                <c:pt idx="54">
                  <c:v>-8.1264762350109532</c:v>
                </c:pt>
                <c:pt idx="55">
                  <c:v>-11.044251679051287</c:v>
                </c:pt>
                <c:pt idx="56">
                  <c:v>-4.9735508633412442</c:v>
                </c:pt>
                <c:pt idx="57">
                  <c:v>-117.98771396498041</c:v>
                </c:pt>
                <c:pt idx="58">
                  <c:v>-471.90716306018157</c:v>
                </c:pt>
                <c:pt idx="59">
                  <c:v>-1145.3377561678287</c:v>
                </c:pt>
                <c:pt idx="60">
                  <c:v>-2085.1803850496276</c:v>
                </c:pt>
                <c:pt idx="61">
                  <c:v>-3136.3137760738105</c:v>
                </c:pt>
                <c:pt idx="62">
                  <c:v>-4166.7745527737179</c:v>
                </c:pt>
                <c:pt idx="63">
                  <c:v>-4874.6637753003906</c:v>
                </c:pt>
                <c:pt idx="64">
                  <c:v>-5212.1164004499369</c:v>
                </c:pt>
                <c:pt idx="65">
                  <c:v>-5448.6774498911627</c:v>
                </c:pt>
                <c:pt idx="66">
                  <c:v>-5633.9154420705336</c:v>
                </c:pt>
                <c:pt idx="67">
                  <c:v>-5542.4870758232937</c:v>
                </c:pt>
                <c:pt idx="68">
                  <c:v>-5333.5958472457396</c:v>
                </c:pt>
                <c:pt idx="69">
                  <c:v>-5199.1017584032707</c:v>
                </c:pt>
                <c:pt idx="70">
                  <c:v>-4988.4373685685014</c:v>
                </c:pt>
                <c:pt idx="71">
                  <c:v>-4833.2522640880243</c:v>
                </c:pt>
                <c:pt idx="72">
                  <c:v>-4756.1558815072576</c:v>
                </c:pt>
                <c:pt idx="73">
                  <c:v>-4732.3969289413953</c:v>
                </c:pt>
                <c:pt idx="74">
                  <c:v>-4647.7353535358743</c:v>
                </c:pt>
                <c:pt idx="75">
                  <c:v>-4524.5471274812389</c:v>
                </c:pt>
                <c:pt idx="76">
                  <c:v>-4385.6029843384667</c:v>
                </c:pt>
                <c:pt idx="77">
                  <c:v>-4255.7651990197246</c:v>
                </c:pt>
                <c:pt idx="78">
                  <c:v>-4178.4641573432618</c:v>
                </c:pt>
                <c:pt idx="79">
                  <c:v>-4113.2922009813374</c:v>
                </c:pt>
                <c:pt idx="80">
                  <c:v>-4062.7997354878798</c:v>
                </c:pt>
                <c:pt idx="81">
                  <c:v>-4093.0694180856103</c:v>
                </c:pt>
                <c:pt idx="82">
                  <c:v>-4106.7748320189767</c:v>
                </c:pt>
                <c:pt idx="83">
                  <c:v>-4102.1105020863652</c:v>
                </c:pt>
                <c:pt idx="84">
                  <c:v>-4063.0048875867737</c:v>
                </c:pt>
                <c:pt idx="85">
                  <c:v>-3996.5253892021587</c:v>
                </c:pt>
                <c:pt idx="86">
                  <c:v>-3922.9403594773585</c:v>
                </c:pt>
                <c:pt idx="87">
                  <c:v>-3840.8956507550151</c:v>
                </c:pt>
                <c:pt idx="88">
                  <c:v>-3713.4356083884409</c:v>
                </c:pt>
                <c:pt idx="89">
                  <c:v>-3642.8414717332125</c:v>
                </c:pt>
                <c:pt idx="90">
                  <c:v>-3697.6859968628964</c:v>
                </c:pt>
                <c:pt idx="91">
                  <c:v>-3832.4244390455365</c:v>
                </c:pt>
                <c:pt idx="92">
                  <c:v>-4073.8513757678948</c:v>
                </c:pt>
                <c:pt idx="93">
                  <c:v>-4280.3882793995754</c:v>
                </c:pt>
                <c:pt idx="94">
                  <c:v>-4478.4735079735838</c:v>
                </c:pt>
                <c:pt idx="95">
                  <c:v>-3648.2879801215208</c:v>
                </c:pt>
                <c:pt idx="96">
                  <c:v>-2888.2365657949531</c:v>
                </c:pt>
                <c:pt idx="97">
                  <c:v>-2415.5984791549745</c:v>
                </c:pt>
                <c:pt idx="98">
                  <c:v>-2159.5909792185757</c:v>
                </c:pt>
                <c:pt idx="99">
                  <c:v>-1966.9795798672335</c:v>
                </c:pt>
                <c:pt idx="100">
                  <c:v>-1032.0503129820536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885-42A7-82A8-0D30902A3647}"/>
            </c:ext>
          </c:extLst>
        </c:ser>
        <c:ser>
          <c:idx val="7"/>
          <c:order val="7"/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'G24'!$I$4:$I$104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-5.0703229921402864</c:v>
                </c:pt>
                <c:pt idx="18">
                  <c:v>-16.127035663117123</c:v>
                </c:pt>
                <c:pt idx="19">
                  <c:v>-30.534197061883408</c:v>
                </c:pt>
                <c:pt idx="20">
                  <c:v>-42.113510570933201</c:v>
                </c:pt>
                <c:pt idx="21">
                  <c:v>-49.144219506982267</c:v>
                </c:pt>
                <c:pt idx="22">
                  <c:v>-52.863633303525788</c:v>
                </c:pt>
                <c:pt idx="23">
                  <c:v>-53.899450371344066</c:v>
                </c:pt>
                <c:pt idx="24">
                  <c:v>-53.917400076269907</c:v>
                </c:pt>
                <c:pt idx="25">
                  <c:v>-53.983193485387623</c:v>
                </c:pt>
                <c:pt idx="26">
                  <c:v>-55.317314057014677</c:v>
                </c:pt>
                <c:pt idx="27">
                  <c:v>-59.237490419789388</c:v>
                </c:pt>
                <c:pt idx="28">
                  <c:v>-63.402503615390451</c:v>
                </c:pt>
                <c:pt idx="29">
                  <c:v>-66.481679676276158</c:v>
                </c:pt>
                <c:pt idx="30">
                  <c:v>-68.363028535462632</c:v>
                </c:pt>
                <c:pt idx="31">
                  <c:v>-69.375122044327071</c:v>
                </c:pt>
                <c:pt idx="32">
                  <c:v>-70.809373952223055</c:v>
                </c:pt>
                <c:pt idx="33">
                  <c:v>-73.319300071607032</c:v>
                </c:pt>
                <c:pt idx="34">
                  <c:v>-78.270335268800849</c:v>
                </c:pt>
                <c:pt idx="35">
                  <c:v>-83.756339811992831</c:v>
                </c:pt>
                <c:pt idx="36">
                  <c:v>-89.948021846137848</c:v>
                </c:pt>
                <c:pt idx="37">
                  <c:v>-97.117366951527032</c:v>
                </c:pt>
                <c:pt idx="38">
                  <c:v>-105.38770967967284</c:v>
                </c:pt>
                <c:pt idx="39">
                  <c:v>-115.78783488896568</c:v>
                </c:pt>
                <c:pt idx="40">
                  <c:v>-126.2967012502838</c:v>
                </c:pt>
                <c:pt idx="41">
                  <c:v>-135.60452242129082</c:v>
                </c:pt>
                <c:pt idx="42">
                  <c:v>-144.46373159128052</c:v>
                </c:pt>
                <c:pt idx="43">
                  <c:v>-154.07820202579083</c:v>
                </c:pt>
                <c:pt idx="44">
                  <c:v>-165.91110860080136</c:v>
                </c:pt>
                <c:pt idx="45">
                  <c:v>-177.12058220376895</c:v>
                </c:pt>
                <c:pt idx="46">
                  <c:v>-191.34641069038355</c:v>
                </c:pt>
                <c:pt idx="47">
                  <c:v>-210.19073391366879</c:v>
                </c:pt>
                <c:pt idx="48">
                  <c:v>-232.39060822995813</c:v>
                </c:pt>
                <c:pt idx="49">
                  <c:v>-258.91206549367547</c:v>
                </c:pt>
                <c:pt idx="50">
                  <c:v>-287.18745393395079</c:v>
                </c:pt>
                <c:pt idx="51">
                  <c:v>-314.17454048376288</c:v>
                </c:pt>
                <c:pt idx="52">
                  <c:v>-347.98249734968925</c:v>
                </c:pt>
                <c:pt idx="53">
                  <c:v>-388.73274279635388</c:v>
                </c:pt>
                <c:pt idx="54">
                  <c:v>-433.74893734795353</c:v>
                </c:pt>
                <c:pt idx="55">
                  <c:v>-487.76546714583861</c:v>
                </c:pt>
                <c:pt idx="56">
                  <c:v>-546.54852665671558</c:v>
                </c:pt>
                <c:pt idx="57">
                  <c:v>-597.52980625095029</c:v>
                </c:pt>
                <c:pt idx="58">
                  <c:v>-619.78980601578905</c:v>
                </c:pt>
                <c:pt idx="59">
                  <c:v>-600.61291518235385</c:v>
                </c:pt>
                <c:pt idx="60">
                  <c:v>-549.06690299666957</c:v>
                </c:pt>
                <c:pt idx="61">
                  <c:v>-468.63914293460647</c:v>
                </c:pt>
                <c:pt idx="62">
                  <c:v>-357.07356713112989</c:v>
                </c:pt>
                <c:pt idx="63">
                  <c:v>-262.26821270141761</c:v>
                </c:pt>
                <c:pt idx="64">
                  <c:v>-208.87334396425973</c:v>
                </c:pt>
                <c:pt idx="65">
                  <c:v>-175.63374508070308</c:v>
                </c:pt>
                <c:pt idx="66">
                  <c:v>-129.43891260158702</c:v>
                </c:pt>
                <c:pt idx="67">
                  <c:v>-81.90275093521123</c:v>
                </c:pt>
                <c:pt idx="68">
                  <c:v>-32.544700316810761</c:v>
                </c:pt>
                <c:pt idx="69">
                  <c:v>-7.7061642457362582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885-42A7-82A8-0D30902A3647}"/>
            </c:ext>
          </c:extLst>
        </c:ser>
        <c:ser>
          <c:idx val="8"/>
          <c:order val="8"/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'G24'!$J$4:$J$104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-5.4412116847639184E-2</c:v>
                </c:pt>
                <c:pt idx="24">
                  <c:v>-9.6208605749769444E-2</c:v>
                </c:pt>
                <c:pt idx="25">
                  <c:v>-0.20152882928001334</c:v>
                </c:pt>
                <c:pt idx="26">
                  <c:v>-0.36287752601577278</c:v>
                </c:pt>
                <c:pt idx="27">
                  <c:v>-0.54021453052440194</c:v>
                </c:pt>
                <c:pt idx="28">
                  <c:v>-0.68281461703859259</c:v>
                </c:pt>
                <c:pt idx="29">
                  <c:v>-0.89735655928898239</c:v>
                </c:pt>
                <c:pt idx="30">
                  <c:v>-1.2193224639040547</c:v>
                </c:pt>
                <c:pt idx="31">
                  <c:v>-1.6691521892523773</c:v>
                </c:pt>
                <c:pt idx="32">
                  <c:v>-2.1321869298008416</c:v>
                </c:pt>
                <c:pt idx="33">
                  <c:v>-2.7811395805818218</c:v>
                </c:pt>
                <c:pt idx="34">
                  <c:v>-3.9239217740983183</c:v>
                </c:pt>
                <c:pt idx="35">
                  <c:v>-5.1523222952101229</c:v>
                </c:pt>
                <c:pt idx="36">
                  <c:v>-6.3189947482437114</c:v>
                </c:pt>
                <c:pt idx="37">
                  <c:v>-7.738484520784378</c:v>
                </c:pt>
                <c:pt idx="38">
                  <c:v>-9.4403594403492157</c:v>
                </c:pt>
                <c:pt idx="39">
                  <c:v>-11.378378694859133</c:v>
                </c:pt>
                <c:pt idx="40">
                  <c:v>-13.681705325518715</c:v>
                </c:pt>
                <c:pt idx="41">
                  <c:v>-16.255967327365383</c:v>
                </c:pt>
                <c:pt idx="42">
                  <c:v>-18.806549618889466</c:v>
                </c:pt>
                <c:pt idx="43">
                  <c:v>-21.101618722755759</c:v>
                </c:pt>
                <c:pt idx="44">
                  <c:v>-23.278296914301844</c:v>
                </c:pt>
                <c:pt idx="45">
                  <c:v>-25.13718558728721</c:v>
                </c:pt>
                <c:pt idx="46">
                  <c:v>-27.106336737327332</c:v>
                </c:pt>
                <c:pt idx="47">
                  <c:v>-29.48330956374128</c:v>
                </c:pt>
                <c:pt idx="48">
                  <c:v>-32.878767323614575</c:v>
                </c:pt>
                <c:pt idx="49">
                  <c:v>-37.865049266285389</c:v>
                </c:pt>
                <c:pt idx="50">
                  <c:v>-44.418368900063669</c:v>
                </c:pt>
                <c:pt idx="51">
                  <c:v>-55.085205468312182</c:v>
                </c:pt>
                <c:pt idx="52">
                  <c:v>-70.494667876806446</c:v>
                </c:pt>
                <c:pt idx="53">
                  <c:v>-85.700191470376708</c:v>
                </c:pt>
                <c:pt idx="54">
                  <c:v>-98.753234071635532</c:v>
                </c:pt>
                <c:pt idx="55">
                  <c:v>-114.17814710063224</c:v>
                </c:pt>
                <c:pt idx="56">
                  <c:v>-131.01562379789382</c:v>
                </c:pt>
                <c:pt idx="57">
                  <c:v>-146.46845425239169</c:v>
                </c:pt>
                <c:pt idx="58">
                  <c:v>-157.16222998151505</c:v>
                </c:pt>
                <c:pt idx="59">
                  <c:v>-162.69344008372605</c:v>
                </c:pt>
                <c:pt idx="60">
                  <c:v>-168.47868645061482</c:v>
                </c:pt>
                <c:pt idx="61">
                  <c:v>-181.03259000511537</c:v>
                </c:pt>
                <c:pt idx="62">
                  <c:v>-199.25307842324486</c:v>
                </c:pt>
                <c:pt idx="63">
                  <c:v>-218.80189129187565</c:v>
                </c:pt>
                <c:pt idx="64">
                  <c:v>-236.86268097798956</c:v>
                </c:pt>
                <c:pt idx="65">
                  <c:v>-264.81765730244996</c:v>
                </c:pt>
                <c:pt idx="66">
                  <c:v>-295.66318997197396</c:v>
                </c:pt>
                <c:pt idx="67">
                  <c:v>-319.08771898367155</c:v>
                </c:pt>
                <c:pt idx="68">
                  <c:v>-345.52658542923729</c:v>
                </c:pt>
                <c:pt idx="69">
                  <c:v>-389.22531085770925</c:v>
                </c:pt>
                <c:pt idx="70">
                  <c:v>-429.75788898550587</c:v>
                </c:pt>
                <c:pt idx="71">
                  <c:v>-469.78035683929556</c:v>
                </c:pt>
                <c:pt idx="72">
                  <c:v>-513.53226225878177</c:v>
                </c:pt>
                <c:pt idx="73">
                  <c:v>-557.60568132404705</c:v>
                </c:pt>
                <c:pt idx="74">
                  <c:v>-599.62081460965612</c:v>
                </c:pt>
                <c:pt idx="75">
                  <c:v>-632.14621923612503</c:v>
                </c:pt>
                <c:pt idx="76">
                  <c:v>-660.84234757653826</c:v>
                </c:pt>
                <c:pt idx="77">
                  <c:v>-691.62303231198132</c:v>
                </c:pt>
                <c:pt idx="78">
                  <c:v>-730.94460145357141</c:v>
                </c:pt>
                <c:pt idx="79">
                  <c:v>-774.7557050665697</c:v>
                </c:pt>
                <c:pt idx="80">
                  <c:v>-820.45724857679909</c:v>
                </c:pt>
                <c:pt idx="81">
                  <c:v>-883.54708726933461</c:v>
                </c:pt>
                <c:pt idx="82">
                  <c:v>-954.81716008995693</c:v>
                </c:pt>
                <c:pt idx="83">
                  <c:v>-1015.6474064550123</c:v>
                </c:pt>
                <c:pt idx="84">
                  <c:v>-1069.1529731911103</c:v>
                </c:pt>
                <c:pt idx="85">
                  <c:v>-1122.6216570941647</c:v>
                </c:pt>
                <c:pt idx="86">
                  <c:v>-1168.6512119760146</c:v>
                </c:pt>
                <c:pt idx="87">
                  <c:v>-1199.1875116304118</c:v>
                </c:pt>
                <c:pt idx="88">
                  <c:v>-1207.8063739169565</c:v>
                </c:pt>
                <c:pt idx="89">
                  <c:v>-1233.7916453143137</c:v>
                </c:pt>
                <c:pt idx="90">
                  <c:v>-1303.5882638719386</c:v>
                </c:pt>
                <c:pt idx="91">
                  <c:v>-1396.5949335439427</c:v>
                </c:pt>
                <c:pt idx="92">
                  <c:v>-1509.0152027315044</c:v>
                </c:pt>
                <c:pt idx="93">
                  <c:v>-1612.0791049810118</c:v>
                </c:pt>
                <c:pt idx="94">
                  <c:v>-1646.9235611996214</c:v>
                </c:pt>
                <c:pt idx="95">
                  <c:v>-1288.6906818286209</c:v>
                </c:pt>
                <c:pt idx="96">
                  <c:v>-965.28401259357759</c:v>
                </c:pt>
                <c:pt idx="97">
                  <c:v>-741.22704019774199</c:v>
                </c:pt>
                <c:pt idx="98">
                  <c:v>-612.14330297188144</c:v>
                </c:pt>
                <c:pt idx="99">
                  <c:v>-462.53487383260142</c:v>
                </c:pt>
                <c:pt idx="100">
                  <c:v>-233.44018805923892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885-42A7-82A8-0D30902A3647}"/>
            </c:ext>
          </c:extLst>
        </c:ser>
        <c:ser>
          <c:idx val="9"/>
          <c:order val="9"/>
          <c:tx>
            <c:v>zdravotná starostlivosť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'G24'!$K$4:$K$104</c:f>
              <c:numCache>
                <c:formatCode>#,##0</c:formatCode>
                <c:ptCount val="101"/>
                <c:pt idx="0">
                  <c:v>-541.63309781761961</c:v>
                </c:pt>
                <c:pt idx="1">
                  <c:v>-517.65453755401938</c:v>
                </c:pt>
                <c:pt idx="2">
                  <c:v>-484.41167861031289</c:v>
                </c:pt>
                <c:pt idx="3">
                  <c:v>-451.54290689742533</c:v>
                </c:pt>
                <c:pt idx="4">
                  <c:v>-423.09593632384468</c:v>
                </c:pt>
                <c:pt idx="5">
                  <c:v>-399.39694027506653</c:v>
                </c:pt>
                <c:pt idx="6">
                  <c:v>-379.21004156145932</c:v>
                </c:pt>
                <c:pt idx="7">
                  <c:v>-362.51262711769891</c:v>
                </c:pt>
                <c:pt idx="8">
                  <c:v>-350.72102495893756</c:v>
                </c:pt>
                <c:pt idx="9">
                  <c:v>-344.71088691806068</c:v>
                </c:pt>
                <c:pt idx="10">
                  <c:v>-345.1627778906992</c:v>
                </c:pt>
                <c:pt idx="11">
                  <c:v>-350.60269944821681</c:v>
                </c:pt>
                <c:pt idx="12">
                  <c:v>-359.70749260328859</c:v>
                </c:pt>
                <c:pt idx="13">
                  <c:v>-370.13247458073624</c:v>
                </c:pt>
                <c:pt idx="14">
                  <c:v>-378.85261008687519</c:v>
                </c:pt>
                <c:pt idx="15">
                  <c:v>-384.27685966709919</c:v>
                </c:pt>
                <c:pt idx="16">
                  <c:v>-385.00098378559886</c:v>
                </c:pt>
                <c:pt idx="17">
                  <c:v>-380.3220881750326</c:v>
                </c:pt>
                <c:pt idx="18">
                  <c:v>-370.20406955026533</c:v>
                </c:pt>
                <c:pt idx="19">
                  <c:v>-357.17637142947348</c:v>
                </c:pt>
                <c:pt idx="20">
                  <c:v>-344.75029041012669</c:v>
                </c:pt>
                <c:pt idx="21">
                  <c:v>-335.247896686378</c:v>
                </c:pt>
                <c:pt idx="22">
                  <c:v>-331.34827412336256</c:v>
                </c:pt>
                <c:pt idx="23">
                  <c:v>-332.0130109723184</c:v>
                </c:pt>
                <c:pt idx="24">
                  <c:v>-335.76646186114465</c:v>
                </c:pt>
                <c:pt idx="25">
                  <c:v>-343.11875693734959</c:v>
                </c:pt>
                <c:pt idx="26">
                  <c:v>-352.44946891629036</c:v>
                </c:pt>
                <c:pt idx="27">
                  <c:v>-363.92383293903299</c:v>
                </c:pt>
                <c:pt idx="28">
                  <c:v>-375.32049794710048</c:v>
                </c:pt>
                <c:pt idx="29">
                  <c:v>-384.95966951911538</c:v>
                </c:pt>
                <c:pt idx="30">
                  <c:v>-395.11004567212751</c:v>
                </c:pt>
                <c:pt idx="31">
                  <c:v>-404.53861863427437</c:v>
                </c:pt>
                <c:pt idx="32">
                  <c:v>-412.58489297683593</c:v>
                </c:pt>
                <c:pt idx="33">
                  <c:v>-421.4977660453016</c:v>
                </c:pt>
                <c:pt idx="34">
                  <c:v>-429.26978127549739</c:v>
                </c:pt>
                <c:pt idx="35">
                  <c:v>-437.18697415498025</c:v>
                </c:pt>
                <c:pt idx="36">
                  <c:v>-444.52685849054046</c:v>
                </c:pt>
                <c:pt idx="37">
                  <c:v>-452.35981641302692</c:v>
                </c:pt>
                <c:pt idx="38">
                  <c:v>-460.61202467592108</c:v>
                </c:pt>
                <c:pt idx="39">
                  <c:v>-468.63527072935125</c:v>
                </c:pt>
                <c:pt idx="40">
                  <c:v>-476.68400728194314</c:v>
                </c:pt>
                <c:pt idx="41">
                  <c:v>-486.69654103287814</c:v>
                </c:pt>
                <c:pt idx="42">
                  <c:v>-496.92464749503375</c:v>
                </c:pt>
                <c:pt idx="43">
                  <c:v>-510.36831033178134</c:v>
                </c:pt>
                <c:pt idx="44">
                  <c:v>-526.26782174363041</c:v>
                </c:pt>
                <c:pt idx="45">
                  <c:v>-546.07815923402029</c:v>
                </c:pt>
                <c:pt idx="46">
                  <c:v>-570.43392827803257</c:v>
                </c:pt>
                <c:pt idx="47">
                  <c:v>-599.55948996354994</c:v>
                </c:pt>
                <c:pt idx="48">
                  <c:v>-631.42722205313203</c:v>
                </c:pt>
                <c:pt idx="49">
                  <c:v>-667.29583276122207</c:v>
                </c:pt>
                <c:pt idx="50">
                  <c:v>-705.80194935598252</c:v>
                </c:pt>
                <c:pt idx="51">
                  <c:v>-747.71572153846705</c:v>
                </c:pt>
                <c:pt idx="52">
                  <c:v>-793.49182238627111</c:v>
                </c:pt>
                <c:pt idx="53">
                  <c:v>-842.84819388927167</c:v>
                </c:pt>
                <c:pt idx="54">
                  <c:v>-895.6377851752485</c:v>
                </c:pt>
                <c:pt idx="55">
                  <c:v>-950.67121163849913</c:v>
                </c:pt>
                <c:pt idx="56">
                  <c:v>-1007.6914634672411</c:v>
                </c:pt>
                <c:pt idx="57">
                  <c:v>-1066.8673251366463</c:v>
                </c:pt>
                <c:pt idx="58">
                  <c:v>-1129.3685263162381</c:v>
                </c:pt>
                <c:pt idx="59">
                  <c:v>-1195.6734466231403</c:v>
                </c:pt>
                <c:pt idx="60">
                  <c:v>-1264.7728245038468</c:v>
                </c:pt>
                <c:pt idx="61">
                  <c:v>-1335.1366833479144</c:v>
                </c:pt>
                <c:pt idx="62">
                  <c:v>-1407.4265092454234</c:v>
                </c:pt>
                <c:pt idx="63">
                  <c:v>-1478.9230573686746</c:v>
                </c:pt>
                <c:pt idx="64">
                  <c:v>-1545.2640104511006</c:v>
                </c:pt>
                <c:pt idx="65">
                  <c:v>-1605.2267901779642</c:v>
                </c:pt>
                <c:pt idx="66">
                  <c:v>-1657.5753226988006</c:v>
                </c:pt>
                <c:pt idx="67">
                  <c:v>-1708.0641586420916</c:v>
                </c:pt>
                <c:pt idx="68">
                  <c:v>-1758.2857871880985</c:v>
                </c:pt>
                <c:pt idx="69">
                  <c:v>-1808.0863820883694</c:v>
                </c:pt>
                <c:pt idx="70">
                  <c:v>-1856.4649718487592</c:v>
                </c:pt>
                <c:pt idx="71">
                  <c:v>-1902.9091728769858</c:v>
                </c:pt>
                <c:pt idx="72">
                  <c:v>-1944.3494550197561</c:v>
                </c:pt>
                <c:pt idx="73">
                  <c:v>-1978.1145336762027</c:v>
                </c:pt>
                <c:pt idx="74">
                  <c:v>-2005.8118051104652</c:v>
                </c:pt>
                <c:pt idx="75">
                  <c:v>-2025.8711881807071</c:v>
                </c:pt>
                <c:pt idx="76">
                  <c:v>-2041.3489221940652</c:v>
                </c:pt>
                <c:pt idx="77">
                  <c:v>-2051.5159571152544</c:v>
                </c:pt>
                <c:pt idx="78">
                  <c:v>-2057.6970491389716</c:v>
                </c:pt>
                <c:pt idx="79">
                  <c:v>-2061.1980761833415</c:v>
                </c:pt>
                <c:pt idx="80">
                  <c:v>-2058.4218696840603</c:v>
                </c:pt>
                <c:pt idx="81">
                  <c:v>-2052.6568002790291</c:v>
                </c:pt>
                <c:pt idx="82">
                  <c:v>-2043.2103855779887</c:v>
                </c:pt>
                <c:pt idx="83">
                  <c:v>-2028.8987942195545</c:v>
                </c:pt>
                <c:pt idx="84">
                  <c:v>-2018.6890460983807</c:v>
                </c:pt>
                <c:pt idx="85">
                  <c:v>-2014.063036228325</c:v>
                </c:pt>
                <c:pt idx="86">
                  <c:v>-2021.3814668448197</c:v>
                </c:pt>
                <c:pt idx="87">
                  <c:v>-2047.5108557629726</c:v>
                </c:pt>
                <c:pt idx="88">
                  <c:v>-2094.5709243515826</c:v>
                </c:pt>
                <c:pt idx="89">
                  <c:v>-2152.8857076580694</c:v>
                </c:pt>
                <c:pt idx="90">
                  <c:v>-2204.0707149063119</c:v>
                </c:pt>
                <c:pt idx="91">
                  <c:v>-2222.3040974907135</c:v>
                </c:pt>
                <c:pt idx="92">
                  <c:v>-2174.4387229184686</c:v>
                </c:pt>
                <c:pt idx="93">
                  <c:v>-2060.7139714668028</c:v>
                </c:pt>
                <c:pt idx="94">
                  <c:v>-1896.6002569365946</c:v>
                </c:pt>
                <c:pt idx="95">
                  <c:v>-1724.6408224315578</c:v>
                </c:pt>
                <c:pt idx="96">
                  <c:v>-1557.4119818899267</c:v>
                </c:pt>
                <c:pt idx="97">
                  <c:v>-1380.460339904784</c:v>
                </c:pt>
                <c:pt idx="98">
                  <c:v>-1176.3544911571103</c:v>
                </c:pt>
                <c:pt idx="99">
                  <c:v>-991.84185976485321</c:v>
                </c:pt>
                <c:pt idx="100">
                  <c:v>-622.96237237734613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885-42A7-82A8-0D30902A3647}"/>
            </c:ext>
          </c:extLst>
        </c:ser>
        <c:ser>
          <c:idx val="10"/>
          <c:order val="10"/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'G24'!$L$4:$L$104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-0.28725956545784459</c:v>
                </c:pt>
                <c:pt idx="20">
                  <c:v>-1.71047504593391</c:v>
                </c:pt>
                <c:pt idx="21">
                  <c:v>-4.7300820349513417</c:v>
                </c:pt>
                <c:pt idx="22">
                  <c:v>-9.8362960194251503</c:v>
                </c:pt>
                <c:pt idx="23">
                  <c:v>-17.62456065096945</c:v>
                </c:pt>
                <c:pt idx="24">
                  <c:v>-28.776302118166551</c:v>
                </c:pt>
                <c:pt idx="25">
                  <c:v>-44.131013658716704</c:v>
                </c:pt>
                <c:pt idx="26">
                  <c:v>-63.933333758108851</c:v>
                </c:pt>
                <c:pt idx="27">
                  <c:v>-87.078670002714773</c:v>
                </c:pt>
                <c:pt idx="28">
                  <c:v>-112.04592900391845</c:v>
                </c:pt>
                <c:pt idx="29">
                  <c:v>-130.12661050021111</c:v>
                </c:pt>
                <c:pt idx="30">
                  <c:v>-137.56097017831854</c:v>
                </c:pt>
                <c:pt idx="31">
                  <c:v>-138.22125261266726</c:v>
                </c:pt>
                <c:pt idx="32">
                  <c:v>-132.87767330716341</c:v>
                </c:pt>
                <c:pt idx="33">
                  <c:v>-121.92051448035659</c:v>
                </c:pt>
                <c:pt idx="34">
                  <c:v>-110.37614577149799</c:v>
                </c:pt>
                <c:pt idx="35">
                  <c:v>-96.119515641708674</c:v>
                </c:pt>
                <c:pt idx="36">
                  <c:v>-81.229516728536922</c:v>
                </c:pt>
                <c:pt idx="37">
                  <c:v>-65.481314596900816</c:v>
                </c:pt>
                <c:pt idx="38">
                  <c:v>-50.499107080912943</c:v>
                </c:pt>
                <c:pt idx="39">
                  <c:v>-37.78577121223028</c:v>
                </c:pt>
                <c:pt idx="40">
                  <c:v>-27.657004169447571</c:v>
                </c:pt>
                <c:pt idx="41">
                  <c:v>-19.751592267035637</c:v>
                </c:pt>
                <c:pt idx="42">
                  <c:v>-13.701765891477882</c:v>
                </c:pt>
                <c:pt idx="43">
                  <c:v>-9.1983980451256375</c:v>
                </c:pt>
                <c:pt idx="44">
                  <c:v>-6.2147653711569646</c:v>
                </c:pt>
                <c:pt idx="45">
                  <c:v>-4.1390924077892883</c:v>
                </c:pt>
                <c:pt idx="46">
                  <c:v>-2.8700065476553163</c:v>
                </c:pt>
                <c:pt idx="47">
                  <c:v>-2.0931037503102927</c:v>
                </c:pt>
                <c:pt idx="48">
                  <c:v>-1.6500798048691727</c:v>
                </c:pt>
                <c:pt idx="49">
                  <c:v>-1.3891747280986615</c:v>
                </c:pt>
                <c:pt idx="50">
                  <c:v>-1.2127809812160455</c:v>
                </c:pt>
                <c:pt idx="51">
                  <c:v>-1.0305363992953809</c:v>
                </c:pt>
                <c:pt idx="52">
                  <c:v>-0.89532900730782938</c:v>
                </c:pt>
                <c:pt idx="53">
                  <c:v>-0.83397097950207733</c:v>
                </c:pt>
                <c:pt idx="54">
                  <c:v>-0.77653687210457423</c:v>
                </c:pt>
                <c:pt idx="55">
                  <c:v>-0.72320358662052997</c:v>
                </c:pt>
                <c:pt idx="56">
                  <c:v>-0.65560460774163098</c:v>
                </c:pt>
                <c:pt idx="57">
                  <c:v>-0.60155812379333151</c:v>
                </c:pt>
                <c:pt idx="58">
                  <c:v>-0.53595285815843341</c:v>
                </c:pt>
                <c:pt idx="59">
                  <c:v>-0.43963381809967561</c:v>
                </c:pt>
                <c:pt idx="60">
                  <c:v>-0.31398142123950645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885-42A7-82A8-0D30902A3647}"/>
            </c:ext>
          </c:extLst>
        </c:ser>
        <c:ser>
          <c:idx val="11"/>
          <c:order val="11"/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'G24'!$M$4:$M$104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-1.3158199957383376</c:v>
                </c:pt>
                <c:pt idx="18">
                  <c:v>-3.5997861538550557</c:v>
                </c:pt>
                <c:pt idx="19">
                  <c:v>-6.9893572739082837</c:v>
                </c:pt>
                <c:pt idx="20">
                  <c:v>-11.449054646448156</c:v>
                </c:pt>
                <c:pt idx="21">
                  <c:v>-16.685128727600148</c:v>
                </c:pt>
                <c:pt idx="22">
                  <c:v>-22.326182897774615</c:v>
                </c:pt>
                <c:pt idx="23">
                  <c:v>-28.031551690942411</c:v>
                </c:pt>
                <c:pt idx="24">
                  <c:v>-33.652193382069413</c:v>
                </c:pt>
                <c:pt idx="25">
                  <c:v>-39.103440115695697</c:v>
                </c:pt>
                <c:pt idx="26">
                  <c:v>-44.099769166756722</c:v>
                </c:pt>
                <c:pt idx="27">
                  <c:v>-48.618093851068252</c:v>
                </c:pt>
                <c:pt idx="28">
                  <c:v>-52.418541218123679</c:v>
                </c:pt>
                <c:pt idx="29">
                  <c:v>-55.5766300049685</c:v>
                </c:pt>
                <c:pt idx="30">
                  <c:v>-57.868502616609717</c:v>
                </c:pt>
                <c:pt idx="31">
                  <c:v>-59.243957293669915</c:v>
                </c:pt>
                <c:pt idx="32">
                  <c:v>-60.365609403172414</c:v>
                </c:pt>
                <c:pt idx="33">
                  <c:v>-61.376968865864171</c:v>
                </c:pt>
                <c:pt idx="34">
                  <c:v>-62.574668259978459</c:v>
                </c:pt>
                <c:pt idx="35">
                  <c:v>-64.269344852010164</c:v>
                </c:pt>
                <c:pt idx="36">
                  <c:v>-66.166124106114694</c:v>
                </c:pt>
                <c:pt idx="37">
                  <c:v>-68.370619332373536</c:v>
                </c:pt>
                <c:pt idx="38">
                  <c:v>-70.742481679197269</c:v>
                </c:pt>
                <c:pt idx="39">
                  <c:v>-73.290634719342975</c:v>
                </c:pt>
                <c:pt idx="40">
                  <c:v>-75.819614646968361</c:v>
                </c:pt>
                <c:pt idx="41">
                  <c:v>-78.22839690815853</c:v>
                </c:pt>
                <c:pt idx="42">
                  <c:v>-80.641408611835658</c:v>
                </c:pt>
                <c:pt idx="43">
                  <c:v>-83.213286193043459</c:v>
                </c:pt>
                <c:pt idx="44">
                  <c:v>-85.689834785452874</c:v>
                </c:pt>
                <c:pt idx="45">
                  <c:v>-88.380549075223868</c:v>
                </c:pt>
                <c:pt idx="46">
                  <c:v>-91.412019532520333</c:v>
                </c:pt>
                <c:pt idx="47">
                  <c:v>-95.1421857350294</c:v>
                </c:pt>
                <c:pt idx="48">
                  <c:v>-99.594247258423067</c:v>
                </c:pt>
                <c:pt idx="49">
                  <c:v>-104.73132846545413</c:v>
                </c:pt>
                <c:pt idx="50">
                  <c:v>-110.20102600405102</c:v>
                </c:pt>
                <c:pt idx="51">
                  <c:v>-115.97043549693575</c:v>
                </c:pt>
                <c:pt idx="52">
                  <c:v>-122.01922299208836</c:v>
                </c:pt>
                <c:pt idx="53">
                  <c:v>-128.20797249889594</c:v>
                </c:pt>
                <c:pt idx="54">
                  <c:v>-134.10028622512516</c:v>
                </c:pt>
                <c:pt idx="55">
                  <c:v>-139.04456018060392</c:v>
                </c:pt>
                <c:pt idx="56">
                  <c:v>-141.90409405632246</c:v>
                </c:pt>
                <c:pt idx="57">
                  <c:v>-141.36535190584829</c:v>
                </c:pt>
                <c:pt idx="58">
                  <c:v>-135.74989105605587</c:v>
                </c:pt>
                <c:pt idx="59">
                  <c:v>-124.49219618038654</c:v>
                </c:pt>
                <c:pt idx="60">
                  <c:v>-107.90883126136278</c:v>
                </c:pt>
                <c:pt idx="61">
                  <c:v>-87.802095848848396</c:v>
                </c:pt>
                <c:pt idx="62">
                  <c:v>-66.882213841797878</c:v>
                </c:pt>
                <c:pt idx="63">
                  <c:v>-47.972040999946046</c:v>
                </c:pt>
                <c:pt idx="64">
                  <c:v>-32.968402738887256</c:v>
                </c:pt>
                <c:pt idx="65">
                  <c:v>-21.801680191663593</c:v>
                </c:pt>
                <c:pt idx="66">
                  <c:v>-14.020602082207555</c:v>
                </c:pt>
                <c:pt idx="67">
                  <c:v>-9.0130862621430285</c:v>
                </c:pt>
                <c:pt idx="68">
                  <c:v>-5.8741872854272232</c:v>
                </c:pt>
                <c:pt idx="69">
                  <c:v>-4.1193308096425776</c:v>
                </c:pt>
                <c:pt idx="70">
                  <c:v>-3.1842001377720428</c:v>
                </c:pt>
                <c:pt idx="71">
                  <c:v>-2.7032779934008846</c:v>
                </c:pt>
                <c:pt idx="72">
                  <c:v>-2.4317934676682147</c:v>
                </c:pt>
                <c:pt idx="73">
                  <c:v>-2.243896445756191</c:v>
                </c:pt>
                <c:pt idx="74">
                  <c:v>-2.0774460896455023</c:v>
                </c:pt>
                <c:pt idx="75">
                  <c:v>-1.9044208526979711</c:v>
                </c:pt>
                <c:pt idx="76">
                  <c:v>-1.7351483316797411</c:v>
                </c:pt>
                <c:pt idx="77">
                  <c:v>-1.5325787673728748</c:v>
                </c:pt>
                <c:pt idx="78">
                  <c:v>-1.3132128017783422</c:v>
                </c:pt>
                <c:pt idx="79">
                  <c:v>-1.0818060615054779</c:v>
                </c:pt>
                <c:pt idx="80">
                  <c:v>-0.85729700815680532</c:v>
                </c:pt>
                <c:pt idx="81">
                  <c:v>-0.4756811109998958</c:v>
                </c:pt>
                <c:pt idx="82">
                  <c:v>-0.35220728669566376</c:v>
                </c:pt>
                <c:pt idx="83">
                  <c:v>-0.26186414738066627</c:v>
                </c:pt>
                <c:pt idx="84">
                  <c:v>-0.19730139122240828</c:v>
                </c:pt>
                <c:pt idx="85">
                  <c:v>-0.14371596908605902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885-42A7-82A8-0D30902A3647}"/>
            </c:ext>
          </c:extLst>
        </c:ser>
        <c:ser>
          <c:idx val="12"/>
          <c:order val="12"/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'G24'!$N$4:$N$104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-0.94275726773129676</c:v>
                </c:pt>
                <c:pt idx="21">
                  <c:v>-4.7778910087610171</c:v>
                </c:pt>
                <c:pt idx="22">
                  <c:v>-11.681445956128435</c:v>
                </c:pt>
                <c:pt idx="23">
                  <c:v>-20.322623864225797</c:v>
                </c:pt>
                <c:pt idx="24">
                  <c:v>-28.698597628737328</c:v>
                </c:pt>
                <c:pt idx="25">
                  <c:v>-35.514368531030513</c:v>
                </c:pt>
                <c:pt idx="26">
                  <c:v>-41.545203321365513</c:v>
                </c:pt>
                <c:pt idx="27">
                  <c:v>-47.489114372458815</c:v>
                </c:pt>
                <c:pt idx="28">
                  <c:v>-52.643861289604153</c:v>
                </c:pt>
                <c:pt idx="29">
                  <c:v>-55.917045429098572</c:v>
                </c:pt>
                <c:pt idx="30">
                  <c:v>-57.274030477914138</c:v>
                </c:pt>
                <c:pt idx="31">
                  <c:v>-57.803982612581784</c:v>
                </c:pt>
                <c:pt idx="32">
                  <c:v>-57.395288457101216</c:v>
                </c:pt>
                <c:pt idx="33">
                  <c:v>-56.894621774942124</c:v>
                </c:pt>
                <c:pt idx="34">
                  <c:v>-56.988731159661661</c:v>
                </c:pt>
                <c:pt idx="35">
                  <c:v>-56.130951001366768</c:v>
                </c:pt>
                <c:pt idx="36">
                  <c:v>-55.519229605593758</c:v>
                </c:pt>
                <c:pt idx="37">
                  <c:v>-55.199065391836591</c:v>
                </c:pt>
                <c:pt idx="38">
                  <c:v>-54.329028029238664</c:v>
                </c:pt>
                <c:pt idx="39">
                  <c:v>-54.158531721493524</c:v>
                </c:pt>
                <c:pt idx="40">
                  <c:v>-54.179660690118894</c:v>
                </c:pt>
                <c:pt idx="41">
                  <c:v>-53.448424967361667</c:v>
                </c:pt>
                <c:pt idx="42">
                  <c:v>-52.419320849419449</c:v>
                </c:pt>
                <c:pt idx="43">
                  <c:v>-51.653176764553066</c:v>
                </c:pt>
                <c:pt idx="44">
                  <c:v>-50.952573673748589</c:v>
                </c:pt>
                <c:pt idx="45">
                  <c:v>-49.752381054985278</c:v>
                </c:pt>
                <c:pt idx="46">
                  <c:v>-48.220845499854669</c:v>
                </c:pt>
                <c:pt idx="47">
                  <c:v>-47.306944227402184</c:v>
                </c:pt>
                <c:pt idx="48">
                  <c:v>-46.90759329110444</c:v>
                </c:pt>
                <c:pt idx="49">
                  <c:v>-47.349161688217556</c:v>
                </c:pt>
                <c:pt idx="50">
                  <c:v>-47.871707873119547</c:v>
                </c:pt>
                <c:pt idx="51">
                  <c:v>-47.824869025131449</c:v>
                </c:pt>
                <c:pt idx="52">
                  <c:v>-48.266121405037637</c:v>
                </c:pt>
                <c:pt idx="53">
                  <c:v>-48.270527203221889</c:v>
                </c:pt>
                <c:pt idx="54">
                  <c:v>-48.222230231417363</c:v>
                </c:pt>
                <c:pt idx="55">
                  <c:v>-48.960034975779102</c:v>
                </c:pt>
                <c:pt idx="56">
                  <c:v>-50.754088461045463</c:v>
                </c:pt>
                <c:pt idx="57">
                  <c:v>-53.475663103956371</c:v>
                </c:pt>
                <c:pt idx="58">
                  <c:v>-54.917054223458976</c:v>
                </c:pt>
                <c:pt idx="59">
                  <c:v>-52.219249112176527</c:v>
                </c:pt>
                <c:pt idx="60">
                  <c:v>-45.892266485522228</c:v>
                </c:pt>
                <c:pt idx="61">
                  <c:v>-34.583250446757312</c:v>
                </c:pt>
                <c:pt idx="62">
                  <c:v>-19.622449719546225</c:v>
                </c:pt>
                <c:pt idx="63">
                  <c:v>-7.2503227364350122</c:v>
                </c:pt>
                <c:pt idx="64">
                  <c:v>-1.0374103165050939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885-42A7-82A8-0D30902A3647}"/>
            </c:ext>
          </c:extLst>
        </c:ser>
        <c:ser>
          <c:idx val="13"/>
          <c:order val="13"/>
          <c:tx>
            <c:v>výdavky na vzdelávanie</c:v>
          </c:tx>
          <c:spPr>
            <a:ln w="158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'G24'!$O$4:$O$104</c:f>
              <c:numCache>
                <c:formatCode>#,##0</c:formatCode>
                <c:ptCount val="101"/>
                <c:pt idx="0">
                  <c:v>0</c:v>
                </c:pt>
                <c:pt idx="1">
                  <c:v>-138.04325393011214</c:v>
                </c:pt>
                <c:pt idx="2">
                  <c:v>-599.21265708411966</c:v>
                </c:pt>
                <c:pt idx="3">
                  <c:v>-1245.4647744437973</c:v>
                </c:pt>
                <c:pt idx="4">
                  <c:v>-1765.9009485509898</c:v>
                </c:pt>
                <c:pt idx="5">
                  <c:v>-2214.1083545702268</c:v>
                </c:pt>
                <c:pt idx="6">
                  <c:v>-2685.1041600286462</c:v>
                </c:pt>
                <c:pt idx="7">
                  <c:v>-3047.4831438451038</c:v>
                </c:pt>
                <c:pt idx="8">
                  <c:v>-3169.9689185975794</c:v>
                </c:pt>
                <c:pt idx="9">
                  <c:v>-3097.9597556880271</c:v>
                </c:pt>
                <c:pt idx="10">
                  <c:v>-2924.7056490373284</c:v>
                </c:pt>
                <c:pt idx="11">
                  <c:v>-2791.1108286355443</c:v>
                </c:pt>
                <c:pt idx="12">
                  <c:v>-2733.6935342005609</c:v>
                </c:pt>
                <c:pt idx="13">
                  <c:v>-2737.8852695481951</c:v>
                </c:pt>
                <c:pt idx="14">
                  <c:v>-2791.0064391063374</c:v>
                </c:pt>
                <c:pt idx="15">
                  <c:v>-2862.9832680666195</c:v>
                </c:pt>
                <c:pt idx="16">
                  <c:v>-2850.0086078971299</c:v>
                </c:pt>
                <c:pt idx="17">
                  <c:v>-2747.4651686992511</c:v>
                </c:pt>
                <c:pt idx="18">
                  <c:v>-2538.1755414474042</c:v>
                </c:pt>
                <c:pt idx="19">
                  <c:v>-2167.1411981319993</c:v>
                </c:pt>
                <c:pt idx="20">
                  <c:v>-1794.0731221390449</c:v>
                </c:pt>
                <c:pt idx="21">
                  <c:v>-1525.9253949508568</c:v>
                </c:pt>
                <c:pt idx="22">
                  <c:v>-1318.2072865274513</c:v>
                </c:pt>
                <c:pt idx="23">
                  <c:v>-1097.6116592312032</c:v>
                </c:pt>
                <c:pt idx="24">
                  <c:v>-814.76639439579276</c:v>
                </c:pt>
                <c:pt idx="25">
                  <c:v>-551.24313701308256</c:v>
                </c:pt>
                <c:pt idx="26">
                  <c:v>-371.16499270059649</c:v>
                </c:pt>
                <c:pt idx="27">
                  <c:v>-263.9422483158408</c:v>
                </c:pt>
                <c:pt idx="28">
                  <c:v>-202.51622865087785</c:v>
                </c:pt>
                <c:pt idx="29">
                  <c:v>-167.06880420387063</c:v>
                </c:pt>
                <c:pt idx="30">
                  <c:v>-145.61394878887683</c:v>
                </c:pt>
                <c:pt idx="31">
                  <c:v>-137.07135705396456</c:v>
                </c:pt>
                <c:pt idx="32">
                  <c:v>-135.71638925716812</c:v>
                </c:pt>
                <c:pt idx="33">
                  <c:v>-134.94032375055963</c:v>
                </c:pt>
                <c:pt idx="34">
                  <c:v>-131.65434653574241</c:v>
                </c:pt>
                <c:pt idx="35">
                  <c:v>-125.35956651937306</c:v>
                </c:pt>
                <c:pt idx="36">
                  <c:v>-122.92341069654664</c:v>
                </c:pt>
                <c:pt idx="37">
                  <c:v>-126.77395524300006</c:v>
                </c:pt>
                <c:pt idx="38">
                  <c:v>-134.60346961487448</c:v>
                </c:pt>
                <c:pt idx="39">
                  <c:v>-145.72875180834134</c:v>
                </c:pt>
                <c:pt idx="40">
                  <c:v>-157.73784732959345</c:v>
                </c:pt>
                <c:pt idx="41">
                  <c:v>-166.78830454985231</c:v>
                </c:pt>
                <c:pt idx="42">
                  <c:v>-169.03284156437499</c:v>
                </c:pt>
                <c:pt idx="43">
                  <c:v>-154.45474689475827</c:v>
                </c:pt>
                <c:pt idx="44">
                  <c:v>-113.41118831613304</c:v>
                </c:pt>
                <c:pt idx="45">
                  <c:v>-49.744508733078746</c:v>
                </c:pt>
                <c:pt idx="46">
                  <c:v>-10.991759916563277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885-42A7-82A8-0D30902A3647}"/>
            </c:ext>
          </c:extLst>
        </c:ser>
        <c:ser>
          <c:idx val="14"/>
          <c:order val="14"/>
          <c:spPr>
            <a:ln w="95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'G24'!$P$4:$P$104</c:f>
              <c:numCache>
                <c:formatCode>#,##0</c:formatCode>
                <c:ptCount val="101"/>
                <c:pt idx="0">
                  <c:v>-3682.9015038996486</c:v>
                </c:pt>
                <c:pt idx="1">
                  <c:v>-3682.9015038996486</c:v>
                </c:pt>
                <c:pt idx="2">
                  <c:v>-3682.901503899649</c:v>
                </c:pt>
                <c:pt idx="3">
                  <c:v>-3682.9015038996481</c:v>
                </c:pt>
                <c:pt idx="4">
                  <c:v>-3682.901503899649</c:v>
                </c:pt>
                <c:pt idx="5">
                  <c:v>-3682.9015038996486</c:v>
                </c:pt>
                <c:pt idx="6">
                  <c:v>-3682.9015038996486</c:v>
                </c:pt>
                <c:pt idx="7">
                  <c:v>-3682.9015038996495</c:v>
                </c:pt>
                <c:pt idx="8">
                  <c:v>-3682.901503899649</c:v>
                </c:pt>
                <c:pt idx="9">
                  <c:v>-3682.9015038996481</c:v>
                </c:pt>
                <c:pt idx="10">
                  <c:v>-3682.9015038996486</c:v>
                </c:pt>
                <c:pt idx="11">
                  <c:v>-3682.901503899649</c:v>
                </c:pt>
                <c:pt idx="12">
                  <c:v>-3682.901503899649</c:v>
                </c:pt>
                <c:pt idx="13">
                  <c:v>-3682.901503899649</c:v>
                </c:pt>
                <c:pt idx="14">
                  <c:v>-3682.9015038996486</c:v>
                </c:pt>
                <c:pt idx="15">
                  <c:v>-3682.901503899649</c:v>
                </c:pt>
                <c:pt idx="16">
                  <c:v>-3682.901503899649</c:v>
                </c:pt>
                <c:pt idx="17">
                  <c:v>-3682.901503899649</c:v>
                </c:pt>
                <c:pt idx="18">
                  <c:v>-3682.9015038996481</c:v>
                </c:pt>
                <c:pt idx="19">
                  <c:v>-3682.901503899649</c:v>
                </c:pt>
                <c:pt idx="20">
                  <c:v>-3682.9015038996486</c:v>
                </c:pt>
                <c:pt idx="21">
                  <c:v>-3682.901503899649</c:v>
                </c:pt>
                <c:pt idx="22">
                  <c:v>-3682.9015038996486</c:v>
                </c:pt>
                <c:pt idx="23">
                  <c:v>-3682.9015038996495</c:v>
                </c:pt>
                <c:pt idx="24">
                  <c:v>-3682.9015038996495</c:v>
                </c:pt>
                <c:pt idx="25">
                  <c:v>-3682.901503899649</c:v>
                </c:pt>
                <c:pt idx="26">
                  <c:v>-3682.901503899649</c:v>
                </c:pt>
                <c:pt idx="27">
                  <c:v>-3682.901503899649</c:v>
                </c:pt>
                <c:pt idx="28">
                  <c:v>-3682.9015038996499</c:v>
                </c:pt>
                <c:pt idx="29">
                  <c:v>-3682.901503899649</c:v>
                </c:pt>
                <c:pt idx="30">
                  <c:v>-3682.901503899649</c:v>
                </c:pt>
                <c:pt idx="31">
                  <c:v>-3682.9015038996481</c:v>
                </c:pt>
                <c:pt idx="32">
                  <c:v>-3682.901503899649</c:v>
                </c:pt>
                <c:pt idx="33">
                  <c:v>-3682.9015038996486</c:v>
                </c:pt>
                <c:pt idx="34">
                  <c:v>-3682.901503899649</c:v>
                </c:pt>
                <c:pt idx="35">
                  <c:v>-3682.901503899649</c:v>
                </c:pt>
                <c:pt idx="36">
                  <c:v>-3682.9015038996495</c:v>
                </c:pt>
                <c:pt idx="37">
                  <c:v>-3682.901503899649</c:v>
                </c:pt>
                <c:pt idx="38">
                  <c:v>-3682.9015038996481</c:v>
                </c:pt>
                <c:pt idx="39">
                  <c:v>-3682.901503899649</c:v>
                </c:pt>
                <c:pt idx="40">
                  <c:v>-3682.9015038996481</c:v>
                </c:pt>
                <c:pt idx="41">
                  <c:v>-3682.9015038996486</c:v>
                </c:pt>
                <c:pt idx="42">
                  <c:v>-3682.9015038996486</c:v>
                </c:pt>
                <c:pt idx="43">
                  <c:v>-3682.9015038996486</c:v>
                </c:pt>
                <c:pt idx="44">
                  <c:v>-3682.901503899649</c:v>
                </c:pt>
                <c:pt idx="45">
                  <c:v>-3682.901503899649</c:v>
                </c:pt>
                <c:pt idx="46">
                  <c:v>-3682.9015038996481</c:v>
                </c:pt>
                <c:pt idx="47">
                  <c:v>-3682.901503899649</c:v>
                </c:pt>
                <c:pt idx="48">
                  <c:v>-3682.901503899649</c:v>
                </c:pt>
                <c:pt idx="49">
                  <c:v>-3682.901503899649</c:v>
                </c:pt>
                <c:pt idx="50">
                  <c:v>-3682.9015038996495</c:v>
                </c:pt>
                <c:pt idx="51">
                  <c:v>-3682.9015038996486</c:v>
                </c:pt>
                <c:pt idx="52">
                  <c:v>-3682.9015038996481</c:v>
                </c:pt>
                <c:pt idx="53">
                  <c:v>-3682.9015038996495</c:v>
                </c:pt>
                <c:pt idx="54">
                  <c:v>-3682.901503899649</c:v>
                </c:pt>
                <c:pt idx="55">
                  <c:v>-3682.9015038996481</c:v>
                </c:pt>
                <c:pt idx="56">
                  <c:v>-3682.901503899649</c:v>
                </c:pt>
                <c:pt idx="57">
                  <c:v>-3682.9015038996486</c:v>
                </c:pt>
                <c:pt idx="58">
                  <c:v>-3682.901503899649</c:v>
                </c:pt>
                <c:pt idx="59">
                  <c:v>-3682.9015038996481</c:v>
                </c:pt>
                <c:pt idx="60">
                  <c:v>-3682.9015038996486</c:v>
                </c:pt>
                <c:pt idx="61">
                  <c:v>-3682.9015038996486</c:v>
                </c:pt>
                <c:pt idx="62">
                  <c:v>-3682.901503899649</c:v>
                </c:pt>
                <c:pt idx="63">
                  <c:v>-3682.9015038996486</c:v>
                </c:pt>
                <c:pt idx="64">
                  <c:v>-3682.9015038996486</c:v>
                </c:pt>
                <c:pt idx="65">
                  <c:v>-3682.9015038996486</c:v>
                </c:pt>
                <c:pt idx="66">
                  <c:v>-3682.9015038996486</c:v>
                </c:pt>
                <c:pt idx="67">
                  <c:v>-3682.9015038996486</c:v>
                </c:pt>
                <c:pt idx="68">
                  <c:v>-3682.9015038996486</c:v>
                </c:pt>
                <c:pt idx="69">
                  <c:v>-3682.9015038996486</c:v>
                </c:pt>
                <c:pt idx="70">
                  <c:v>-3682.9015038996486</c:v>
                </c:pt>
                <c:pt idx="71">
                  <c:v>-3682.9015038996486</c:v>
                </c:pt>
                <c:pt idx="72">
                  <c:v>-3682.901503899649</c:v>
                </c:pt>
                <c:pt idx="73">
                  <c:v>-3682.901503899649</c:v>
                </c:pt>
                <c:pt idx="74">
                  <c:v>-3682.9015038996481</c:v>
                </c:pt>
                <c:pt idx="75">
                  <c:v>-3682.901503899649</c:v>
                </c:pt>
                <c:pt idx="76">
                  <c:v>-3682.9015038996486</c:v>
                </c:pt>
                <c:pt idx="77">
                  <c:v>-3682.901503899649</c:v>
                </c:pt>
                <c:pt idx="78">
                  <c:v>-3682.901503899649</c:v>
                </c:pt>
                <c:pt idx="79">
                  <c:v>-3682.9015038996486</c:v>
                </c:pt>
                <c:pt idx="80">
                  <c:v>-3682.901503899649</c:v>
                </c:pt>
                <c:pt idx="81">
                  <c:v>-3682.9015038996481</c:v>
                </c:pt>
                <c:pt idx="82">
                  <c:v>-3682.9015038996495</c:v>
                </c:pt>
                <c:pt idx="83">
                  <c:v>-3682.9015038996486</c:v>
                </c:pt>
                <c:pt idx="84">
                  <c:v>-3682.901503899649</c:v>
                </c:pt>
                <c:pt idx="85">
                  <c:v>-3682.9015038996486</c:v>
                </c:pt>
                <c:pt idx="86">
                  <c:v>-3682.9015038996481</c:v>
                </c:pt>
                <c:pt idx="87">
                  <c:v>-3682.901503899649</c:v>
                </c:pt>
                <c:pt idx="88">
                  <c:v>-3682.9015038996499</c:v>
                </c:pt>
                <c:pt idx="89">
                  <c:v>-3682.9015038996481</c:v>
                </c:pt>
                <c:pt idx="90">
                  <c:v>-3682.901503899649</c:v>
                </c:pt>
                <c:pt idx="91">
                  <c:v>-3682.9015038996486</c:v>
                </c:pt>
                <c:pt idx="92">
                  <c:v>-3682.9015038996486</c:v>
                </c:pt>
                <c:pt idx="93">
                  <c:v>-3682.9015038996481</c:v>
                </c:pt>
                <c:pt idx="94">
                  <c:v>-3682.9015038996486</c:v>
                </c:pt>
                <c:pt idx="95">
                  <c:v>-3682.9015038996486</c:v>
                </c:pt>
                <c:pt idx="96">
                  <c:v>-3682.9015038996495</c:v>
                </c:pt>
                <c:pt idx="97">
                  <c:v>-3682.9015038996486</c:v>
                </c:pt>
                <c:pt idx="98">
                  <c:v>-3682.9015038996486</c:v>
                </c:pt>
                <c:pt idx="99">
                  <c:v>-3935.2415712537054</c:v>
                </c:pt>
                <c:pt idx="100">
                  <c:v>-3591.7508209327661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885-42A7-82A8-0D30902A3647}"/>
            </c:ext>
          </c:extLst>
        </c:ser>
        <c:ser>
          <c:idx val="15"/>
          <c:order val="15"/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'G24'!$Q$4:$Q$104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0.67625769485719212</c:v>
                </c:pt>
                <c:pt idx="19">
                  <c:v>11.946058336627459</c:v>
                </c:pt>
                <c:pt idx="20">
                  <c:v>36.904420096746151</c:v>
                </c:pt>
                <c:pt idx="21">
                  <c:v>72.617856219721006</c:v>
                </c:pt>
                <c:pt idx="22">
                  <c:v>115.26168268346731</c:v>
                </c:pt>
                <c:pt idx="23">
                  <c:v>165.35460092145163</c:v>
                </c:pt>
                <c:pt idx="24">
                  <c:v>232.22950606997784</c:v>
                </c:pt>
                <c:pt idx="25">
                  <c:v>322.10574742870705</c:v>
                </c:pt>
                <c:pt idx="26">
                  <c:v>416.37188257961742</c:v>
                </c:pt>
                <c:pt idx="27">
                  <c:v>503.06710287572406</c:v>
                </c:pt>
                <c:pt idx="28">
                  <c:v>575.28430247985898</c:v>
                </c:pt>
                <c:pt idx="29">
                  <c:v>632.36629018741155</c:v>
                </c:pt>
                <c:pt idx="30">
                  <c:v>676.97287316568782</c:v>
                </c:pt>
                <c:pt idx="31">
                  <c:v>706.68534361414697</c:v>
                </c:pt>
                <c:pt idx="32">
                  <c:v>731.12273253721878</c:v>
                </c:pt>
                <c:pt idx="33">
                  <c:v>759.23377888653613</c:v>
                </c:pt>
                <c:pt idx="34">
                  <c:v>803.13975228417166</c:v>
                </c:pt>
                <c:pt idx="35">
                  <c:v>849.53139423309631</c:v>
                </c:pt>
                <c:pt idx="36">
                  <c:v>886.6987211510326</c:v>
                </c:pt>
                <c:pt idx="37">
                  <c:v>918.5306884641833</c:v>
                </c:pt>
                <c:pt idx="38">
                  <c:v>948.89672929558049</c:v>
                </c:pt>
                <c:pt idx="39">
                  <c:v>976.56855720430974</c:v>
                </c:pt>
                <c:pt idx="40">
                  <c:v>998.7669461530686</c:v>
                </c:pt>
                <c:pt idx="41">
                  <c:v>1015.2259982072128</c:v>
                </c:pt>
                <c:pt idx="42">
                  <c:v>1018.3605009108751</c:v>
                </c:pt>
                <c:pt idx="43">
                  <c:v>1002.958481340293</c:v>
                </c:pt>
                <c:pt idx="44">
                  <c:v>979.57194154177512</c:v>
                </c:pt>
                <c:pt idx="45">
                  <c:v>939.90691177809981</c:v>
                </c:pt>
                <c:pt idx="46">
                  <c:v>904.84958208024136</c:v>
                </c:pt>
                <c:pt idx="47">
                  <c:v>882.14555281324215</c:v>
                </c:pt>
                <c:pt idx="48">
                  <c:v>880.05404068147766</c:v>
                </c:pt>
                <c:pt idx="49">
                  <c:v>890.97815493149233</c:v>
                </c:pt>
                <c:pt idx="50">
                  <c:v>895.50454090180642</c:v>
                </c:pt>
                <c:pt idx="51">
                  <c:v>872.7760227524733</c:v>
                </c:pt>
                <c:pt idx="52">
                  <c:v>854.55683037082417</c:v>
                </c:pt>
                <c:pt idx="53">
                  <c:v>830.70612441979858</c:v>
                </c:pt>
                <c:pt idx="54">
                  <c:v>803.44483992172115</c:v>
                </c:pt>
                <c:pt idx="55">
                  <c:v>784.19722813296255</c:v>
                </c:pt>
                <c:pt idx="56">
                  <c:v>779.26761178209154</c:v>
                </c:pt>
                <c:pt idx="57">
                  <c:v>771.14521821607252</c:v>
                </c:pt>
                <c:pt idx="58">
                  <c:v>746.80461725898681</c:v>
                </c:pt>
                <c:pt idx="59">
                  <c:v>683.0445171712513</c:v>
                </c:pt>
                <c:pt idx="60">
                  <c:v>586.29031356708037</c:v>
                </c:pt>
                <c:pt idx="61">
                  <c:v>473.76085080549194</c:v>
                </c:pt>
                <c:pt idx="62">
                  <c:v>347.87837403201354</c:v>
                </c:pt>
                <c:pt idx="63">
                  <c:v>239.90666010694511</c:v>
                </c:pt>
                <c:pt idx="64">
                  <c:v>167.17935722138995</c:v>
                </c:pt>
                <c:pt idx="65">
                  <c:v>125.57368888272146</c:v>
                </c:pt>
                <c:pt idx="66">
                  <c:v>99.883892870681947</c:v>
                </c:pt>
                <c:pt idx="67">
                  <c:v>78.059724942952343</c:v>
                </c:pt>
                <c:pt idx="68">
                  <c:v>59.124684374701019</c:v>
                </c:pt>
                <c:pt idx="69">
                  <c:v>47.560067097664742</c:v>
                </c:pt>
                <c:pt idx="70">
                  <c:v>40.784527594026464</c:v>
                </c:pt>
                <c:pt idx="71">
                  <c:v>32.195238756201547</c:v>
                </c:pt>
                <c:pt idx="72">
                  <c:v>24.949830927372386</c:v>
                </c:pt>
                <c:pt idx="73">
                  <c:v>19.142062869661238</c:v>
                </c:pt>
                <c:pt idx="74">
                  <c:v>14.226370800051322</c:v>
                </c:pt>
                <c:pt idx="75">
                  <c:v>10.788177848990546</c:v>
                </c:pt>
                <c:pt idx="76">
                  <c:v>7.8913674688652993</c:v>
                </c:pt>
                <c:pt idx="77">
                  <c:v>5.915213871203445</c:v>
                </c:pt>
                <c:pt idx="78">
                  <c:v>4.2891099905318084</c:v>
                </c:pt>
                <c:pt idx="79">
                  <c:v>3.4212082358938276</c:v>
                </c:pt>
                <c:pt idx="80">
                  <c:v>3.2252428422506423</c:v>
                </c:pt>
                <c:pt idx="81">
                  <c:v>2.7623887925283168</c:v>
                </c:pt>
                <c:pt idx="82">
                  <c:v>1.9730235098139024</c:v>
                </c:pt>
                <c:pt idx="83">
                  <c:v>1.4360851515368525</c:v>
                </c:pt>
                <c:pt idx="84">
                  <c:v>0.97957207369919874</c:v>
                </c:pt>
                <c:pt idx="85">
                  <c:v>0.63190165427390921</c:v>
                </c:pt>
                <c:pt idx="86">
                  <c:v>0.4735893961868658</c:v>
                </c:pt>
                <c:pt idx="87">
                  <c:v>0.2901372888863778</c:v>
                </c:pt>
                <c:pt idx="88">
                  <c:v>0.19906490922630121</c:v>
                </c:pt>
                <c:pt idx="89">
                  <c:v>0.16404960006004227</c:v>
                </c:pt>
                <c:pt idx="90">
                  <c:v>0.14922756091716355</c:v>
                </c:pt>
                <c:pt idx="91">
                  <c:v>0.11876171395111595</c:v>
                </c:pt>
                <c:pt idx="92">
                  <c:v>9.894414577899581E-2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885-42A7-82A8-0D30902A3647}"/>
            </c:ext>
          </c:extLst>
        </c:ser>
        <c:ser>
          <c:idx val="16"/>
          <c:order val="16"/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'G24'!$R$4:$R$104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6.1773493902514396</c:v>
                </c:pt>
                <c:pt idx="19">
                  <c:v>22.39133442461841</c:v>
                </c:pt>
                <c:pt idx="20">
                  <c:v>50.509714731845179</c:v>
                </c:pt>
                <c:pt idx="21">
                  <c:v>89.531219702902916</c:v>
                </c:pt>
                <c:pt idx="22">
                  <c:v>140.07577931647623</c:v>
                </c:pt>
                <c:pt idx="23">
                  <c:v>202.19867797350429</c:v>
                </c:pt>
                <c:pt idx="24">
                  <c:v>275.05902079385078</c:v>
                </c:pt>
                <c:pt idx="25">
                  <c:v>356.24292386743952</c:v>
                </c:pt>
                <c:pt idx="26">
                  <c:v>440.43598719312718</c:v>
                </c:pt>
                <c:pt idx="27">
                  <c:v>521.5727019125668</c:v>
                </c:pt>
                <c:pt idx="28">
                  <c:v>597.65562322515746</c:v>
                </c:pt>
                <c:pt idx="29">
                  <c:v>662.00498852897772</c:v>
                </c:pt>
                <c:pt idx="30">
                  <c:v>716.41662350359786</c:v>
                </c:pt>
                <c:pt idx="31">
                  <c:v>765.40472131305717</c:v>
                </c:pt>
                <c:pt idx="32">
                  <c:v>807.74262116758825</c:v>
                </c:pt>
                <c:pt idx="33">
                  <c:v>849.22650133842524</c:v>
                </c:pt>
                <c:pt idx="34">
                  <c:v>887.61606475041356</c:v>
                </c:pt>
                <c:pt idx="35">
                  <c:v>925.94832219945761</c:v>
                </c:pt>
                <c:pt idx="36">
                  <c:v>966.77730028185147</c:v>
                </c:pt>
                <c:pt idx="37">
                  <c:v>1000.7256577931796</c:v>
                </c:pt>
                <c:pt idx="38">
                  <c:v>1031.0322547450371</c:v>
                </c:pt>
                <c:pt idx="39">
                  <c:v>1058.6191637680022</c:v>
                </c:pt>
                <c:pt idx="40">
                  <c:v>1074.5482568604964</c:v>
                </c:pt>
                <c:pt idx="41">
                  <c:v>1084.1782756301418</c:v>
                </c:pt>
                <c:pt idx="42">
                  <c:v>1082.4639865353824</c:v>
                </c:pt>
                <c:pt idx="43">
                  <c:v>1072.526920551991</c:v>
                </c:pt>
                <c:pt idx="44">
                  <c:v>1054.3884497319652</c:v>
                </c:pt>
                <c:pt idx="45">
                  <c:v>1030.6594162574802</c:v>
                </c:pt>
                <c:pt idx="46">
                  <c:v>1007.8523324393643</c:v>
                </c:pt>
                <c:pt idx="47">
                  <c:v>989.76486485214946</c:v>
                </c:pt>
                <c:pt idx="48">
                  <c:v>973.45021705006366</c:v>
                </c:pt>
                <c:pt idx="49">
                  <c:v>965.17239014685197</c:v>
                </c:pt>
                <c:pt idx="50">
                  <c:v>953.94036873943242</c:v>
                </c:pt>
                <c:pt idx="51">
                  <c:v>941.92452237753923</c:v>
                </c:pt>
                <c:pt idx="52">
                  <c:v>929.26621590693333</c:v>
                </c:pt>
                <c:pt idx="53">
                  <c:v>913.82766075784639</c:v>
                </c:pt>
                <c:pt idx="54">
                  <c:v>894.02948150116481</c:v>
                </c:pt>
                <c:pt idx="55">
                  <c:v>874.08926661653697</c:v>
                </c:pt>
                <c:pt idx="56">
                  <c:v>846.70442773415061</c:v>
                </c:pt>
                <c:pt idx="57">
                  <c:v>810.63230498043947</c:v>
                </c:pt>
                <c:pt idx="58">
                  <c:v>760.12837743714067</c:v>
                </c:pt>
                <c:pt idx="59">
                  <c:v>690.13901553775634</c:v>
                </c:pt>
                <c:pt idx="60">
                  <c:v>603.10464034615791</c:v>
                </c:pt>
                <c:pt idx="61">
                  <c:v>503.99466357133809</c:v>
                </c:pt>
                <c:pt idx="62">
                  <c:v>403.24972134943545</c:v>
                </c:pt>
                <c:pt idx="63">
                  <c:v>307.38673361635978</c:v>
                </c:pt>
                <c:pt idx="64">
                  <c:v>227.5218580004076</c:v>
                </c:pt>
                <c:pt idx="65">
                  <c:v>165.0367065145829</c:v>
                </c:pt>
                <c:pt idx="66">
                  <c:v>118.35182039063815</c:v>
                </c:pt>
                <c:pt idx="67">
                  <c:v>84.357024351713548</c:v>
                </c:pt>
                <c:pt idx="68">
                  <c:v>60.537709353451646</c:v>
                </c:pt>
                <c:pt idx="69">
                  <c:v>45.166037962220379</c:v>
                </c:pt>
                <c:pt idx="70">
                  <c:v>34.953284419128508</c:v>
                </c:pt>
                <c:pt idx="71">
                  <c:v>27.448283198950278</c:v>
                </c:pt>
                <c:pt idx="72">
                  <c:v>22.025537453929463</c:v>
                </c:pt>
                <c:pt idx="73">
                  <c:v>17.532692026266719</c:v>
                </c:pt>
                <c:pt idx="74">
                  <c:v>14.02724922593619</c:v>
                </c:pt>
                <c:pt idx="75">
                  <c:v>11.14934288220495</c:v>
                </c:pt>
                <c:pt idx="76">
                  <c:v>8.7147042576455931</c:v>
                </c:pt>
                <c:pt idx="77">
                  <c:v>6.7229667972454612</c:v>
                </c:pt>
                <c:pt idx="78">
                  <c:v>5.1733380859524694</c:v>
                </c:pt>
                <c:pt idx="79">
                  <c:v>4.039109033642351</c:v>
                </c:pt>
                <c:pt idx="80">
                  <c:v>3.2183107412771825</c:v>
                </c:pt>
                <c:pt idx="81">
                  <c:v>2.5765992318573114</c:v>
                </c:pt>
                <c:pt idx="82">
                  <c:v>1.7925802790398095</c:v>
                </c:pt>
                <c:pt idx="83">
                  <c:v>1.4006936216841128</c:v>
                </c:pt>
                <c:pt idx="84">
                  <c:v>1.0525745845628767</c:v>
                </c:pt>
                <c:pt idx="85">
                  <c:v>0.76812872828875944</c:v>
                </c:pt>
                <c:pt idx="86">
                  <c:v>0.55786437726137861</c:v>
                </c:pt>
                <c:pt idx="87">
                  <c:v>0.38407526724683894</c:v>
                </c:pt>
                <c:pt idx="88">
                  <c:v>0.26528389345562631</c:v>
                </c:pt>
                <c:pt idx="89">
                  <c:v>0.18547144752764003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885-42A7-82A8-0D30902A3647}"/>
            </c:ext>
          </c:extLst>
        </c:ser>
        <c:ser>
          <c:idx val="17"/>
          <c:order val="17"/>
          <c:tx>
            <c:v>DPH</c:v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'G24'!$S$4:$S$104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6.7842424474117831</c:v>
                </c:pt>
                <c:pt idx="17">
                  <c:v>34.898856539142606</c:v>
                </c:pt>
                <c:pt idx="18">
                  <c:v>73.027232793187068</c:v>
                </c:pt>
                <c:pt idx="19">
                  <c:v>126.97560798254032</c:v>
                </c:pt>
                <c:pt idx="20">
                  <c:v>196.36466201913137</c:v>
                </c:pt>
                <c:pt idx="21">
                  <c:v>277.70407772545775</c:v>
                </c:pt>
                <c:pt idx="22">
                  <c:v>361.07926022742492</c:v>
                </c:pt>
                <c:pt idx="23">
                  <c:v>448.7525294597587</c:v>
                </c:pt>
                <c:pt idx="24">
                  <c:v>541.09746976609517</c:v>
                </c:pt>
                <c:pt idx="25">
                  <c:v>636.82763029800981</c:v>
                </c:pt>
                <c:pt idx="26">
                  <c:v>735.11473072610056</c:v>
                </c:pt>
                <c:pt idx="27">
                  <c:v>829.11859009066598</c:v>
                </c:pt>
                <c:pt idx="28">
                  <c:v>928.21790411865607</c:v>
                </c:pt>
                <c:pt idx="29">
                  <c:v>1034.6076643601218</c:v>
                </c:pt>
                <c:pt idx="30">
                  <c:v>1138.5366380713406</c:v>
                </c:pt>
                <c:pt idx="31">
                  <c:v>1235.2873428958264</c:v>
                </c:pt>
                <c:pt idx="32">
                  <c:v>1326.3206517957613</c:v>
                </c:pt>
                <c:pt idx="33">
                  <c:v>1404.8086031226856</c:v>
                </c:pt>
                <c:pt idx="34">
                  <c:v>1474.3805270431483</c:v>
                </c:pt>
                <c:pt idx="35">
                  <c:v>1530.80473351518</c:v>
                </c:pt>
                <c:pt idx="36">
                  <c:v>1579.8696735345334</c:v>
                </c:pt>
                <c:pt idx="37">
                  <c:v>1628.8792049029937</c:v>
                </c:pt>
                <c:pt idx="38">
                  <c:v>1671.3491080655285</c:v>
                </c:pt>
                <c:pt idx="39">
                  <c:v>1717.1900888544305</c:v>
                </c:pt>
                <c:pt idx="40">
                  <c:v>1770.2815074514749</c:v>
                </c:pt>
                <c:pt idx="41">
                  <c:v>1820.1272468742038</c:v>
                </c:pt>
                <c:pt idx="42">
                  <c:v>1860.8055331366136</c:v>
                </c:pt>
                <c:pt idx="43">
                  <c:v>1880.2667335221709</c:v>
                </c:pt>
                <c:pt idx="44">
                  <c:v>1873.4501953962852</c:v>
                </c:pt>
                <c:pt idx="45">
                  <c:v>1848.6942900299937</c:v>
                </c:pt>
                <c:pt idx="46">
                  <c:v>1815.3242128847046</c:v>
                </c:pt>
                <c:pt idx="47">
                  <c:v>1772.9239707634022</c:v>
                </c:pt>
                <c:pt idx="48">
                  <c:v>1722.4463537939585</c:v>
                </c:pt>
                <c:pt idx="49">
                  <c:v>1668.0151368005863</c:v>
                </c:pt>
                <c:pt idx="50">
                  <c:v>1617.8803156032689</c:v>
                </c:pt>
                <c:pt idx="51">
                  <c:v>1551.3516311382014</c:v>
                </c:pt>
                <c:pt idx="52">
                  <c:v>1474.2257334611334</c:v>
                </c:pt>
                <c:pt idx="53">
                  <c:v>1399.5615510112857</c:v>
                </c:pt>
                <c:pt idx="54">
                  <c:v>1346.1771483368773</c:v>
                </c:pt>
                <c:pt idx="55">
                  <c:v>1308.251549660785</c:v>
                </c:pt>
                <c:pt idx="56">
                  <c:v>1283.4522554009291</c:v>
                </c:pt>
                <c:pt idx="57">
                  <c:v>1264.5881687238104</c:v>
                </c:pt>
                <c:pt idx="58">
                  <c:v>1257.3815328912822</c:v>
                </c:pt>
                <c:pt idx="59">
                  <c:v>1258.2111897113275</c:v>
                </c:pt>
                <c:pt idx="60">
                  <c:v>1260.7413816593064</c:v>
                </c:pt>
                <c:pt idx="61">
                  <c:v>1272.5036784513638</c:v>
                </c:pt>
                <c:pt idx="62">
                  <c:v>1292.6973546684585</c:v>
                </c:pt>
                <c:pt idx="63">
                  <c:v>1320.3104738858112</c:v>
                </c:pt>
                <c:pt idx="64">
                  <c:v>1358.1810926951966</c:v>
                </c:pt>
                <c:pt idx="65">
                  <c:v>1400.1277231922093</c:v>
                </c:pt>
                <c:pt idx="66">
                  <c:v>1438.6770631566085</c:v>
                </c:pt>
                <c:pt idx="67">
                  <c:v>1459.6404300921035</c:v>
                </c:pt>
                <c:pt idx="68">
                  <c:v>1450.1645574281763</c:v>
                </c:pt>
                <c:pt idx="69">
                  <c:v>1416.1001135647689</c:v>
                </c:pt>
                <c:pt idx="70">
                  <c:v>1356.1998054441121</c:v>
                </c:pt>
                <c:pt idx="71">
                  <c:v>1282.119299004635</c:v>
                </c:pt>
                <c:pt idx="72">
                  <c:v>1206.7577984084451</c:v>
                </c:pt>
                <c:pt idx="73">
                  <c:v>1136.3935546191603</c:v>
                </c:pt>
                <c:pt idx="74">
                  <c:v>1072.4755488607691</c:v>
                </c:pt>
                <c:pt idx="75">
                  <c:v>1019.5655535395441</c:v>
                </c:pt>
                <c:pt idx="76">
                  <c:v>976.55936114028452</c:v>
                </c:pt>
                <c:pt idx="77">
                  <c:v>939.55253887580716</c:v>
                </c:pt>
                <c:pt idx="78">
                  <c:v>903.70298857189402</c:v>
                </c:pt>
                <c:pt idx="79">
                  <c:v>859.09846008812372</c:v>
                </c:pt>
                <c:pt idx="80">
                  <c:v>805.80703196700028</c:v>
                </c:pt>
                <c:pt idx="81">
                  <c:v>745.48347633332833</c:v>
                </c:pt>
                <c:pt idx="82">
                  <c:v>680.47749282158168</c:v>
                </c:pt>
                <c:pt idx="83">
                  <c:v>610.32356471405546</c:v>
                </c:pt>
                <c:pt idx="84">
                  <c:v>540.649881506675</c:v>
                </c:pt>
                <c:pt idx="85">
                  <c:v>478.65622771393805</c:v>
                </c:pt>
                <c:pt idx="86">
                  <c:v>424.52053532309884</c:v>
                </c:pt>
                <c:pt idx="87">
                  <c:v>374.50213553925266</c:v>
                </c:pt>
                <c:pt idx="88">
                  <c:v>338.28068543651023</c:v>
                </c:pt>
                <c:pt idx="89">
                  <c:v>322.2095542648371</c:v>
                </c:pt>
                <c:pt idx="90">
                  <c:v>322.57200171794966</c:v>
                </c:pt>
                <c:pt idx="91">
                  <c:v>339.06706613895511</c:v>
                </c:pt>
                <c:pt idx="92">
                  <c:v>376.9054614646177</c:v>
                </c:pt>
                <c:pt idx="93">
                  <c:v>415.98314714491147</c:v>
                </c:pt>
                <c:pt idx="94">
                  <c:v>434.32175477108893</c:v>
                </c:pt>
                <c:pt idx="95">
                  <c:v>391.82410484765848</c:v>
                </c:pt>
                <c:pt idx="96">
                  <c:v>318.30353416413624</c:v>
                </c:pt>
                <c:pt idx="97">
                  <c:v>251.1372923817124</c:v>
                </c:pt>
                <c:pt idx="98">
                  <c:v>192.32732099967157</c:v>
                </c:pt>
                <c:pt idx="99">
                  <c:v>122.40177525476086</c:v>
                </c:pt>
                <c:pt idx="100">
                  <c:v>71.43794170905575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885-42A7-82A8-0D30902A3647}"/>
            </c:ext>
          </c:extLst>
        </c:ser>
        <c:ser>
          <c:idx val="18"/>
          <c:order val="18"/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'G24'!$T$4:$T$104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0.15930594753107374</c:v>
                </c:pt>
                <c:pt idx="17">
                  <c:v>4.3958486489548978</c:v>
                </c:pt>
                <c:pt idx="18">
                  <c:v>12.507064568616157</c:v>
                </c:pt>
                <c:pt idx="19">
                  <c:v>25.258403309272396</c:v>
                </c:pt>
                <c:pt idx="20">
                  <c:v>42.567076003227008</c:v>
                </c:pt>
                <c:pt idx="21">
                  <c:v>63.100088646003208</c:v>
                </c:pt>
                <c:pt idx="22">
                  <c:v>85.030037606117858</c:v>
                </c:pt>
                <c:pt idx="23">
                  <c:v>107.4621604595804</c:v>
                </c:pt>
                <c:pt idx="24">
                  <c:v>131.49408611223146</c:v>
                </c:pt>
                <c:pt idx="25">
                  <c:v>157.38088820467385</c:v>
                </c:pt>
                <c:pt idx="26">
                  <c:v>183.4884274944765</c:v>
                </c:pt>
                <c:pt idx="27">
                  <c:v>206.5736380904562</c:v>
                </c:pt>
                <c:pt idx="28">
                  <c:v>232.20690590028823</c:v>
                </c:pt>
                <c:pt idx="29">
                  <c:v>260.37154269192615</c:v>
                </c:pt>
                <c:pt idx="30">
                  <c:v>290.05865244394766</c:v>
                </c:pt>
                <c:pt idx="31">
                  <c:v>318.33273285229723</c:v>
                </c:pt>
                <c:pt idx="32">
                  <c:v>346.07398493095468</c:v>
                </c:pt>
                <c:pt idx="33">
                  <c:v>371.78913183081158</c:v>
                </c:pt>
                <c:pt idx="34">
                  <c:v>392.06103724676336</c:v>
                </c:pt>
                <c:pt idx="35">
                  <c:v>406.49946986245868</c:v>
                </c:pt>
                <c:pt idx="36">
                  <c:v>413.73348318752875</c:v>
                </c:pt>
                <c:pt idx="37">
                  <c:v>415.51496168950951</c:v>
                </c:pt>
                <c:pt idx="38">
                  <c:v>415.43499061475279</c:v>
                </c:pt>
                <c:pt idx="39">
                  <c:v>414.10669083495696</c:v>
                </c:pt>
                <c:pt idx="40">
                  <c:v>417.85717860824172</c:v>
                </c:pt>
                <c:pt idx="41">
                  <c:v>424.84458294116263</c:v>
                </c:pt>
                <c:pt idx="42">
                  <c:v>428.9919343373071</c:v>
                </c:pt>
                <c:pt idx="43">
                  <c:v>427.02201738096596</c:v>
                </c:pt>
                <c:pt idx="44">
                  <c:v>418.89657031665553</c:v>
                </c:pt>
                <c:pt idx="45">
                  <c:v>408.04474532143411</c:v>
                </c:pt>
                <c:pt idx="46">
                  <c:v>395.35895082848219</c:v>
                </c:pt>
                <c:pt idx="47">
                  <c:v>381.61887056757024</c:v>
                </c:pt>
                <c:pt idx="48">
                  <c:v>367.396918715558</c:v>
                </c:pt>
                <c:pt idx="49">
                  <c:v>355.65564371205511</c:v>
                </c:pt>
                <c:pt idx="50">
                  <c:v>342.57672235065223</c:v>
                </c:pt>
                <c:pt idx="51">
                  <c:v>325.86778630831509</c:v>
                </c:pt>
                <c:pt idx="52">
                  <c:v>302.54930425538419</c:v>
                </c:pt>
                <c:pt idx="53">
                  <c:v>283.05103615772458</c:v>
                </c:pt>
                <c:pt idx="54">
                  <c:v>271.34794731888945</c:v>
                </c:pt>
                <c:pt idx="55">
                  <c:v>262.89634997310162</c:v>
                </c:pt>
                <c:pt idx="56">
                  <c:v>254.78643388359507</c:v>
                </c:pt>
                <c:pt idx="57">
                  <c:v>247.4534783397591</c:v>
                </c:pt>
                <c:pt idx="58">
                  <c:v>240.05924007873648</c:v>
                </c:pt>
                <c:pt idx="59">
                  <c:v>232.89660084143594</c:v>
                </c:pt>
                <c:pt idx="60">
                  <c:v>224.4819598423351</c:v>
                </c:pt>
                <c:pt idx="61">
                  <c:v>216.01827510675622</c:v>
                </c:pt>
                <c:pt idx="62">
                  <c:v>209.85883070113832</c:v>
                </c:pt>
                <c:pt idx="63">
                  <c:v>206.18839911556154</c:v>
                </c:pt>
                <c:pt idx="64">
                  <c:v>205.38369575797</c:v>
                </c:pt>
                <c:pt idx="65">
                  <c:v>206.69275304922769</c:v>
                </c:pt>
                <c:pt idx="66">
                  <c:v>210.98903261019845</c:v>
                </c:pt>
                <c:pt idx="67">
                  <c:v>212.64322604314421</c:v>
                </c:pt>
                <c:pt idx="68">
                  <c:v>206.94803012707791</c:v>
                </c:pt>
                <c:pt idx="69">
                  <c:v>193.64431245248159</c:v>
                </c:pt>
                <c:pt idx="70">
                  <c:v>173.31938766022535</c:v>
                </c:pt>
                <c:pt idx="71">
                  <c:v>152.64612279250727</c:v>
                </c:pt>
                <c:pt idx="72">
                  <c:v>131.90130715641976</c:v>
                </c:pt>
                <c:pt idx="73">
                  <c:v>112.83301184801009</c:v>
                </c:pt>
                <c:pt idx="74">
                  <c:v>97.023716937800188</c:v>
                </c:pt>
                <c:pt idx="75">
                  <c:v>84.895580998124714</c:v>
                </c:pt>
                <c:pt idx="76">
                  <c:v>78.114250917871544</c:v>
                </c:pt>
                <c:pt idx="77">
                  <c:v>74.320694648037644</c:v>
                </c:pt>
                <c:pt idx="78">
                  <c:v>72.796977052177027</c:v>
                </c:pt>
                <c:pt idx="79">
                  <c:v>72.290755702196179</c:v>
                </c:pt>
                <c:pt idx="80">
                  <c:v>70.685968217166888</c:v>
                </c:pt>
                <c:pt idx="81">
                  <c:v>66.525471350689969</c:v>
                </c:pt>
                <c:pt idx="82">
                  <c:v>60.039931723372781</c:v>
                </c:pt>
                <c:pt idx="83">
                  <c:v>51.587778273941751</c:v>
                </c:pt>
                <c:pt idx="84">
                  <c:v>41.148832811805732</c:v>
                </c:pt>
                <c:pt idx="85">
                  <c:v>31.120496493819552</c:v>
                </c:pt>
                <c:pt idx="86">
                  <c:v>23.779779691330358</c:v>
                </c:pt>
                <c:pt idx="87">
                  <c:v>20.139573554902178</c:v>
                </c:pt>
                <c:pt idx="88">
                  <c:v>20.557777118442843</c:v>
                </c:pt>
                <c:pt idx="89">
                  <c:v>23.91805713818864</c:v>
                </c:pt>
                <c:pt idx="90">
                  <c:v>27.981010610965971</c:v>
                </c:pt>
                <c:pt idx="91">
                  <c:v>33.861857335799208</c:v>
                </c:pt>
                <c:pt idx="92">
                  <c:v>41.583893857834347</c:v>
                </c:pt>
                <c:pt idx="93">
                  <c:v>47.771737010317281</c:v>
                </c:pt>
                <c:pt idx="94">
                  <c:v>49.213543614333041</c:v>
                </c:pt>
                <c:pt idx="95">
                  <c:v>41.186467484562129</c:v>
                </c:pt>
                <c:pt idx="96">
                  <c:v>27.517757674175922</c:v>
                </c:pt>
                <c:pt idx="97">
                  <c:v>14.409274698577141</c:v>
                </c:pt>
                <c:pt idx="98">
                  <c:v>5.7461842103002665</c:v>
                </c:pt>
                <c:pt idx="99">
                  <c:v>0.42477329828340893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885-42A7-82A8-0D30902A3647}"/>
            </c:ext>
          </c:extLst>
        </c:ser>
        <c:ser>
          <c:idx val="19"/>
          <c:order val="19"/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'G24'!$U$4:$U$104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2.3542793559557893</c:v>
                </c:pt>
                <c:pt idx="18">
                  <c:v>7.7454584263159969</c:v>
                </c:pt>
                <c:pt idx="19">
                  <c:v>16.016014384272861</c:v>
                </c:pt>
                <c:pt idx="20">
                  <c:v>27.285059480089295</c:v>
                </c:pt>
                <c:pt idx="21">
                  <c:v>40.728541071032573</c:v>
                </c:pt>
                <c:pt idx="22">
                  <c:v>55.511450944522544</c:v>
                </c:pt>
                <c:pt idx="23">
                  <c:v>72.23952293084082</c:v>
                </c:pt>
                <c:pt idx="24">
                  <c:v>90.280815049265357</c:v>
                </c:pt>
                <c:pt idx="25">
                  <c:v>108.82342457895744</c:v>
                </c:pt>
                <c:pt idx="26">
                  <c:v>126.99011352538044</c:v>
                </c:pt>
                <c:pt idx="27">
                  <c:v>141.78801527882348</c:v>
                </c:pt>
                <c:pt idx="28">
                  <c:v>153.25002870921494</c:v>
                </c:pt>
                <c:pt idx="29">
                  <c:v>160.33403351539505</c:v>
                </c:pt>
                <c:pt idx="30">
                  <c:v>163.81057015323569</c:v>
                </c:pt>
                <c:pt idx="31">
                  <c:v>165.08104157151098</c:v>
                </c:pt>
                <c:pt idx="32">
                  <c:v>166.26029971275568</c:v>
                </c:pt>
                <c:pt idx="33">
                  <c:v>168.72610994168926</c:v>
                </c:pt>
                <c:pt idx="34">
                  <c:v>174.94195186956989</c:v>
                </c:pt>
                <c:pt idx="35">
                  <c:v>182.48166950676938</c:v>
                </c:pt>
                <c:pt idx="36">
                  <c:v>191.24237008712905</c:v>
                </c:pt>
                <c:pt idx="37">
                  <c:v>198.37177343409397</c:v>
                </c:pt>
                <c:pt idx="38">
                  <c:v>203.91331791330714</c:v>
                </c:pt>
                <c:pt idx="39">
                  <c:v>208.62146522577075</c:v>
                </c:pt>
                <c:pt idx="40">
                  <c:v>210.54917895264549</c:v>
                </c:pt>
                <c:pt idx="41">
                  <c:v>210.27574200764147</c:v>
                </c:pt>
                <c:pt idx="42">
                  <c:v>208.18714770640932</c:v>
                </c:pt>
                <c:pt idx="43">
                  <c:v>206.81323879403729</c:v>
                </c:pt>
                <c:pt idx="44">
                  <c:v>205.13602420189417</c:v>
                </c:pt>
                <c:pt idx="45">
                  <c:v>203.85957641261228</c:v>
                </c:pt>
                <c:pt idx="46">
                  <c:v>203.24003425148484</c:v>
                </c:pt>
                <c:pt idx="47">
                  <c:v>202.67044841212933</c:v>
                </c:pt>
                <c:pt idx="48">
                  <c:v>203.71145172360806</c:v>
                </c:pt>
                <c:pt idx="49">
                  <c:v>207.31222170275169</c:v>
                </c:pt>
                <c:pt idx="50">
                  <c:v>210.10488941440371</c:v>
                </c:pt>
                <c:pt idx="51">
                  <c:v>209.68202310920938</c:v>
                </c:pt>
                <c:pt idx="52">
                  <c:v>207.95598904620553</c:v>
                </c:pt>
                <c:pt idx="53">
                  <c:v>205.5170048724012</c:v>
                </c:pt>
                <c:pt idx="54">
                  <c:v>204.45738548102781</c:v>
                </c:pt>
                <c:pt idx="55">
                  <c:v>204.87851952861649</c:v>
                </c:pt>
                <c:pt idx="56">
                  <c:v>204.94093367781238</c:v>
                </c:pt>
                <c:pt idx="57">
                  <c:v>202.61144479415734</c:v>
                </c:pt>
                <c:pt idx="58">
                  <c:v>198.0699233004959</c:v>
                </c:pt>
                <c:pt idx="59">
                  <c:v>190.57244588981382</c:v>
                </c:pt>
                <c:pt idx="60">
                  <c:v>179.0247622287057</c:v>
                </c:pt>
                <c:pt idx="61">
                  <c:v>166.5099069868574</c:v>
                </c:pt>
                <c:pt idx="62">
                  <c:v>156.10044258248905</c:v>
                </c:pt>
                <c:pt idx="63">
                  <c:v>148.62759454108024</c:v>
                </c:pt>
                <c:pt idx="64">
                  <c:v>142.54158503782111</c:v>
                </c:pt>
                <c:pt idx="65">
                  <c:v>138.09641825400743</c:v>
                </c:pt>
                <c:pt idx="66">
                  <c:v>133.37117298553295</c:v>
                </c:pt>
                <c:pt idx="67">
                  <c:v>127.78446917566524</c:v>
                </c:pt>
                <c:pt idx="68">
                  <c:v>120.41059392873896</c:v>
                </c:pt>
                <c:pt idx="69">
                  <c:v>111.49054887109345</c:v>
                </c:pt>
                <c:pt idx="70">
                  <c:v>100.4905307948183</c:v>
                </c:pt>
                <c:pt idx="71">
                  <c:v>88.692719956745378</c:v>
                </c:pt>
                <c:pt idx="72">
                  <c:v>77.439637931453333</c:v>
                </c:pt>
                <c:pt idx="73">
                  <c:v>67.423375780303274</c:v>
                </c:pt>
                <c:pt idx="74">
                  <c:v>58.254852196513468</c:v>
                </c:pt>
                <c:pt idx="75">
                  <c:v>49.999512239727444</c:v>
                </c:pt>
                <c:pt idx="76">
                  <c:v>42.959162887277685</c:v>
                </c:pt>
                <c:pt idx="77">
                  <c:v>37.379282888244944</c:v>
                </c:pt>
                <c:pt idx="78">
                  <c:v>33.2816254667122</c:v>
                </c:pt>
                <c:pt idx="79">
                  <c:v>29.968362702789211</c:v>
                </c:pt>
                <c:pt idx="80">
                  <c:v>28.437352125015536</c:v>
                </c:pt>
                <c:pt idx="81">
                  <c:v>27.811538280571575</c:v>
                </c:pt>
                <c:pt idx="82">
                  <c:v>27.834087825695775</c:v>
                </c:pt>
                <c:pt idx="83">
                  <c:v>26.796909315608399</c:v>
                </c:pt>
                <c:pt idx="84">
                  <c:v>25.231718097846159</c:v>
                </c:pt>
                <c:pt idx="85">
                  <c:v>24.306234960908213</c:v>
                </c:pt>
                <c:pt idx="86">
                  <c:v>22.989913720905893</c:v>
                </c:pt>
                <c:pt idx="87">
                  <c:v>21.437244619900078</c:v>
                </c:pt>
                <c:pt idx="88">
                  <c:v>19.496028532230067</c:v>
                </c:pt>
                <c:pt idx="89">
                  <c:v>16.701924617824776</c:v>
                </c:pt>
                <c:pt idx="90">
                  <c:v>14.511026970868185</c:v>
                </c:pt>
                <c:pt idx="91">
                  <c:v>13.305733955612864</c:v>
                </c:pt>
                <c:pt idx="92">
                  <c:v>12.462250696270084</c:v>
                </c:pt>
                <c:pt idx="93">
                  <c:v>9.8306251697971039</c:v>
                </c:pt>
                <c:pt idx="94">
                  <c:v>7.9370700160856185</c:v>
                </c:pt>
                <c:pt idx="95">
                  <c:v>5.7853960891850944</c:v>
                </c:pt>
                <c:pt idx="96">
                  <c:v>3.728210656567895</c:v>
                </c:pt>
                <c:pt idx="97">
                  <c:v>1.870900161828464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885-42A7-82A8-0D30902A3647}"/>
            </c:ext>
          </c:extLst>
        </c:ser>
        <c:ser>
          <c:idx val="20"/>
          <c:order val="20"/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'G24'!$V$4:$V$104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5.6699761350542749E-2</c:v>
                </c:pt>
                <c:pt idx="17">
                  <c:v>0.33613912984734701</c:v>
                </c:pt>
                <c:pt idx="18">
                  <c:v>0.75372269320238416</c:v>
                </c:pt>
                <c:pt idx="19">
                  <c:v>1.3531624086939353</c:v>
                </c:pt>
                <c:pt idx="20">
                  <c:v>2.1112310575089404</c:v>
                </c:pt>
                <c:pt idx="21">
                  <c:v>2.9936260376392729</c:v>
                </c:pt>
                <c:pt idx="22">
                  <c:v>3.8945682887363557</c:v>
                </c:pt>
                <c:pt idx="23">
                  <c:v>4.8631054236268652</c:v>
                </c:pt>
                <c:pt idx="24">
                  <c:v>5.9768609345389834</c:v>
                </c:pt>
                <c:pt idx="25">
                  <c:v>7.1199483062033142</c:v>
                </c:pt>
                <c:pt idx="26">
                  <c:v>8.3028245081059371</c:v>
                </c:pt>
                <c:pt idx="27">
                  <c:v>9.4047563226139754</c:v>
                </c:pt>
                <c:pt idx="28">
                  <c:v>10.572043536471282</c:v>
                </c:pt>
                <c:pt idx="29">
                  <c:v>11.772538653037328</c:v>
                </c:pt>
                <c:pt idx="30">
                  <c:v>12.938159121075174</c:v>
                </c:pt>
                <c:pt idx="31">
                  <c:v>13.898647135988941</c:v>
                </c:pt>
                <c:pt idx="32">
                  <c:v>14.761203536156009</c:v>
                </c:pt>
                <c:pt idx="33">
                  <c:v>15.441566879897165</c:v>
                </c:pt>
                <c:pt idx="34">
                  <c:v>15.93574311293742</c:v>
                </c:pt>
                <c:pt idx="35">
                  <c:v>16.281022907612375</c:v>
                </c:pt>
                <c:pt idx="36">
                  <c:v>16.325978340612302</c:v>
                </c:pt>
                <c:pt idx="37">
                  <c:v>16.311514898442262</c:v>
                </c:pt>
                <c:pt idx="38">
                  <c:v>16.342434256953823</c:v>
                </c:pt>
                <c:pt idx="39">
                  <c:v>16.473388082970533</c:v>
                </c:pt>
                <c:pt idx="40">
                  <c:v>16.736098297581282</c:v>
                </c:pt>
                <c:pt idx="41">
                  <c:v>16.958455309619584</c:v>
                </c:pt>
                <c:pt idx="42">
                  <c:v>17.048158110523183</c:v>
                </c:pt>
                <c:pt idx="43">
                  <c:v>17.116152044922181</c:v>
                </c:pt>
                <c:pt idx="44">
                  <c:v>16.996506132710824</c:v>
                </c:pt>
                <c:pt idx="45">
                  <c:v>16.861137874326065</c:v>
                </c:pt>
                <c:pt idx="46">
                  <c:v>16.756988163259329</c:v>
                </c:pt>
                <c:pt idx="47">
                  <c:v>16.64063438679306</c:v>
                </c:pt>
                <c:pt idx="48">
                  <c:v>16.517786057734206</c:v>
                </c:pt>
                <c:pt idx="49">
                  <c:v>16.35595987807055</c:v>
                </c:pt>
                <c:pt idx="50">
                  <c:v>16.066726111592128</c:v>
                </c:pt>
                <c:pt idx="51">
                  <c:v>15.533099534415019</c:v>
                </c:pt>
                <c:pt idx="52">
                  <c:v>14.882293674568261</c:v>
                </c:pt>
                <c:pt idx="53">
                  <c:v>14.511508058268847</c:v>
                </c:pt>
                <c:pt idx="54">
                  <c:v>14.39673194023479</c:v>
                </c:pt>
                <c:pt idx="55">
                  <c:v>14.52369455585351</c:v>
                </c:pt>
                <c:pt idx="56">
                  <c:v>14.801761145121276</c:v>
                </c:pt>
                <c:pt idx="57">
                  <c:v>15.095290256400874</c:v>
                </c:pt>
                <c:pt idx="58">
                  <c:v>15.263057747656603</c:v>
                </c:pt>
                <c:pt idx="59">
                  <c:v>15.409284747319754</c:v>
                </c:pt>
                <c:pt idx="60">
                  <c:v>15.365528705709387</c:v>
                </c:pt>
                <c:pt idx="61">
                  <c:v>15.439584320121821</c:v>
                </c:pt>
                <c:pt idx="62">
                  <c:v>15.634859957526308</c:v>
                </c:pt>
                <c:pt idx="63">
                  <c:v>15.918191155073279</c:v>
                </c:pt>
                <c:pt idx="64">
                  <c:v>16.154526710841857</c:v>
                </c:pt>
                <c:pt idx="65">
                  <c:v>16.331339139163681</c:v>
                </c:pt>
                <c:pt idx="66">
                  <c:v>16.469025187074102</c:v>
                </c:pt>
                <c:pt idx="67">
                  <c:v>16.506197005131529</c:v>
                </c:pt>
                <c:pt idx="68">
                  <c:v>16.254976986822346</c:v>
                </c:pt>
                <c:pt idx="69">
                  <c:v>15.714781788582235</c:v>
                </c:pt>
                <c:pt idx="70">
                  <c:v>14.780603382479669</c:v>
                </c:pt>
                <c:pt idx="71">
                  <c:v>13.658615877279948</c:v>
                </c:pt>
                <c:pt idx="72">
                  <c:v>12.478747037315426</c:v>
                </c:pt>
                <c:pt idx="73">
                  <c:v>11.451228066805861</c:v>
                </c:pt>
                <c:pt idx="74">
                  <c:v>10.565207865395433</c:v>
                </c:pt>
                <c:pt idx="75">
                  <c:v>9.9467106121233417</c:v>
                </c:pt>
                <c:pt idx="76">
                  <c:v>9.5111823784730891</c:v>
                </c:pt>
                <c:pt idx="77">
                  <c:v>9.1581906855838184</c:v>
                </c:pt>
                <c:pt idx="78">
                  <c:v>8.9075842067052111</c:v>
                </c:pt>
                <c:pt idx="79">
                  <c:v>8.552737712737601</c:v>
                </c:pt>
                <c:pt idx="80">
                  <c:v>8.0353882337590505</c:v>
                </c:pt>
                <c:pt idx="81">
                  <c:v>7.3075567339678811</c:v>
                </c:pt>
                <c:pt idx="82">
                  <c:v>6.4375985327926557</c:v>
                </c:pt>
                <c:pt idx="83">
                  <c:v>5.4863128622665087</c:v>
                </c:pt>
                <c:pt idx="84">
                  <c:v>4.6200238975207064</c:v>
                </c:pt>
                <c:pt idx="85">
                  <c:v>3.9006213565756735</c:v>
                </c:pt>
                <c:pt idx="86">
                  <c:v>3.2642545865809844</c:v>
                </c:pt>
                <c:pt idx="87">
                  <c:v>2.799948334416861</c:v>
                </c:pt>
                <c:pt idx="88">
                  <c:v>2.5348697696796734</c:v>
                </c:pt>
                <c:pt idx="89">
                  <c:v>2.561350779566467</c:v>
                </c:pt>
                <c:pt idx="90">
                  <c:v>2.9384923574630446</c:v>
                </c:pt>
                <c:pt idx="91">
                  <c:v>3.5890146037591757</c:v>
                </c:pt>
                <c:pt idx="92">
                  <c:v>4.345631020355186</c:v>
                </c:pt>
                <c:pt idx="93">
                  <c:v>4.7296218724082761</c:v>
                </c:pt>
                <c:pt idx="94">
                  <c:v>4.6643171533322594</c:v>
                </c:pt>
                <c:pt idx="95">
                  <c:v>3.8217555258989178</c:v>
                </c:pt>
                <c:pt idx="96">
                  <c:v>2.644195672338566</c:v>
                </c:pt>
                <c:pt idx="97">
                  <c:v>1.4910055907281474</c:v>
                </c:pt>
                <c:pt idx="98">
                  <c:v>0.50245996171518748</c:v>
                </c:pt>
                <c:pt idx="99">
                  <c:v>5.5378971423064596E-2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885-42A7-82A8-0D30902A3647}"/>
            </c:ext>
          </c:extLst>
        </c:ser>
        <c:ser>
          <c:idx val="21"/>
          <c:order val="21"/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'G24'!$W$4:$W$104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0.3209745432213853</c:v>
                </c:pt>
                <c:pt idx="17">
                  <c:v>1.0918712669382273</c:v>
                </c:pt>
                <c:pt idx="18">
                  <c:v>2.3642249407970466</c:v>
                </c:pt>
                <c:pt idx="19">
                  <c:v>4.2087459633535307</c:v>
                </c:pt>
                <c:pt idx="20">
                  <c:v>6.6055184750728726</c:v>
                </c:pt>
                <c:pt idx="21">
                  <c:v>9.3975475357638079</c:v>
                </c:pt>
                <c:pt idx="22">
                  <c:v>12.194818078889137</c:v>
                </c:pt>
                <c:pt idx="23">
                  <c:v>15.026256460251266</c:v>
                </c:pt>
                <c:pt idx="24">
                  <c:v>18.079512229802738</c:v>
                </c:pt>
                <c:pt idx="25">
                  <c:v>21.422878826597895</c:v>
                </c:pt>
                <c:pt idx="26">
                  <c:v>24.953432149919347</c:v>
                </c:pt>
                <c:pt idx="27">
                  <c:v>28.185565065213122</c:v>
                </c:pt>
                <c:pt idx="28">
                  <c:v>31.513697424712547</c:v>
                </c:pt>
                <c:pt idx="29">
                  <c:v>35.003199641734021</c:v>
                </c:pt>
                <c:pt idx="30">
                  <c:v>37.846892866463456</c:v>
                </c:pt>
                <c:pt idx="31">
                  <c:v>39.587228308277616</c:v>
                </c:pt>
                <c:pt idx="32">
                  <c:v>41.156048232773145</c:v>
                </c:pt>
                <c:pt idx="33">
                  <c:v>43.186979871289431</c:v>
                </c:pt>
                <c:pt idx="34">
                  <c:v>45.39568995634378</c:v>
                </c:pt>
                <c:pt idx="35">
                  <c:v>47.956836356530204</c:v>
                </c:pt>
                <c:pt idx="36">
                  <c:v>50.489549624011048</c:v>
                </c:pt>
                <c:pt idx="37">
                  <c:v>52.294747371875239</c:v>
                </c:pt>
                <c:pt idx="38">
                  <c:v>54.09839561795831</c:v>
                </c:pt>
                <c:pt idx="39">
                  <c:v>55.954655818322045</c:v>
                </c:pt>
                <c:pt idx="40">
                  <c:v>58.134774431427218</c:v>
                </c:pt>
                <c:pt idx="41">
                  <c:v>60.414645362780796</c:v>
                </c:pt>
                <c:pt idx="42">
                  <c:v>62.512135108627433</c:v>
                </c:pt>
                <c:pt idx="43">
                  <c:v>63.991119632771252</c:v>
                </c:pt>
                <c:pt idx="44">
                  <c:v>64.318004329250243</c:v>
                </c:pt>
                <c:pt idx="45">
                  <c:v>64.399852781989466</c:v>
                </c:pt>
                <c:pt idx="46">
                  <c:v>64.730777199683828</c:v>
                </c:pt>
                <c:pt idx="47">
                  <c:v>64.311884595152591</c:v>
                </c:pt>
                <c:pt idx="48">
                  <c:v>62.895397801726666</c:v>
                </c:pt>
                <c:pt idx="49">
                  <c:v>60.92330058449874</c:v>
                </c:pt>
                <c:pt idx="50">
                  <c:v>58.766544881677532</c:v>
                </c:pt>
                <c:pt idx="51">
                  <c:v>56.226760717196939</c:v>
                </c:pt>
                <c:pt idx="52">
                  <c:v>53.837217121073124</c:v>
                </c:pt>
                <c:pt idx="53">
                  <c:v>52.225660074157908</c:v>
                </c:pt>
                <c:pt idx="54">
                  <c:v>52.15051716976069</c:v>
                </c:pt>
                <c:pt idx="55">
                  <c:v>52.825804822019201</c:v>
                </c:pt>
                <c:pt idx="56">
                  <c:v>53.580863793194943</c:v>
                </c:pt>
                <c:pt idx="57">
                  <c:v>54.076992925783891</c:v>
                </c:pt>
                <c:pt idx="58">
                  <c:v>54.088173992210855</c:v>
                </c:pt>
                <c:pt idx="59">
                  <c:v>54.097528045303179</c:v>
                </c:pt>
                <c:pt idx="60">
                  <c:v>54.066827001232902</c:v>
                </c:pt>
                <c:pt idx="61">
                  <c:v>54.500741164772478</c:v>
                </c:pt>
                <c:pt idx="62">
                  <c:v>55.92302269259104</c:v>
                </c:pt>
                <c:pt idx="63">
                  <c:v>57.999699229317926</c:v>
                </c:pt>
                <c:pt idx="64">
                  <c:v>60.066024793438011</c:v>
                </c:pt>
                <c:pt idx="65">
                  <c:v>62.060472702203938</c:v>
                </c:pt>
                <c:pt idx="66">
                  <c:v>63.817927443872684</c:v>
                </c:pt>
                <c:pt idx="67">
                  <c:v>65.310520106625802</c:v>
                </c:pt>
                <c:pt idx="68">
                  <c:v>66.125055636918631</c:v>
                </c:pt>
                <c:pt idx="69">
                  <c:v>66.095303965535948</c:v>
                </c:pt>
                <c:pt idx="70">
                  <c:v>64.771449486702423</c:v>
                </c:pt>
                <c:pt idx="71">
                  <c:v>61.771867025411133</c:v>
                </c:pt>
                <c:pt idx="72">
                  <c:v>58.293801515285985</c:v>
                </c:pt>
                <c:pt idx="73">
                  <c:v>55.083734767270457</c:v>
                </c:pt>
                <c:pt idx="74">
                  <c:v>52.007496126722963</c:v>
                </c:pt>
                <c:pt idx="75">
                  <c:v>49.201330040578021</c:v>
                </c:pt>
                <c:pt idx="76">
                  <c:v>46.409166574880878</c:v>
                </c:pt>
                <c:pt idx="77">
                  <c:v>44.465210542855402</c:v>
                </c:pt>
                <c:pt idx="78">
                  <c:v>43.610671238734056</c:v>
                </c:pt>
                <c:pt idx="79">
                  <c:v>43.370394322760419</c:v>
                </c:pt>
                <c:pt idx="80">
                  <c:v>43.763648827080125</c:v>
                </c:pt>
                <c:pt idx="81">
                  <c:v>43.205175107072868</c:v>
                </c:pt>
                <c:pt idx="82">
                  <c:v>42.244619415182022</c:v>
                </c:pt>
                <c:pt idx="83">
                  <c:v>41.389077811697064</c:v>
                </c:pt>
                <c:pt idx="84">
                  <c:v>40.5878682115953</c:v>
                </c:pt>
                <c:pt idx="85">
                  <c:v>39.751244985737479</c:v>
                </c:pt>
                <c:pt idx="86">
                  <c:v>37.362574587196463</c:v>
                </c:pt>
                <c:pt idx="87">
                  <c:v>31.709181844792109</c:v>
                </c:pt>
                <c:pt idx="88">
                  <c:v>25.522533454665645</c:v>
                </c:pt>
                <c:pt idx="89">
                  <c:v>19.852568768102604</c:v>
                </c:pt>
                <c:pt idx="90">
                  <c:v>15.511224551427475</c:v>
                </c:pt>
                <c:pt idx="91">
                  <c:v>12.919964045537949</c:v>
                </c:pt>
                <c:pt idx="92">
                  <c:v>12.473582327292005</c:v>
                </c:pt>
                <c:pt idx="93">
                  <c:v>13.706144996269259</c:v>
                </c:pt>
                <c:pt idx="94">
                  <c:v>15.326242158873164</c:v>
                </c:pt>
                <c:pt idx="95">
                  <c:v>15.909549620801014</c:v>
                </c:pt>
                <c:pt idx="96">
                  <c:v>15.665985974762805</c:v>
                </c:pt>
                <c:pt idx="97">
                  <c:v>15.246760528360207</c:v>
                </c:pt>
                <c:pt idx="98">
                  <c:v>14.156111804841379</c:v>
                </c:pt>
                <c:pt idx="99">
                  <c:v>10.780254708011737</c:v>
                </c:pt>
                <c:pt idx="100">
                  <c:v>7.5414910628421037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885-42A7-82A8-0D30902A3647}"/>
            </c:ext>
          </c:extLst>
        </c:ser>
        <c:ser>
          <c:idx val="22"/>
          <c:order val="22"/>
          <c:tx>
            <c:v>soc.odvody</c:v>
          </c:tx>
          <c:spPr>
            <a:ln w="158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'G24'!$X$4:$X$104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28.582711735827068</c:v>
                </c:pt>
                <c:pt idx="19">
                  <c:v>113.98409588075337</c:v>
                </c:pt>
                <c:pt idx="20">
                  <c:v>257.74077731786986</c:v>
                </c:pt>
                <c:pt idx="21">
                  <c:v>424.81440437997753</c:v>
                </c:pt>
                <c:pt idx="22">
                  <c:v>591.79858890943297</c:v>
                </c:pt>
                <c:pt idx="23">
                  <c:v>764.51538553201226</c:v>
                </c:pt>
                <c:pt idx="24">
                  <c:v>966.05114294644022</c:v>
                </c:pt>
                <c:pt idx="25">
                  <c:v>1207.3056951189969</c:v>
                </c:pt>
                <c:pt idx="26">
                  <c:v>1434.039857482901</c:v>
                </c:pt>
                <c:pt idx="27">
                  <c:v>1613.109226176872</c:v>
                </c:pt>
                <c:pt idx="28">
                  <c:v>1744.7417354683432</c:v>
                </c:pt>
                <c:pt idx="29">
                  <c:v>1831.2230552026347</c:v>
                </c:pt>
                <c:pt idx="30">
                  <c:v>1880.5241340879429</c:v>
                </c:pt>
                <c:pt idx="31">
                  <c:v>1902.4000016750599</c:v>
                </c:pt>
                <c:pt idx="32">
                  <c:v>1918.1340265027152</c:v>
                </c:pt>
                <c:pt idx="33">
                  <c:v>1958.2538955429882</c:v>
                </c:pt>
                <c:pt idx="34">
                  <c:v>2050.1623773703541</c:v>
                </c:pt>
                <c:pt idx="35">
                  <c:v>2135.7444458251284</c:v>
                </c:pt>
                <c:pt idx="36">
                  <c:v>2210.3650101422086</c:v>
                </c:pt>
                <c:pt idx="37">
                  <c:v>2279.3598379345967</c:v>
                </c:pt>
                <c:pt idx="38">
                  <c:v>2339.7761352088669</c:v>
                </c:pt>
                <c:pt idx="39">
                  <c:v>2415.3025899220502</c:v>
                </c:pt>
                <c:pt idx="40">
                  <c:v>2469.7832494336799</c:v>
                </c:pt>
                <c:pt idx="41">
                  <c:v>2500.6192833902983</c:v>
                </c:pt>
                <c:pt idx="42">
                  <c:v>2497.6707467416154</c:v>
                </c:pt>
                <c:pt idx="43">
                  <c:v>2463.3759660661617</c:v>
                </c:pt>
                <c:pt idx="44">
                  <c:v>2413.486872099063</c:v>
                </c:pt>
                <c:pt idx="45">
                  <c:v>2336.9538212994221</c:v>
                </c:pt>
                <c:pt idx="46">
                  <c:v>2276.1200618722573</c:v>
                </c:pt>
                <c:pt idx="47">
                  <c:v>2258.6247402629651</c:v>
                </c:pt>
                <c:pt idx="48">
                  <c:v>2277.2190045914376</c:v>
                </c:pt>
                <c:pt idx="49">
                  <c:v>2323.1207706055275</c:v>
                </c:pt>
                <c:pt idx="50">
                  <c:v>2342.0746132046179</c:v>
                </c:pt>
                <c:pt idx="51">
                  <c:v>2303.1656908692685</c:v>
                </c:pt>
                <c:pt idx="52">
                  <c:v>2275.9595350360592</c:v>
                </c:pt>
                <c:pt idx="53">
                  <c:v>2237.8354547435574</c:v>
                </c:pt>
                <c:pt idx="54">
                  <c:v>2176.060224668287</c:v>
                </c:pt>
                <c:pt idx="55">
                  <c:v>2137.8949836031261</c:v>
                </c:pt>
                <c:pt idx="56">
                  <c:v>2119.5723937106909</c:v>
                </c:pt>
                <c:pt idx="57">
                  <c:v>2098.1526043441222</c:v>
                </c:pt>
                <c:pt idx="58">
                  <c:v>2009.528653848653</c:v>
                </c:pt>
                <c:pt idx="59">
                  <c:v>1800.8426441697925</c:v>
                </c:pt>
                <c:pt idx="60">
                  <c:v>1489.6087355442305</c:v>
                </c:pt>
                <c:pt idx="61">
                  <c:v>1151.2879834900373</c:v>
                </c:pt>
                <c:pt idx="62">
                  <c:v>833.8214514593484</c:v>
                </c:pt>
                <c:pt idx="63">
                  <c:v>575.45868668702826</c:v>
                </c:pt>
                <c:pt idx="64">
                  <c:v>404.60305262512924</c:v>
                </c:pt>
                <c:pt idx="65">
                  <c:v>305.74629008205534</c:v>
                </c:pt>
                <c:pt idx="66">
                  <c:v>245.27430288776966</c:v>
                </c:pt>
                <c:pt idx="67">
                  <c:v>194.60936617000925</c:v>
                </c:pt>
                <c:pt idx="68">
                  <c:v>150.0137444482873</c:v>
                </c:pt>
                <c:pt idx="69">
                  <c:v>119.5960379792877</c:v>
                </c:pt>
                <c:pt idx="70">
                  <c:v>98.192908227638128</c:v>
                </c:pt>
                <c:pt idx="71">
                  <c:v>79.220138379277543</c:v>
                </c:pt>
                <c:pt idx="72">
                  <c:v>64.119327781102228</c:v>
                </c:pt>
                <c:pt idx="73">
                  <c:v>52.687791054577851</c:v>
                </c:pt>
                <c:pt idx="74">
                  <c:v>41.934932196916073</c:v>
                </c:pt>
                <c:pt idx="75">
                  <c:v>32.794965610764422</c:v>
                </c:pt>
                <c:pt idx="76">
                  <c:v>25.285342385945448</c:v>
                </c:pt>
                <c:pt idx="77">
                  <c:v>19.938811771484147</c:v>
                </c:pt>
                <c:pt idx="78">
                  <c:v>15.664540637135682</c:v>
                </c:pt>
                <c:pt idx="79">
                  <c:v>12.537327575678521</c:v>
                </c:pt>
                <c:pt idx="80">
                  <c:v>10.907592739638314</c:v>
                </c:pt>
                <c:pt idx="81">
                  <c:v>9.0130003699090313</c:v>
                </c:pt>
                <c:pt idx="82">
                  <c:v>7.3447676599256724</c:v>
                </c:pt>
                <c:pt idx="83">
                  <c:v>5.7267040330655741</c:v>
                </c:pt>
                <c:pt idx="84">
                  <c:v>4.5985119121518627</c:v>
                </c:pt>
                <c:pt idx="85">
                  <c:v>3.8496390034066947</c:v>
                </c:pt>
                <c:pt idx="86">
                  <c:v>3.3665154794376546</c:v>
                </c:pt>
                <c:pt idx="87">
                  <c:v>2.726060683788873</c:v>
                </c:pt>
                <c:pt idx="88">
                  <c:v>2.0229589529177812</c:v>
                </c:pt>
                <c:pt idx="89">
                  <c:v>1.7249410150158511</c:v>
                </c:pt>
                <c:pt idx="90">
                  <c:v>1.7710273885603462</c:v>
                </c:pt>
                <c:pt idx="91">
                  <c:v>1.7993947071841823</c:v>
                </c:pt>
                <c:pt idx="92">
                  <c:v>1.6999148780527455</c:v>
                </c:pt>
                <c:pt idx="93">
                  <c:v>1.178350475021356</c:v>
                </c:pt>
                <c:pt idx="94">
                  <c:v>0.45729764867817185</c:v>
                </c:pt>
                <c:pt idx="95">
                  <c:v>0.21045419855770764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885-42A7-82A8-0D30902A3647}"/>
            </c:ext>
          </c:extLst>
        </c:ser>
        <c:ser>
          <c:idx val="23"/>
          <c:order val="23"/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'G24'!$Y$4:$Y$104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12.548750854135823</c:v>
                </c:pt>
                <c:pt idx="19">
                  <c:v>50.043458349490614</c:v>
                </c:pt>
                <c:pt idx="20">
                  <c:v>113.15624970326888</c:v>
                </c:pt>
                <c:pt idx="21">
                  <c:v>186.50492233094621</c:v>
                </c:pt>
                <c:pt idx="22">
                  <c:v>260.2073311872731</c:v>
                </c:pt>
                <c:pt idx="23">
                  <c:v>335.0360328156703</c:v>
                </c:pt>
                <c:pt idx="24">
                  <c:v>424.74941594461592</c:v>
                </c:pt>
                <c:pt idx="25">
                  <c:v>530.60136985581823</c:v>
                </c:pt>
                <c:pt idx="26">
                  <c:v>628.40227556475475</c:v>
                </c:pt>
                <c:pt idx="27">
                  <c:v>708.5103163264323</c:v>
                </c:pt>
                <c:pt idx="28">
                  <c:v>766.13535358042975</c:v>
                </c:pt>
                <c:pt idx="29">
                  <c:v>803.47463776403094</c:v>
                </c:pt>
                <c:pt idx="30">
                  <c:v>825.33891299937068</c:v>
                </c:pt>
                <c:pt idx="31">
                  <c:v>835.36888225950827</c:v>
                </c:pt>
                <c:pt idx="32">
                  <c:v>841.96964298769694</c:v>
                </c:pt>
                <c:pt idx="33">
                  <c:v>860.12998120213456</c:v>
                </c:pt>
                <c:pt idx="34">
                  <c:v>897.41190894237548</c:v>
                </c:pt>
                <c:pt idx="35">
                  <c:v>938.51173653037495</c:v>
                </c:pt>
                <c:pt idx="36">
                  <c:v>970.83408688598843</c:v>
                </c:pt>
                <c:pt idx="37">
                  <c:v>998.48010150519451</c:v>
                </c:pt>
                <c:pt idx="38">
                  <c:v>1026.0430886847755</c:v>
                </c:pt>
                <c:pt idx="39">
                  <c:v>1058.6927152246244</c:v>
                </c:pt>
                <c:pt idx="40">
                  <c:v>1084.0140312053022</c:v>
                </c:pt>
                <c:pt idx="41">
                  <c:v>1097.0627868865442</c:v>
                </c:pt>
                <c:pt idx="42">
                  <c:v>1094.4910334589799</c:v>
                </c:pt>
                <c:pt idx="43">
                  <c:v>1080.4065739559883</c:v>
                </c:pt>
                <c:pt idx="44">
                  <c:v>1058.3299077658212</c:v>
                </c:pt>
                <c:pt idx="45">
                  <c:v>1024.3251540435897</c:v>
                </c:pt>
                <c:pt idx="46">
                  <c:v>998.35198192302187</c:v>
                </c:pt>
                <c:pt idx="47">
                  <c:v>990.41085526812867</c:v>
                </c:pt>
                <c:pt idx="48">
                  <c:v>998.8092742662501</c:v>
                </c:pt>
                <c:pt idx="49">
                  <c:v>1018.6980058046406</c:v>
                </c:pt>
                <c:pt idx="50">
                  <c:v>1027.1525540621881</c:v>
                </c:pt>
                <c:pt idx="51">
                  <c:v>1010.2348542610125</c:v>
                </c:pt>
                <c:pt idx="52">
                  <c:v>998.20272240477198</c:v>
                </c:pt>
                <c:pt idx="53">
                  <c:v>981.33819394638556</c:v>
                </c:pt>
                <c:pt idx="54">
                  <c:v>955.04460268242804</c:v>
                </c:pt>
                <c:pt idx="55">
                  <c:v>937.31564884851571</c:v>
                </c:pt>
                <c:pt idx="56">
                  <c:v>930.29219242415047</c:v>
                </c:pt>
                <c:pt idx="57">
                  <c:v>920.24015353838672</c:v>
                </c:pt>
                <c:pt idx="58">
                  <c:v>880.98806361994832</c:v>
                </c:pt>
                <c:pt idx="59">
                  <c:v>789.85570345701717</c:v>
                </c:pt>
                <c:pt idx="60">
                  <c:v>655.4020953757846</c:v>
                </c:pt>
                <c:pt idx="61">
                  <c:v>503.91250449019623</c:v>
                </c:pt>
                <c:pt idx="62">
                  <c:v>367.25941648025741</c:v>
                </c:pt>
                <c:pt idx="63">
                  <c:v>252.50159566241231</c:v>
                </c:pt>
                <c:pt idx="64">
                  <c:v>177.32319699744141</c:v>
                </c:pt>
                <c:pt idx="65">
                  <c:v>134.19077909047542</c:v>
                </c:pt>
                <c:pt idx="66">
                  <c:v>107.65046386860956</c:v>
                </c:pt>
                <c:pt idx="67">
                  <c:v>85.604155403186709</c:v>
                </c:pt>
                <c:pt idx="68">
                  <c:v>65.752262873973464</c:v>
                </c:pt>
                <c:pt idx="69">
                  <c:v>52.680938387468451</c:v>
                </c:pt>
                <c:pt idx="70">
                  <c:v>43.045407084787819</c:v>
                </c:pt>
                <c:pt idx="71">
                  <c:v>34.686038199185575</c:v>
                </c:pt>
                <c:pt idx="72">
                  <c:v>28.091567058038077</c:v>
                </c:pt>
                <c:pt idx="73">
                  <c:v>23.171368359962006</c:v>
                </c:pt>
                <c:pt idx="74">
                  <c:v>18.491613310233401</c:v>
                </c:pt>
                <c:pt idx="75">
                  <c:v>14.35214194316703</c:v>
                </c:pt>
                <c:pt idx="76">
                  <c:v>11.100327328545912</c:v>
                </c:pt>
                <c:pt idx="77">
                  <c:v>8.8085666228465644</c:v>
                </c:pt>
                <c:pt idx="78">
                  <c:v>6.8945168727032655</c:v>
                </c:pt>
                <c:pt idx="79">
                  <c:v>5.5740242151607422</c:v>
                </c:pt>
                <c:pt idx="80">
                  <c:v>4.7944594865139125</c:v>
                </c:pt>
                <c:pt idx="81">
                  <c:v>3.9536101493598186</c:v>
                </c:pt>
                <c:pt idx="82">
                  <c:v>3.232762606483063</c:v>
                </c:pt>
                <c:pt idx="83">
                  <c:v>2.5394532583099965</c:v>
                </c:pt>
                <c:pt idx="84">
                  <c:v>2.0349539295896721</c:v>
                </c:pt>
                <c:pt idx="85">
                  <c:v>1.6995050621444758</c:v>
                </c:pt>
                <c:pt idx="86">
                  <c:v>1.4881032206451545</c:v>
                </c:pt>
                <c:pt idx="87">
                  <c:v>1.1988564321708284</c:v>
                </c:pt>
                <c:pt idx="88">
                  <c:v>0.89829987459933947</c:v>
                </c:pt>
                <c:pt idx="89">
                  <c:v>0.7642556045434733</c:v>
                </c:pt>
                <c:pt idx="90">
                  <c:v>0.788092024787589</c:v>
                </c:pt>
                <c:pt idx="91">
                  <c:v>0.79650059661912975</c:v>
                </c:pt>
                <c:pt idx="92">
                  <c:v>0.74444290960596582</c:v>
                </c:pt>
                <c:pt idx="93">
                  <c:v>0.51924492842752545</c:v>
                </c:pt>
                <c:pt idx="94">
                  <c:v>0.1995510617547703</c:v>
                </c:pt>
                <c:pt idx="95">
                  <c:v>9.1639737449140432E-2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885-42A7-82A8-0D30902A3647}"/>
            </c:ext>
          </c:extLst>
        </c:ser>
        <c:ser>
          <c:idx val="24"/>
          <c:order val="24"/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'G24'!$Z$4:$Z$104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-1.409531505632605</c:v>
                </c:pt>
                <c:pt idx="19">
                  <c:v>-5.4714772959102378</c:v>
                </c:pt>
                <c:pt idx="20">
                  <c:v>-12.2335893923215</c:v>
                </c:pt>
                <c:pt idx="21">
                  <c:v>-19.309747975931039</c:v>
                </c:pt>
                <c:pt idx="22">
                  <c:v>-26.01249538202001</c:v>
                </c:pt>
                <c:pt idx="23">
                  <c:v>-34.984575242209637</c:v>
                </c:pt>
                <c:pt idx="24">
                  <c:v>-49.630605431753658</c:v>
                </c:pt>
                <c:pt idx="25">
                  <c:v>-69.649967569939648</c:v>
                </c:pt>
                <c:pt idx="26">
                  <c:v>-88.263144384578169</c:v>
                </c:pt>
                <c:pt idx="27">
                  <c:v>-107.77827928036635</c:v>
                </c:pt>
                <c:pt idx="28">
                  <c:v>-128.31341307573052</c:v>
                </c:pt>
                <c:pt idx="29">
                  <c:v>-147.87229749058193</c:v>
                </c:pt>
                <c:pt idx="30">
                  <c:v>-164.45302496328418</c:v>
                </c:pt>
                <c:pt idx="31">
                  <c:v>-176.44925932213448</c:v>
                </c:pt>
                <c:pt idx="32">
                  <c:v>-184.32289699767421</c:v>
                </c:pt>
                <c:pt idx="33">
                  <c:v>-191.14994780631091</c:v>
                </c:pt>
                <c:pt idx="34">
                  <c:v>-199.63449023580435</c:v>
                </c:pt>
                <c:pt idx="35">
                  <c:v>-206.09054804196364</c:v>
                </c:pt>
                <c:pt idx="36">
                  <c:v>-210.52079665798911</c:v>
                </c:pt>
                <c:pt idx="37">
                  <c:v>-212.95362795163155</c:v>
                </c:pt>
                <c:pt idx="38">
                  <c:v>-214.13320782405901</c:v>
                </c:pt>
                <c:pt idx="39">
                  <c:v>-216.19474962234202</c:v>
                </c:pt>
                <c:pt idx="40">
                  <c:v>-215.84725049641193</c:v>
                </c:pt>
                <c:pt idx="41">
                  <c:v>-212.99721519657936</c:v>
                </c:pt>
                <c:pt idx="42">
                  <c:v>-207.01211319048264</c:v>
                </c:pt>
                <c:pt idx="43">
                  <c:v>-198.37285074958294</c:v>
                </c:pt>
                <c:pt idx="44">
                  <c:v>-188.85697063559786</c:v>
                </c:pt>
                <c:pt idx="45">
                  <c:v>-176.6945767156918</c:v>
                </c:pt>
                <c:pt idx="46">
                  <c:v>-165.24250877018025</c:v>
                </c:pt>
                <c:pt idx="47">
                  <c:v>-155.96939205641658</c:v>
                </c:pt>
                <c:pt idx="48">
                  <c:v>-147.69854500915551</c:v>
                </c:pt>
                <c:pt idx="49">
                  <c:v>-140.13736796094787</c:v>
                </c:pt>
                <c:pt idx="50">
                  <c:v>-129.31638267326161</c:v>
                </c:pt>
                <c:pt idx="51">
                  <c:v>-113.20069944713596</c:v>
                </c:pt>
                <c:pt idx="52">
                  <c:v>-95.489059740544278</c:v>
                </c:pt>
                <c:pt idx="53">
                  <c:v>-75.810659360829746</c:v>
                </c:pt>
                <c:pt idx="54">
                  <c:v>-55.659019216480594</c:v>
                </c:pt>
                <c:pt idx="55">
                  <c:v>-38.40894571687096</c:v>
                </c:pt>
                <c:pt idx="56">
                  <c:v>-25.081364785436186</c:v>
                </c:pt>
                <c:pt idx="57">
                  <c:v>-15.716798433778326</c:v>
                </c:pt>
                <c:pt idx="58">
                  <c:v>-9.3035389325817128</c:v>
                </c:pt>
                <c:pt idx="59">
                  <c:v>-5.0899068469005035</c:v>
                </c:pt>
                <c:pt idx="60">
                  <c:v>-2.4679299733710005</c:v>
                </c:pt>
                <c:pt idx="61">
                  <c:v>-0.99224562139277972</c:v>
                </c:pt>
                <c:pt idx="62">
                  <c:v>-0.3806354096710835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2885-42A7-82A8-0D30902A3647}"/>
            </c:ext>
          </c:extLst>
        </c:ser>
        <c:ser>
          <c:idx val="25"/>
          <c:order val="25"/>
          <c:spPr>
            <a:ln w="95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'G24'!$A$4:$A$104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'G24'!$AA$4:$AA$104</c:f>
              <c:numCache>
                <c:formatCode>#,##0</c:formatCode>
                <c:ptCount val="101"/>
                <c:pt idx="0">
                  <c:v>2133.1340304380819</c:v>
                </c:pt>
                <c:pt idx="1">
                  <c:v>2133.1340304380819</c:v>
                </c:pt>
                <c:pt idx="2">
                  <c:v>2133.1340304380819</c:v>
                </c:pt>
                <c:pt idx="3">
                  <c:v>2133.1340304380819</c:v>
                </c:pt>
                <c:pt idx="4">
                  <c:v>2133.1340304380819</c:v>
                </c:pt>
                <c:pt idx="5">
                  <c:v>2133.1340304380815</c:v>
                </c:pt>
                <c:pt idx="6">
                  <c:v>2133.1340304380819</c:v>
                </c:pt>
                <c:pt idx="7">
                  <c:v>2133.1340304380815</c:v>
                </c:pt>
                <c:pt idx="8">
                  <c:v>2133.1340304380819</c:v>
                </c:pt>
                <c:pt idx="9">
                  <c:v>2133.1340304380819</c:v>
                </c:pt>
                <c:pt idx="10">
                  <c:v>2133.1340304380819</c:v>
                </c:pt>
                <c:pt idx="11">
                  <c:v>2133.1340304380819</c:v>
                </c:pt>
                <c:pt idx="12">
                  <c:v>2133.1340304380819</c:v>
                </c:pt>
                <c:pt idx="13">
                  <c:v>2133.1340304380819</c:v>
                </c:pt>
                <c:pt idx="14">
                  <c:v>2133.1340304380824</c:v>
                </c:pt>
                <c:pt idx="15">
                  <c:v>2133.1340304380819</c:v>
                </c:pt>
                <c:pt idx="16">
                  <c:v>2133.1340304380819</c:v>
                </c:pt>
                <c:pt idx="17">
                  <c:v>2133.1340304380815</c:v>
                </c:pt>
                <c:pt idx="18">
                  <c:v>2133.1340304380815</c:v>
                </c:pt>
                <c:pt idx="19">
                  <c:v>2133.1340304380819</c:v>
                </c:pt>
                <c:pt idx="20">
                  <c:v>2133.1340304380819</c:v>
                </c:pt>
                <c:pt idx="21">
                  <c:v>2133.1340304380824</c:v>
                </c:pt>
                <c:pt idx="22">
                  <c:v>2133.1340304380819</c:v>
                </c:pt>
                <c:pt idx="23">
                  <c:v>2133.1340304380819</c:v>
                </c:pt>
                <c:pt idx="24">
                  <c:v>2133.1340304380819</c:v>
                </c:pt>
                <c:pt idx="25">
                  <c:v>2133.1340304380819</c:v>
                </c:pt>
                <c:pt idx="26">
                  <c:v>2133.1340304380819</c:v>
                </c:pt>
                <c:pt idx="27">
                  <c:v>2133.1340304380819</c:v>
                </c:pt>
                <c:pt idx="28">
                  <c:v>2133.1340304380819</c:v>
                </c:pt>
                <c:pt idx="29">
                  <c:v>2133.1340304380824</c:v>
                </c:pt>
                <c:pt idx="30">
                  <c:v>2133.1340304380819</c:v>
                </c:pt>
                <c:pt idx="31">
                  <c:v>2133.1340304380819</c:v>
                </c:pt>
                <c:pt idx="32">
                  <c:v>2133.1340304380815</c:v>
                </c:pt>
                <c:pt idx="33">
                  <c:v>2133.1340304380819</c:v>
                </c:pt>
                <c:pt idx="34">
                  <c:v>2133.1340304380819</c:v>
                </c:pt>
                <c:pt idx="35">
                  <c:v>2133.1340304380824</c:v>
                </c:pt>
                <c:pt idx="36">
                  <c:v>2133.1340304380819</c:v>
                </c:pt>
                <c:pt idx="37">
                  <c:v>2133.1340304380819</c:v>
                </c:pt>
                <c:pt idx="38">
                  <c:v>2133.1340304380819</c:v>
                </c:pt>
                <c:pt idx="39">
                  <c:v>2133.1340304380819</c:v>
                </c:pt>
                <c:pt idx="40">
                  <c:v>2133.1340304380815</c:v>
                </c:pt>
                <c:pt idx="41">
                  <c:v>2133.1340304380819</c:v>
                </c:pt>
                <c:pt idx="42">
                  <c:v>2133.1340304380815</c:v>
                </c:pt>
                <c:pt idx="43">
                  <c:v>2133.1340304380819</c:v>
                </c:pt>
                <c:pt idx="44">
                  <c:v>2133.1340304380828</c:v>
                </c:pt>
                <c:pt idx="45">
                  <c:v>2133.1340304380819</c:v>
                </c:pt>
                <c:pt idx="46">
                  <c:v>2133.1340304380819</c:v>
                </c:pt>
                <c:pt idx="47">
                  <c:v>2133.1340304380824</c:v>
                </c:pt>
                <c:pt idx="48">
                  <c:v>2133.1340304380819</c:v>
                </c:pt>
                <c:pt idx="49">
                  <c:v>2133.1340304380819</c:v>
                </c:pt>
                <c:pt idx="50">
                  <c:v>2133.1340304380819</c:v>
                </c:pt>
                <c:pt idx="51">
                  <c:v>2133.1340304380819</c:v>
                </c:pt>
                <c:pt idx="52">
                  <c:v>2133.1340304380819</c:v>
                </c:pt>
                <c:pt idx="53">
                  <c:v>2133.1340304380819</c:v>
                </c:pt>
                <c:pt idx="54">
                  <c:v>2133.1340304380819</c:v>
                </c:pt>
                <c:pt idx="55">
                  <c:v>2133.1340304380824</c:v>
                </c:pt>
                <c:pt idx="56">
                  <c:v>2133.1340304380819</c:v>
                </c:pt>
                <c:pt idx="57">
                  <c:v>2133.1340304380819</c:v>
                </c:pt>
                <c:pt idx="58">
                  <c:v>2133.1340304380824</c:v>
                </c:pt>
                <c:pt idx="59">
                  <c:v>2133.1340304380824</c:v>
                </c:pt>
                <c:pt idx="60">
                  <c:v>2133.1340304380819</c:v>
                </c:pt>
                <c:pt idx="61">
                  <c:v>2133.1340304380819</c:v>
                </c:pt>
                <c:pt idx="62">
                  <c:v>2133.1340304380824</c:v>
                </c:pt>
                <c:pt idx="63">
                  <c:v>2133.1340304380824</c:v>
                </c:pt>
                <c:pt idx="64">
                  <c:v>2133.1340304380819</c:v>
                </c:pt>
                <c:pt idx="65">
                  <c:v>2133.1340304380824</c:v>
                </c:pt>
                <c:pt idx="66">
                  <c:v>2133.1340304380819</c:v>
                </c:pt>
                <c:pt idx="67">
                  <c:v>2133.1340304380819</c:v>
                </c:pt>
                <c:pt idx="68">
                  <c:v>2133.1340304380819</c:v>
                </c:pt>
                <c:pt idx="69">
                  <c:v>2133.1340304380819</c:v>
                </c:pt>
                <c:pt idx="70">
                  <c:v>2133.1340304380819</c:v>
                </c:pt>
                <c:pt idx="71">
                  <c:v>2133.1340304380819</c:v>
                </c:pt>
                <c:pt idx="72">
                  <c:v>2133.1340304380819</c:v>
                </c:pt>
                <c:pt idx="73">
                  <c:v>2133.1340304380824</c:v>
                </c:pt>
                <c:pt idx="74">
                  <c:v>2133.1340304380819</c:v>
                </c:pt>
                <c:pt idx="75">
                  <c:v>2133.1340304380815</c:v>
                </c:pt>
                <c:pt idx="76">
                  <c:v>2133.1340304380819</c:v>
                </c:pt>
                <c:pt idx="77">
                  <c:v>2133.1340304380819</c:v>
                </c:pt>
                <c:pt idx="78">
                  <c:v>2133.1340304380819</c:v>
                </c:pt>
                <c:pt idx="79">
                  <c:v>2133.1340304380824</c:v>
                </c:pt>
                <c:pt idx="80">
                  <c:v>2133.1340304380819</c:v>
                </c:pt>
                <c:pt idx="81">
                  <c:v>2133.1340304380824</c:v>
                </c:pt>
                <c:pt idx="82">
                  <c:v>2133.1340304380819</c:v>
                </c:pt>
                <c:pt idx="83">
                  <c:v>2133.1340304380819</c:v>
                </c:pt>
                <c:pt idx="84">
                  <c:v>2133.1340304380819</c:v>
                </c:pt>
                <c:pt idx="85">
                  <c:v>2133.1340304380824</c:v>
                </c:pt>
                <c:pt idx="86">
                  <c:v>2133.1340304380815</c:v>
                </c:pt>
                <c:pt idx="87">
                  <c:v>2133.1340304380824</c:v>
                </c:pt>
                <c:pt idx="88">
                  <c:v>2133.1340304380815</c:v>
                </c:pt>
                <c:pt idx="89">
                  <c:v>2133.1340304380815</c:v>
                </c:pt>
                <c:pt idx="90">
                  <c:v>2133.1340304380815</c:v>
                </c:pt>
                <c:pt idx="91">
                  <c:v>2133.1340304380815</c:v>
                </c:pt>
                <c:pt idx="92">
                  <c:v>2133.1340304380819</c:v>
                </c:pt>
                <c:pt idx="93">
                  <c:v>2133.1340304380824</c:v>
                </c:pt>
                <c:pt idx="94">
                  <c:v>2133.1340304380819</c:v>
                </c:pt>
                <c:pt idx="95">
                  <c:v>2133.1340304380824</c:v>
                </c:pt>
                <c:pt idx="96">
                  <c:v>2133.1340304380819</c:v>
                </c:pt>
                <c:pt idx="97">
                  <c:v>2133.1340304380819</c:v>
                </c:pt>
                <c:pt idx="98">
                  <c:v>2133.1340304380815</c:v>
                </c:pt>
                <c:pt idx="99">
                  <c:v>2256.3279062014003</c:v>
                </c:pt>
                <c:pt idx="100">
                  <c:v>2088.6825117140111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2885-42A7-82A8-0D30902A3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305504"/>
        <c:axId val="332305896"/>
      </c:lineChart>
      <c:catAx>
        <c:axId val="3323055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2305896"/>
        <c:crosses val="autoZero"/>
        <c:auto val="1"/>
        <c:lblAlgn val="ctr"/>
        <c:lblOffset val="100"/>
        <c:noMultiLvlLbl val="0"/>
      </c:catAx>
      <c:valAx>
        <c:axId val="332305896"/>
        <c:scaling>
          <c:orientation val="minMax"/>
          <c:max val="6000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230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ayout>
        <c:manualLayout>
          <c:xMode val="edge"/>
          <c:yMode val="edge"/>
          <c:x val="0.13568376068376067"/>
          <c:y val="4.7927083333333335E-2"/>
          <c:w val="0.84837362637362634"/>
          <c:h val="0.176541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9225721784777"/>
          <c:y val="4.394685039370079E-2"/>
          <c:w val="0.87085367454068252"/>
          <c:h val="0.85234616506270044"/>
        </c:manualLayout>
      </c:layout>
      <c:lineChart>
        <c:grouping val="standard"/>
        <c:varyColors val="0"/>
        <c:ser>
          <c:idx val="0"/>
          <c:order val="0"/>
          <c:tx>
            <c:v>spolu</c:v>
          </c:tx>
          <c:spPr>
            <a:ln w="2540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'G25'!$A$2:$A$102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'G25'!$D$2:$D$102</c:f>
              <c:numCache>
                <c:formatCode>#,##0</c:formatCode>
                <c:ptCount val="101"/>
                <c:pt idx="0">
                  <c:v>-5013.0043643589906</c:v>
                </c:pt>
                <c:pt idx="1">
                  <c:v>-4358.2070875372701</c:v>
                </c:pt>
                <c:pt idx="2">
                  <c:v>-4836.3529696028108</c:v>
                </c:pt>
                <c:pt idx="3">
                  <c:v>-3448.3115826515182</c:v>
                </c:pt>
                <c:pt idx="4">
                  <c:v>-3967.7053453315257</c:v>
                </c:pt>
                <c:pt idx="5">
                  <c:v>-4411.0299777098544</c:v>
                </c:pt>
                <c:pt idx="6">
                  <c:v>-4874.12707665374</c:v>
                </c:pt>
                <c:pt idx="7">
                  <c:v>-5227.4030184783742</c:v>
                </c:pt>
                <c:pt idx="8">
                  <c:v>-5343.4652466275948</c:v>
                </c:pt>
                <c:pt idx="9">
                  <c:v>-5270.8128234864034</c:v>
                </c:pt>
                <c:pt idx="10">
                  <c:v>-5103.8678568608648</c:v>
                </c:pt>
                <c:pt idx="11">
                  <c:v>-4979.2983423632086</c:v>
                </c:pt>
                <c:pt idx="12">
                  <c:v>-4929.3037312441129</c:v>
                </c:pt>
                <c:pt idx="13">
                  <c:v>-4940.4697142749546</c:v>
                </c:pt>
                <c:pt idx="14">
                  <c:v>-5007.152465835853</c:v>
                </c:pt>
                <c:pt idx="15">
                  <c:v>-5100.2144688907847</c:v>
                </c:pt>
                <c:pt idx="16">
                  <c:v>-5104.4327317288398</c:v>
                </c:pt>
                <c:pt idx="17">
                  <c:v>-4976.3072331223748</c:v>
                </c:pt>
                <c:pt idx="18">
                  <c:v>-4672.517126531292</c:v>
                </c:pt>
                <c:pt idx="19">
                  <c:v>-3885.7237827893164</c:v>
                </c:pt>
                <c:pt idx="20">
                  <c:v>-2785.5095220039225</c:v>
                </c:pt>
                <c:pt idx="21">
                  <c:v>-2079.7158359696919</c:v>
                </c:pt>
                <c:pt idx="22">
                  <c:v>-1300.4593587994921</c:v>
                </c:pt>
                <c:pt idx="23">
                  <c:v>-560.49967677641644</c:v>
                </c:pt>
                <c:pt idx="24">
                  <c:v>147.39330566042858</c:v>
                </c:pt>
                <c:pt idx="25">
                  <c:v>945.80768459592991</c:v>
                </c:pt>
                <c:pt idx="26">
                  <c:v>1726.98977914478</c:v>
                </c:pt>
                <c:pt idx="27">
                  <c:v>2394.605369102173</c:v>
                </c:pt>
                <c:pt idx="28">
                  <c:v>2572.6260558942126</c:v>
                </c:pt>
                <c:pt idx="29">
                  <c:v>2886.7606213629319</c:v>
                </c:pt>
                <c:pt idx="30">
                  <c:v>3160.9135221880724</c:v>
                </c:pt>
                <c:pt idx="31">
                  <c:v>3334.6860981695199</c:v>
                </c:pt>
                <c:pt idx="32">
                  <c:v>3358.6858750515867</c:v>
                </c:pt>
                <c:pt idx="33">
                  <c:v>3720.9058617031228</c:v>
                </c:pt>
                <c:pt idx="34">
                  <c:v>3972.8347508904612</c:v>
                </c:pt>
                <c:pt idx="35">
                  <c:v>4141.9775542176494</c:v>
                </c:pt>
                <c:pt idx="36">
                  <c:v>4433.9547484481336</c:v>
                </c:pt>
                <c:pt idx="37">
                  <c:v>4535.896499735969</c:v>
                </c:pt>
                <c:pt idx="38">
                  <c:v>4622.7022992986685</c:v>
                </c:pt>
                <c:pt idx="39">
                  <c:v>4730.3137464013407</c:v>
                </c:pt>
                <c:pt idx="40">
                  <c:v>4903.8773102734986</c:v>
                </c:pt>
                <c:pt idx="41">
                  <c:v>5022.9746600572344</c:v>
                </c:pt>
                <c:pt idx="42">
                  <c:v>4949.7314109302015</c:v>
                </c:pt>
                <c:pt idx="43">
                  <c:v>5075.615460472497</c:v>
                </c:pt>
                <c:pt idx="44">
                  <c:v>4917.0386205358527</c:v>
                </c:pt>
                <c:pt idx="45">
                  <c:v>4801.8924631229902</c:v>
                </c:pt>
                <c:pt idx="46">
                  <c:v>4763.1586337459967</c:v>
                </c:pt>
                <c:pt idx="47">
                  <c:v>4574.6042299409601</c:v>
                </c:pt>
                <c:pt idx="48">
                  <c:v>4397.6345980396209</c:v>
                </c:pt>
                <c:pt idx="49">
                  <c:v>4226.9423769884006</c:v>
                </c:pt>
                <c:pt idx="50">
                  <c:v>4091.1608566498876</c:v>
                </c:pt>
                <c:pt idx="51">
                  <c:v>3769.0323334673717</c:v>
                </c:pt>
                <c:pt idx="52">
                  <c:v>3677.2137121490728</c:v>
                </c:pt>
                <c:pt idx="53">
                  <c:v>3301.8047271570272</c:v>
                </c:pt>
                <c:pt idx="54">
                  <c:v>3084.0408490878372</c:v>
                </c:pt>
                <c:pt idx="55">
                  <c:v>2799.3763426496866</c:v>
                </c:pt>
                <c:pt idx="56">
                  <c:v>2346.4634898681302</c:v>
                </c:pt>
                <c:pt idx="57">
                  <c:v>2135.8876647326206</c:v>
                </c:pt>
                <c:pt idx="58">
                  <c:v>1720.7811759851666</c:v>
                </c:pt>
                <c:pt idx="59">
                  <c:v>425.56057756042452</c:v>
                </c:pt>
                <c:pt idx="60">
                  <c:v>-1101.3140761472671</c:v>
                </c:pt>
                <c:pt idx="61">
                  <c:v>-2565.3086751167689</c:v>
                </c:pt>
                <c:pt idx="62">
                  <c:v>-4479.255733297533</c:v>
                </c:pt>
                <c:pt idx="63">
                  <c:v>-5400.9463470316414</c:v>
                </c:pt>
                <c:pt idx="64">
                  <c:v>-5918.3034757379328</c:v>
                </c:pt>
                <c:pt idx="65">
                  <c:v>-5987.4301908763491</c:v>
                </c:pt>
                <c:pt idx="66">
                  <c:v>-6201.8002042200478</c:v>
                </c:pt>
                <c:pt idx="67">
                  <c:v>-6462.0913787662093</c:v>
                </c:pt>
                <c:pt idx="68">
                  <c:v>-6586.6667544951997</c:v>
                </c:pt>
                <c:pt idx="69">
                  <c:v>-6339.2643758426775</c:v>
                </c:pt>
                <c:pt idx="70">
                  <c:v>-6895.7398409571724</c:v>
                </c:pt>
                <c:pt idx="71">
                  <c:v>-6996.5423076906018</c:v>
                </c:pt>
                <c:pt idx="72">
                  <c:v>-7209.7306480179432</c:v>
                </c:pt>
                <c:pt idx="73">
                  <c:v>-7463.1951373099946</c:v>
                </c:pt>
                <c:pt idx="74">
                  <c:v>-7752.0706840732018</c:v>
                </c:pt>
                <c:pt idx="75">
                  <c:v>-7887.6513118097964</c:v>
                </c:pt>
                <c:pt idx="76">
                  <c:v>-8026.1214126606264</c:v>
                </c:pt>
                <c:pt idx="77">
                  <c:v>-8044.0978135000487</c:v>
                </c:pt>
                <c:pt idx="78">
                  <c:v>-7969.7861474951587</c:v>
                </c:pt>
                <c:pt idx="79">
                  <c:v>-8249.2534061173465</c:v>
                </c:pt>
                <c:pt idx="80">
                  <c:v>-8226.3158965364291</c:v>
                </c:pt>
                <c:pt idx="81">
                  <c:v>-8099.801282929644</c:v>
                </c:pt>
                <c:pt idx="82">
                  <c:v>-8583.3206766991934</c:v>
                </c:pt>
                <c:pt idx="83">
                  <c:v>-8650.0375652674556</c:v>
                </c:pt>
                <c:pt idx="84">
                  <c:v>-8847.8933257759691</c:v>
                </c:pt>
                <c:pt idx="85">
                  <c:v>-8878.2861982404338</c:v>
                </c:pt>
                <c:pt idx="86">
                  <c:v>-8915.1886122974047</c:v>
                </c:pt>
                <c:pt idx="87">
                  <c:v>-8985.1859375401746</c:v>
                </c:pt>
                <c:pt idx="88">
                  <c:v>-9237.747820196646</c:v>
                </c:pt>
                <c:pt idx="89">
                  <c:v>-8923.071870523594</c:v>
                </c:pt>
                <c:pt idx="90">
                  <c:v>-8952.3812411736144</c:v>
                </c:pt>
                <c:pt idx="91">
                  <c:v>-9041.8861367635091</c:v>
                </c:pt>
                <c:pt idx="92">
                  <c:v>-9104.1811432194008</c:v>
                </c:pt>
                <c:pt idx="93">
                  <c:v>-9443.2570735929839</c:v>
                </c:pt>
                <c:pt idx="94">
                  <c:v>-8018.8025350859498</c:v>
                </c:pt>
                <c:pt idx="95">
                  <c:v>-9989.5672751332932</c:v>
                </c:pt>
                <c:pt idx="96">
                  <c:v>-6520.7132917240833</c:v>
                </c:pt>
                <c:pt idx="97">
                  <c:v>-6241.9961398776177</c:v>
                </c:pt>
                <c:pt idx="98">
                  <c:v>-5421.544534509163</c:v>
                </c:pt>
                <c:pt idx="99">
                  <c:v>-4952.4082217179921</c:v>
                </c:pt>
                <c:pt idx="100">
                  <c:v>-4164.5488864917606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81-4817-8CE8-7F3A729B3EEE}"/>
            </c:ext>
          </c:extLst>
        </c:ser>
        <c:ser>
          <c:idx val="1"/>
          <c:order val="1"/>
          <c:tx>
            <c:v>muži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'G25'!$A$2:$A$102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'G25'!$B$2:$B$102</c:f>
              <c:numCache>
                <c:formatCode>#,##0</c:formatCode>
                <c:ptCount val="101"/>
                <c:pt idx="0">
                  <c:v>-5027.3545278983975</c:v>
                </c:pt>
                <c:pt idx="1">
                  <c:v>-4361.0801488266616</c:v>
                </c:pt>
                <c:pt idx="2">
                  <c:v>-4827.5952615111064</c:v>
                </c:pt>
                <c:pt idx="3">
                  <c:v>-3434.9445047030558</c:v>
                </c:pt>
                <c:pt idx="4">
                  <c:v>-3961.2290220921532</c:v>
                </c:pt>
                <c:pt idx="5">
                  <c:v>-4412.6459808940626</c:v>
                </c:pt>
                <c:pt idx="6">
                  <c:v>-4881.067616427732</c:v>
                </c:pt>
                <c:pt idx="7">
                  <c:v>-5241.4877670623155</c:v>
                </c:pt>
                <c:pt idx="8">
                  <c:v>-5361.583492534136</c:v>
                </c:pt>
                <c:pt idx="9">
                  <c:v>-5291.9867351448229</c:v>
                </c:pt>
                <c:pt idx="10">
                  <c:v>-5137.9061057229601</c:v>
                </c:pt>
                <c:pt idx="11">
                  <c:v>-5010.5631386681407</c:v>
                </c:pt>
                <c:pt idx="12">
                  <c:v>-4947.096319139855</c:v>
                </c:pt>
                <c:pt idx="13">
                  <c:v>-4947.2007915617278</c:v>
                </c:pt>
                <c:pt idx="14">
                  <c:v>-5001.5274069985498</c:v>
                </c:pt>
                <c:pt idx="15">
                  <c:v>-5084.8150688386131</c:v>
                </c:pt>
                <c:pt idx="16">
                  <c:v>-5063.3025615609286</c:v>
                </c:pt>
                <c:pt idx="17">
                  <c:v>-4905.6634823261238</c:v>
                </c:pt>
                <c:pt idx="18">
                  <c:v>-4533.4281485317433</c:v>
                </c:pt>
                <c:pt idx="19">
                  <c:v>-3509.333893890635</c:v>
                </c:pt>
                <c:pt idx="20">
                  <c:v>-2221.3723411012834</c:v>
                </c:pt>
                <c:pt idx="21">
                  <c:v>-1347.0998317026051</c:v>
                </c:pt>
                <c:pt idx="22">
                  <c:v>-403.3598282943899</c:v>
                </c:pt>
                <c:pt idx="23">
                  <c:v>432.59591018486617</c:v>
                </c:pt>
                <c:pt idx="24">
                  <c:v>1022.074333376069</c:v>
                </c:pt>
                <c:pt idx="25">
                  <c:v>1857.0478605950548</c:v>
                </c:pt>
                <c:pt idx="26">
                  <c:v>2632.2419259890416</c:v>
                </c:pt>
                <c:pt idx="27">
                  <c:v>3409.7880569116351</c:v>
                </c:pt>
                <c:pt idx="28">
                  <c:v>3699.7353632055947</c:v>
                </c:pt>
                <c:pt idx="29">
                  <c:v>4153.6309810582406</c:v>
                </c:pt>
                <c:pt idx="30">
                  <c:v>4832.286031937052</c:v>
                </c:pt>
                <c:pt idx="31">
                  <c:v>4952.9328199445808</c:v>
                </c:pt>
                <c:pt idx="32">
                  <c:v>5164.4343033535242</c:v>
                </c:pt>
                <c:pt idx="33">
                  <c:v>5633.9401209217431</c:v>
                </c:pt>
                <c:pt idx="34">
                  <c:v>5921.592517042106</c:v>
                </c:pt>
                <c:pt idx="35">
                  <c:v>6110.9812317954265</c:v>
                </c:pt>
                <c:pt idx="36">
                  <c:v>6279.1155811771405</c:v>
                </c:pt>
                <c:pt idx="37">
                  <c:v>6298.460723516072</c:v>
                </c:pt>
                <c:pt idx="38">
                  <c:v>6183.8716512002411</c:v>
                </c:pt>
                <c:pt idx="39">
                  <c:v>6234.3197418455984</c:v>
                </c:pt>
                <c:pt idx="40">
                  <c:v>6248.5729224903462</c:v>
                </c:pt>
                <c:pt idx="41">
                  <c:v>6180.6859647783913</c:v>
                </c:pt>
                <c:pt idx="42">
                  <c:v>6095.4916524421578</c:v>
                </c:pt>
                <c:pt idx="43">
                  <c:v>6068.5949214385355</c:v>
                </c:pt>
                <c:pt idx="44">
                  <c:v>5949.3901506460297</c:v>
                </c:pt>
                <c:pt idx="45">
                  <c:v>5710.9861289263654</c:v>
                </c:pt>
                <c:pt idx="46">
                  <c:v>5680.290457639936</c:v>
                </c:pt>
                <c:pt idx="47">
                  <c:v>5521.2229826146104</c:v>
                </c:pt>
                <c:pt idx="48">
                  <c:v>5351.3218033578796</c:v>
                </c:pt>
                <c:pt idx="49">
                  <c:v>5191.8278914999846</c:v>
                </c:pt>
                <c:pt idx="50">
                  <c:v>5022.7815787537775</c:v>
                </c:pt>
                <c:pt idx="51">
                  <c:v>4597.0776523888526</c:v>
                </c:pt>
                <c:pt idx="52">
                  <c:v>4505.8288013229485</c:v>
                </c:pt>
                <c:pt idx="53">
                  <c:v>4157.0324816158736</c:v>
                </c:pt>
                <c:pt idx="54">
                  <c:v>3881.0664326689803</c:v>
                </c:pt>
                <c:pt idx="55">
                  <c:v>3661.9564077297223</c:v>
                </c:pt>
                <c:pt idx="56">
                  <c:v>3109.0559043625717</c:v>
                </c:pt>
                <c:pt idx="57">
                  <c:v>2919.8299766879413</c:v>
                </c:pt>
                <c:pt idx="58">
                  <c:v>2623.0384943140484</c:v>
                </c:pt>
                <c:pt idx="59">
                  <c:v>2026.6096156083856</c:v>
                </c:pt>
                <c:pt idx="60">
                  <c:v>1061.2646303138722</c:v>
                </c:pt>
                <c:pt idx="61">
                  <c:v>-822.42086561690576</c:v>
                </c:pt>
                <c:pt idx="62">
                  <c:v>-4078.2019912086753</c:v>
                </c:pt>
                <c:pt idx="63">
                  <c:v>-5526.1498995219372</c:v>
                </c:pt>
                <c:pt idx="64">
                  <c:v>-6378.5148685355025</c:v>
                </c:pt>
                <c:pt idx="65">
                  <c:v>-6528.6287318157001</c:v>
                </c:pt>
                <c:pt idx="66">
                  <c:v>-6854.7786008256053</c:v>
                </c:pt>
                <c:pt idx="67">
                  <c:v>-7146.3014849061447</c:v>
                </c:pt>
                <c:pt idx="68">
                  <c:v>-7233.952148637828</c:v>
                </c:pt>
                <c:pt idx="69">
                  <c:v>-6852.9862937677908</c:v>
                </c:pt>
                <c:pt idx="70">
                  <c:v>-7319.9434427137066</c:v>
                </c:pt>
                <c:pt idx="71">
                  <c:v>-7428.1617495967721</c:v>
                </c:pt>
                <c:pt idx="72">
                  <c:v>-7564.0378633252258</c:v>
                </c:pt>
                <c:pt idx="73">
                  <c:v>-7874.1642696092413</c:v>
                </c:pt>
                <c:pt idx="74">
                  <c:v>-8185.6033623175181</c:v>
                </c:pt>
                <c:pt idx="75">
                  <c:v>-8306.5291231484953</c:v>
                </c:pt>
                <c:pt idx="76">
                  <c:v>-8387.644265869043</c:v>
                </c:pt>
                <c:pt idx="77">
                  <c:v>-8348.4950229592941</c:v>
                </c:pt>
                <c:pt idx="78">
                  <c:v>-8205.2959065213836</c:v>
                </c:pt>
                <c:pt idx="79">
                  <c:v>-8419.6719773221375</c:v>
                </c:pt>
                <c:pt idx="80">
                  <c:v>-8507.130101830815</c:v>
                </c:pt>
                <c:pt idx="81">
                  <c:v>-8399.8568158370435</c:v>
                </c:pt>
                <c:pt idx="82">
                  <c:v>-8881.8782424278361</c:v>
                </c:pt>
                <c:pt idx="83">
                  <c:v>-9011.1874022812117</c:v>
                </c:pt>
                <c:pt idx="84">
                  <c:v>-9060.0954873674782</c:v>
                </c:pt>
                <c:pt idx="85">
                  <c:v>-9222.3051712197957</c:v>
                </c:pt>
                <c:pt idx="86">
                  <c:v>-9119.2678864998543</c:v>
                </c:pt>
                <c:pt idx="87">
                  <c:v>-9196.9401391191459</c:v>
                </c:pt>
                <c:pt idx="88">
                  <c:v>-9503.8226862251613</c:v>
                </c:pt>
                <c:pt idx="89">
                  <c:v>-8922.07881922659</c:v>
                </c:pt>
                <c:pt idx="90">
                  <c:v>-9242.6644507063083</c:v>
                </c:pt>
                <c:pt idx="91">
                  <c:v>-8971.8005157180487</c:v>
                </c:pt>
                <c:pt idx="92">
                  <c:v>-9892.2042797760078</c:v>
                </c:pt>
                <c:pt idx="93">
                  <c:v>-9794.9879592738944</c:v>
                </c:pt>
                <c:pt idx="94">
                  <c:v>-8334.2678148102223</c:v>
                </c:pt>
                <c:pt idx="95">
                  <c:v>-10060.190818498275</c:v>
                </c:pt>
                <c:pt idx="96">
                  <c:v>-6297.1064663779789</c:v>
                </c:pt>
                <c:pt idx="97">
                  <c:v>-6083.9406631385</c:v>
                </c:pt>
                <c:pt idx="98">
                  <c:v>-5304.4697286156279</c:v>
                </c:pt>
                <c:pt idx="99">
                  <c:v>-5258.2481820652338</c:v>
                </c:pt>
                <c:pt idx="100">
                  <c:v>-3414.7500192076996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81-4817-8CE8-7F3A729B3EEE}"/>
            </c:ext>
          </c:extLst>
        </c:ser>
        <c:ser>
          <c:idx val="2"/>
          <c:order val="2"/>
          <c:tx>
            <c:v>ženy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'G25'!$A$2:$A$102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'G25'!$C$2:$C$102</c:f>
              <c:numCache>
                <c:formatCode>#,##0</c:formatCode>
                <c:ptCount val="101"/>
                <c:pt idx="0">
                  <c:v>-4997.9643915477382</c:v>
                </c:pt>
                <c:pt idx="1">
                  <c:v>-4355.1479242551686</c:v>
                </c:pt>
                <c:pt idx="2">
                  <c:v>-4845.5084761315984</c:v>
                </c:pt>
                <c:pt idx="3">
                  <c:v>-3462.0415106407136</c:v>
                </c:pt>
                <c:pt idx="4">
                  <c:v>-3974.6090696728925</c:v>
                </c:pt>
                <c:pt idx="5">
                  <c:v>-4409.3222731963579</c:v>
                </c:pt>
                <c:pt idx="6">
                  <c:v>-4866.8191119218563</c:v>
                </c:pt>
                <c:pt idx="7">
                  <c:v>-5212.4796039991334</c:v>
                </c:pt>
                <c:pt idx="8">
                  <c:v>-5324.2318209730074</c:v>
                </c:pt>
                <c:pt idx="9">
                  <c:v>-5248.4295268806218</c:v>
                </c:pt>
                <c:pt idx="10">
                  <c:v>-5067.9438586882025</c:v>
                </c:pt>
                <c:pt idx="11">
                  <c:v>-4946.5733735449003</c:v>
                </c:pt>
                <c:pt idx="12">
                  <c:v>-4910.2514721388225</c:v>
                </c:pt>
                <c:pt idx="13">
                  <c:v>-4933.3790837699398</c:v>
                </c:pt>
                <c:pt idx="14">
                  <c:v>-5012.9957169685285</c:v>
                </c:pt>
                <c:pt idx="15">
                  <c:v>-5116.4783028579222</c:v>
                </c:pt>
                <c:pt idx="16">
                  <c:v>-5147.9458563836788</c:v>
                </c:pt>
                <c:pt idx="17">
                  <c:v>-5051.6608933631542</c:v>
                </c:pt>
                <c:pt idx="18">
                  <c:v>-4818.2756498828694</c:v>
                </c:pt>
                <c:pt idx="19">
                  <c:v>-4275.4692541339928</c:v>
                </c:pt>
                <c:pt idx="20">
                  <c:v>-3379.2235728086298</c:v>
                </c:pt>
                <c:pt idx="21">
                  <c:v>-2843.6476948797922</c:v>
                </c:pt>
                <c:pt idx="22">
                  <c:v>-2230.6749731976879</c:v>
                </c:pt>
                <c:pt idx="23">
                  <c:v>-1602.0598219921935</c:v>
                </c:pt>
                <c:pt idx="24">
                  <c:v>-756.50798497410415</c:v>
                </c:pt>
                <c:pt idx="25">
                  <c:v>1.9798383940847089</c:v>
                </c:pt>
                <c:pt idx="26">
                  <c:v>793.69795354260623</c:v>
                </c:pt>
                <c:pt idx="27">
                  <c:v>1337.9388648603476</c:v>
                </c:pt>
                <c:pt idx="28">
                  <c:v>1394.6428588551112</c:v>
                </c:pt>
                <c:pt idx="29">
                  <c:v>1563.0197063176493</c:v>
                </c:pt>
                <c:pt idx="30">
                  <c:v>1402.3846321797255</c:v>
                </c:pt>
                <c:pt idx="31">
                  <c:v>1605.6245723883858</c:v>
                </c:pt>
                <c:pt idx="32">
                  <c:v>1466.3573022636585</c:v>
                </c:pt>
                <c:pt idx="33">
                  <c:v>1676.7469360682924</c:v>
                </c:pt>
                <c:pt idx="34">
                  <c:v>1928.611229205567</c:v>
                </c:pt>
                <c:pt idx="35">
                  <c:v>2067.0989226013839</c:v>
                </c:pt>
                <c:pt idx="36">
                  <c:v>2470.0655607225135</c:v>
                </c:pt>
                <c:pt idx="37">
                  <c:v>2657.3834854896377</c:v>
                </c:pt>
                <c:pt idx="38">
                  <c:v>2992.1137124662946</c:v>
                </c:pt>
                <c:pt idx="39">
                  <c:v>3145.4719845246041</c:v>
                </c:pt>
                <c:pt idx="40">
                  <c:v>3513.8335740404473</c:v>
                </c:pt>
                <c:pt idx="41">
                  <c:v>3828.9665898072449</c:v>
                </c:pt>
                <c:pt idx="42">
                  <c:v>3764.816216730891</c:v>
                </c:pt>
                <c:pt idx="43">
                  <c:v>4052.1623333544976</c:v>
                </c:pt>
                <c:pt idx="44">
                  <c:v>3857.0384476342251</c:v>
                </c:pt>
                <c:pt idx="45">
                  <c:v>3880.493548040874</c:v>
                </c:pt>
                <c:pt idx="46">
                  <c:v>3831.6210382338495</c:v>
                </c:pt>
                <c:pt idx="47">
                  <c:v>3630.8642631621101</c:v>
                </c:pt>
                <c:pt idx="48">
                  <c:v>3448.6930033922813</c:v>
                </c:pt>
                <c:pt idx="49">
                  <c:v>3264.2557581118363</c:v>
                </c:pt>
                <c:pt idx="50">
                  <c:v>3160.7786295635519</c:v>
                </c:pt>
                <c:pt idx="51">
                  <c:v>2949.8302835367735</c:v>
                </c:pt>
                <c:pt idx="52">
                  <c:v>2870.1322334100341</c:v>
                </c:pt>
                <c:pt idx="53">
                  <c:v>2463.3645060687413</c:v>
                </c:pt>
                <c:pt idx="54">
                  <c:v>2304.1305049784223</c:v>
                </c:pt>
                <c:pt idx="55">
                  <c:v>1971.4599809214908</c:v>
                </c:pt>
                <c:pt idx="56">
                  <c:v>1620.7484729411356</c:v>
                </c:pt>
                <c:pt idx="57">
                  <c:v>1414.8858659712787</c:v>
                </c:pt>
                <c:pt idx="58">
                  <c:v>895.29851069839469</c:v>
                </c:pt>
                <c:pt idx="59">
                  <c:v>-1037.0127923919945</c:v>
                </c:pt>
                <c:pt idx="60">
                  <c:v>-3058.247942504554</c:v>
                </c:pt>
                <c:pt idx="61">
                  <c:v>-4105.6969997605111</c:v>
                </c:pt>
                <c:pt idx="62">
                  <c:v>-4826.5259167781487</c:v>
                </c:pt>
                <c:pt idx="63">
                  <c:v>-5294.3802149517533</c:v>
                </c:pt>
                <c:pt idx="64">
                  <c:v>-5535.1777686702908</c:v>
                </c:pt>
                <c:pt idx="65">
                  <c:v>-5542.6866957211778</c:v>
                </c:pt>
                <c:pt idx="66">
                  <c:v>-5685.3461844093799</c:v>
                </c:pt>
                <c:pt idx="67">
                  <c:v>-5937.7826784160534</c:v>
                </c:pt>
                <c:pt idx="68">
                  <c:v>-6110.7941631799304</c:v>
                </c:pt>
                <c:pt idx="69">
                  <c:v>-5974.3993559798819</c:v>
                </c:pt>
                <c:pt idx="70">
                  <c:v>-6598.934113149754</c:v>
                </c:pt>
                <c:pt idx="71">
                  <c:v>-6705.5741864383226</c:v>
                </c:pt>
                <c:pt idx="72">
                  <c:v>-6975.7430164008556</c:v>
                </c:pt>
                <c:pt idx="73">
                  <c:v>-7197.9507321024494</c:v>
                </c:pt>
                <c:pt idx="74">
                  <c:v>-7489.0112254115256</c:v>
                </c:pt>
                <c:pt idx="75">
                  <c:v>-7641.2448537120908</c:v>
                </c:pt>
                <c:pt idx="76">
                  <c:v>-7819.9374166578555</c:v>
                </c:pt>
                <c:pt idx="77">
                  <c:v>-7875.933076137052</c:v>
                </c:pt>
                <c:pt idx="78">
                  <c:v>-7842.8626104773157</c:v>
                </c:pt>
                <c:pt idx="79">
                  <c:v>-8158.8294472297157</c:v>
                </c:pt>
                <c:pt idx="80">
                  <c:v>-8084.0639196664988</c:v>
                </c:pt>
                <c:pt idx="81">
                  <c:v>-7953.7371277018583</c:v>
                </c:pt>
                <c:pt idx="82">
                  <c:v>-8443.8694414682068</c:v>
                </c:pt>
                <c:pt idx="83">
                  <c:v>-8488.5806112158716</c:v>
                </c:pt>
                <c:pt idx="84">
                  <c:v>-8753.605664140814</c:v>
                </c:pt>
                <c:pt idx="85">
                  <c:v>-8736.4496211392689</c:v>
                </c:pt>
                <c:pt idx="86">
                  <c:v>-8833.1622042928993</c:v>
                </c:pt>
                <c:pt idx="87">
                  <c:v>-8904.0393655393782</c:v>
                </c:pt>
                <c:pt idx="88">
                  <c:v>-9140.5308502023654</c:v>
                </c:pt>
                <c:pt idx="89">
                  <c:v>-8923.4395386205906</c:v>
                </c:pt>
                <c:pt idx="90">
                  <c:v>-8849.6361696988315</c:v>
                </c:pt>
                <c:pt idx="91">
                  <c:v>-9067.9090192834101</c:v>
                </c:pt>
                <c:pt idx="92">
                  <c:v>-8839.0030301303159</c:v>
                </c:pt>
                <c:pt idx="93">
                  <c:v>-9322.2465814644784</c:v>
                </c:pt>
                <c:pt idx="94">
                  <c:v>-7899.012954213692</c:v>
                </c:pt>
                <c:pt idx="95">
                  <c:v>-9962.6050849323765</c:v>
                </c:pt>
                <c:pt idx="96">
                  <c:v>-6613.705336550559</c:v>
                </c:pt>
                <c:pt idx="97">
                  <c:v>-6307.4668185268756</c:v>
                </c:pt>
                <c:pt idx="98">
                  <c:v>-5472.5196892283566</c:v>
                </c:pt>
                <c:pt idx="99">
                  <c:v>-4856.7413745097738</c:v>
                </c:pt>
                <c:pt idx="100">
                  <c:v>-4570.1164168090872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81-4817-8CE8-7F3A729B3EEE}"/>
            </c:ext>
          </c:extLst>
        </c:ser>
        <c:ser>
          <c:idx val="3"/>
          <c:order val="3"/>
          <c:spPr>
            <a:ln w="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'G25'!$G$2:$G$102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A81-4817-8CE8-7F3A729B3EEE}"/>
            </c:ext>
          </c:extLst>
        </c:ser>
        <c:ser>
          <c:idx val="4"/>
          <c:order val="4"/>
          <c:tx>
            <c:v>saldo VS per capita</c:v>
          </c:tx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'G25'!$E$2:$E$102</c:f>
              <c:numCache>
                <c:formatCode>#\ ##0.0</c:formatCode>
                <c:ptCount val="101"/>
                <c:pt idx="0">
                  <c:v>-392.09010886589351</c:v>
                </c:pt>
                <c:pt idx="1">
                  <c:v>-392.09010886589351</c:v>
                </c:pt>
                <c:pt idx="2">
                  <c:v>-392.09010886589351</c:v>
                </c:pt>
                <c:pt idx="3">
                  <c:v>-392.09010886589351</c:v>
                </c:pt>
                <c:pt idx="4">
                  <c:v>-392.09010886589351</c:v>
                </c:pt>
                <c:pt idx="5">
                  <c:v>-392.09010886589351</c:v>
                </c:pt>
                <c:pt idx="6">
                  <c:v>-392.09010886589351</c:v>
                </c:pt>
                <c:pt idx="7">
                  <c:v>-392.09010886589351</c:v>
                </c:pt>
                <c:pt idx="8">
                  <c:v>-392.09010886589351</c:v>
                </c:pt>
                <c:pt idx="9">
                  <c:v>-392.09010886589351</c:v>
                </c:pt>
                <c:pt idx="10">
                  <c:v>-392.09010886589351</c:v>
                </c:pt>
                <c:pt idx="11">
                  <c:v>-392.09010886589351</c:v>
                </c:pt>
                <c:pt idx="12">
                  <c:v>-392.09010886589351</c:v>
                </c:pt>
                <c:pt idx="13">
                  <c:v>-392.09010886589351</c:v>
                </c:pt>
                <c:pt idx="14">
                  <c:v>-392.09010886589351</c:v>
                </c:pt>
                <c:pt idx="15">
                  <c:v>-392.09010886589351</c:v>
                </c:pt>
                <c:pt idx="16">
                  <c:v>-392.09010886589351</c:v>
                </c:pt>
                <c:pt idx="17">
                  <c:v>-392.09010886589351</c:v>
                </c:pt>
                <c:pt idx="18">
                  <c:v>-392.09010886589351</c:v>
                </c:pt>
                <c:pt idx="19">
                  <c:v>-392.09010886589351</c:v>
                </c:pt>
                <c:pt idx="20">
                  <c:v>-392.09010886589351</c:v>
                </c:pt>
                <c:pt idx="21">
                  <c:v>-392.09010886589351</c:v>
                </c:pt>
                <c:pt idx="22">
                  <c:v>-392.09010886589351</c:v>
                </c:pt>
                <c:pt idx="23">
                  <c:v>-392.09010886589351</c:v>
                </c:pt>
                <c:pt idx="24">
                  <c:v>-392.09010886589351</c:v>
                </c:pt>
                <c:pt idx="25">
                  <c:v>-392.09010886589351</c:v>
                </c:pt>
                <c:pt idx="26">
                  <c:v>-392.09010886589351</c:v>
                </c:pt>
                <c:pt idx="27">
                  <c:v>-392.09010886589351</c:v>
                </c:pt>
                <c:pt idx="28">
                  <c:v>-392.09010886589351</c:v>
                </c:pt>
                <c:pt idx="29">
                  <c:v>-392.09010886589351</c:v>
                </c:pt>
                <c:pt idx="30">
                  <c:v>-392.09010886589351</c:v>
                </c:pt>
                <c:pt idx="31">
                  <c:v>-392.09010886589351</c:v>
                </c:pt>
                <c:pt idx="32">
                  <c:v>-392.09010886589351</c:v>
                </c:pt>
                <c:pt idx="33">
                  <c:v>-392.09010886589351</c:v>
                </c:pt>
                <c:pt idx="34">
                  <c:v>-392.09010886589351</c:v>
                </c:pt>
                <c:pt idx="35">
                  <c:v>-392.09010886589351</c:v>
                </c:pt>
                <c:pt idx="36">
                  <c:v>-392.09010886589351</c:v>
                </c:pt>
                <c:pt idx="37">
                  <c:v>-392.09010886589351</c:v>
                </c:pt>
                <c:pt idx="38">
                  <c:v>-392.09010886589351</c:v>
                </c:pt>
                <c:pt idx="39">
                  <c:v>-392.09010886589351</c:v>
                </c:pt>
                <c:pt idx="40">
                  <c:v>-392.09010886589351</c:v>
                </c:pt>
                <c:pt idx="41">
                  <c:v>-392.09010886589351</c:v>
                </c:pt>
                <c:pt idx="42">
                  <c:v>-392.09010886589351</c:v>
                </c:pt>
                <c:pt idx="43">
                  <c:v>-392.09010886589351</c:v>
                </c:pt>
                <c:pt idx="44">
                  <c:v>-392.09010886589351</c:v>
                </c:pt>
                <c:pt idx="45">
                  <c:v>-392.09010886589351</c:v>
                </c:pt>
                <c:pt idx="46">
                  <c:v>-392.09010886589351</c:v>
                </c:pt>
                <c:pt idx="47">
                  <c:v>-392.09010886589351</c:v>
                </c:pt>
                <c:pt idx="48">
                  <c:v>-392.09010886589351</c:v>
                </c:pt>
                <c:pt idx="49">
                  <c:v>-392.09010886589351</c:v>
                </c:pt>
                <c:pt idx="50">
                  <c:v>-392.09010886589351</c:v>
                </c:pt>
                <c:pt idx="51">
                  <c:v>-392.09010886589351</c:v>
                </c:pt>
                <c:pt idx="52">
                  <c:v>-392.09010886589351</c:v>
                </c:pt>
                <c:pt idx="53">
                  <c:v>-392.09010886589351</c:v>
                </c:pt>
                <c:pt idx="54">
                  <c:v>-392.09010886589351</c:v>
                </c:pt>
                <c:pt idx="55">
                  <c:v>-392.09010886589351</c:v>
                </c:pt>
                <c:pt idx="56">
                  <c:v>-392.09010886589351</c:v>
                </c:pt>
                <c:pt idx="57">
                  <c:v>-392.09010886589351</c:v>
                </c:pt>
                <c:pt idx="58">
                  <c:v>-392.09010886589351</c:v>
                </c:pt>
                <c:pt idx="59">
                  <c:v>-392.09010886589351</c:v>
                </c:pt>
                <c:pt idx="60">
                  <c:v>-392.09010886589351</c:v>
                </c:pt>
                <c:pt idx="61">
                  <c:v>-392.09010886589351</c:v>
                </c:pt>
                <c:pt idx="62">
                  <c:v>-392.09010886589351</c:v>
                </c:pt>
                <c:pt idx="63">
                  <c:v>-392.09010886589351</c:v>
                </c:pt>
                <c:pt idx="64">
                  <c:v>-392.09010886589351</c:v>
                </c:pt>
                <c:pt idx="65">
                  <c:v>-392.09010886589351</c:v>
                </c:pt>
                <c:pt idx="66">
                  <c:v>-392.09010886589351</c:v>
                </c:pt>
                <c:pt idx="67">
                  <c:v>-392.09010886589351</c:v>
                </c:pt>
                <c:pt idx="68">
                  <c:v>-392.09010886589351</c:v>
                </c:pt>
                <c:pt idx="69">
                  <c:v>-392.09010886589351</c:v>
                </c:pt>
                <c:pt idx="70">
                  <c:v>-392.09010886589351</c:v>
                </c:pt>
                <c:pt idx="71">
                  <c:v>-392.09010886589351</c:v>
                </c:pt>
                <c:pt idx="72">
                  <c:v>-392.09010886589351</c:v>
                </c:pt>
                <c:pt idx="73">
                  <c:v>-392.09010886589351</c:v>
                </c:pt>
                <c:pt idx="74">
                  <c:v>-392.09010886589351</c:v>
                </c:pt>
                <c:pt idx="75">
                  <c:v>-392.09010886589351</c:v>
                </c:pt>
                <c:pt idx="76">
                  <c:v>-392.09010886589351</c:v>
                </c:pt>
                <c:pt idx="77">
                  <c:v>-392.09010886589351</c:v>
                </c:pt>
                <c:pt idx="78">
                  <c:v>-392.09010886589351</c:v>
                </c:pt>
                <c:pt idx="79">
                  <c:v>-392.09010886589351</c:v>
                </c:pt>
                <c:pt idx="80">
                  <c:v>-392.09010886589351</c:v>
                </c:pt>
                <c:pt idx="81">
                  <c:v>-392.09010886589351</c:v>
                </c:pt>
                <c:pt idx="82">
                  <c:v>-392.09010886589351</c:v>
                </c:pt>
                <c:pt idx="83">
                  <c:v>-392.09010886589351</c:v>
                </c:pt>
                <c:pt idx="84">
                  <c:v>-392.09010886589351</c:v>
                </c:pt>
                <c:pt idx="85">
                  <c:v>-392.09010886589351</c:v>
                </c:pt>
                <c:pt idx="86">
                  <c:v>-392.09010886589351</c:v>
                </c:pt>
                <c:pt idx="87">
                  <c:v>-392.09010886589351</c:v>
                </c:pt>
                <c:pt idx="88">
                  <c:v>-392.09010886589351</c:v>
                </c:pt>
                <c:pt idx="89">
                  <c:v>-392.09010886589351</c:v>
                </c:pt>
                <c:pt idx="90">
                  <c:v>-392.09010886589351</c:v>
                </c:pt>
                <c:pt idx="91">
                  <c:v>-392.09010886589351</c:v>
                </c:pt>
                <c:pt idx="92">
                  <c:v>-392.09010886589351</c:v>
                </c:pt>
                <c:pt idx="93">
                  <c:v>-392.09010886589351</c:v>
                </c:pt>
                <c:pt idx="94">
                  <c:v>-392.09010886589351</c:v>
                </c:pt>
                <c:pt idx="95">
                  <c:v>-392.09010886589351</c:v>
                </c:pt>
                <c:pt idx="96">
                  <c:v>-392.09010886589351</c:v>
                </c:pt>
                <c:pt idx="97">
                  <c:v>-392.09010886589351</c:v>
                </c:pt>
                <c:pt idx="98">
                  <c:v>-392.09010886589351</c:v>
                </c:pt>
                <c:pt idx="99">
                  <c:v>-392.09010886589351</c:v>
                </c:pt>
                <c:pt idx="100">
                  <c:v>-392.09010886589351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A81-4817-8CE8-7F3A729B3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64528"/>
        <c:axId val="333064920"/>
      </c:lineChart>
      <c:catAx>
        <c:axId val="33306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800"/>
                  <a:t>vek</a:t>
                </a:r>
              </a:p>
            </c:rich>
          </c:tx>
          <c:layout>
            <c:manualLayout>
              <c:xMode val="edge"/>
              <c:yMode val="edge"/>
              <c:x val="0.48822311111111111"/>
              <c:y val="0.84443925925925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3064920"/>
        <c:crosses val="autoZero"/>
        <c:auto val="1"/>
        <c:lblAlgn val="ctr"/>
        <c:lblOffset val="100"/>
        <c:noMultiLvlLbl val="0"/>
      </c:catAx>
      <c:valAx>
        <c:axId val="333064920"/>
        <c:scaling>
          <c:orientation val="minMax"/>
          <c:max val="1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/>
                  <a:t>eur ročne</a:t>
                </a:r>
              </a:p>
            </c:rich>
          </c:tx>
          <c:layout>
            <c:manualLayout>
              <c:xMode val="edge"/>
              <c:yMode val="edge"/>
              <c:x val="0.13055555555555556"/>
              <c:y val="3.78860454943132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30645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5137423687423692"/>
          <c:y val="3.955338541666667E-2"/>
          <c:w val="0.42847069597069598"/>
          <c:h val="0.22786458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325333333333334E-2"/>
          <c:y val="4.8576480023330419E-2"/>
          <c:w val="0.83822244444444449"/>
          <c:h val="0.86717228054826478"/>
        </c:manualLayout>
      </c:layout>
      <c:lineChart>
        <c:grouping val="standard"/>
        <c:varyColors val="0"/>
        <c:ser>
          <c:idx val="0"/>
          <c:order val="0"/>
          <c:tx>
            <c:strRef>
              <c:f>'G26'!$B$1</c:f>
              <c:strCache>
                <c:ptCount val="1"/>
                <c:pt idx="0">
                  <c:v>GA_muži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'G26'!$A$2:$A$21</c:f>
              <c:numCache>
                <c:formatCode>General</c:formatCode>
                <c:ptCount val="20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2005</c:v>
                </c:pt>
                <c:pt idx="18">
                  <c:v>2010</c:v>
                </c:pt>
                <c:pt idx="19">
                  <c:v>2015</c:v>
                </c:pt>
              </c:numCache>
            </c:numRef>
          </c:cat>
          <c:val>
            <c:numRef>
              <c:f>'G26'!$B$2:$B$21</c:f>
              <c:numCache>
                <c:formatCode>#,##0</c:formatCode>
                <c:ptCount val="20"/>
                <c:pt idx="0">
                  <c:v>-24428.233952432027</c:v>
                </c:pt>
                <c:pt idx="1">
                  <c:v>-31705.897931313892</c:v>
                </c:pt>
                <c:pt idx="2">
                  <c:v>-43687.855144549729</c:v>
                </c:pt>
                <c:pt idx="3">
                  <c:v>-54737.330326689189</c:v>
                </c:pt>
                <c:pt idx="4">
                  <c:v>-69861.881850640348</c:v>
                </c:pt>
                <c:pt idx="5">
                  <c:v>-83763.365893924129</c:v>
                </c:pt>
                <c:pt idx="6">
                  <c:v>-96965.587421556993</c:v>
                </c:pt>
                <c:pt idx="7">
                  <c:v>-92006.917777978902</c:v>
                </c:pt>
                <c:pt idx="8">
                  <c:v>-66474.442930636738</c:v>
                </c:pt>
                <c:pt idx="9">
                  <c:v>-36702.284710687083</c:v>
                </c:pt>
                <c:pt idx="10">
                  <c:v>-4733.0529088130352</c:v>
                </c:pt>
                <c:pt idx="11">
                  <c:v>27699.552255978528</c:v>
                </c:pt>
                <c:pt idx="12">
                  <c:v>59131.805673091483</c:v>
                </c:pt>
                <c:pt idx="13">
                  <c:v>84886.91166729675</c:v>
                </c:pt>
                <c:pt idx="14">
                  <c:v>96694.164666708326</c:v>
                </c:pt>
                <c:pt idx="15">
                  <c:v>90880.922042615508</c:v>
                </c:pt>
                <c:pt idx="16">
                  <c:v>62803.455250485109</c:v>
                </c:pt>
                <c:pt idx="17">
                  <c:v>33182.110844040762</c:v>
                </c:pt>
                <c:pt idx="18">
                  <c:v>4522.7074636302514</c:v>
                </c:pt>
                <c:pt idx="19">
                  <c:v>-18980.934100469171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FA-4C28-BCE7-CAEDA92EA40B}"/>
            </c:ext>
          </c:extLst>
        </c:ser>
        <c:ser>
          <c:idx val="1"/>
          <c:order val="1"/>
          <c:tx>
            <c:strRef>
              <c:f>'G26'!$C$1</c:f>
              <c:strCache>
                <c:ptCount val="1"/>
                <c:pt idx="0">
                  <c:v>GA_ženy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'G26'!$A$2:$A$21</c:f>
              <c:numCache>
                <c:formatCode>General</c:formatCode>
                <c:ptCount val="20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2005</c:v>
                </c:pt>
                <c:pt idx="18">
                  <c:v>2010</c:v>
                </c:pt>
                <c:pt idx="19">
                  <c:v>2015</c:v>
                </c:pt>
              </c:numCache>
            </c:numRef>
          </c:cat>
          <c:val>
            <c:numRef>
              <c:f>'G26'!$C$2:$C$21</c:f>
              <c:numCache>
                <c:formatCode>#,##0</c:formatCode>
                <c:ptCount val="20"/>
                <c:pt idx="0">
                  <c:v>-17944.489387487691</c:v>
                </c:pt>
                <c:pt idx="1">
                  <c:v>-24652.38329348668</c:v>
                </c:pt>
                <c:pt idx="2">
                  <c:v>-39884.282861821375</c:v>
                </c:pt>
                <c:pt idx="3">
                  <c:v>-55764.547776381231</c:v>
                </c:pt>
                <c:pt idx="4">
                  <c:v>-75430.096024469647</c:v>
                </c:pt>
                <c:pt idx="5">
                  <c:v>-92003.701575027109</c:v>
                </c:pt>
                <c:pt idx="6">
                  <c:v>-103335.21168811416</c:v>
                </c:pt>
                <c:pt idx="7">
                  <c:v>-106558.48415711542</c:v>
                </c:pt>
                <c:pt idx="8">
                  <c:v>-84595.219029306711</c:v>
                </c:pt>
                <c:pt idx="9">
                  <c:v>-61271.055524563817</c:v>
                </c:pt>
                <c:pt idx="10">
                  <c:v>-35745.827823164975</c:v>
                </c:pt>
                <c:pt idx="11">
                  <c:v>-11276.501921850062</c:v>
                </c:pt>
                <c:pt idx="12">
                  <c:v>3249.3947547665789</c:v>
                </c:pt>
                <c:pt idx="13">
                  <c:v>14151.035734917205</c:v>
                </c:pt>
                <c:pt idx="14">
                  <c:v>19966.534936180084</c:v>
                </c:pt>
                <c:pt idx="15">
                  <c:v>10473.920659441688</c:v>
                </c:pt>
                <c:pt idx="16">
                  <c:v>-12772.410993754031</c:v>
                </c:pt>
                <c:pt idx="17">
                  <c:v>-35432.209758191799</c:v>
                </c:pt>
                <c:pt idx="18">
                  <c:v>-57777.214756952315</c:v>
                </c:pt>
                <c:pt idx="19">
                  <c:v>-75042.069726542031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FA-4C28-BCE7-CAEDA92EA40B}"/>
            </c:ext>
          </c:extLst>
        </c:ser>
        <c:ser>
          <c:idx val="2"/>
          <c:order val="2"/>
          <c:tx>
            <c:strRef>
              <c:f>'G26'!$D$1</c:f>
              <c:strCache>
                <c:ptCount val="1"/>
                <c:pt idx="0">
                  <c:v>GA_spolu</c:v>
                </c:pt>
              </c:strCache>
            </c:strRef>
          </c:tx>
          <c:spPr>
            <a:ln w="3810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8.3255555555555555E-2"/>
                  <c:y val="0.166981481481481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onstantia" panose="02030602050306030303" pitchFamily="18" charset="0"/>
                        <a:ea typeface="+mn-ea"/>
                        <a:cs typeface="+mn-cs"/>
                      </a:defRPr>
                    </a:pPr>
                    <a:fld id="{F36FBCCE-FB68-44AB-933E-CCB307FA822F}" type="VALUE">
                      <a:rPr lang="en-US">
                        <a:solidFill>
                          <a:srgbClr val="FF0000"/>
                        </a:solidFill>
                      </a:rPr>
                      <a:pPr>
                        <a:defRPr/>
                      </a:pPr>
                      <a:t>[HODNOTA]</a:t>
                    </a:fld>
                    <a:endParaRPr lang="sk-SK"/>
                  </a:p>
                </c:rich>
              </c:tx>
              <c:spPr>
                <a:noFill/>
                <a:ln w="3175"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FA-4C28-BCE7-CAEDA92EA40B}"/>
                </c:ext>
                <c:ext xmlns:c15="http://schemas.microsoft.com/office/drawing/2012/chart" uri="{CE6537A1-D6FC-4f65-9D91-7224C49458BB}">
                  <c15:layout>
                    <c:manualLayout>
                      <c:w val="0.11279022222222224"/>
                      <c:h val="6.1077777777777766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 w="3175"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FF0000"/>
                      </a:solidFill>
                      <a:prstDash val="sysDot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'G26'!$A$2:$A$21</c:f>
              <c:numCache>
                <c:formatCode>General</c:formatCode>
                <c:ptCount val="20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2005</c:v>
                </c:pt>
                <c:pt idx="18">
                  <c:v>2010</c:v>
                </c:pt>
                <c:pt idx="19">
                  <c:v>2015</c:v>
                </c:pt>
              </c:numCache>
            </c:numRef>
          </c:cat>
          <c:val>
            <c:numRef>
              <c:f>'G26'!$D$2:$D$21</c:f>
              <c:numCache>
                <c:formatCode>#,##0</c:formatCode>
                <c:ptCount val="20"/>
                <c:pt idx="0">
                  <c:v>-19735.898313630958</c:v>
                </c:pt>
                <c:pt idx="1">
                  <c:v>-26496.306239067799</c:v>
                </c:pt>
                <c:pt idx="2">
                  <c:v>-40994.665717897915</c:v>
                </c:pt>
                <c:pt idx="3">
                  <c:v>-55419.196966959164</c:v>
                </c:pt>
                <c:pt idx="4">
                  <c:v>-73367.767277814186</c:v>
                </c:pt>
                <c:pt idx="5">
                  <c:v>-88611.785690662873</c:v>
                </c:pt>
                <c:pt idx="6">
                  <c:v>-100462.28770598225</c:v>
                </c:pt>
                <c:pt idx="7">
                  <c:v>-99647.189457590808</c:v>
                </c:pt>
                <c:pt idx="8">
                  <c:v>-75722.870133486402</c:v>
                </c:pt>
                <c:pt idx="9">
                  <c:v>-48998.402082498898</c:v>
                </c:pt>
                <c:pt idx="10">
                  <c:v>-20141.816985972946</c:v>
                </c:pt>
                <c:pt idx="11">
                  <c:v>8527.1984031013708</c:v>
                </c:pt>
                <c:pt idx="12">
                  <c:v>31911.966030338444</c:v>
                </c:pt>
                <c:pt idx="13">
                  <c:v>50406.981672255926</c:v>
                </c:pt>
                <c:pt idx="14">
                  <c:v>58998.199563070528</c:v>
                </c:pt>
                <c:pt idx="15">
                  <c:v>51678.864458869437</c:v>
                </c:pt>
                <c:pt idx="16">
                  <c:v>26016.794850397946</c:v>
                </c:pt>
                <c:pt idx="17">
                  <c:v>-222.43193189453132</c:v>
                </c:pt>
                <c:pt idx="18">
                  <c:v>-25788.959766079406</c:v>
                </c:pt>
                <c:pt idx="19">
                  <c:v>-46378.002157440955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1FA-4C28-BCE7-CAEDA92EA40B}"/>
            </c:ext>
          </c:extLst>
        </c:ser>
        <c:ser>
          <c:idx val="3"/>
          <c:order val="3"/>
          <c:spPr>
            <a:ln w="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'G26'!$A$2:$A$21</c:f>
              <c:numCache>
                <c:formatCode>General</c:formatCode>
                <c:ptCount val="20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2005</c:v>
                </c:pt>
                <c:pt idx="18">
                  <c:v>2010</c:v>
                </c:pt>
                <c:pt idx="19">
                  <c:v>2015</c:v>
                </c:pt>
              </c:numCache>
            </c:numRef>
          </c:cat>
          <c:val>
            <c:numRef>
              <c:f>'G26'!$F$2:$F$21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1FA-4C28-BCE7-CAEDA92EA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65704"/>
        <c:axId val="333066096"/>
      </c:lineChart>
      <c:catAx>
        <c:axId val="333065704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b="0" i="1"/>
                  <a:t>ročník</a:t>
                </a:r>
              </a:p>
            </c:rich>
          </c:tx>
          <c:layout>
            <c:manualLayout>
              <c:xMode val="edge"/>
              <c:yMode val="edge"/>
              <c:x val="0.73822555555555558"/>
              <c:y val="0.7685540740740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3066096"/>
        <c:crosses val="autoZero"/>
        <c:auto val="1"/>
        <c:lblAlgn val="ctr"/>
        <c:lblOffset val="100"/>
        <c:noMultiLvlLbl val="0"/>
      </c:catAx>
      <c:valAx>
        <c:axId val="333066096"/>
        <c:scaling>
          <c:orientation val="minMax"/>
          <c:max val="120000"/>
          <c:min val="-12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b="0" i="1"/>
                  <a:t>eur</a:t>
                </a:r>
              </a:p>
            </c:rich>
          </c:tx>
          <c:layout>
            <c:manualLayout>
              <c:xMode val="edge"/>
              <c:yMode val="edge"/>
              <c:x val="0.79904355555555551"/>
              <c:y val="4.942629629629629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3065704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47275533333333336"/>
          <c:y val="0.17820777777777774"/>
          <c:w val="0.27115066666666665"/>
          <c:h val="0.219236666666666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9866666666668"/>
          <c:y val="2.8704444444444446E-2"/>
          <c:w val="0.85267622222222217"/>
          <c:h val="0.8690055555555557"/>
        </c:manualLayout>
      </c:layout>
      <c:lineChart>
        <c:grouping val="standard"/>
        <c:varyColors val="0"/>
        <c:ser>
          <c:idx val="0"/>
          <c:order val="0"/>
          <c:tx>
            <c:v>SPOLU</c:v>
          </c:tx>
          <c:spPr>
            <a:ln w="3492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'G27'!$A$2:$A$102</c:f>
              <c:numCache>
                <c:formatCode>#,##0</c:formatCode>
                <c:ptCount val="101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</c:numCache>
            </c:numRef>
          </c:cat>
          <c:val>
            <c:numRef>
              <c:f>'G27'!$D$2:$D$102</c:f>
              <c:numCache>
                <c:formatCode>#,##0</c:formatCode>
                <c:ptCount val="101"/>
                <c:pt idx="0">
                  <c:v>528.37412829732784</c:v>
                </c:pt>
                <c:pt idx="1">
                  <c:v>245.62587170267221</c:v>
                </c:pt>
                <c:pt idx="2">
                  <c:v>300</c:v>
                </c:pt>
                <c:pt idx="3">
                  <c:v>338</c:v>
                </c:pt>
                <c:pt idx="4">
                  <c:v>446</c:v>
                </c:pt>
                <c:pt idx="5">
                  <c:v>561</c:v>
                </c:pt>
                <c:pt idx="6">
                  <c:v>1497</c:v>
                </c:pt>
                <c:pt idx="7">
                  <c:v>2008</c:v>
                </c:pt>
                <c:pt idx="8">
                  <c:v>3225</c:v>
                </c:pt>
                <c:pt idx="9">
                  <c:v>4310</c:v>
                </c:pt>
                <c:pt idx="10">
                  <c:v>5539</c:v>
                </c:pt>
                <c:pt idx="11">
                  <c:v>6658</c:v>
                </c:pt>
                <c:pt idx="12">
                  <c:v>7784</c:v>
                </c:pt>
                <c:pt idx="13">
                  <c:v>9623</c:v>
                </c:pt>
                <c:pt idx="14">
                  <c:v>11308</c:v>
                </c:pt>
                <c:pt idx="15">
                  <c:v>13212</c:v>
                </c:pt>
                <c:pt idx="16">
                  <c:v>15346</c:v>
                </c:pt>
                <c:pt idx="17">
                  <c:v>17741</c:v>
                </c:pt>
                <c:pt idx="18">
                  <c:v>19722</c:v>
                </c:pt>
                <c:pt idx="19">
                  <c:v>21948.894736842107</c:v>
                </c:pt>
                <c:pt idx="20">
                  <c:v>22590.7</c:v>
                </c:pt>
                <c:pt idx="21">
                  <c:v>23962.714285714286</c:v>
                </c:pt>
                <c:pt idx="22">
                  <c:v>25719.318181818184</c:v>
                </c:pt>
                <c:pt idx="23">
                  <c:v>26570.956521739128</c:v>
                </c:pt>
                <c:pt idx="24">
                  <c:v>28156.458333333332</c:v>
                </c:pt>
                <c:pt idx="25">
                  <c:v>30327.08</c:v>
                </c:pt>
                <c:pt idx="26">
                  <c:v>32854.61538461539</c:v>
                </c:pt>
                <c:pt idx="27">
                  <c:v>36218.444444444445</c:v>
                </c:pt>
                <c:pt idx="28">
                  <c:v>37782.107142857145</c:v>
                </c:pt>
                <c:pt idx="29">
                  <c:v>38891.206896551725</c:v>
                </c:pt>
                <c:pt idx="30">
                  <c:v>40077.399999999994</c:v>
                </c:pt>
                <c:pt idx="31">
                  <c:v>43784.516129032258</c:v>
                </c:pt>
                <c:pt idx="32">
                  <c:v>42820.59375</c:v>
                </c:pt>
                <c:pt idx="33">
                  <c:v>46949.212121212127</c:v>
                </c:pt>
                <c:pt idx="34">
                  <c:v>55530.705882352944</c:v>
                </c:pt>
                <c:pt idx="35">
                  <c:v>58791.942857142858</c:v>
                </c:pt>
                <c:pt idx="36">
                  <c:v>60825.055555555555</c:v>
                </c:pt>
                <c:pt idx="37">
                  <c:v>67159.108108108107</c:v>
                </c:pt>
                <c:pt idx="38">
                  <c:v>71549.236842105267</c:v>
                </c:pt>
                <c:pt idx="39">
                  <c:v>73614.051282051281</c:v>
                </c:pt>
                <c:pt idx="40">
                  <c:v>74140.975000000006</c:v>
                </c:pt>
                <c:pt idx="41">
                  <c:v>75756.609756097561</c:v>
                </c:pt>
                <c:pt idx="42">
                  <c:v>78007.71428571429</c:v>
                </c:pt>
                <c:pt idx="43">
                  <c:v>78939.744186046504</c:v>
                </c:pt>
                <c:pt idx="44">
                  <c:v>77796.954545454544</c:v>
                </c:pt>
                <c:pt idx="45">
                  <c:v>75907.244444444455</c:v>
                </c:pt>
                <c:pt idx="46">
                  <c:v>73050.717391304352</c:v>
                </c:pt>
                <c:pt idx="47">
                  <c:v>74237.702127659577</c:v>
                </c:pt>
                <c:pt idx="48">
                  <c:v>74458.979166666657</c:v>
                </c:pt>
                <c:pt idx="49">
                  <c:v>72189.387755102041</c:v>
                </c:pt>
                <c:pt idx="50">
                  <c:v>75285.540000000008</c:v>
                </c:pt>
                <c:pt idx="51">
                  <c:v>76386.137254901958</c:v>
                </c:pt>
                <c:pt idx="52">
                  <c:v>73905.057692307688</c:v>
                </c:pt>
                <c:pt idx="53">
                  <c:v>71722.90566037735</c:v>
                </c:pt>
                <c:pt idx="54">
                  <c:v>69329.5</c:v>
                </c:pt>
                <c:pt idx="55">
                  <c:v>68754.127272727259</c:v>
                </c:pt>
                <c:pt idx="56">
                  <c:v>72236.58928571429</c:v>
                </c:pt>
                <c:pt idx="57">
                  <c:v>73522.649122807023</c:v>
                </c:pt>
                <c:pt idx="58">
                  <c:v>75823.844827586203</c:v>
                </c:pt>
                <c:pt idx="59">
                  <c:v>80396.067796610179</c:v>
                </c:pt>
                <c:pt idx="60">
                  <c:v>85361.75</c:v>
                </c:pt>
                <c:pt idx="61">
                  <c:v>90129.524590163928</c:v>
                </c:pt>
                <c:pt idx="62">
                  <c:v>90209.725806451606</c:v>
                </c:pt>
                <c:pt idx="63">
                  <c:v>92269.444444444438</c:v>
                </c:pt>
                <c:pt idx="64">
                  <c:v>92654.0625</c:v>
                </c:pt>
                <c:pt idx="65">
                  <c:v>93116.538461538468</c:v>
                </c:pt>
                <c:pt idx="66">
                  <c:v>93902.181818181823</c:v>
                </c:pt>
                <c:pt idx="67">
                  <c:v>89591.074626865666</c:v>
                </c:pt>
                <c:pt idx="68">
                  <c:v>88578</c:v>
                </c:pt>
                <c:pt idx="69">
                  <c:v>88441.623188405792</c:v>
                </c:pt>
                <c:pt idx="70">
                  <c:v>88178.942857142858</c:v>
                </c:pt>
                <c:pt idx="71">
                  <c:v>87906.323943661962</c:v>
                </c:pt>
                <c:pt idx="72">
                  <c:v>87918.097222222219</c:v>
                </c:pt>
                <c:pt idx="73">
                  <c:v>84922.465753424651</c:v>
                </c:pt>
                <c:pt idx="74">
                  <c:v>82711.391891891893</c:v>
                </c:pt>
                <c:pt idx="75">
                  <c:v>81986.82666666666</c:v>
                </c:pt>
                <c:pt idx="76">
                  <c:v>79593.486842105252</c:v>
                </c:pt>
                <c:pt idx="77">
                  <c:v>79697.259740259731</c:v>
                </c:pt>
                <c:pt idx="78">
                  <c:v>78364.73076923078</c:v>
                </c:pt>
                <c:pt idx="79">
                  <c:v>74983.860759493662</c:v>
                </c:pt>
                <c:pt idx="80">
                  <c:v>73880.387499999997</c:v>
                </c:pt>
                <c:pt idx="81">
                  <c:v>67417.654320987655</c:v>
                </c:pt>
                <c:pt idx="82">
                  <c:v>62671.439024390245</c:v>
                </c:pt>
                <c:pt idx="83">
                  <c:v>61426.724057520405</c:v>
                </c:pt>
                <c:pt idx="84">
                  <c:v>60321.608678955454</c:v>
                </c:pt>
                <c:pt idx="85">
                  <c:v>58611.025426944972</c:v>
                </c:pt>
                <c:pt idx="86">
                  <c:v>57752.726556639158</c:v>
                </c:pt>
                <c:pt idx="87">
                  <c:v>56844.288097886543</c:v>
                </c:pt>
                <c:pt idx="88">
                  <c:v>53387.809017595311</c:v>
                </c:pt>
                <c:pt idx="89">
                  <c:v>52727.983689742658</c:v>
                </c:pt>
                <c:pt idx="90">
                  <c:v>53573.723655913978</c:v>
                </c:pt>
                <c:pt idx="91">
                  <c:v>55965.839064161642</c:v>
                </c:pt>
                <c:pt idx="92">
                  <c:v>56528.576086956527</c:v>
                </c:pt>
                <c:pt idx="93">
                  <c:v>56019.801942421094</c:v>
                </c:pt>
                <c:pt idx="94">
                  <c:v>56617.599862731637</c:v>
                </c:pt>
                <c:pt idx="95">
                  <c:v>59320.887945670635</c:v>
                </c:pt>
                <c:pt idx="96">
                  <c:v>62091.454301075268</c:v>
                </c:pt>
                <c:pt idx="97">
                  <c:v>60360.697372796814</c:v>
                </c:pt>
                <c:pt idx="98">
                  <c:v>63653.618828176433</c:v>
                </c:pt>
                <c:pt idx="99">
                  <c:v>58871.333007494301</c:v>
                </c:pt>
                <c:pt idx="100">
                  <c:v>57732.829354838716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33-45C1-839F-6AE8900710B6}"/>
            </c:ext>
          </c:extLst>
        </c:ser>
        <c:ser>
          <c:idx val="1"/>
          <c:order val="1"/>
          <c:tx>
            <c:v>ženy</c:v>
          </c:tx>
          <c:spPr>
            <a:ln w="22225" cap="rnd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'G27'!$A$2:$A$102</c:f>
              <c:numCache>
                <c:formatCode>#,##0</c:formatCode>
                <c:ptCount val="101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</c:numCache>
            </c:numRef>
          </c:cat>
          <c:val>
            <c:numRef>
              <c:f>'G27'!$B$2:$B$102</c:f>
              <c:numCache>
                <c:formatCode>#,##0</c:formatCode>
                <c:ptCount val="101"/>
                <c:pt idx="0">
                  <c:v>342.89929473630349</c:v>
                </c:pt>
                <c:pt idx="1">
                  <c:v>187.10070526369651</c:v>
                </c:pt>
                <c:pt idx="2">
                  <c:v>209</c:v>
                </c:pt>
                <c:pt idx="3">
                  <c:v>239</c:v>
                </c:pt>
                <c:pt idx="4">
                  <c:v>315</c:v>
                </c:pt>
                <c:pt idx="5">
                  <c:v>406</c:v>
                </c:pt>
                <c:pt idx="6">
                  <c:v>1085</c:v>
                </c:pt>
                <c:pt idx="7">
                  <c:v>1494</c:v>
                </c:pt>
                <c:pt idx="8">
                  <c:v>2413</c:v>
                </c:pt>
                <c:pt idx="9">
                  <c:v>3143</c:v>
                </c:pt>
                <c:pt idx="10">
                  <c:v>4091</c:v>
                </c:pt>
                <c:pt idx="11">
                  <c:v>4859</c:v>
                </c:pt>
                <c:pt idx="12">
                  <c:v>5701</c:v>
                </c:pt>
                <c:pt idx="13">
                  <c:v>6957</c:v>
                </c:pt>
                <c:pt idx="14">
                  <c:v>8066</c:v>
                </c:pt>
                <c:pt idx="15">
                  <c:v>9355</c:v>
                </c:pt>
                <c:pt idx="16">
                  <c:v>10625</c:v>
                </c:pt>
                <c:pt idx="17">
                  <c:v>12260</c:v>
                </c:pt>
                <c:pt idx="18">
                  <c:v>13443</c:v>
                </c:pt>
                <c:pt idx="19">
                  <c:v>14762.894736842105</c:v>
                </c:pt>
                <c:pt idx="20">
                  <c:v>14995.7</c:v>
                </c:pt>
                <c:pt idx="21">
                  <c:v>15656.714285714286</c:v>
                </c:pt>
                <c:pt idx="22">
                  <c:v>16712.545454545456</c:v>
                </c:pt>
                <c:pt idx="23">
                  <c:v>17115.347826086956</c:v>
                </c:pt>
                <c:pt idx="24">
                  <c:v>17930.833333333332</c:v>
                </c:pt>
                <c:pt idx="25">
                  <c:v>19094.68</c:v>
                </c:pt>
                <c:pt idx="26">
                  <c:v>20447.423076923078</c:v>
                </c:pt>
                <c:pt idx="27">
                  <c:v>22011.481481481482</c:v>
                </c:pt>
                <c:pt idx="28">
                  <c:v>22754.392857142859</c:v>
                </c:pt>
                <c:pt idx="29">
                  <c:v>23230.448275862069</c:v>
                </c:pt>
                <c:pt idx="30">
                  <c:v>23580.6</c:v>
                </c:pt>
                <c:pt idx="31">
                  <c:v>25602.677419354837</c:v>
                </c:pt>
                <c:pt idx="32">
                  <c:v>24679.71875</c:v>
                </c:pt>
                <c:pt idx="33">
                  <c:v>26583.303030303032</c:v>
                </c:pt>
                <c:pt idx="34">
                  <c:v>31009.852941176472</c:v>
                </c:pt>
                <c:pt idx="35">
                  <c:v>32274.714285714286</c:v>
                </c:pt>
                <c:pt idx="36">
                  <c:v>33195.25</c:v>
                </c:pt>
                <c:pt idx="37">
                  <c:v>36282.351351351354</c:v>
                </c:pt>
                <c:pt idx="38">
                  <c:v>38348.84210526316</c:v>
                </c:pt>
                <c:pt idx="39">
                  <c:v>39081.589743589742</c:v>
                </c:pt>
                <c:pt idx="40">
                  <c:v>38927.574999999997</c:v>
                </c:pt>
                <c:pt idx="41">
                  <c:v>39595.585365853658</c:v>
                </c:pt>
                <c:pt idx="42">
                  <c:v>40742.214285714283</c:v>
                </c:pt>
                <c:pt idx="43">
                  <c:v>41125.186046511626</c:v>
                </c:pt>
                <c:pt idx="44">
                  <c:v>39869.568181818184</c:v>
                </c:pt>
                <c:pt idx="45">
                  <c:v>38741.311111111114</c:v>
                </c:pt>
                <c:pt idx="46">
                  <c:v>36930.760869565216</c:v>
                </c:pt>
                <c:pt idx="47">
                  <c:v>37495.255319148935</c:v>
                </c:pt>
                <c:pt idx="48">
                  <c:v>37728.5</c:v>
                </c:pt>
                <c:pt idx="49">
                  <c:v>36298.959183673469</c:v>
                </c:pt>
                <c:pt idx="50">
                  <c:v>37678.720000000001</c:v>
                </c:pt>
                <c:pt idx="51">
                  <c:v>38246.960784313727</c:v>
                </c:pt>
                <c:pt idx="52">
                  <c:v>37057.538461538461</c:v>
                </c:pt>
                <c:pt idx="53">
                  <c:v>35929.584905660377</c:v>
                </c:pt>
                <c:pt idx="54">
                  <c:v>34410.722222222219</c:v>
                </c:pt>
                <c:pt idx="55">
                  <c:v>34160.63636363636</c:v>
                </c:pt>
                <c:pt idx="56">
                  <c:v>35655.25</c:v>
                </c:pt>
                <c:pt idx="57">
                  <c:v>36220.912280701756</c:v>
                </c:pt>
                <c:pt idx="58">
                  <c:v>37293.948275862072</c:v>
                </c:pt>
                <c:pt idx="59">
                  <c:v>39594.745762711864</c:v>
                </c:pt>
                <c:pt idx="60">
                  <c:v>41989.51666666667</c:v>
                </c:pt>
                <c:pt idx="61">
                  <c:v>43904.131147540982</c:v>
                </c:pt>
                <c:pt idx="62">
                  <c:v>44141.209677419356</c:v>
                </c:pt>
                <c:pt idx="63">
                  <c:v>44685.095238095237</c:v>
                </c:pt>
                <c:pt idx="64">
                  <c:v>44902.640625</c:v>
                </c:pt>
                <c:pt idx="65">
                  <c:v>45356.261538461542</c:v>
                </c:pt>
                <c:pt idx="66">
                  <c:v>45844.393939393936</c:v>
                </c:pt>
                <c:pt idx="67">
                  <c:v>43330.104477611938</c:v>
                </c:pt>
                <c:pt idx="68">
                  <c:v>43264.867647058825</c:v>
                </c:pt>
                <c:pt idx="69">
                  <c:v>42773.260869565216</c:v>
                </c:pt>
                <c:pt idx="70">
                  <c:v>42982.485714285714</c:v>
                </c:pt>
                <c:pt idx="71">
                  <c:v>42999.197183098593</c:v>
                </c:pt>
                <c:pt idx="72">
                  <c:v>42998.138888888891</c:v>
                </c:pt>
                <c:pt idx="73">
                  <c:v>41619.71232876712</c:v>
                </c:pt>
                <c:pt idx="74">
                  <c:v>40730.270270270274</c:v>
                </c:pt>
                <c:pt idx="75">
                  <c:v>40279.786666666667</c:v>
                </c:pt>
                <c:pt idx="76">
                  <c:v>39150.07894736842</c:v>
                </c:pt>
                <c:pt idx="77">
                  <c:v>38912.7012987013</c:v>
                </c:pt>
                <c:pt idx="78">
                  <c:v>38483.820512820515</c:v>
                </c:pt>
                <c:pt idx="79">
                  <c:v>36723.113924050631</c:v>
                </c:pt>
                <c:pt idx="80">
                  <c:v>36020.037499999999</c:v>
                </c:pt>
                <c:pt idx="81">
                  <c:v>33140.024691358027</c:v>
                </c:pt>
                <c:pt idx="82">
                  <c:v>30628.439024390245</c:v>
                </c:pt>
                <c:pt idx="83">
                  <c:v>29755.832491255343</c:v>
                </c:pt>
                <c:pt idx="84">
                  <c:v>29341.440860215054</c:v>
                </c:pt>
                <c:pt idx="85">
                  <c:v>28529</c:v>
                </c:pt>
                <c:pt idx="86">
                  <c:v>28344.00225056264</c:v>
                </c:pt>
                <c:pt idx="87">
                  <c:v>27703.031516499814</c:v>
                </c:pt>
                <c:pt idx="88">
                  <c:v>25807.413123167156</c:v>
                </c:pt>
                <c:pt idx="89">
                  <c:v>25774.833997825299</c:v>
                </c:pt>
                <c:pt idx="90">
                  <c:v>26082.102508960572</c:v>
                </c:pt>
                <c:pt idx="91">
                  <c:v>27221.794753633465</c:v>
                </c:pt>
                <c:pt idx="92">
                  <c:v>27436.167251051895</c:v>
                </c:pt>
                <c:pt idx="93">
                  <c:v>27218.184183142559</c:v>
                </c:pt>
                <c:pt idx="94">
                  <c:v>27594.746739876457</c:v>
                </c:pt>
                <c:pt idx="95">
                  <c:v>28862.235314091682</c:v>
                </c:pt>
                <c:pt idx="96">
                  <c:v>30076.729838709678</c:v>
                </c:pt>
                <c:pt idx="97">
                  <c:v>29778.127369471236</c:v>
                </c:pt>
                <c:pt idx="98">
                  <c:v>31134.973008558263</c:v>
                </c:pt>
                <c:pt idx="99">
                  <c:v>28542.13457152167</c:v>
                </c:pt>
                <c:pt idx="100">
                  <c:v>28214.024516129033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33-45C1-839F-6AE8900710B6}"/>
            </c:ext>
          </c:extLst>
        </c:ser>
        <c:ser>
          <c:idx val="2"/>
          <c:order val="2"/>
          <c:tx>
            <c:v>muži</c:v>
          </c:tx>
          <c:spPr>
            <a:ln w="2222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'G27'!$A$2:$A$102</c:f>
              <c:numCache>
                <c:formatCode>#,##0</c:formatCode>
                <c:ptCount val="101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</c:numCache>
            </c:numRef>
          </c:cat>
          <c:val>
            <c:numRef>
              <c:f>'G27'!$C$2:$C$102</c:f>
              <c:numCache>
                <c:formatCode>#,##0</c:formatCode>
                <c:ptCount val="101"/>
                <c:pt idx="0">
                  <c:v>185.4748335610243</c:v>
                </c:pt>
                <c:pt idx="1">
                  <c:v>58.525166438975717</c:v>
                </c:pt>
                <c:pt idx="2">
                  <c:v>91</c:v>
                </c:pt>
                <c:pt idx="3">
                  <c:v>99</c:v>
                </c:pt>
                <c:pt idx="4">
                  <c:v>131</c:v>
                </c:pt>
                <c:pt idx="5">
                  <c:v>155</c:v>
                </c:pt>
                <c:pt idx="6">
                  <c:v>412</c:v>
                </c:pt>
                <c:pt idx="7">
                  <c:v>514</c:v>
                </c:pt>
                <c:pt idx="8">
                  <c:v>812</c:v>
                </c:pt>
                <c:pt idx="9">
                  <c:v>1167</c:v>
                </c:pt>
                <c:pt idx="10">
                  <c:v>1448</c:v>
                </c:pt>
                <c:pt idx="11">
                  <c:v>1799</c:v>
                </c:pt>
                <c:pt idx="12">
                  <c:v>2083</c:v>
                </c:pt>
                <c:pt idx="13">
                  <c:v>2666</c:v>
                </c:pt>
                <c:pt idx="14">
                  <c:v>3242</c:v>
                </c:pt>
                <c:pt idx="15">
                  <c:v>3857</c:v>
                </c:pt>
                <c:pt idx="16">
                  <c:v>4721</c:v>
                </c:pt>
                <c:pt idx="17">
                  <c:v>5481</c:v>
                </c:pt>
                <c:pt idx="18">
                  <c:v>6279</c:v>
                </c:pt>
                <c:pt idx="19">
                  <c:v>7186</c:v>
                </c:pt>
                <c:pt idx="20">
                  <c:v>7595</c:v>
                </c:pt>
                <c:pt idx="21">
                  <c:v>8306</c:v>
                </c:pt>
                <c:pt idx="22">
                  <c:v>9006.7727272727279</c:v>
                </c:pt>
                <c:pt idx="23">
                  <c:v>9455.608695652174</c:v>
                </c:pt>
                <c:pt idx="24">
                  <c:v>10225.625</c:v>
                </c:pt>
                <c:pt idx="25">
                  <c:v>11232.4</c:v>
                </c:pt>
                <c:pt idx="26">
                  <c:v>12407.192307692309</c:v>
                </c:pt>
                <c:pt idx="27">
                  <c:v>14206.962962962964</c:v>
                </c:pt>
                <c:pt idx="28">
                  <c:v>15027.714285714286</c:v>
                </c:pt>
                <c:pt idx="29">
                  <c:v>15660.758620689656</c:v>
                </c:pt>
                <c:pt idx="30">
                  <c:v>16496.8</c:v>
                </c:pt>
                <c:pt idx="31">
                  <c:v>18181.83870967742</c:v>
                </c:pt>
                <c:pt idx="32">
                  <c:v>18140.875</c:v>
                </c:pt>
                <c:pt idx="33">
                  <c:v>20365.909090909092</c:v>
                </c:pt>
                <c:pt idx="34">
                  <c:v>24520.852941176472</c:v>
                </c:pt>
                <c:pt idx="35">
                  <c:v>26517.228571428572</c:v>
                </c:pt>
                <c:pt idx="36">
                  <c:v>27629.805555555555</c:v>
                </c:pt>
                <c:pt idx="37">
                  <c:v>30876.756756756757</c:v>
                </c:pt>
                <c:pt idx="38">
                  <c:v>33200.394736842107</c:v>
                </c:pt>
                <c:pt idx="39">
                  <c:v>34532.461538461539</c:v>
                </c:pt>
                <c:pt idx="40">
                  <c:v>35213.4</c:v>
                </c:pt>
                <c:pt idx="41">
                  <c:v>36161.024390243903</c:v>
                </c:pt>
                <c:pt idx="42">
                  <c:v>37265.5</c:v>
                </c:pt>
                <c:pt idx="43">
                  <c:v>37814.558139534885</c:v>
                </c:pt>
                <c:pt idx="44">
                  <c:v>37927.38636363636</c:v>
                </c:pt>
                <c:pt idx="45">
                  <c:v>37165.933333333334</c:v>
                </c:pt>
                <c:pt idx="46">
                  <c:v>36119.956521739128</c:v>
                </c:pt>
                <c:pt idx="47">
                  <c:v>36742.446808510642</c:v>
                </c:pt>
                <c:pt idx="48">
                  <c:v>36730.479166666664</c:v>
                </c:pt>
                <c:pt idx="49">
                  <c:v>35890.428571428572</c:v>
                </c:pt>
                <c:pt idx="50">
                  <c:v>37606.82</c:v>
                </c:pt>
                <c:pt idx="51">
                  <c:v>38139.176470588238</c:v>
                </c:pt>
                <c:pt idx="52">
                  <c:v>36847.519230769234</c:v>
                </c:pt>
                <c:pt idx="53">
                  <c:v>35793.32075471698</c:v>
                </c:pt>
                <c:pt idx="54">
                  <c:v>34918.777777777781</c:v>
                </c:pt>
                <c:pt idx="55">
                  <c:v>34593.490909090906</c:v>
                </c:pt>
                <c:pt idx="56">
                  <c:v>36581.339285714283</c:v>
                </c:pt>
                <c:pt idx="57">
                  <c:v>37301.73684210526</c:v>
                </c:pt>
                <c:pt idx="58">
                  <c:v>38529.896551724138</c:v>
                </c:pt>
                <c:pt idx="59">
                  <c:v>40801.322033898308</c:v>
                </c:pt>
                <c:pt idx="60">
                  <c:v>43372.23333333333</c:v>
                </c:pt>
                <c:pt idx="61">
                  <c:v>46225.393442622953</c:v>
                </c:pt>
                <c:pt idx="62">
                  <c:v>46068.516129032258</c:v>
                </c:pt>
                <c:pt idx="63">
                  <c:v>47584.349206349209</c:v>
                </c:pt>
                <c:pt idx="64">
                  <c:v>47751.421875</c:v>
                </c:pt>
                <c:pt idx="65">
                  <c:v>47760.276923076926</c:v>
                </c:pt>
                <c:pt idx="66">
                  <c:v>48057.78787878788</c:v>
                </c:pt>
                <c:pt idx="67">
                  <c:v>46260.970149253728</c:v>
                </c:pt>
                <c:pt idx="68">
                  <c:v>45313.132352941175</c:v>
                </c:pt>
                <c:pt idx="69">
                  <c:v>45668.362318840576</c:v>
                </c:pt>
                <c:pt idx="70">
                  <c:v>45196.457142857143</c:v>
                </c:pt>
                <c:pt idx="71">
                  <c:v>44907.126760563377</c:v>
                </c:pt>
                <c:pt idx="72">
                  <c:v>44919.958333333336</c:v>
                </c:pt>
                <c:pt idx="73">
                  <c:v>43302.753424657531</c:v>
                </c:pt>
                <c:pt idx="74">
                  <c:v>41981.12162162162</c:v>
                </c:pt>
                <c:pt idx="75">
                  <c:v>41707.040000000001</c:v>
                </c:pt>
                <c:pt idx="76">
                  <c:v>40443.40789473684</c:v>
                </c:pt>
                <c:pt idx="77">
                  <c:v>40784.558441558438</c:v>
                </c:pt>
                <c:pt idx="78">
                  <c:v>39880.910256410258</c:v>
                </c:pt>
                <c:pt idx="79">
                  <c:v>38260.746835443038</c:v>
                </c:pt>
                <c:pt idx="80">
                  <c:v>37860.35</c:v>
                </c:pt>
                <c:pt idx="81">
                  <c:v>34277.629629629628</c:v>
                </c:pt>
                <c:pt idx="82">
                  <c:v>32043</c:v>
                </c:pt>
                <c:pt idx="83">
                  <c:v>31670.891566265062</c:v>
                </c:pt>
                <c:pt idx="84">
                  <c:v>30980.1678187404</c:v>
                </c:pt>
                <c:pt idx="85">
                  <c:v>30082.025426944972</c:v>
                </c:pt>
                <c:pt idx="86">
                  <c:v>29408.724306076518</c:v>
                </c:pt>
                <c:pt idx="87">
                  <c:v>29141.256581386726</c:v>
                </c:pt>
                <c:pt idx="88">
                  <c:v>27580.395894428151</c:v>
                </c:pt>
                <c:pt idx="89">
                  <c:v>26953.149691917362</c:v>
                </c:pt>
                <c:pt idx="90">
                  <c:v>27491.621146953406</c:v>
                </c:pt>
                <c:pt idx="91">
                  <c:v>28744.044310528181</c:v>
                </c:pt>
                <c:pt idx="92">
                  <c:v>29092.408835904629</c:v>
                </c:pt>
                <c:pt idx="93">
                  <c:v>28801.617759278532</c:v>
                </c:pt>
                <c:pt idx="94">
                  <c:v>29022.85312285518</c:v>
                </c:pt>
                <c:pt idx="95">
                  <c:v>30458.652631578949</c:v>
                </c:pt>
                <c:pt idx="96">
                  <c:v>32014.72446236559</c:v>
                </c:pt>
                <c:pt idx="97">
                  <c:v>30582.570003325574</c:v>
                </c:pt>
                <c:pt idx="98">
                  <c:v>32518.64581961817</c:v>
                </c:pt>
                <c:pt idx="99">
                  <c:v>30329.19843597263</c:v>
                </c:pt>
                <c:pt idx="100">
                  <c:v>29518.804838709679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33-45C1-839F-6AE890071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66880"/>
        <c:axId val="333067272"/>
      </c:lineChart>
      <c:catAx>
        <c:axId val="333066880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i="1"/>
                  <a:t>ročník</a:t>
                </a:r>
              </a:p>
            </c:rich>
          </c:tx>
          <c:layout>
            <c:manualLayout>
              <c:xMode val="edge"/>
              <c:yMode val="edge"/>
              <c:x val="4.2345111111111111E-2"/>
              <c:y val="0.759146666666666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3067272"/>
        <c:crosses val="autoZero"/>
        <c:auto val="1"/>
        <c:lblAlgn val="ctr"/>
        <c:lblOffset val="100"/>
        <c:noMultiLvlLbl val="0"/>
      </c:catAx>
      <c:valAx>
        <c:axId val="3330672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i="1"/>
                  <a:t>počet</a:t>
                </a:r>
              </a:p>
            </c:rich>
          </c:tx>
          <c:layout>
            <c:manualLayout>
              <c:xMode val="edge"/>
              <c:yMode val="edge"/>
              <c:x val="0.83819999999999995"/>
              <c:y val="4.42951851851851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306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99215555555556"/>
          <c:y val="7.049222222222222E-2"/>
          <c:w val="0.18700066666666668"/>
          <c:h val="0.23812666666666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r>
              <a:rPr lang="sk-SK" sz="1050" b="1" i="1" baseline="0">
                <a:solidFill>
                  <a:srgbClr val="13B5EA"/>
                </a:solidFill>
                <a:effectLst/>
              </a:rPr>
              <a:t>index závislosti v starom veku </a:t>
            </a:r>
            <a:endParaRPr lang="sk-SK" sz="700">
              <a:solidFill>
                <a:srgbClr val="13B5EA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r>
              <a:rPr lang="sk-SK" sz="1050" b="1" i="1" baseline="0">
                <a:solidFill>
                  <a:srgbClr val="13B5EA"/>
                </a:solidFill>
                <a:effectLst/>
              </a:rPr>
              <a:t>(pop 15-64/65+)</a:t>
            </a:r>
            <a:endParaRPr lang="sk-SK" sz="700">
              <a:solidFill>
                <a:srgbClr val="13B5EA"/>
              </a:solidFill>
              <a:effectLst/>
            </a:endParaRPr>
          </a:p>
        </c:rich>
      </c:tx>
      <c:layout>
        <c:manualLayout>
          <c:xMode val="edge"/>
          <c:yMode val="edge"/>
          <c:x val="0.49752902709195251"/>
          <c:y val="5.52245810263116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893463071141053E-2"/>
          <c:y val="2.8222222222222221E-2"/>
          <c:w val="0.91827347529948233"/>
          <c:h val="0.83240596816850132"/>
        </c:manualLayout>
      </c:layout>
      <c:lineChart>
        <c:grouping val="standard"/>
        <c:varyColors val="0"/>
        <c:ser>
          <c:idx val="0"/>
          <c:order val="0"/>
          <c:tx>
            <c:strRef>
              <c:f>'G03'!$A$4</c:f>
              <c:strCache>
                <c:ptCount val="1"/>
                <c:pt idx="0">
                  <c:v>EUROPOP 2010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'G03'!$B$3:$CH$3</c:f>
              <c:numCache>
                <c:formatCode>0</c:formatCode>
                <c:ptCount val="8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 formatCode="General">
                  <c:v>2031</c:v>
                </c:pt>
                <c:pt idx="52" formatCode="General">
                  <c:v>2032</c:v>
                </c:pt>
                <c:pt idx="53" formatCode="General">
                  <c:v>2033</c:v>
                </c:pt>
                <c:pt idx="54" formatCode="General">
                  <c:v>2034</c:v>
                </c:pt>
                <c:pt idx="55" formatCode="General">
                  <c:v>2035</c:v>
                </c:pt>
                <c:pt idx="56" formatCode="General">
                  <c:v>2036</c:v>
                </c:pt>
                <c:pt idx="57" formatCode="General">
                  <c:v>2037</c:v>
                </c:pt>
                <c:pt idx="58" formatCode="General">
                  <c:v>2038</c:v>
                </c:pt>
                <c:pt idx="59" formatCode="General">
                  <c:v>2039</c:v>
                </c:pt>
                <c:pt idx="60" formatCode="General">
                  <c:v>2040</c:v>
                </c:pt>
                <c:pt idx="61" formatCode="General">
                  <c:v>2041</c:v>
                </c:pt>
                <c:pt idx="62" formatCode="General">
                  <c:v>2042</c:v>
                </c:pt>
                <c:pt idx="63" formatCode="General">
                  <c:v>2043</c:v>
                </c:pt>
                <c:pt idx="64" formatCode="General">
                  <c:v>2044</c:v>
                </c:pt>
                <c:pt idx="65" formatCode="General">
                  <c:v>2045</c:v>
                </c:pt>
                <c:pt idx="66" formatCode="General">
                  <c:v>2046</c:v>
                </c:pt>
                <c:pt idx="67" formatCode="General">
                  <c:v>2047</c:v>
                </c:pt>
                <c:pt idx="68" formatCode="General">
                  <c:v>2048</c:v>
                </c:pt>
                <c:pt idx="69" formatCode="General">
                  <c:v>2049</c:v>
                </c:pt>
                <c:pt idx="70" formatCode="General">
                  <c:v>2050</c:v>
                </c:pt>
                <c:pt idx="71" formatCode="General">
                  <c:v>2051</c:v>
                </c:pt>
                <c:pt idx="72" formatCode="General">
                  <c:v>2052</c:v>
                </c:pt>
                <c:pt idx="73" formatCode="General">
                  <c:v>2053</c:v>
                </c:pt>
                <c:pt idx="74" formatCode="General">
                  <c:v>2054</c:v>
                </c:pt>
                <c:pt idx="75" formatCode="General">
                  <c:v>2055</c:v>
                </c:pt>
                <c:pt idx="76" formatCode="General">
                  <c:v>2056</c:v>
                </c:pt>
                <c:pt idx="77" formatCode="General">
                  <c:v>2057</c:v>
                </c:pt>
                <c:pt idx="78" formatCode="General">
                  <c:v>2058</c:v>
                </c:pt>
                <c:pt idx="79" formatCode="General">
                  <c:v>2059</c:v>
                </c:pt>
                <c:pt idx="80" formatCode="General">
                  <c:v>2060</c:v>
                </c:pt>
                <c:pt idx="81" formatCode="General">
                  <c:v>2061</c:v>
                </c:pt>
                <c:pt idx="82" formatCode="General">
                  <c:v>2062</c:v>
                </c:pt>
                <c:pt idx="83" formatCode="General">
                  <c:v>2063</c:v>
                </c:pt>
                <c:pt idx="84" formatCode="General">
                  <c:v>2064</c:v>
                </c:pt>
              </c:numCache>
            </c:numRef>
          </c:cat>
          <c:val>
            <c:numRef>
              <c:f>'G03'!$B$4:$CH$4</c:f>
              <c:numCache>
                <c:formatCode>#,##0.00</c:formatCode>
                <c:ptCount val="85"/>
                <c:pt idx="0">
                  <c:v>5.9998816529644978</c:v>
                </c:pt>
                <c:pt idx="1">
                  <c:v>6.12811682608318</c:v>
                </c:pt>
                <c:pt idx="2">
                  <c:v>6.3484872729427799</c:v>
                </c:pt>
                <c:pt idx="3">
                  <c:v>6.606669390028026</c:v>
                </c:pt>
                <c:pt idx="4">
                  <c:v>6.8925679644235611</c:v>
                </c:pt>
                <c:pt idx="5">
                  <c:v>6.8258541929349512</c:v>
                </c:pt>
                <c:pt idx="6">
                  <c:v>6.7647926642893532</c:v>
                </c:pt>
                <c:pt idx="7">
                  <c:v>6.6072726190948394</c:v>
                </c:pt>
                <c:pt idx="8">
                  <c:v>6.4597787629398988</c:v>
                </c:pt>
                <c:pt idx="9">
                  <c:v>6.3258497412341548</c:v>
                </c:pt>
                <c:pt idx="10">
                  <c:v>6.2602488418997453</c:v>
                </c:pt>
                <c:pt idx="11">
                  <c:v>6.2184223650921755</c:v>
                </c:pt>
                <c:pt idx="12">
                  <c:v>6.2430998935585711</c:v>
                </c:pt>
                <c:pt idx="13">
                  <c:v>6.2070408498599763</c:v>
                </c:pt>
                <c:pt idx="14">
                  <c:v>6.1739790886123131</c:v>
                </c:pt>
                <c:pt idx="15">
                  <c:v>6.1398277543061424</c:v>
                </c:pt>
                <c:pt idx="16">
                  <c:v>6.1027960064346454</c:v>
                </c:pt>
                <c:pt idx="17">
                  <c:v>6.0623996540894209</c:v>
                </c:pt>
                <c:pt idx="18">
                  <c:v>6.0273629539567581</c:v>
                </c:pt>
                <c:pt idx="19">
                  <c:v>6.0315091835564365</c:v>
                </c:pt>
                <c:pt idx="20">
                  <c:v>6.037480391758443</c:v>
                </c:pt>
                <c:pt idx="21">
                  <c:v>6.1162038510894572</c:v>
                </c:pt>
                <c:pt idx="22">
                  <c:v>6.1357728686029525</c:v>
                </c:pt>
                <c:pt idx="23">
                  <c:v>6.1470161061300663</c:v>
                </c:pt>
                <c:pt idx="24">
                  <c:v>6.1506018755108327</c:v>
                </c:pt>
                <c:pt idx="25">
                  <c:v>6.1346179960348204</c:v>
                </c:pt>
                <c:pt idx="26">
                  <c:v>6.1049668214682011</c:v>
                </c:pt>
                <c:pt idx="27">
                  <c:v>6.0711095338522654</c:v>
                </c:pt>
                <c:pt idx="28">
                  <c:v>6.0347566877247667</c:v>
                </c:pt>
                <c:pt idx="29">
                  <c:v>5.9939630600408069</c:v>
                </c:pt>
                <c:pt idx="30">
                  <c:v>5.9062850493284058</c:v>
                </c:pt>
                <c:pt idx="31">
                  <c:v>5.8450300569029796</c:v>
                </c:pt>
                <c:pt idx="32">
                  <c:v>5.6196179731028968</c:v>
                </c:pt>
                <c:pt idx="33">
                  <c:v>5.4875045531239666</c:v>
                </c:pt>
                <c:pt idx="34">
                  <c:v>5.3114142290916524</c:v>
                </c:pt>
                <c:pt idx="35">
                  <c:v>5.1217276903764155</c:v>
                </c:pt>
                <c:pt idx="36">
                  <c:v>4.9113249725305952</c:v>
                </c:pt>
                <c:pt idx="37">
                  <c:v>4.700031008506059</c:v>
                </c:pt>
                <c:pt idx="38">
                  <c:v>4.5044899576919111</c:v>
                </c:pt>
                <c:pt idx="39">
                  <c:v>4.3252024785572631</c:v>
                </c:pt>
                <c:pt idx="40">
                  <c:v>4.1543497767661739</c:v>
                </c:pt>
                <c:pt idx="41">
                  <c:v>3.9914947995565448</c:v>
                </c:pt>
                <c:pt idx="42">
                  <c:v>3.8449841979606503</c:v>
                </c:pt>
                <c:pt idx="43">
                  <c:v>3.7206016644667845</c:v>
                </c:pt>
                <c:pt idx="44">
                  <c:v>3.6189275982872715</c:v>
                </c:pt>
                <c:pt idx="45">
                  <c:v>3.5299100143645745</c:v>
                </c:pt>
                <c:pt idx="46">
                  <c:v>3.4451046096845497</c:v>
                </c:pt>
                <c:pt idx="47">
                  <c:v>3.3696875968290789</c:v>
                </c:pt>
                <c:pt idx="48">
                  <c:v>3.298131173193982</c:v>
                </c:pt>
                <c:pt idx="49">
                  <c:v>3.2250799895049544</c:v>
                </c:pt>
                <c:pt idx="50">
                  <c:v>3.1583105191932965</c:v>
                </c:pt>
                <c:pt idx="51">
                  <c:v>3.1015299393974525</c:v>
                </c:pt>
                <c:pt idx="52">
                  <c:v>3.0551026526820739</c:v>
                </c:pt>
                <c:pt idx="53">
                  <c:v>3.0161489885725623</c:v>
                </c:pt>
                <c:pt idx="54">
                  <c:v>2.9746440965489702</c:v>
                </c:pt>
                <c:pt idx="55">
                  <c:v>2.9280147533214955</c:v>
                </c:pt>
                <c:pt idx="56">
                  <c:v>2.8778039190408662</c:v>
                </c:pt>
                <c:pt idx="57">
                  <c:v>2.8193890057899802</c:v>
                </c:pt>
                <c:pt idx="58">
                  <c:v>2.7506088026854485</c:v>
                </c:pt>
                <c:pt idx="59">
                  <c:v>2.67288821888343</c:v>
                </c:pt>
                <c:pt idx="60">
                  <c:v>2.5921738608302749</c:v>
                </c:pt>
                <c:pt idx="61">
                  <c:v>2.5115407833659189</c:v>
                </c:pt>
                <c:pt idx="62">
                  <c:v>2.4316352748051409</c:v>
                </c:pt>
                <c:pt idx="63">
                  <c:v>2.3543162394972517</c:v>
                </c:pt>
                <c:pt idx="64">
                  <c:v>2.2782295589673049</c:v>
                </c:pt>
                <c:pt idx="65">
                  <c:v>2.2076178071624146</c:v>
                </c:pt>
                <c:pt idx="66">
                  <c:v>2.1441541130698538</c:v>
                </c:pt>
                <c:pt idx="67">
                  <c:v>2.0839678752867106</c:v>
                </c:pt>
                <c:pt idx="68">
                  <c:v>2.0267874421931178</c:v>
                </c:pt>
                <c:pt idx="69">
                  <c:v>1.9725637779103107</c:v>
                </c:pt>
                <c:pt idx="70">
                  <c:v>1.9201344873033119</c:v>
                </c:pt>
                <c:pt idx="71">
                  <c:v>1.8712229412385142</c:v>
                </c:pt>
                <c:pt idx="72">
                  <c:v>1.8281816826974087</c:v>
                </c:pt>
                <c:pt idx="73">
                  <c:v>1.7890334696592822</c:v>
                </c:pt>
                <c:pt idx="74">
                  <c:v>1.7532270343274912</c:v>
                </c:pt>
                <c:pt idx="75">
                  <c:v>1.7205429832952071</c:v>
                </c:pt>
                <c:pt idx="76">
                  <c:v>1.6898631738853327</c:v>
                </c:pt>
                <c:pt idx="77">
                  <c:v>1.6633114698561622</c:v>
                </c:pt>
                <c:pt idx="78">
                  <c:v>1.6408054657861459</c:v>
                </c:pt>
                <c:pt idx="79">
                  <c:v>1.6241528567172723</c:v>
                </c:pt>
                <c:pt idx="80">
                  <c:v>1.6153431920556443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42-43AA-A6CA-7F9EDE2D6C97}"/>
            </c:ext>
          </c:extLst>
        </c:ser>
        <c:ser>
          <c:idx val="1"/>
          <c:order val="1"/>
          <c:tx>
            <c:strRef>
              <c:f>'G03'!$A$5</c:f>
              <c:strCache>
                <c:ptCount val="1"/>
                <c:pt idx="0">
                  <c:v>EUROPOP 2013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'G03'!$B$3:$CH$3</c:f>
              <c:numCache>
                <c:formatCode>0</c:formatCode>
                <c:ptCount val="8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 formatCode="General">
                  <c:v>2031</c:v>
                </c:pt>
                <c:pt idx="52" formatCode="General">
                  <c:v>2032</c:v>
                </c:pt>
                <c:pt idx="53" formatCode="General">
                  <c:v>2033</c:v>
                </c:pt>
                <c:pt idx="54" formatCode="General">
                  <c:v>2034</c:v>
                </c:pt>
                <c:pt idx="55" formatCode="General">
                  <c:v>2035</c:v>
                </c:pt>
                <c:pt idx="56" formatCode="General">
                  <c:v>2036</c:v>
                </c:pt>
                <c:pt idx="57" formatCode="General">
                  <c:v>2037</c:v>
                </c:pt>
                <c:pt idx="58" formatCode="General">
                  <c:v>2038</c:v>
                </c:pt>
                <c:pt idx="59" formatCode="General">
                  <c:v>2039</c:v>
                </c:pt>
                <c:pt idx="60" formatCode="General">
                  <c:v>2040</c:v>
                </c:pt>
                <c:pt idx="61" formatCode="General">
                  <c:v>2041</c:v>
                </c:pt>
                <c:pt idx="62" formatCode="General">
                  <c:v>2042</c:v>
                </c:pt>
                <c:pt idx="63" formatCode="General">
                  <c:v>2043</c:v>
                </c:pt>
                <c:pt idx="64" formatCode="General">
                  <c:v>2044</c:v>
                </c:pt>
                <c:pt idx="65" formatCode="General">
                  <c:v>2045</c:v>
                </c:pt>
                <c:pt idx="66" formatCode="General">
                  <c:v>2046</c:v>
                </c:pt>
                <c:pt idx="67" formatCode="General">
                  <c:v>2047</c:v>
                </c:pt>
                <c:pt idx="68" formatCode="General">
                  <c:v>2048</c:v>
                </c:pt>
                <c:pt idx="69" formatCode="General">
                  <c:v>2049</c:v>
                </c:pt>
                <c:pt idx="70" formatCode="General">
                  <c:v>2050</c:v>
                </c:pt>
                <c:pt idx="71" formatCode="General">
                  <c:v>2051</c:v>
                </c:pt>
                <c:pt idx="72" formatCode="General">
                  <c:v>2052</c:v>
                </c:pt>
                <c:pt idx="73" formatCode="General">
                  <c:v>2053</c:v>
                </c:pt>
                <c:pt idx="74" formatCode="General">
                  <c:v>2054</c:v>
                </c:pt>
                <c:pt idx="75" formatCode="General">
                  <c:v>2055</c:v>
                </c:pt>
                <c:pt idx="76" formatCode="General">
                  <c:v>2056</c:v>
                </c:pt>
                <c:pt idx="77" formatCode="General">
                  <c:v>2057</c:v>
                </c:pt>
                <c:pt idx="78" formatCode="General">
                  <c:v>2058</c:v>
                </c:pt>
                <c:pt idx="79" formatCode="General">
                  <c:v>2059</c:v>
                </c:pt>
                <c:pt idx="80" formatCode="General">
                  <c:v>2060</c:v>
                </c:pt>
                <c:pt idx="81" formatCode="General">
                  <c:v>2061</c:v>
                </c:pt>
                <c:pt idx="82" formatCode="General">
                  <c:v>2062</c:v>
                </c:pt>
                <c:pt idx="83" formatCode="General">
                  <c:v>2063</c:v>
                </c:pt>
                <c:pt idx="84" formatCode="General">
                  <c:v>2064</c:v>
                </c:pt>
              </c:numCache>
            </c:numRef>
          </c:cat>
          <c:val>
            <c:numRef>
              <c:f>'G03'!$B$5:$CH$5</c:f>
              <c:numCache>
                <c:formatCode>#,##0.00</c:formatCode>
                <c:ptCount val="85"/>
                <c:pt idx="0">
                  <c:v>5.9998816529644978</c:v>
                </c:pt>
                <c:pt idx="1">
                  <c:v>6.12811682608318</c:v>
                </c:pt>
                <c:pt idx="2">
                  <c:v>6.3484872729427799</c:v>
                </c:pt>
                <c:pt idx="3">
                  <c:v>6.606669390028026</c:v>
                </c:pt>
                <c:pt idx="4">
                  <c:v>6.8925679644235611</c:v>
                </c:pt>
                <c:pt idx="5">
                  <c:v>6.8258541929349512</c:v>
                </c:pt>
                <c:pt idx="6">
                  <c:v>6.7647926642893532</c:v>
                </c:pt>
                <c:pt idx="7">
                  <c:v>6.6072726190948394</c:v>
                </c:pt>
                <c:pt idx="8">
                  <c:v>6.4597787629398988</c:v>
                </c:pt>
                <c:pt idx="9">
                  <c:v>6.3258497412341548</c:v>
                </c:pt>
                <c:pt idx="10">
                  <c:v>6.2602488418997453</c:v>
                </c:pt>
                <c:pt idx="11">
                  <c:v>6.2184223650921755</c:v>
                </c:pt>
                <c:pt idx="12">
                  <c:v>6.2430998935585711</c:v>
                </c:pt>
                <c:pt idx="13">
                  <c:v>6.2070408498599763</c:v>
                </c:pt>
                <c:pt idx="14">
                  <c:v>6.1739790886123131</c:v>
                </c:pt>
                <c:pt idx="15">
                  <c:v>6.1398277543061424</c:v>
                </c:pt>
                <c:pt idx="16">
                  <c:v>6.1027960064346454</c:v>
                </c:pt>
                <c:pt idx="17">
                  <c:v>6.0623996540894209</c:v>
                </c:pt>
                <c:pt idx="18">
                  <c:v>6.0273629539567581</c:v>
                </c:pt>
                <c:pt idx="19">
                  <c:v>6.0315091835564365</c:v>
                </c:pt>
                <c:pt idx="20">
                  <c:v>6.037480391758443</c:v>
                </c:pt>
                <c:pt idx="21">
                  <c:v>6.1162038510894572</c:v>
                </c:pt>
                <c:pt idx="22">
                  <c:v>6.1357728686029525</c:v>
                </c:pt>
                <c:pt idx="23">
                  <c:v>6.1470161061300663</c:v>
                </c:pt>
                <c:pt idx="24">
                  <c:v>6.1506018755108327</c:v>
                </c:pt>
                <c:pt idx="25">
                  <c:v>6.1346179960348204</c:v>
                </c:pt>
                <c:pt idx="26">
                  <c:v>6.1049668214682011</c:v>
                </c:pt>
                <c:pt idx="27">
                  <c:v>6.0711095338522654</c:v>
                </c:pt>
                <c:pt idx="28">
                  <c:v>6.0347566877247667</c:v>
                </c:pt>
                <c:pt idx="29">
                  <c:v>5.9939630600408069</c:v>
                </c:pt>
                <c:pt idx="30">
                  <c:v>5.9062850493284058</c:v>
                </c:pt>
                <c:pt idx="31">
                  <c:v>5.8450300569029796</c:v>
                </c:pt>
                <c:pt idx="32">
                  <c:v>5.6196179731028968</c:v>
                </c:pt>
                <c:pt idx="33">
                  <c:v>5.3562830118298317</c:v>
                </c:pt>
                <c:pt idx="34">
                  <c:v>5.1778063133638073</c:v>
                </c:pt>
                <c:pt idx="35">
                  <c:v>4.988555894538778</c:v>
                </c:pt>
                <c:pt idx="36">
                  <c:v>4.7798229158284382</c:v>
                </c:pt>
                <c:pt idx="37">
                  <c:v>4.5709058105135352</c:v>
                </c:pt>
                <c:pt idx="38">
                  <c:v>4.3768758225496862</c:v>
                </c:pt>
                <c:pt idx="39">
                  <c:v>4.198964648762094</c:v>
                </c:pt>
                <c:pt idx="40">
                  <c:v>4.0305712743240205</c:v>
                </c:pt>
                <c:pt idx="41">
                  <c:v>3.8711306053707921</c:v>
                </c:pt>
                <c:pt idx="42">
                  <c:v>3.7272617235422763</c:v>
                </c:pt>
                <c:pt idx="43">
                  <c:v>3.6041620078268508</c:v>
                </c:pt>
                <c:pt idx="44">
                  <c:v>3.5031577961796301</c:v>
                </c:pt>
                <c:pt idx="45">
                  <c:v>3.4139305302169061</c:v>
                </c:pt>
                <c:pt idx="46">
                  <c:v>3.3298710120810093</c:v>
                </c:pt>
                <c:pt idx="47">
                  <c:v>3.2547885249041881</c:v>
                </c:pt>
                <c:pt idx="48">
                  <c:v>3.1814526486381558</c:v>
                </c:pt>
                <c:pt idx="49">
                  <c:v>3.1052162272773023</c:v>
                </c:pt>
                <c:pt idx="50">
                  <c:v>3.0349595499785154</c:v>
                </c:pt>
                <c:pt idx="51">
                  <c:v>2.9758983097096685</c:v>
                </c:pt>
                <c:pt idx="52">
                  <c:v>2.9270366347514303</c:v>
                </c:pt>
                <c:pt idx="53">
                  <c:v>2.885101645299939</c:v>
                </c:pt>
                <c:pt idx="54">
                  <c:v>2.8411854767513685</c:v>
                </c:pt>
                <c:pt idx="55">
                  <c:v>2.7930176773008686</c:v>
                </c:pt>
                <c:pt idx="56">
                  <c:v>2.7423075946245534</c:v>
                </c:pt>
                <c:pt idx="57">
                  <c:v>2.6847462070957868</c:v>
                </c:pt>
                <c:pt idx="58">
                  <c:v>2.6176249248641175</c:v>
                </c:pt>
                <c:pt idx="59">
                  <c:v>2.5415708571412905</c:v>
                </c:pt>
                <c:pt idx="60">
                  <c:v>2.463125572188734</c:v>
                </c:pt>
                <c:pt idx="61">
                  <c:v>2.3858233234650341</c:v>
                </c:pt>
                <c:pt idx="62">
                  <c:v>2.3091136720275922</c:v>
                </c:pt>
                <c:pt idx="63">
                  <c:v>2.2345652545016379</c:v>
                </c:pt>
                <c:pt idx="64">
                  <c:v>2.1616919647406045</c:v>
                </c:pt>
                <c:pt idx="65">
                  <c:v>2.0948611456517021</c:v>
                </c:pt>
                <c:pt idx="66">
                  <c:v>2.0354205865164681</c:v>
                </c:pt>
                <c:pt idx="67">
                  <c:v>1.9788594766712693</c:v>
                </c:pt>
                <c:pt idx="68">
                  <c:v>1.9242138115174228</c:v>
                </c:pt>
                <c:pt idx="69">
                  <c:v>1.8716494960548562</c:v>
                </c:pt>
                <c:pt idx="70">
                  <c:v>1.8208017531803078</c:v>
                </c:pt>
                <c:pt idx="71">
                  <c:v>1.7738242573249461</c:v>
                </c:pt>
                <c:pt idx="72">
                  <c:v>1.7321964884607901</c:v>
                </c:pt>
                <c:pt idx="73">
                  <c:v>1.6938127071038294</c:v>
                </c:pt>
                <c:pt idx="74">
                  <c:v>1.6585928862693011</c:v>
                </c:pt>
                <c:pt idx="75">
                  <c:v>1.6258053239405692</c:v>
                </c:pt>
                <c:pt idx="76">
                  <c:v>1.5945292009668222</c:v>
                </c:pt>
                <c:pt idx="77">
                  <c:v>1.5670855795905423</c:v>
                </c:pt>
                <c:pt idx="78">
                  <c:v>1.5431145359071572</c:v>
                </c:pt>
                <c:pt idx="79">
                  <c:v>1.5246278714695658</c:v>
                </c:pt>
                <c:pt idx="80">
                  <c:v>1.51395663682209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42-43AA-A6CA-7F9EDE2D6C97}"/>
            </c:ext>
          </c:extLst>
        </c:ser>
        <c:ser>
          <c:idx val="2"/>
          <c:order val="2"/>
          <c:tx>
            <c:strRef>
              <c:f>'G03'!$A$6</c:f>
              <c:strCache>
                <c:ptCount val="1"/>
                <c:pt idx="0">
                  <c:v>správa apríl 2016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80"/>
              <c:layout>
                <c:manualLayout>
                  <c:x val="-1.4111111111111215E-2"/>
                  <c:y val="-7.55874768810940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42-43AA-A6CA-7F9EDE2D6C9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'G03'!$B$3:$CH$3</c:f>
              <c:numCache>
                <c:formatCode>0</c:formatCode>
                <c:ptCount val="8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 formatCode="General">
                  <c:v>2031</c:v>
                </c:pt>
                <c:pt idx="52" formatCode="General">
                  <c:v>2032</c:v>
                </c:pt>
                <c:pt idx="53" formatCode="General">
                  <c:v>2033</c:v>
                </c:pt>
                <c:pt idx="54" formatCode="General">
                  <c:v>2034</c:v>
                </c:pt>
                <c:pt idx="55" formatCode="General">
                  <c:v>2035</c:v>
                </c:pt>
                <c:pt idx="56" formatCode="General">
                  <c:v>2036</c:v>
                </c:pt>
                <c:pt idx="57" formatCode="General">
                  <c:v>2037</c:v>
                </c:pt>
                <c:pt idx="58" formatCode="General">
                  <c:v>2038</c:v>
                </c:pt>
                <c:pt idx="59" formatCode="General">
                  <c:v>2039</c:v>
                </c:pt>
                <c:pt idx="60" formatCode="General">
                  <c:v>2040</c:v>
                </c:pt>
                <c:pt idx="61" formatCode="General">
                  <c:v>2041</c:v>
                </c:pt>
                <c:pt idx="62" formatCode="General">
                  <c:v>2042</c:v>
                </c:pt>
                <c:pt idx="63" formatCode="General">
                  <c:v>2043</c:v>
                </c:pt>
                <c:pt idx="64" formatCode="General">
                  <c:v>2044</c:v>
                </c:pt>
                <c:pt idx="65" formatCode="General">
                  <c:v>2045</c:v>
                </c:pt>
                <c:pt idx="66" formatCode="General">
                  <c:v>2046</c:v>
                </c:pt>
                <c:pt idx="67" formatCode="General">
                  <c:v>2047</c:v>
                </c:pt>
                <c:pt idx="68" formatCode="General">
                  <c:v>2048</c:v>
                </c:pt>
                <c:pt idx="69" formatCode="General">
                  <c:v>2049</c:v>
                </c:pt>
                <c:pt idx="70" formatCode="General">
                  <c:v>2050</c:v>
                </c:pt>
                <c:pt idx="71" formatCode="General">
                  <c:v>2051</c:v>
                </c:pt>
                <c:pt idx="72" formatCode="General">
                  <c:v>2052</c:v>
                </c:pt>
                <c:pt idx="73" formatCode="General">
                  <c:v>2053</c:v>
                </c:pt>
                <c:pt idx="74" formatCode="General">
                  <c:v>2054</c:v>
                </c:pt>
                <c:pt idx="75" formatCode="General">
                  <c:v>2055</c:v>
                </c:pt>
                <c:pt idx="76" formatCode="General">
                  <c:v>2056</c:v>
                </c:pt>
                <c:pt idx="77" formatCode="General">
                  <c:v>2057</c:v>
                </c:pt>
                <c:pt idx="78" formatCode="General">
                  <c:v>2058</c:v>
                </c:pt>
                <c:pt idx="79" formatCode="General">
                  <c:v>2059</c:v>
                </c:pt>
                <c:pt idx="80" formatCode="General">
                  <c:v>2060</c:v>
                </c:pt>
                <c:pt idx="81" formatCode="General">
                  <c:v>2061</c:v>
                </c:pt>
                <c:pt idx="82" formatCode="General">
                  <c:v>2062</c:v>
                </c:pt>
                <c:pt idx="83" formatCode="General">
                  <c:v>2063</c:v>
                </c:pt>
                <c:pt idx="84" formatCode="General">
                  <c:v>2064</c:v>
                </c:pt>
              </c:numCache>
            </c:numRef>
          </c:cat>
          <c:val>
            <c:numRef>
              <c:f>'G03'!$B$6:$CH$6</c:f>
              <c:numCache>
                <c:formatCode>#,##0.00</c:formatCode>
                <c:ptCount val="85"/>
                <c:pt idx="0">
                  <c:v>5.9998816529644978</c:v>
                </c:pt>
                <c:pt idx="1">
                  <c:v>6.12811682608318</c:v>
                </c:pt>
                <c:pt idx="2">
                  <c:v>6.3484872729427799</c:v>
                </c:pt>
                <c:pt idx="3">
                  <c:v>6.606669390028026</c:v>
                </c:pt>
                <c:pt idx="4">
                  <c:v>6.8925679644235611</c:v>
                </c:pt>
                <c:pt idx="5">
                  <c:v>6.8258541929349512</c:v>
                </c:pt>
                <c:pt idx="6">
                  <c:v>6.7647926642893532</c:v>
                </c:pt>
                <c:pt idx="7">
                  <c:v>6.6072726190948394</c:v>
                </c:pt>
                <c:pt idx="8">
                  <c:v>6.4597787629398988</c:v>
                </c:pt>
                <c:pt idx="9">
                  <c:v>6.3258497412341548</c:v>
                </c:pt>
                <c:pt idx="10">
                  <c:v>6.2602488418997453</c:v>
                </c:pt>
                <c:pt idx="11">
                  <c:v>6.2184223650921755</c:v>
                </c:pt>
                <c:pt idx="12">
                  <c:v>6.2430998935585711</c:v>
                </c:pt>
                <c:pt idx="13">
                  <c:v>6.2070408498599763</c:v>
                </c:pt>
                <c:pt idx="14">
                  <c:v>6.1739790886123131</c:v>
                </c:pt>
                <c:pt idx="15">
                  <c:v>6.1398277543061424</c:v>
                </c:pt>
                <c:pt idx="16">
                  <c:v>6.1027960064346454</c:v>
                </c:pt>
                <c:pt idx="17">
                  <c:v>6.0623996540894209</c:v>
                </c:pt>
                <c:pt idx="18">
                  <c:v>6.0273629539567581</c:v>
                </c:pt>
                <c:pt idx="19">
                  <c:v>6.0315091835564365</c:v>
                </c:pt>
                <c:pt idx="20">
                  <c:v>6.037480391758443</c:v>
                </c:pt>
                <c:pt idx="21">
                  <c:v>6.1162038510894572</c:v>
                </c:pt>
                <c:pt idx="22">
                  <c:v>6.1357728686029525</c:v>
                </c:pt>
                <c:pt idx="23">
                  <c:v>6.1470161061300663</c:v>
                </c:pt>
                <c:pt idx="24">
                  <c:v>6.1506018755108327</c:v>
                </c:pt>
                <c:pt idx="25">
                  <c:v>6.1346179960348204</c:v>
                </c:pt>
                <c:pt idx="26">
                  <c:v>6.1049668214682011</c:v>
                </c:pt>
                <c:pt idx="27">
                  <c:v>6.0711095338522654</c:v>
                </c:pt>
                <c:pt idx="28">
                  <c:v>6.0347566877247667</c:v>
                </c:pt>
                <c:pt idx="29">
                  <c:v>5.9939630600408069</c:v>
                </c:pt>
                <c:pt idx="30">
                  <c:v>5.9062850493284058</c:v>
                </c:pt>
                <c:pt idx="31">
                  <c:v>5.8450300569029796</c:v>
                </c:pt>
                <c:pt idx="32">
                  <c:v>5.6196179731028968</c:v>
                </c:pt>
                <c:pt idx="33">
                  <c:v>5.4490539577765826</c:v>
                </c:pt>
                <c:pt idx="34">
                  <c:v>5.2553523493594643</c:v>
                </c:pt>
                <c:pt idx="35">
                  <c:v>5.1386258569731753</c:v>
                </c:pt>
                <c:pt idx="36">
                  <c:v>4.9595836013427261</c:v>
                </c:pt>
                <c:pt idx="37">
                  <c:v>4.7604375345399061</c:v>
                </c:pt>
                <c:pt idx="38">
                  <c:v>4.5669978411756897</c:v>
                </c:pt>
                <c:pt idx="39">
                  <c:v>4.3909642486994374</c:v>
                </c:pt>
                <c:pt idx="40">
                  <c:v>4.2226761729276401</c:v>
                </c:pt>
                <c:pt idx="41">
                  <c:v>4.0577048319037861</c:v>
                </c:pt>
                <c:pt idx="42">
                  <c:v>3.9042153480337936</c:v>
                </c:pt>
                <c:pt idx="43">
                  <c:v>3.7724319772403079</c:v>
                </c:pt>
                <c:pt idx="44">
                  <c:v>3.6622413063776023</c:v>
                </c:pt>
                <c:pt idx="45">
                  <c:v>3.5704914427770085</c:v>
                </c:pt>
                <c:pt idx="46">
                  <c:v>3.4847258292500483</c:v>
                </c:pt>
                <c:pt idx="47">
                  <c:v>3.3999745084821988</c:v>
                </c:pt>
                <c:pt idx="48">
                  <c:v>3.3290519768269289</c:v>
                </c:pt>
                <c:pt idx="49">
                  <c:v>3.2530264526798041</c:v>
                </c:pt>
                <c:pt idx="50">
                  <c:v>3.1781205351249704</c:v>
                </c:pt>
                <c:pt idx="51">
                  <c:v>3.115765799768393</c:v>
                </c:pt>
                <c:pt idx="52">
                  <c:v>3.0637235028085481</c:v>
                </c:pt>
                <c:pt idx="53">
                  <c:v>3.0219160561677061</c:v>
                </c:pt>
                <c:pt idx="54">
                  <c:v>2.984152618860147</c:v>
                </c:pt>
                <c:pt idx="55">
                  <c:v>2.938220690376903</c:v>
                </c:pt>
                <c:pt idx="56">
                  <c:v>2.8908871974929493</c:v>
                </c:pt>
                <c:pt idx="57">
                  <c:v>2.8393059208664146</c:v>
                </c:pt>
                <c:pt idx="58">
                  <c:v>2.7775902839090718</c:v>
                </c:pt>
                <c:pt idx="59">
                  <c:v>2.7055946450328543</c:v>
                </c:pt>
                <c:pt idx="60">
                  <c:v>2.625136167021862</c:v>
                </c:pt>
                <c:pt idx="61">
                  <c:v>2.5480891102650114</c:v>
                </c:pt>
                <c:pt idx="62">
                  <c:v>2.4697713959006569</c:v>
                </c:pt>
                <c:pt idx="63">
                  <c:v>2.394050363956592</c:v>
                </c:pt>
                <c:pt idx="64">
                  <c:v>2.3202904026191664</c:v>
                </c:pt>
                <c:pt idx="65">
                  <c:v>2.2477410768924404</c:v>
                </c:pt>
                <c:pt idx="66">
                  <c:v>2.1865092440648723</c:v>
                </c:pt>
                <c:pt idx="67">
                  <c:v>2.128805735043644</c:v>
                </c:pt>
                <c:pt idx="68">
                  <c:v>2.0730016123331163</c:v>
                </c:pt>
                <c:pt idx="69">
                  <c:v>2.0190070806236373</c:v>
                </c:pt>
                <c:pt idx="70">
                  <c:v>1.9668460647050099</c:v>
                </c:pt>
                <c:pt idx="71">
                  <c:v>1.9159968966274115</c:v>
                </c:pt>
                <c:pt idx="72">
                  <c:v>1.8712996343222852</c:v>
                </c:pt>
                <c:pt idx="73">
                  <c:v>1.8311860635951855</c:v>
                </c:pt>
                <c:pt idx="74">
                  <c:v>1.7930641219663404</c:v>
                </c:pt>
                <c:pt idx="75">
                  <c:v>1.7594338515888899</c:v>
                </c:pt>
                <c:pt idx="76">
                  <c:v>1.726274925184669</c:v>
                </c:pt>
                <c:pt idx="77">
                  <c:v>1.6957753586022282</c:v>
                </c:pt>
                <c:pt idx="78">
                  <c:v>1.6709548499917484</c:v>
                </c:pt>
                <c:pt idx="79">
                  <c:v>1.6481934341062665</c:v>
                </c:pt>
                <c:pt idx="80">
                  <c:v>1.6352936247579857</c:v>
                </c:pt>
                <c:pt idx="81">
                  <c:v>1.6295914107257556</c:v>
                </c:pt>
                <c:pt idx="82">
                  <c:v>1.6259063060644834</c:v>
                </c:pt>
                <c:pt idx="83">
                  <c:v>1.623998097852029</c:v>
                </c:pt>
                <c:pt idx="84">
                  <c:v>1.6248063386313718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42-43AA-A6CA-7F9EDE2D6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49432"/>
        <c:axId val="329796592"/>
      </c:lineChart>
      <c:catAx>
        <c:axId val="329249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796592"/>
        <c:crosses val="autoZero"/>
        <c:auto val="1"/>
        <c:lblAlgn val="ctr"/>
        <c:lblOffset val="100"/>
        <c:noMultiLvlLbl val="0"/>
      </c:catAx>
      <c:valAx>
        <c:axId val="329796592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24943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1097468748611"/>
          <c:y val="0.64457713103883219"/>
          <c:w val="0.2579703278615596"/>
          <c:h val="0.18285708986023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28258967629044E-2"/>
          <c:y val="5.0925925925925923E-2"/>
          <c:w val="0.91607174103237099"/>
          <c:h val="0.83123505395158936"/>
        </c:manualLayout>
      </c:layout>
      <c:lineChart>
        <c:grouping val="standard"/>
        <c:varyColors val="0"/>
        <c:ser>
          <c:idx val="0"/>
          <c:order val="0"/>
          <c:tx>
            <c:v>EUROPOP2010</c:v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'G04'!$B$3:$CH$3</c:f>
              <c:numCache>
                <c:formatCode>0</c:formatCode>
                <c:ptCount val="8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 formatCode="General">
                  <c:v>2031</c:v>
                </c:pt>
                <c:pt idx="52" formatCode="General">
                  <c:v>2032</c:v>
                </c:pt>
                <c:pt idx="53" formatCode="General">
                  <c:v>2033</c:v>
                </c:pt>
                <c:pt idx="54" formatCode="General">
                  <c:v>2034</c:v>
                </c:pt>
                <c:pt idx="55" formatCode="General">
                  <c:v>2035</c:v>
                </c:pt>
                <c:pt idx="56" formatCode="General">
                  <c:v>2036</c:v>
                </c:pt>
                <c:pt idx="57" formatCode="General">
                  <c:v>2037</c:v>
                </c:pt>
                <c:pt idx="58" formatCode="General">
                  <c:v>2038</c:v>
                </c:pt>
                <c:pt idx="59" formatCode="General">
                  <c:v>2039</c:v>
                </c:pt>
                <c:pt idx="60" formatCode="General">
                  <c:v>2040</c:v>
                </c:pt>
                <c:pt idx="61" formatCode="General">
                  <c:v>2041</c:v>
                </c:pt>
                <c:pt idx="62" formatCode="General">
                  <c:v>2042</c:v>
                </c:pt>
                <c:pt idx="63" formatCode="General">
                  <c:v>2043</c:v>
                </c:pt>
                <c:pt idx="64" formatCode="General">
                  <c:v>2044</c:v>
                </c:pt>
                <c:pt idx="65" formatCode="General">
                  <c:v>2045</c:v>
                </c:pt>
                <c:pt idx="66" formatCode="General">
                  <c:v>2046</c:v>
                </c:pt>
                <c:pt idx="67" formatCode="General">
                  <c:v>2047</c:v>
                </c:pt>
                <c:pt idx="68" formatCode="General">
                  <c:v>2048</c:v>
                </c:pt>
                <c:pt idx="69" formatCode="General">
                  <c:v>2049</c:v>
                </c:pt>
                <c:pt idx="70" formatCode="General">
                  <c:v>2050</c:v>
                </c:pt>
                <c:pt idx="71" formatCode="General">
                  <c:v>2051</c:v>
                </c:pt>
                <c:pt idx="72" formatCode="General">
                  <c:v>2052</c:v>
                </c:pt>
                <c:pt idx="73" formatCode="General">
                  <c:v>2053</c:v>
                </c:pt>
                <c:pt idx="74" formatCode="General">
                  <c:v>2054</c:v>
                </c:pt>
                <c:pt idx="75" formatCode="General">
                  <c:v>2055</c:v>
                </c:pt>
                <c:pt idx="76" formatCode="General">
                  <c:v>2056</c:v>
                </c:pt>
                <c:pt idx="77" formatCode="General">
                  <c:v>2057</c:v>
                </c:pt>
                <c:pt idx="78" formatCode="General">
                  <c:v>2058</c:v>
                </c:pt>
                <c:pt idx="79" formatCode="General">
                  <c:v>2059</c:v>
                </c:pt>
                <c:pt idx="80" formatCode="General">
                  <c:v>2060</c:v>
                </c:pt>
                <c:pt idx="81" formatCode="General">
                  <c:v>2061</c:v>
                </c:pt>
                <c:pt idx="82" formatCode="General">
                  <c:v>2062</c:v>
                </c:pt>
                <c:pt idx="83" formatCode="General">
                  <c:v>2063</c:v>
                </c:pt>
                <c:pt idx="84" formatCode="General">
                  <c:v>2064</c:v>
                </c:pt>
              </c:numCache>
            </c:numRef>
          </c:cat>
          <c:val>
            <c:numRef>
              <c:f>'G04'!$B$5:$CH$5</c:f>
              <c:numCache>
                <c:formatCode>#,##0.00</c:formatCode>
                <c:ptCount val="85"/>
                <c:pt idx="0">
                  <c:v>2.3106800000000001</c:v>
                </c:pt>
                <c:pt idx="1">
                  <c:v>2.2778800000000001</c:v>
                </c:pt>
                <c:pt idx="2">
                  <c:v>2.2700299999999989</c:v>
                </c:pt>
                <c:pt idx="3">
                  <c:v>2.2680999999999996</c:v>
                </c:pt>
                <c:pt idx="4">
                  <c:v>2.2517800000000001</c:v>
                </c:pt>
                <c:pt idx="5">
                  <c:v>2.2535799999999995</c:v>
                </c:pt>
                <c:pt idx="6">
                  <c:v>2.1990600000000007</c:v>
                </c:pt>
                <c:pt idx="7">
                  <c:v>2.1448</c:v>
                </c:pt>
                <c:pt idx="8">
                  <c:v>2.1452400000000003</c:v>
                </c:pt>
                <c:pt idx="9">
                  <c:v>2.0805500000000001</c:v>
                </c:pt>
                <c:pt idx="10">
                  <c:v>2.0849200000000003</c:v>
                </c:pt>
                <c:pt idx="11">
                  <c:v>2.0443299999999986</c:v>
                </c:pt>
                <c:pt idx="12">
                  <c:v>1.9287799999999995</c:v>
                </c:pt>
                <c:pt idx="13">
                  <c:v>1.87063</c:v>
                </c:pt>
                <c:pt idx="14">
                  <c:v>1.66906</c:v>
                </c:pt>
                <c:pt idx="15">
                  <c:v>1.5225700000000006</c:v>
                </c:pt>
                <c:pt idx="16">
                  <c:v>1.4698799999999996</c:v>
                </c:pt>
                <c:pt idx="17">
                  <c:v>1.4270399999999999</c:v>
                </c:pt>
                <c:pt idx="18">
                  <c:v>1.3735100000000005</c:v>
                </c:pt>
                <c:pt idx="19">
                  <c:v>1.3286599999999997</c:v>
                </c:pt>
                <c:pt idx="20">
                  <c:v>1.2980599999999995</c:v>
                </c:pt>
                <c:pt idx="21">
                  <c:v>1.19936</c:v>
                </c:pt>
                <c:pt idx="22">
                  <c:v>1.1858300000000006</c:v>
                </c:pt>
                <c:pt idx="23">
                  <c:v>1.2037699999999998</c:v>
                </c:pt>
                <c:pt idx="24">
                  <c:v>1.2485200000000003</c:v>
                </c:pt>
                <c:pt idx="25">
                  <c:v>1.2641600000000002</c:v>
                </c:pt>
                <c:pt idx="26">
                  <c:v>1.2536799999999997</c:v>
                </c:pt>
                <c:pt idx="27">
                  <c:v>1.2689500000000005</c:v>
                </c:pt>
                <c:pt idx="28">
                  <c:v>1.34179</c:v>
                </c:pt>
                <c:pt idx="29">
                  <c:v>1.4383700000000006</c:v>
                </c:pt>
                <c:pt idx="30">
                  <c:v>1.4292500000000001</c:v>
                </c:pt>
                <c:pt idx="31">
                  <c:v>1.4478400000000002</c:v>
                </c:pt>
                <c:pt idx="32">
                  <c:v>1.3370100000000003</c:v>
                </c:pt>
                <c:pt idx="33">
                  <c:v>1.3379400000000008</c:v>
                </c:pt>
                <c:pt idx="34">
                  <c:v>1.3649899999999999</c:v>
                </c:pt>
                <c:pt idx="35">
                  <c:v>1.3649899999999999</c:v>
                </c:pt>
                <c:pt idx="36">
                  <c:v>1.4325163951313058</c:v>
                </c:pt>
                <c:pt idx="37">
                  <c:v>1.4356319451676389</c:v>
                </c:pt>
                <c:pt idx="38">
                  <c:v>1.4387474952039723</c:v>
                </c:pt>
                <c:pt idx="39">
                  <c:v>1.4418630452403065</c:v>
                </c:pt>
                <c:pt idx="40">
                  <c:v>1.4449785952766399</c:v>
                </c:pt>
                <c:pt idx="41">
                  <c:v>1.4480941453129734</c:v>
                </c:pt>
                <c:pt idx="42">
                  <c:v>1.4512096953493068</c:v>
                </c:pt>
                <c:pt idx="43">
                  <c:v>1.4543252453856403</c:v>
                </c:pt>
                <c:pt idx="44">
                  <c:v>1.4574407954219739</c:v>
                </c:pt>
                <c:pt idx="45">
                  <c:v>1.4605563454583079</c:v>
                </c:pt>
                <c:pt idx="46">
                  <c:v>1.4636718954946417</c:v>
                </c:pt>
                <c:pt idx="47">
                  <c:v>1.4667874455309744</c:v>
                </c:pt>
                <c:pt idx="48">
                  <c:v>1.4699029955673082</c:v>
                </c:pt>
                <c:pt idx="49">
                  <c:v>1.4730185456036418</c:v>
                </c:pt>
                <c:pt idx="50">
                  <c:v>1.4761340956399751</c:v>
                </c:pt>
                <c:pt idx="51">
                  <c:v>1.4792496456763087</c:v>
                </c:pt>
                <c:pt idx="52">
                  <c:v>1.4823651957126425</c:v>
                </c:pt>
                <c:pt idx="53">
                  <c:v>1.4854807457489765</c:v>
                </c:pt>
                <c:pt idx="54">
                  <c:v>1.4885962957853096</c:v>
                </c:pt>
                <c:pt idx="55">
                  <c:v>1.4917118458216432</c:v>
                </c:pt>
                <c:pt idx="56">
                  <c:v>1.4948273958579761</c:v>
                </c:pt>
                <c:pt idx="57">
                  <c:v>1.4979429458943103</c:v>
                </c:pt>
                <c:pt idx="58">
                  <c:v>1.5010584959306437</c:v>
                </c:pt>
                <c:pt idx="59">
                  <c:v>1.5041740459669777</c:v>
                </c:pt>
                <c:pt idx="60">
                  <c:v>1.5072895960033108</c:v>
                </c:pt>
                <c:pt idx="61">
                  <c:v>1.5104051460396439</c:v>
                </c:pt>
                <c:pt idx="62">
                  <c:v>1.5135206960759782</c:v>
                </c:pt>
                <c:pt idx="63">
                  <c:v>1.5166362461123113</c:v>
                </c:pt>
                <c:pt idx="64">
                  <c:v>1.5197517961486449</c:v>
                </c:pt>
                <c:pt idx="65">
                  <c:v>1.5228673461849784</c:v>
                </c:pt>
                <c:pt idx="66">
                  <c:v>1.5259828962213127</c:v>
                </c:pt>
                <c:pt idx="67">
                  <c:v>1.5290984462576458</c:v>
                </c:pt>
                <c:pt idx="68">
                  <c:v>1.5322139962939789</c:v>
                </c:pt>
                <c:pt idx="69">
                  <c:v>1.5353295463303127</c:v>
                </c:pt>
                <c:pt idx="70">
                  <c:v>1.5384450963666461</c:v>
                </c:pt>
                <c:pt idx="71">
                  <c:v>1.5415606464029801</c:v>
                </c:pt>
                <c:pt idx="72">
                  <c:v>1.5446761964393132</c:v>
                </c:pt>
                <c:pt idx="73">
                  <c:v>1.5477917464756468</c:v>
                </c:pt>
                <c:pt idx="74">
                  <c:v>1.5509072965119797</c:v>
                </c:pt>
                <c:pt idx="75">
                  <c:v>1.5540228465483139</c:v>
                </c:pt>
                <c:pt idx="76">
                  <c:v>1.5571383965846479</c:v>
                </c:pt>
                <c:pt idx="77">
                  <c:v>1.560253946620981</c:v>
                </c:pt>
                <c:pt idx="78">
                  <c:v>1.5633694966573142</c:v>
                </c:pt>
                <c:pt idx="79">
                  <c:v>1.566485046693648</c:v>
                </c:pt>
                <c:pt idx="80">
                  <c:v>1.569600596729982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3E-4DDE-A08D-F1748FE14697}"/>
            </c:ext>
          </c:extLst>
        </c:ser>
        <c:ser>
          <c:idx val="1"/>
          <c:order val="1"/>
          <c:tx>
            <c:v>EUROPOP2013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'G04'!$B$3:$CH$3</c:f>
              <c:numCache>
                <c:formatCode>0</c:formatCode>
                <c:ptCount val="8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 formatCode="General">
                  <c:v>2031</c:v>
                </c:pt>
                <c:pt idx="52" formatCode="General">
                  <c:v>2032</c:v>
                </c:pt>
                <c:pt idx="53" formatCode="General">
                  <c:v>2033</c:v>
                </c:pt>
                <c:pt idx="54" formatCode="General">
                  <c:v>2034</c:v>
                </c:pt>
                <c:pt idx="55" formatCode="General">
                  <c:v>2035</c:v>
                </c:pt>
                <c:pt idx="56" formatCode="General">
                  <c:v>2036</c:v>
                </c:pt>
                <c:pt idx="57" formatCode="General">
                  <c:v>2037</c:v>
                </c:pt>
                <c:pt idx="58" formatCode="General">
                  <c:v>2038</c:v>
                </c:pt>
                <c:pt idx="59" formatCode="General">
                  <c:v>2039</c:v>
                </c:pt>
                <c:pt idx="60" formatCode="General">
                  <c:v>2040</c:v>
                </c:pt>
                <c:pt idx="61" formatCode="General">
                  <c:v>2041</c:v>
                </c:pt>
                <c:pt idx="62" formatCode="General">
                  <c:v>2042</c:v>
                </c:pt>
                <c:pt idx="63" formatCode="General">
                  <c:v>2043</c:v>
                </c:pt>
                <c:pt idx="64" formatCode="General">
                  <c:v>2044</c:v>
                </c:pt>
                <c:pt idx="65" formatCode="General">
                  <c:v>2045</c:v>
                </c:pt>
                <c:pt idx="66" formatCode="General">
                  <c:v>2046</c:v>
                </c:pt>
                <c:pt idx="67" formatCode="General">
                  <c:v>2047</c:v>
                </c:pt>
                <c:pt idx="68" formatCode="General">
                  <c:v>2048</c:v>
                </c:pt>
                <c:pt idx="69" formatCode="General">
                  <c:v>2049</c:v>
                </c:pt>
                <c:pt idx="70" formatCode="General">
                  <c:v>2050</c:v>
                </c:pt>
                <c:pt idx="71" formatCode="General">
                  <c:v>2051</c:v>
                </c:pt>
                <c:pt idx="72" formatCode="General">
                  <c:v>2052</c:v>
                </c:pt>
                <c:pt idx="73" formatCode="General">
                  <c:v>2053</c:v>
                </c:pt>
                <c:pt idx="74" formatCode="General">
                  <c:v>2054</c:v>
                </c:pt>
                <c:pt idx="75" formatCode="General">
                  <c:v>2055</c:v>
                </c:pt>
                <c:pt idx="76" formatCode="General">
                  <c:v>2056</c:v>
                </c:pt>
                <c:pt idx="77" formatCode="General">
                  <c:v>2057</c:v>
                </c:pt>
                <c:pt idx="78" formatCode="General">
                  <c:v>2058</c:v>
                </c:pt>
                <c:pt idx="79" formatCode="General">
                  <c:v>2059</c:v>
                </c:pt>
                <c:pt idx="80" formatCode="General">
                  <c:v>2060</c:v>
                </c:pt>
                <c:pt idx="81" formatCode="General">
                  <c:v>2061</c:v>
                </c:pt>
                <c:pt idx="82" formatCode="General">
                  <c:v>2062</c:v>
                </c:pt>
                <c:pt idx="83" formatCode="General">
                  <c:v>2063</c:v>
                </c:pt>
                <c:pt idx="84" formatCode="General">
                  <c:v>2064</c:v>
                </c:pt>
              </c:numCache>
            </c:numRef>
          </c:cat>
          <c:val>
            <c:numRef>
              <c:f>'G04'!$B$6:$CH$6</c:f>
              <c:numCache>
                <c:formatCode>#,##0.00</c:formatCode>
                <c:ptCount val="85"/>
                <c:pt idx="0">
                  <c:v>2.3106800000000001</c:v>
                </c:pt>
                <c:pt idx="1">
                  <c:v>2.2778800000000001</c:v>
                </c:pt>
                <c:pt idx="2">
                  <c:v>2.2700299999999989</c:v>
                </c:pt>
                <c:pt idx="3">
                  <c:v>2.2680999999999996</c:v>
                </c:pt>
                <c:pt idx="4">
                  <c:v>2.2517800000000001</c:v>
                </c:pt>
                <c:pt idx="5">
                  <c:v>2.2535799999999995</c:v>
                </c:pt>
                <c:pt idx="6">
                  <c:v>2.1990600000000007</c:v>
                </c:pt>
                <c:pt idx="7">
                  <c:v>2.1448</c:v>
                </c:pt>
                <c:pt idx="8">
                  <c:v>2.1452400000000003</c:v>
                </c:pt>
                <c:pt idx="9">
                  <c:v>2.0805500000000001</c:v>
                </c:pt>
                <c:pt idx="10">
                  <c:v>2.0849200000000003</c:v>
                </c:pt>
                <c:pt idx="11">
                  <c:v>2.0443299999999986</c:v>
                </c:pt>
                <c:pt idx="12">
                  <c:v>1.9287799999999995</c:v>
                </c:pt>
                <c:pt idx="13">
                  <c:v>1.87063</c:v>
                </c:pt>
                <c:pt idx="14">
                  <c:v>1.66906</c:v>
                </c:pt>
                <c:pt idx="15">
                  <c:v>1.5225700000000006</c:v>
                </c:pt>
                <c:pt idx="16">
                  <c:v>1.4698799999999996</c:v>
                </c:pt>
                <c:pt idx="17">
                  <c:v>1.4270399999999999</c:v>
                </c:pt>
                <c:pt idx="18">
                  <c:v>1.3735100000000005</c:v>
                </c:pt>
                <c:pt idx="19">
                  <c:v>1.3286599999999997</c:v>
                </c:pt>
                <c:pt idx="20">
                  <c:v>1.2980599999999995</c:v>
                </c:pt>
                <c:pt idx="21">
                  <c:v>1.19936</c:v>
                </c:pt>
                <c:pt idx="22">
                  <c:v>1.1858300000000006</c:v>
                </c:pt>
                <c:pt idx="23">
                  <c:v>1.2037699999999998</c:v>
                </c:pt>
                <c:pt idx="24">
                  <c:v>1.2485200000000003</c:v>
                </c:pt>
                <c:pt idx="25">
                  <c:v>1.2641600000000002</c:v>
                </c:pt>
                <c:pt idx="26">
                  <c:v>1.2536799999999997</c:v>
                </c:pt>
                <c:pt idx="27">
                  <c:v>1.2689500000000005</c:v>
                </c:pt>
                <c:pt idx="28">
                  <c:v>1.34179</c:v>
                </c:pt>
                <c:pt idx="29">
                  <c:v>1.4383700000000006</c:v>
                </c:pt>
                <c:pt idx="30">
                  <c:v>1.4292500000000001</c:v>
                </c:pt>
                <c:pt idx="31">
                  <c:v>1.4478400000000002</c:v>
                </c:pt>
                <c:pt idx="32">
                  <c:v>1.3370100000000003</c:v>
                </c:pt>
                <c:pt idx="33">
                  <c:v>1.3379400000000008</c:v>
                </c:pt>
                <c:pt idx="34">
                  <c:v>1.3649899999999999</c:v>
                </c:pt>
                <c:pt idx="35">
                  <c:v>1.3649899999999999</c:v>
                </c:pt>
                <c:pt idx="36">
                  <c:v>1.3</c:v>
                </c:pt>
                <c:pt idx="37">
                  <c:v>1.3</c:v>
                </c:pt>
                <c:pt idx="38">
                  <c:v>1.31</c:v>
                </c:pt>
                <c:pt idx="39">
                  <c:v>1.32</c:v>
                </c:pt>
                <c:pt idx="40">
                  <c:v>1.32</c:v>
                </c:pt>
                <c:pt idx="41">
                  <c:v>1.33</c:v>
                </c:pt>
                <c:pt idx="42">
                  <c:v>1.33</c:v>
                </c:pt>
                <c:pt idx="43">
                  <c:v>1.34</c:v>
                </c:pt>
                <c:pt idx="44">
                  <c:v>1.35</c:v>
                </c:pt>
                <c:pt idx="45">
                  <c:v>1.35</c:v>
                </c:pt>
                <c:pt idx="46">
                  <c:v>1.36</c:v>
                </c:pt>
                <c:pt idx="47">
                  <c:v>1.37</c:v>
                </c:pt>
                <c:pt idx="48">
                  <c:v>1.37</c:v>
                </c:pt>
                <c:pt idx="49">
                  <c:v>1.38</c:v>
                </c:pt>
                <c:pt idx="50">
                  <c:v>1.38</c:v>
                </c:pt>
                <c:pt idx="51">
                  <c:v>1.39</c:v>
                </c:pt>
                <c:pt idx="52">
                  <c:v>1.39</c:v>
                </c:pt>
                <c:pt idx="53">
                  <c:v>1.4</c:v>
                </c:pt>
                <c:pt idx="54">
                  <c:v>1.4</c:v>
                </c:pt>
                <c:pt idx="55">
                  <c:v>1.41</c:v>
                </c:pt>
                <c:pt idx="56">
                  <c:v>1.42</c:v>
                </c:pt>
                <c:pt idx="57">
                  <c:v>1.42</c:v>
                </c:pt>
                <c:pt idx="58">
                  <c:v>1.43</c:v>
                </c:pt>
                <c:pt idx="59">
                  <c:v>1.43</c:v>
                </c:pt>
                <c:pt idx="60">
                  <c:v>1.44</c:v>
                </c:pt>
                <c:pt idx="61">
                  <c:v>1.44</c:v>
                </c:pt>
                <c:pt idx="62">
                  <c:v>1.45</c:v>
                </c:pt>
                <c:pt idx="63">
                  <c:v>1.45</c:v>
                </c:pt>
                <c:pt idx="64">
                  <c:v>1.46</c:v>
                </c:pt>
                <c:pt idx="65">
                  <c:v>1.46</c:v>
                </c:pt>
                <c:pt idx="66">
                  <c:v>1.47</c:v>
                </c:pt>
                <c:pt idx="67">
                  <c:v>1.47</c:v>
                </c:pt>
                <c:pt idx="68">
                  <c:v>1.48</c:v>
                </c:pt>
                <c:pt idx="69">
                  <c:v>1.48</c:v>
                </c:pt>
                <c:pt idx="70">
                  <c:v>1.48</c:v>
                </c:pt>
                <c:pt idx="71">
                  <c:v>1.49</c:v>
                </c:pt>
                <c:pt idx="72">
                  <c:v>1.49</c:v>
                </c:pt>
                <c:pt idx="73">
                  <c:v>1.5</c:v>
                </c:pt>
                <c:pt idx="74">
                  <c:v>1.5</c:v>
                </c:pt>
                <c:pt idx="75">
                  <c:v>1.51</c:v>
                </c:pt>
                <c:pt idx="76">
                  <c:v>1.51</c:v>
                </c:pt>
                <c:pt idx="77">
                  <c:v>1.52</c:v>
                </c:pt>
                <c:pt idx="78">
                  <c:v>1.52</c:v>
                </c:pt>
                <c:pt idx="79">
                  <c:v>1.52</c:v>
                </c:pt>
                <c:pt idx="80">
                  <c:v>1.53</c:v>
                </c:pt>
                <c:pt idx="81">
                  <c:v>1.53</c:v>
                </c:pt>
                <c:pt idx="82">
                  <c:v>1.54</c:v>
                </c:pt>
                <c:pt idx="83">
                  <c:v>1.54</c:v>
                </c:pt>
                <c:pt idx="84">
                  <c:v>1.55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3E-4DDE-A08D-F1748FE14697}"/>
            </c:ext>
          </c:extLst>
        </c:ser>
        <c:ser>
          <c:idx val="2"/>
          <c:order val="2"/>
          <c:tx>
            <c:v>správa apríl 2016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7.0665353498638506E-2"/>
                  <c:y val="9.7910834095175869E-2"/>
                </c:manualLayout>
              </c:layout>
              <c:tx>
                <c:rich>
                  <a:bodyPr/>
                  <a:lstStyle/>
                  <a:p>
                    <a:fld id="{83CBBE46-149C-4DE0-9DCD-D77A621BA451}" type="VALUE">
                      <a:rPr lang="en-US">
                        <a:solidFill>
                          <a:srgbClr val="13B5EA"/>
                        </a:solidFill>
                      </a:rPr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1C-476C-8FBE-893A706F682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4"/>
              <c:layout>
                <c:manualLayout>
                  <c:x val="0"/>
                  <c:y val="-7.0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3E-4DDE-A08D-F1748FE1469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'G04'!$B$3:$CH$3</c:f>
              <c:numCache>
                <c:formatCode>0</c:formatCode>
                <c:ptCount val="8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 formatCode="General">
                  <c:v>2031</c:v>
                </c:pt>
                <c:pt idx="52" formatCode="General">
                  <c:v>2032</c:v>
                </c:pt>
                <c:pt idx="53" formatCode="General">
                  <c:v>2033</c:v>
                </c:pt>
                <c:pt idx="54" formatCode="General">
                  <c:v>2034</c:v>
                </c:pt>
                <c:pt idx="55" formatCode="General">
                  <c:v>2035</c:v>
                </c:pt>
                <c:pt idx="56" formatCode="General">
                  <c:v>2036</c:v>
                </c:pt>
                <c:pt idx="57" formatCode="General">
                  <c:v>2037</c:v>
                </c:pt>
                <c:pt idx="58" formatCode="General">
                  <c:v>2038</c:v>
                </c:pt>
                <c:pt idx="59" formatCode="General">
                  <c:v>2039</c:v>
                </c:pt>
                <c:pt idx="60" formatCode="General">
                  <c:v>2040</c:v>
                </c:pt>
                <c:pt idx="61" formatCode="General">
                  <c:v>2041</c:v>
                </c:pt>
                <c:pt idx="62" formatCode="General">
                  <c:v>2042</c:v>
                </c:pt>
                <c:pt idx="63" formatCode="General">
                  <c:v>2043</c:v>
                </c:pt>
                <c:pt idx="64" formatCode="General">
                  <c:v>2044</c:v>
                </c:pt>
                <c:pt idx="65" formatCode="General">
                  <c:v>2045</c:v>
                </c:pt>
                <c:pt idx="66" formatCode="General">
                  <c:v>2046</c:v>
                </c:pt>
                <c:pt idx="67" formatCode="General">
                  <c:v>2047</c:v>
                </c:pt>
                <c:pt idx="68" formatCode="General">
                  <c:v>2048</c:v>
                </c:pt>
                <c:pt idx="69" formatCode="General">
                  <c:v>2049</c:v>
                </c:pt>
                <c:pt idx="70" formatCode="General">
                  <c:v>2050</c:v>
                </c:pt>
                <c:pt idx="71" formatCode="General">
                  <c:v>2051</c:v>
                </c:pt>
                <c:pt idx="72" formatCode="General">
                  <c:v>2052</c:v>
                </c:pt>
                <c:pt idx="73" formatCode="General">
                  <c:v>2053</c:v>
                </c:pt>
                <c:pt idx="74" formatCode="General">
                  <c:v>2054</c:v>
                </c:pt>
                <c:pt idx="75" formatCode="General">
                  <c:v>2055</c:v>
                </c:pt>
                <c:pt idx="76" formatCode="General">
                  <c:v>2056</c:v>
                </c:pt>
                <c:pt idx="77" formatCode="General">
                  <c:v>2057</c:v>
                </c:pt>
                <c:pt idx="78" formatCode="General">
                  <c:v>2058</c:v>
                </c:pt>
                <c:pt idx="79" formatCode="General">
                  <c:v>2059</c:v>
                </c:pt>
                <c:pt idx="80" formatCode="General">
                  <c:v>2060</c:v>
                </c:pt>
                <c:pt idx="81" formatCode="General">
                  <c:v>2061</c:v>
                </c:pt>
                <c:pt idx="82" formatCode="General">
                  <c:v>2062</c:v>
                </c:pt>
                <c:pt idx="83" formatCode="General">
                  <c:v>2063</c:v>
                </c:pt>
                <c:pt idx="84" formatCode="General">
                  <c:v>2064</c:v>
                </c:pt>
              </c:numCache>
            </c:numRef>
          </c:cat>
          <c:val>
            <c:numRef>
              <c:f>'G04'!$B$7:$CH$7</c:f>
              <c:numCache>
                <c:formatCode>#,##0.00</c:formatCode>
                <c:ptCount val="85"/>
                <c:pt idx="0">
                  <c:v>2.3106800000000001</c:v>
                </c:pt>
                <c:pt idx="1">
                  <c:v>2.2778800000000001</c:v>
                </c:pt>
                <c:pt idx="2">
                  <c:v>2.2700299999999989</c:v>
                </c:pt>
                <c:pt idx="3">
                  <c:v>2.2680999999999996</c:v>
                </c:pt>
                <c:pt idx="4">
                  <c:v>2.2517800000000001</c:v>
                </c:pt>
                <c:pt idx="5">
                  <c:v>2.2535799999999995</c:v>
                </c:pt>
                <c:pt idx="6">
                  <c:v>2.1990600000000007</c:v>
                </c:pt>
                <c:pt idx="7">
                  <c:v>2.1448</c:v>
                </c:pt>
                <c:pt idx="8">
                  <c:v>2.1452400000000003</c:v>
                </c:pt>
                <c:pt idx="9">
                  <c:v>2.0805500000000001</c:v>
                </c:pt>
                <c:pt idx="10">
                  <c:v>2.0849200000000003</c:v>
                </c:pt>
                <c:pt idx="11">
                  <c:v>2.0443299999999986</c:v>
                </c:pt>
                <c:pt idx="12">
                  <c:v>1.9287799999999995</c:v>
                </c:pt>
                <c:pt idx="13">
                  <c:v>1.87063</c:v>
                </c:pt>
                <c:pt idx="14">
                  <c:v>1.66906</c:v>
                </c:pt>
                <c:pt idx="15">
                  <c:v>1.5225700000000006</c:v>
                </c:pt>
                <c:pt idx="16">
                  <c:v>1.4698799999999996</c:v>
                </c:pt>
                <c:pt idx="17">
                  <c:v>1.4270399999999999</c:v>
                </c:pt>
                <c:pt idx="18">
                  <c:v>1.3735100000000005</c:v>
                </c:pt>
                <c:pt idx="19">
                  <c:v>1.3286599999999997</c:v>
                </c:pt>
                <c:pt idx="20">
                  <c:v>1.2980599999999995</c:v>
                </c:pt>
                <c:pt idx="21">
                  <c:v>1.19936</c:v>
                </c:pt>
                <c:pt idx="22">
                  <c:v>1.1858300000000006</c:v>
                </c:pt>
                <c:pt idx="23">
                  <c:v>1.2037699999999998</c:v>
                </c:pt>
                <c:pt idx="24">
                  <c:v>1.2485200000000003</c:v>
                </c:pt>
                <c:pt idx="25">
                  <c:v>1.2641600000000002</c:v>
                </c:pt>
                <c:pt idx="26">
                  <c:v>1.2536799999999997</c:v>
                </c:pt>
                <c:pt idx="27">
                  <c:v>1.2689500000000005</c:v>
                </c:pt>
                <c:pt idx="28">
                  <c:v>1.34179</c:v>
                </c:pt>
                <c:pt idx="29">
                  <c:v>1.4383700000000006</c:v>
                </c:pt>
                <c:pt idx="30">
                  <c:v>1.4292500000000001</c:v>
                </c:pt>
                <c:pt idx="31">
                  <c:v>1.4478400000000002</c:v>
                </c:pt>
                <c:pt idx="32">
                  <c:v>1.3370100000000003</c:v>
                </c:pt>
                <c:pt idx="33">
                  <c:v>1.3379400000000008</c:v>
                </c:pt>
                <c:pt idx="34">
                  <c:v>1.3649899999999999</c:v>
                </c:pt>
                <c:pt idx="35">
                  <c:v>1.3649899999999999</c:v>
                </c:pt>
                <c:pt idx="36">
                  <c:v>1.368686326530612</c:v>
                </c:pt>
                <c:pt idx="37">
                  <c:v>1.3723826530612244</c:v>
                </c:pt>
                <c:pt idx="38">
                  <c:v>1.3760789795918367</c:v>
                </c:pt>
                <c:pt idx="39">
                  <c:v>1.3797753061224489</c:v>
                </c:pt>
                <c:pt idx="40">
                  <c:v>1.3834716326530612</c:v>
                </c:pt>
                <c:pt idx="41">
                  <c:v>1.3871679591836734</c:v>
                </c:pt>
                <c:pt idx="42">
                  <c:v>1.3908642857142857</c:v>
                </c:pt>
                <c:pt idx="43">
                  <c:v>1.3945606122448979</c:v>
                </c:pt>
                <c:pt idx="44">
                  <c:v>1.3982569387755102</c:v>
                </c:pt>
                <c:pt idx="45">
                  <c:v>1.4019532653061224</c:v>
                </c:pt>
                <c:pt idx="46">
                  <c:v>1.4056495918367347</c:v>
                </c:pt>
                <c:pt idx="47">
                  <c:v>1.4093459183673469</c:v>
                </c:pt>
                <c:pt idx="48">
                  <c:v>1.4130422448979592</c:v>
                </c:pt>
                <c:pt idx="49">
                  <c:v>1.4167385714285714</c:v>
                </c:pt>
                <c:pt idx="50">
                  <c:v>1.4204348979591837</c:v>
                </c:pt>
                <c:pt idx="51">
                  <c:v>1.4241312244897961</c:v>
                </c:pt>
                <c:pt idx="52">
                  <c:v>1.4278275510204084</c:v>
                </c:pt>
                <c:pt idx="53">
                  <c:v>1.4315238775510206</c:v>
                </c:pt>
                <c:pt idx="54">
                  <c:v>1.4352202040816326</c:v>
                </c:pt>
                <c:pt idx="55">
                  <c:v>1.4389165306122451</c:v>
                </c:pt>
                <c:pt idx="56">
                  <c:v>1.4426128571428571</c:v>
                </c:pt>
                <c:pt idx="57">
                  <c:v>1.4463091836734696</c:v>
                </c:pt>
                <c:pt idx="58">
                  <c:v>1.4500055102040816</c:v>
                </c:pt>
                <c:pt idx="59">
                  <c:v>1.4537018367346941</c:v>
                </c:pt>
                <c:pt idx="60">
                  <c:v>1.4573981632653061</c:v>
                </c:pt>
                <c:pt idx="61">
                  <c:v>1.4610944897959186</c:v>
                </c:pt>
                <c:pt idx="62">
                  <c:v>1.4647908163265306</c:v>
                </c:pt>
                <c:pt idx="63">
                  <c:v>1.4684871428571431</c:v>
                </c:pt>
                <c:pt idx="64">
                  <c:v>1.4721834693877551</c:v>
                </c:pt>
                <c:pt idx="65">
                  <c:v>1.4758797959183676</c:v>
                </c:pt>
                <c:pt idx="66">
                  <c:v>1.4795761224489796</c:v>
                </c:pt>
                <c:pt idx="67">
                  <c:v>1.4832724489795919</c:v>
                </c:pt>
                <c:pt idx="68">
                  <c:v>1.4869687755102043</c:v>
                </c:pt>
                <c:pt idx="69">
                  <c:v>1.4906651020408166</c:v>
                </c:pt>
                <c:pt idx="70">
                  <c:v>1.4943614285714286</c:v>
                </c:pt>
                <c:pt idx="71">
                  <c:v>1.4980577551020411</c:v>
                </c:pt>
                <c:pt idx="72">
                  <c:v>1.5017540816326533</c:v>
                </c:pt>
                <c:pt idx="73">
                  <c:v>1.5054504081632654</c:v>
                </c:pt>
                <c:pt idx="74">
                  <c:v>1.5091467346938778</c:v>
                </c:pt>
                <c:pt idx="75">
                  <c:v>1.5128430612244901</c:v>
                </c:pt>
                <c:pt idx="76">
                  <c:v>1.5165393877551021</c:v>
                </c:pt>
                <c:pt idx="77">
                  <c:v>1.5202357142857146</c:v>
                </c:pt>
                <c:pt idx="78">
                  <c:v>1.5239320408163268</c:v>
                </c:pt>
                <c:pt idx="79">
                  <c:v>1.5276283673469391</c:v>
                </c:pt>
                <c:pt idx="80">
                  <c:v>1.5313246938775513</c:v>
                </c:pt>
                <c:pt idx="81">
                  <c:v>1.5350210204081636</c:v>
                </c:pt>
                <c:pt idx="82">
                  <c:v>1.5387173469387758</c:v>
                </c:pt>
                <c:pt idx="83">
                  <c:v>1.5424136734693881</c:v>
                </c:pt>
                <c:pt idx="84">
                  <c:v>1.5461100000000003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03E-4DDE-A08D-F1748FE14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797376"/>
        <c:axId val="329797768"/>
      </c:lineChart>
      <c:catAx>
        <c:axId val="329797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797768"/>
        <c:crosses val="autoZero"/>
        <c:auto val="1"/>
        <c:lblAlgn val="ctr"/>
        <c:lblOffset val="100"/>
        <c:noMultiLvlLbl val="0"/>
      </c:catAx>
      <c:valAx>
        <c:axId val="32979776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i="1"/>
                  <a:t>úhrnná</a:t>
                </a:r>
                <a:r>
                  <a:rPr lang="sk-SK" sz="900" i="1" baseline="0"/>
                  <a:t> plodnosť</a:t>
                </a:r>
                <a:endParaRPr lang="sk-SK" sz="900" i="1"/>
              </a:p>
            </c:rich>
          </c:tx>
          <c:layout>
            <c:manualLayout>
              <c:xMode val="edge"/>
              <c:yMode val="edge"/>
              <c:x val="6.2088838471462252E-2"/>
              <c:y val="0.153538298878717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797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035522042795493"/>
          <c:y val="0.11168934271908591"/>
          <c:w val="0.35520040927087504"/>
          <c:h val="0.16608849688841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r>
              <a:rPr lang="sk-SK" sz="900" i="1"/>
              <a:t>index závislosti v starom veku</a:t>
            </a:r>
            <a:br>
              <a:rPr lang="sk-SK" sz="900" i="1"/>
            </a:br>
            <a:r>
              <a:rPr lang="sk-SK" sz="900" i="1"/>
              <a:t>= (15</a:t>
            </a:r>
            <a:r>
              <a:rPr lang="sk-SK" sz="900" i="1" baseline="0"/>
              <a:t> až </a:t>
            </a:r>
            <a:r>
              <a:rPr lang="sk-SK" sz="900" i="1"/>
              <a:t>64) / 65+</a:t>
            </a:r>
          </a:p>
        </c:rich>
      </c:tx>
      <c:layout>
        <c:manualLayout>
          <c:xMode val="edge"/>
          <c:yMode val="edge"/>
          <c:x val="0.59618400000000005"/>
          <c:y val="3.6497037037037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4778444444444439E-2"/>
          <c:y val="3.5242592592592589E-2"/>
          <c:w val="0.91337422222222231"/>
          <c:h val="0.82682925925925921"/>
        </c:manualLayout>
      </c:layout>
      <c:bar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 w="12700">
                <a:solidFill>
                  <a:schemeClr val="tx1"/>
                </a:solidFill>
              </a:ln>
              <a:effectLst/>
            </c:spPr>
          </c:dPt>
          <c:cat>
            <c:strRef>
              <c:f>'G05'!$A$3:$A$34</c:f>
              <c:strCache>
                <c:ptCount val="32"/>
                <c:pt idx="0">
                  <c:v>SK</c:v>
                </c:pt>
                <c:pt idx="1">
                  <c:v>IE</c:v>
                </c:pt>
                <c:pt idx="2">
                  <c:v>CY</c:v>
                </c:pt>
                <c:pt idx="3">
                  <c:v>IS</c:v>
                </c:pt>
                <c:pt idx="4">
                  <c:v>LU</c:v>
                </c:pt>
                <c:pt idx="5">
                  <c:v>PL</c:v>
                </c:pt>
                <c:pt idx="6">
                  <c:v>NO</c:v>
                </c:pt>
                <c:pt idx="7">
                  <c:v>RO</c:v>
                </c:pt>
                <c:pt idx="8">
                  <c:v>CZ</c:v>
                </c:pt>
                <c:pt idx="9">
                  <c:v>SI</c:v>
                </c:pt>
                <c:pt idx="10">
                  <c:v>HU</c:v>
                </c:pt>
                <c:pt idx="11">
                  <c:v>CH</c:v>
                </c:pt>
                <c:pt idx="12">
                  <c:v>MT</c:v>
                </c:pt>
                <c:pt idx="13">
                  <c:v>NL</c:v>
                </c:pt>
                <c:pt idx="14">
                  <c:v>UK</c:v>
                </c:pt>
                <c:pt idx="15">
                  <c:v>AT</c:v>
                </c:pt>
                <c:pt idx="16">
                  <c:v>ES</c:v>
                </c:pt>
                <c:pt idx="17">
                  <c:v>BE</c:v>
                </c:pt>
                <c:pt idx="18">
                  <c:v>LT</c:v>
                </c:pt>
                <c:pt idx="19">
                  <c:v>HR</c:v>
                </c:pt>
                <c:pt idx="20">
                  <c:v>EE</c:v>
                </c:pt>
                <c:pt idx="21">
                  <c:v>EU28</c:v>
                </c:pt>
                <c:pt idx="22">
                  <c:v>DK</c:v>
                </c:pt>
                <c:pt idx="23">
                  <c:v>FR</c:v>
                </c:pt>
                <c:pt idx="24">
                  <c:v>LV</c:v>
                </c:pt>
                <c:pt idx="25">
                  <c:v>BG</c:v>
                </c:pt>
                <c:pt idx="26">
                  <c:v>FI</c:v>
                </c:pt>
                <c:pt idx="27">
                  <c:v>PT</c:v>
                </c:pt>
                <c:pt idx="28">
                  <c:v>SE</c:v>
                </c:pt>
                <c:pt idx="29">
                  <c:v>DE</c:v>
                </c:pt>
                <c:pt idx="30">
                  <c:v>EL</c:v>
                </c:pt>
                <c:pt idx="31">
                  <c:v>IT</c:v>
                </c:pt>
              </c:strCache>
            </c:strRef>
          </c:cat>
          <c:val>
            <c:numRef>
              <c:f>'G05'!$B$3:$B$34</c:f>
              <c:numCache>
                <c:formatCode>0.00</c:formatCode>
                <c:ptCount val="32"/>
                <c:pt idx="0">
                  <c:v>5.2553523493594643</c:v>
                </c:pt>
                <c:pt idx="1">
                  <c:v>5.1856950239443727</c:v>
                </c:pt>
                <c:pt idx="2">
                  <c:v>5.0366365003739277</c:v>
                </c:pt>
                <c:pt idx="3">
                  <c:v>5.014172203893871</c:v>
                </c:pt>
                <c:pt idx="4">
                  <c:v>4.9080052730891515</c:v>
                </c:pt>
                <c:pt idx="5">
                  <c:v>4.7065199185871478</c:v>
                </c:pt>
                <c:pt idx="6">
                  <c:v>4.1394737942964852</c:v>
                </c:pt>
                <c:pt idx="7">
                  <c:v>4.1120704691339602</c:v>
                </c:pt>
                <c:pt idx="8">
                  <c:v>3.8944117479501998</c:v>
                </c:pt>
                <c:pt idx="9">
                  <c:v>3.8875386691696332</c:v>
                </c:pt>
                <c:pt idx="10">
                  <c:v>3.8801797655748809</c:v>
                </c:pt>
                <c:pt idx="11">
                  <c:v>3.8350155330983071</c:v>
                </c:pt>
                <c:pt idx="12">
                  <c:v>3.7902241397453436</c:v>
                </c:pt>
                <c:pt idx="13">
                  <c:v>3.789003105147474</c:v>
                </c:pt>
                <c:pt idx="14">
                  <c:v>3.7021522051206306</c:v>
                </c:pt>
                <c:pt idx="15">
                  <c:v>3.6816294123655116</c:v>
                </c:pt>
                <c:pt idx="16">
                  <c:v>3.6735950451313988</c:v>
                </c:pt>
                <c:pt idx="17">
                  <c:v>3.6620702207768181</c:v>
                </c:pt>
                <c:pt idx="18">
                  <c:v>3.6309257304155405</c:v>
                </c:pt>
                <c:pt idx="19">
                  <c:v>3.6240513412820499</c:v>
                </c:pt>
                <c:pt idx="20">
                  <c:v>3.5817571955017518</c:v>
                </c:pt>
                <c:pt idx="21">
                  <c:v>3.5528852131220954</c:v>
                </c:pt>
                <c:pt idx="22">
                  <c:v>3.5372657377665493</c:v>
                </c:pt>
                <c:pt idx="23">
                  <c:v>3.525922554852611</c:v>
                </c:pt>
                <c:pt idx="24">
                  <c:v>3.4733147281946466</c:v>
                </c:pt>
                <c:pt idx="25">
                  <c:v>3.4083222646785174</c:v>
                </c:pt>
                <c:pt idx="26">
                  <c:v>3.3123959464179067</c:v>
                </c:pt>
                <c:pt idx="27">
                  <c:v>3.3024746321339347</c:v>
                </c:pt>
                <c:pt idx="28">
                  <c:v>3.2723710572602283</c:v>
                </c:pt>
                <c:pt idx="29">
                  <c:v>3.1702119388831718</c:v>
                </c:pt>
                <c:pt idx="30">
                  <c:v>3.1664465070110834</c:v>
                </c:pt>
                <c:pt idx="31">
                  <c:v>3.0211116576624009</c:v>
                </c:pt>
              </c:numCache>
            </c:numRef>
          </c:val>
        </c:ser>
        <c:ser>
          <c:idx val="1"/>
          <c:order val="1"/>
          <c:tx>
            <c:v>delta (2014-2060)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dPt>
          <c:cat>
            <c:strRef>
              <c:f>'G05'!$A$3:$A$34</c:f>
              <c:strCache>
                <c:ptCount val="32"/>
                <c:pt idx="0">
                  <c:v>SK</c:v>
                </c:pt>
                <c:pt idx="1">
                  <c:v>IE</c:v>
                </c:pt>
                <c:pt idx="2">
                  <c:v>CY</c:v>
                </c:pt>
                <c:pt idx="3">
                  <c:v>IS</c:v>
                </c:pt>
                <c:pt idx="4">
                  <c:v>LU</c:v>
                </c:pt>
                <c:pt idx="5">
                  <c:v>PL</c:v>
                </c:pt>
                <c:pt idx="6">
                  <c:v>NO</c:v>
                </c:pt>
                <c:pt idx="7">
                  <c:v>RO</c:v>
                </c:pt>
                <c:pt idx="8">
                  <c:v>CZ</c:v>
                </c:pt>
                <c:pt idx="9">
                  <c:v>SI</c:v>
                </c:pt>
                <c:pt idx="10">
                  <c:v>HU</c:v>
                </c:pt>
                <c:pt idx="11">
                  <c:v>CH</c:v>
                </c:pt>
                <c:pt idx="12">
                  <c:v>MT</c:v>
                </c:pt>
                <c:pt idx="13">
                  <c:v>NL</c:v>
                </c:pt>
                <c:pt idx="14">
                  <c:v>UK</c:v>
                </c:pt>
                <c:pt idx="15">
                  <c:v>AT</c:v>
                </c:pt>
                <c:pt idx="16">
                  <c:v>ES</c:v>
                </c:pt>
                <c:pt idx="17">
                  <c:v>BE</c:v>
                </c:pt>
                <c:pt idx="18">
                  <c:v>LT</c:v>
                </c:pt>
                <c:pt idx="19">
                  <c:v>HR</c:v>
                </c:pt>
                <c:pt idx="20">
                  <c:v>EE</c:v>
                </c:pt>
                <c:pt idx="21">
                  <c:v>EU28</c:v>
                </c:pt>
                <c:pt idx="22">
                  <c:v>DK</c:v>
                </c:pt>
                <c:pt idx="23">
                  <c:v>FR</c:v>
                </c:pt>
                <c:pt idx="24">
                  <c:v>LV</c:v>
                </c:pt>
                <c:pt idx="25">
                  <c:v>BG</c:v>
                </c:pt>
                <c:pt idx="26">
                  <c:v>FI</c:v>
                </c:pt>
                <c:pt idx="27">
                  <c:v>PT</c:v>
                </c:pt>
                <c:pt idx="28">
                  <c:v>SE</c:v>
                </c:pt>
                <c:pt idx="29">
                  <c:v>DE</c:v>
                </c:pt>
                <c:pt idx="30">
                  <c:v>EL</c:v>
                </c:pt>
                <c:pt idx="31">
                  <c:v>IT</c:v>
                </c:pt>
              </c:strCache>
            </c:strRef>
          </c:cat>
          <c:val>
            <c:numRef>
              <c:f>'G05'!$C$3:$C$34</c:f>
              <c:numCache>
                <c:formatCode>0.00</c:formatCode>
                <c:ptCount val="32"/>
                <c:pt idx="0">
                  <c:v>-3.7312814712026112</c:v>
                </c:pt>
                <c:pt idx="1">
                  <c:v>-2.3820861602190559</c:v>
                </c:pt>
                <c:pt idx="2">
                  <c:v>-2.8830597236585791</c:v>
                </c:pt>
                <c:pt idx="3">
                  <c:v>-2.4296747242107108</c:v>
                </c:pt>
                <c:pt idx="4">
                  <c:v>-2.0623918371404266</c:v>
                </c:pt>
                <c:pt idx="5">
                  <c:v>-3.0553238065873987</c:v>
                </c:pt>
                <c:pt idx="6">
                  <c:v>-1.5526604753047928</c:v>
                </c:pt>
                <c:pt idx="7">
                  <c:v>-2.1784127466793848</c:v>
                </c:pt>
                <c:pt idx="8">
                  <c:v>-1.9001658072364815</c:v>
                </c:pt>
                <c:pt idx="9">
                  <c:v>-1.9832626568168572</c:v>
                </c:pt>
                <c:pt idx="10">
                  <c:v>-1.9622896263120635</c:v>
                </c:pt>
                <c:pt idx="11">
                  <c:v>-1.5714184627866121</c:v>
                </c:pt>
                <c:pt idx="12">
                  <c:v>-1.808596239668206</c:v>
                </c:pt>
                <c:pt idx="13">
                  <c:v>-1.6842493997070873</c:v>
                </c:pt>
                <c:pt idx="14">
                  <c:v>-1.3505683160870161</c:v>
                </c:pt>
                <c:pt idx="15">
                  <c:v>-1.6887576121104091</c:v>
                </c:pt>
                <c:pt idx="16">
                  <c:v>-1.7993309512888016</c:v>
                </c:pt>
                <c:pt idx="17">
                  <c:v>-1.1410968133134287</c:v>
                </c:pt>
                <c:pt idx="18">
                  <c:v>-1.4514410411051548</c:v>
                </c:pt>
                <c:pt idx="19">
                  <c:v>-1.7010071107158233</c:v>
                </c:pt>
                <c:pt idx="20">
                  <c:v>-1.750530905479921</c:v>
                </c:pt>
                <c:pt idx="21">
                  <c:v>-1.5472148425933945</c:v>
                </c:pt>
                <c:pt idx="22">
                  <c:v>-1.1203511952502279</c:v>
                </c:pt>
                <c:pt idx="23">
                  <c:v>-1.1764939220859976</c:v>
                </c:pt>
                <c:pt idx="24">
                  <c:v>-1.5030772378487256</c:v>
                </c:pt>
                <c:pt idx="25">
                  <c:v>-1.7022899596509251</c:v>
                </c:pt>
                <c:pt idx="26">
                  <c:v>-1.0736966131879484</c:v>
                </c:pt>
                <c:pt idx="27">
                  <c:v>-1.7258524869921819</c:v>
                </c:pt>
                <c:pt idx="28">
                  <c:v>-0.84566694750810179</c:v>
                </c:pt>
                <c:pt idx="29">
                  <c:v>-1.4661985413250656</c:v>
                </c:pt>
                <c:pt idx="30">
                  <c:v>-1.5173235442995006</c:v>
                </c:pt>
                <c:pt idx="31">
                  <c:v>-1.1263372923503574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799728"/>
        <c:axId val="329800120"/>
      </c:barChart>
      <c:lineChart>
        <c:grouping val="stacked"/>
        <c:varyColors val="0"/>
        <c:ser>
          <c:idx val="2"/>
          <c:order val="2"/>
          <c:tx>
            <c:v>2060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'G05'!$A$3:$A$34</c:f>
              <c:strCache>
                <c:ptCount val="32"/>
                <c:pt idx="0">
                  <c:v>SK</c:v>
                </c:pt>
                <c:pt idx="1">
                  <c:v>IE</c:v>
                </c:pt>
                <c:pt idx="2">
                  <c:v>CY</c:v>
                </c:pt>
                <c:pt idx="3">
                  <c:v>IS</c:v>
                </c:pt>
                <c:pt idx="4">
                  <c:v>LU</c:v>
                </c:pt>
                <c:pt idx="5">
                  <c:v>PL</c:v>
                </c:pt>
                <c:pt idx="6">
                  <c:v>NO</c:v>
                </c:pt>
                <c:pt idx="7">
                  <c:v>RO</c:v>
                </c:pt>
                <c:pt idx="8">
                  <c:v>CZ</c:v>
                </c:pt>
                <c:pt idx="9">
                  <c:v>SI</c:v>
                </c:pt>
                <c:pt idx="10">
                  <c:v>HU</c:v>
                </c:pt>
                <c:pt idx="11">
                  <c:v>CH</c:v>
                </c:pt>
                <c:pt idx="12">
                  <c:v>MT</c:v>
                </c:pt>
                <c:pt idx="13">
                  <c:v>NL</c:v>
                </c:pt>
                <c:pt idx="14">
                  <c:v>UK</c:v>
                </c:pt>
                <c:pt idx="15">
                  <c:v>AT</c:v>
                </c:pt>
                <c:pt idx="16">
                  <c:v>ES</c:v>
                </c:pt>
                <c:pt idx="17">
                  <c:v>BE</c:v>
                </c:pt>
                <c:pt idx="18">
                  <c:v>LT</c:v>
                </c:pt>
                <c:pt idx="19">
                  <c:v>HR</c:v>
                </c:pt>
                <c:pt idx="20">
                  <c:v>EE</c:v>
                </c:pt>
                <c:pt idx="21">
                  <c:v>EU28</c:v>
                </c:pt>
                <c:pt idx="22">
                  <c:v>DK</c:v>
                </c:pt>
                <c:pt idx="23">
                  <c:v>FR</c:v>
                </c:pt>
                <c:pt idx="24">
                  <c:v>LV</c:v>
                </c:pt>
                <c:pt idx="25">
                  <c:v>BG</c:v>
                </c:pt>
                <c:pt idx="26">
                  <c:v>FI</c:v>
                </c:pt>
                <c:pt idx="27">
                  <c:v>PT</c:v>
                </c:pt>
                <c:pt idx="28">
                  <c:v>SE</c:v>
                </c:pt>
                <c:pt idx="29">
                  <c:v>DE</c:v>
                </c:pt>
                <c:pt idx="30">
                  <c:v>EL</c:v>
                </c:pt>
                <c:pt idx="31">
                  <c:v>IT</c:v>
                </c:pt>
              </c:strCache>
            </c:strRef>
          </c:cat>
          <c:val>
            <c:numRef>
              <c:f>'G05'!$D$3:$D$34</c:f>
              <c:numCache>
                <c:formatCode>0.00</c:formatCode>
                <c:ptCount val="32"/>
                <c:pt idx="0">
                  <c:v>1.524070878156853</c:v>
                </c:pt>
                <c:pt idx="1">
                  <c:v>2.8036088637253167</c:v>
                </c:pt>
                <c:pt idx="2">
                  <c:v>2.1535767767153486</c:v>
                </c:pt>
                <c:pt idx="3">
                  <c:v>2.5844974796831601</c:v>
                </c:pt>
                <c:pt idx="4">
                  <c:v>2.8456134359487248</c:v>
                </c:pt>
                <c:pt idx="5">
                  <c:v>1.6511961119997491</c:v>
                </c:pt>
                <c:pt idx="6">
                  <c:v>2.5868133189916924</c:v>
                </c:pt>
                <c:pt idx="7">
                  <c:v>1.9336577224545752</c:v>
                </c:pt>
                <c:pt idx="8">
                  <c:v>1.9942459407137183</c:v>
                </c:pt>
                <c:pt idx="9">
                  <c:v>1.904276012352776</c:v>
                </c:pt>
                <c:pt idx="10">
                  <c:v>1.9178901392628174</c:v>
                </c:pt>
                <c:pt idx="11">
                  <c:v>2.263597070311695</c:v>
                </c:pt>
                <c:pt idx="12">
                  <c:v>1.9816279000771375</c:v>
                </c:pt>
                <c:pt idx="13">
                  <c:v>2.1047537054403866</c:v>
                </c:pt>
                <c:pt idx="14">
                  <c:v>2.3515838890336145</c:v>
                </c:pt>
                <c:pt idx="15">
                  <c:v>1.9928718002551025</c:v>
                </c:pt>
                <c:pt idx="16">
                  <c:v>1.8742640938425972</c:v>
                </c:pt>
                <c:pt idx="17">
                  <c:v>2.5209734074633894</c:v>
                </c:pt>
                <c:pt idx="18">
                  <c:v>2.1794846893103856</c:v>
                </c:pt>
                <c:pt idx="19">
                  <c:v>1.9230442305662265</c:v>
                </c:pt>
                <c:pt idx="20">
                  <c:v>1.8312262900218308</c:v>
                </c:pt>
                <c:pt idx="21">
                  <c:v>2.0056703705287009</c:v>
                </c:pt>
                <c:pt idx="22">
                  <c:v>2.4169145425163214</c:v>
                </c:pt>
                <c:pt idx="23">
                  <c:v>2.3494286327666134</c:v>
                </c:pt>
                <c:pt idx="24">
                  <c:v>1.970237490345921</c:v>
                </c:pt>
                <c:pt idx="25">
                  <c:v>1.7060323050275923</c:v>
                </c:pt>
                <c:pt idx="26">
                  <c:v>2.2386993332299583</c:v>
                </c:pt>
                <c:pt idx="27">
                  <c:v>1.5766221451417528</c:v>
                </c:pt>
                <c:pt idx="28">
                  <c:v>2.4267041097521265</c:v>
                </c:pt>
                <c:pt idx="29">
                  <c:v>1.7040133975581062</c:v>
                </c:pt>
                <c:pt idx="30">
                  <c:v>1.6491229627115829</c:v>
                </c:pt>
                <c:pt idx="31">
                  <c:v>1.8947743653120435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99728"/>
        <c:axId val="329800120"/>
      </c:lineChart>
      <c:catAx>
        <c:axId val="32979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800120"/>
        <c:crosses val="autoZero"/>
        <c:auto val="1"/>
        <c:lblAlgn val="ctr"/>
        <c:lblOffset val="100"/>
        <c:tickLblSkip val="1"/>
        <c:noMultiLvlLbl val="0"/>
      </c:catAx>
      <c:valAx>
        <c:axId val="329800120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79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824252369983385"/>
          <c:y val="0.75389671796367408"/>
          <c:w val="0.40220191405328631"/>
          <c:h val="6.7064542354296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r>
              <a:rPr lang="sk-SK" sz="900" i="1"/>
              <a:t>nárast strednej dĺžky života </a:t>
            </a:r>
          </a:p>
          <a:p>
            <a:pPr>
              <a:defRPr sz="900"/>
            </a:pPr>
            <a:r>
              <a:rPr lang="sk-SK" sz="900" i="1"/>
              <a:t>pri narodení</a:t>
            </a:r>
            <a:r>
              <a:rPr lang="sk-SK" sz="900" i="1" baseline="0"/>
              <a:t>  : 2060 vs. 2014</a:t>
            </a:r>
            <a:endParaRPr lang="sk-SK" sz="900" i="1"/>
          </a:p>
        </c:rich>
      </c:tx>
      <c:layout>
        <c:manualLayout>
          <c:xMode val="edge"/>
          <c:yMode val="edge"/>
          <c:x val="0.64099911111111119"/>
          <c:y val="4.114814814814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1397777777777782E-2"/>
          <c:y val="2.8194444444444459E-2"/>
          <c:w val="0.89921311111111124"/>
          <c:h val="0.8697744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'G06'!$B$2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13B5EA"/>
              </a:solidFill>
              <a:ln w="12700">
                <a:solidFill>
                  <a:schemeClr val="tx1"/>
                </a:solidFill>
              </a:ln>
              <a:effectLst/>
            </c:spPr>
          </c:dPt>
          <c:cat>
            <c:strRef>
              <c:f>'G06'!$A$3:$A$33</c:f>
              <c:strCache>
                <c:ptCount val="31"/>
                <c:pt idx="0">
                  <c:v>LT</c:v>
                </c:pt>
                <c:pt idx="1">
                  <c:v>LV</c:v>
                </c:pt>
                <c:pt idx="2">
                  <c:v>RO</c:v>
                </c:pt>
                <c:pt idx="3">
                  <c:v>BG</c:v>
                </c:pt>
                <c:pt idx="4">
                  <c:v>EE</c:v>
                </c:pt>
                <c:pt idx="5">
                  <c:v>HU</c:v>
                </c:pt>
                <c:pt idx="6">
                  <c:v>PL</c:v>
                </c:pt>
                <c:pt idx="7">
                  <c:v>SK</c:v>
                </c:pt>
                <c:pt idx="8">
                  <c:v>HR</c:v>
                </c:pt>
                <c:pt idx="9">
                  <c:v>CZ</c:v>
                </c:pt>
                <c:pt idx="10">
                  <c:v>SI</c:v>
                </c:pt>
                <c:pt idx="11">
                  <c:v>PT</c:v>
                </c:pt>
                <c:pt idx="12">
                  <c:v>EL</c:v>
                </c:pt>
                <c:pt idx="13">
                  <c:v>BE</c:v>
                </c:pt>
                <c:pt idx="14">
                  <c:v>FI</c:v>
                </c:pt>
                <c:pt idx="15">
                  <c:v>DE</c:v>
                </c:pt>
                <c:pt idx="16">
                  <c:v>DK</c:v>
                </c:pt>
                <c:pt idx="17">
                  <c:v>AT</c:v>
                </c:pt>
                <c:pt idx="18">
                  <c:v>FR</c:v>
                </c:pt>
                <c:pt idx="19">
                  <c:v>IE</c:v>
                </c:pt>
                <c:pt idx="20">
                  <c:v>MT</c:v>
                </c:pt>
                <c:pt idx="21">
                  <c:v>LU</c:v>
                </c:pt>
                <c:pt idx="22">
                  <c:v>CY</c:v>
                </c:pt>
                <c:pt idx="23">
                  <c:v>UK</c:v>
                </c:pt>
                <c:pt idx="24">
                  <c:v>ES</c:v>
                </c:pt>
                <c:pt idx="25">
                  <c:v>NL</c:v>
                </c:pt>
                <c:pt idx="26">
                  <c:v>NO</c:v>
                </c:pt>
                <c:pt idx="27">
                  <c:v>IT</c:v>
                </c:pt>
                <c:pt idx="28">
                  <c:v>SE</c:v>
                </c:pt>
                <c:pt idx="29">
                  <c:v>CH</c:v>
                </c:pt>
                <c:pt idx="30">
                  <c:v>IS</c:v>
                </c:pt>
              </c:strCache>
            </c:strRef>
          </c:cat>
          <c:val>
            <c:numRef>
              <c:f>'G06'!$B$3:$B$33</c:f>
              <c:numCache>
                <c:formatCode>#\ ##0.0</c:formatCode>
                <c:ptCount val="31"/>
                <c:pt idx="0">
                  <c:v>11.900001525878906</c:v>
                </c:pt>
                <c:pt idx="1">
                  <c:v>11.5</c:v>
                </c:pt>
                <c:pt idx="2">
                  <c:v>10.400001525878906</c:v>
                </c:pt>
                <c:pt idx="3">
                  <c:v>10.199996948242187</c:v>
                </c:pt>
                <c:pt idx="4">
                  <c:v>10.099998474121094</c:v>
                </c:pt>
                <c:pt idx="5">
                  <c:v>9.9000015258789062</c:v>
                </c:pt>
                <c:pt idx="6">
                  <c:v>9.5</c:v>
                </c:pt>
                <c:pt idx="7">
                  <c:v>9.4000015258789062</c:v>
                </c:pt>
                <c:pt idx="8">
                  <c:v>8.5</c:v>
                </c:pt>
                <c:pt idx="9">
                  <c:v>8</c:v>
                </c:pt>
                <c:pt idx="10">
                  <c:v>7</c:v>
                </c:pt>
                <c:pt idx="11">
                  <c:v>6.9000015258789062</c:v>
                </c:pt>
                <c:pt idx="12">
                  <c:v>6.7000045776367187</c:v>
                </c:pt>
                <c:pt idx="13">
                  <c:v>6.6999969482421875</c:v>
                </c:pt>
                <c:pt idx="14">
                  <c:v>6.6999969482421875</c:v>
                </c:pt>
                <c:pt idx="15">
                  <c:v>6.5999984741210938</c:v>
                </c:pt>
                <c:pt idx="16">
                  <c:v>6.5</c:v>
                </c:pt>
                <c:pt idx="17">
                  <c:v>6.4000015258789062</c:v>
                </c:pt>
                <c:pt idx="18">
                  <c:v>6.399993896484375</c:v>
                </c:pt>
                <c:pt idx="19">
                  <c:v>6.2999954223632812</c:v>
                </c:pt>
                <c:pt idx="20">
                  <c:v>6.2999954223632812</c:v>
                </c:pt>
                <c:pt idx="21">
                  <c:v>6.2000045776367187</c:v>
                </c:pt>
                <c:pt idx="22">
                  <c:v>6</c:v>
                </c:pt>
                <c:pt idx="23">
                  <c:v>6</c:v>
                </c:pt>
                <c:pt idx="24">
                  <c:v>5.9000015258789062</c:v>
                </c:pt>
                <c:pt idx="25">
                  <c:v>5.7999954223632812</c:v>
                </c:pt>
                <c:pt idx="26">
                  <c:v>5.7000045776367188</c:v>
                </c:pt>
                <c:pt idx="27">
                  <c:v>5.5</c:v>
                </c:pt>
                <c:pt idx="28">
                  <c:v>5.4000015258789062</c:v>
                </c:pt>
                <c:pt idx="29">
                  <c:v>5.1999969482421875</c:v>
                </c:pt>
                <c:pt idx="30">
                  <c:v>4.9000015258789062</c:v>
                </c:pt>
              </c:numCache>
            </c:numRef>
          </c:val>
        </c:ser>
        <c:ser>
          <c:idx val="1"/>
          <c:order val="1"/>
          <c:tx>
            <c:strRef>
              <c:f>'G06'!$C$2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0">
                <a:solidFill>
                  <a:schemeClr val="tx1"/>
                </a:solidFill>
              </a:ln>
              <a:effectLst/>
            </c:spPr>
          </c:dPt>
          <c:cat>
            <c:strRef>
              <c:f>'G06'!$A$3:$A$33</c:f>
              <c:strCache>
                <c:ptCount val="31"/>
                <c:pt idx="0">
                  <c:v>LT</c:v>
                </c:pt>
                <c:pt idx="1">
                  <c:v>LV</c:v>
                </c:pt>
                <c:pt idx="2">
                  <c:v>RO</c:v>
                </c:pt>
                <c:pt idx="3">
                  <c:v>BG</c:v>
                </c:pt>
                <c:pt idx="4">
                  <c:v>EE</c:v>
                </c:pt>
                <c:pt idx="5">
                  <c:v>HU</c:v>
                </c:pt>
                <c:pt idx="6">
                  <c:v>PL</c:v>
                </c:pt>
                <c:pt idx="7">
                  <c:v>SK</c:v>
                </c:pt>
                <c:pt idx="8">
                  <c:v>HR</c:v>
                </c:pt>
                <c:pt idx="9">
                  <c:v>CZ</c:v>
                </c:pt>
                <c:pt idx="10">
                  <c:v>SI</c:v>
                </c:pt>
                <c:pt idx="11">
                  <c:v>PT</c:v>
                </c:pt>
                <c:pt idx="12">
                  <c:v>EL</c:v>
                </c:pt>
                <c:pt idx="13">
                  <c:v>BE</c:v>
                </c:pt>
                <c:pt idx="14">
                  <c:v>FI</c:v>
                </c:pt>
                <c:pt idx="15">
                  <c:v>DE</c:v>
                </c:pt>
                <c:pt idx="16">
                  <c:v>DK</c:v>
                </c:pt>
                <c:pt idx="17">
                  <c:v>AT</c:v>
                </c:pt>
                <c:pt idx="18">
                  <c:v>FR</c:v>
                </c:pt>
                <c:pt idx="19">
                  <c:v>IE</c:v>
                </c:pt>
                <c:pt idx="20">
                  <c:v>MT</c:v>
                </c:pt>
                <c:pt idx="21">
                  <c:v>LU</c:v>
                </c:pt>
                <c:pt idx="22">
                  <c:v>CY</c:v>
                </c:pt>
                <c:pt idx="23">
                  <c:v>UK</c:v>
                </c:pt>
                <c:pt idx="24">
                  <c:v>ES</c:v>
                </c:pt>
                <c:pt idx="25">
                  <c:v>NL</c:v>
                </c:pt>
                <c:pt idx="26">
                  <c:v>NO</c:v>
                </c:pt>
                <c:pt idx="27">
                  <c:v>IT</c:v>
                </c:pt>
                <c:pt idx="28">
                  <c:v>SE</c:v>
                </c:pt>
                <c:pt idx="29">
                  <c:v>CH</c:v>
                </c:pt>
                <c:pt idx="30">
                  <c:v>IS</c:v>
                </c:pt>
              </c:strCache>
            </c:strRef>
          </c:cat>
          <c:val>
            <c:numRef>
              <c:f>'G06'!$D$3:$D$33</c:f>
              <c:numCache>
                <c:formatCode>#\ ##0.0</c:formatCode>
                <c:ptCount val="31"/>
                <c:pt idx="0">
                  <c:v>-7.5999984741210938</c:v>
                </c:pt>
                <c:pt idx="1">
                  <c:v>-7.9000015258789062</c:v>
                </c:pt>
                <c:pt idx="2">
                  <c:v>-8.2999954223632812</c:v>
                </c:pt>
                <c:pt idx="3">
                  <c:v>-8.2000045776367188</c:v>
                </c:pt>
                <c:pt idx="4">
                  <c:v>-6.8000030517578125</c:v>
                </c:pt>
                <c:pt idx="5">
                  <c:v>-8</c:v>
                </c:pt>
                <c:pt idx="6">
                  <c:v>-7</c:v>
                </c:pt>
                <c:pt idx="7">
                  <c:v>-7.3000030517578125</c:v>
                </c:pt>
                <c:pt idx="8">
                  <c:v>-6.7999954223632812</c:v>
                </c:pt>
                <c:pt idx="9">
                  <c:v>-6.5</c:v>
                </c:pt>
                <c:pt idx="10">
                  <c:v>-5.7000045776367188</c:v>
                </c:pt>
                <c:pt idx="11">
                  <c:v>-5.5999984741210937</c:v>
                </c:pt>
                <c:pt idx="12">
                  <c:v>-5.5999984741210937</c:v>
                </c:pt>
                <c:pt idx="13">
                  <c:v>-5.8000030517578125</c:v>
                </c:pt>
                <c:pt idx="14">
                  <c:v>-5.5</c:v>
                </c:pt>
                <c:pt idx="15">
                  <c:v>-5.7999954223632812</c:v>
                </c:pt>
                <c:pt idx="16">
                  <c:v>-6.399993896484375</c:v>
                </c:pt>
                <c:pt idx="17">
                  <c:v>-5.5</c:v>
                </c:pt>
                <c:pt idx="18">
                  <c:v>-4.9000015258789062</c:v>
                </c:pt>
                <c:pt idx="19">
                  <c:v>-6</c:v>
                </c:pt>
                <c:pt idx="20">
                  <c:v>-6.0999984741210937</c:v>
                </c:pt>
                <c:pt idx="21">
                  <c:v>-5.8000030517578125</c:v>
                </c:pt>
                <c:pt idx="22">
                  <c:v>-5.4000015258789062</c:v>
                </c:pt>
                <c:pt idx="23">
                  <c:v>-6</c:v>
                </c:pt>
                <c:pt idx="24">
                  <c:v>-4.6999969482421875</c:v>
                </c:pt>
                <c:pt idx="25">
                  <c:v>-5.8000030517578125</c:v>
                </c:pt>
                <c:pt idx="26">
                  <c:v>-5.4000015258789062</c:v>
                </c:pt>
                <c:pt idx="27">
                  <c:v>-4.899993896484375</c:v>
                </c:pt>
                <c:pt idx="28">
                  <c:v>-5.399993896484375</c:v>
                </c:pt>
                <c:pt idx="29">
                  <c:v>-4.899993896484375</c:v>
                </c:pt>
                <c:pt idx="30">
                  <c:v>-5.5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54928"/>
        <c:axId val="330255320"/>
      </c:barChart>
      <c:catAx>
        <c:axId val="33025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255320"/>
        <c:crosses val="autoZero"/>
        <c:auto val="1"/>
        <c:lblAlgn val="ctr"/>
        <c:lblOffset val="100"/>
        <c:tickLblSkip val="1"/>
        <c:noMultiLvlLbl val="0"/>
      </c:catAx>
      <c:valAx>
        <c:axId val="330255320"/>
        <c:scaling>
          <c:orientation val="minMax"/>
          <c:max val="14"/>
          <c:min val="-10"/>
        </c:scaling>
        <c:delete val="0"/>
        <c:axPos val="l"/>
        <c:numFmt formatCode="0.0;[Red]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3B5EA"/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2549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86688888888887"/>
          <c:y val="3.2985555555555553E-2"/>
          <c:w val="0.19564155555555557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9644444444446"/>
          <c:y val="3.3408148148148145E-2"/>
          <c:w val="0.88128933333333337"/>
          <c:h val="0.83161111111111108"/>
        </c:manualLayout>
      </c:layout>
      <c:lineChart>
        <c:grouping val="standard"/>
        <c:varyColors val="0"/>
        <c:ser>
          <c:idx val="1"/>
          <c:order val="0"/>
          <c:tx>
            <c:strRef>
              <c:f>'G07'!$A$2</c:f>
              <c:strCache>
                <c:ptCount val="1"/>
                <c:pt idx="0">
                  <c:v>správa apríl 2016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'G07'!$B$2:$AZ$2</c:f>
              <c:numCache>
                <c:formatCode>0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'G07'!$B$3:$AZ$3</c:f>
              <c:numCache>
                <c:formatCode>0.0%</c:formatCode>
                <c:ptCount val="51"/>
                <c:pt idx="0">
                  <c:v>-1.7637279157961247E-2</c:v>
                </c:pt>
                <c:pt idx="1">
                  <c:v>-1.5894596183420748E-2</c:v>
                </c:pt>
                <c:pt idx="2">
                  <c:v>-1.6186056698387644E-2</c:v>
                </c:pt>
                <c:pt idx="3">
                  <c:v>-1.6897883174165573E-2</c:v>
                </c:pt>
                <c:pt idx="4">
                  <c:v>-1.7881061232220954E-2</c:v>
                </c:pt>
                <c:pt idx="5">
                  <c:v>-1.818617033064869E-2</c:v>
                </c:pt>
                <c:pt idx="6">
                  <c:v>-1.8520427059999151E-2</c:v>
                </c:pt>
                <c:pt idx="7">
                  <c:v>-1.8816944426490734E-2</c:v>
                </c:pt>
                <c:pt idx="8">
                  <c:v>-1.8644773483170646E-2</c:v>
                </c:pt>
                <c:pt idx="9">
                  <c:v>-1.8238374033541102E-2</c:v>
                </c:pt>
                <c:pt idx="10">
                  <c:v>-1.7550205786537987E-2</c:v>
                </c:pt>
                <c:pt idx="11">
                  <c:v>-1.6836702229485023E-2</c:v>
                </c:pt>
                <c:pt idx="12">
                  <c:v>-1.6200359915060053E-2</c:v>
                </c:pt>
                <c:pt idx="13">
                  <c:v>-1.545158237518289E-2</c:v>
                </c:pt>
                <c:pt idx="14">
                  <c:v>-1.4473353466881195E-2</c:v>
                </c:pt>
                <c:pt idx="15">
                  <c:v>-1.3846720241200275E-2</c:v>
                </c:pt>
                <c:pt idx="16">
                  <c:v>-1.3102386949043907E-2</c:v>
                </c:pt>
                <c:pt idx="17">
                  <c:v>-1.2396026427135012E-2</c:v>
                </c:pt>
                <c:pt idx="18">
                  <c:v>-1.1954363462462633E-2</c:v>
                </c:pt>
                <c:pt idx="19">
                  <c:v>-1.1518285954821544E-2</c:v>
                </c:pt>
                <c:pt idx="20">
                  <c:v>-1.13613243880204E-2</c:v>
                </c:pt>
                <c:pt idx="21">
                  <c:v>-1.1041305103754076E-2</c:v>
                </c:pt>
                <c:pt idx="22">
                  <c:v>-1.1271211731685979E-2</c:v>
                </c:pt>
                <c:pt idx="23">
                  <c:v>-1.1367163565156824E-2</c:v>
                </c:pt>
                <c:pt idx="24">
                  <c:v>-1.1168875811986251E-2</c:v>
                </c:pt>
                <c:pt idx="25">
                  <c:v>-1.1419484358718188E-2</c:v>
                </c:pt>
                <c:pt idx="26">
                  <c:v>-1.1358279451687436E-2</c:v>
                </c:pt>
                <c:pt idx="27">
                  <c:v>-1.1436986500971108E-2</c:v>
                </c:pt>
                <c:pt idx="28">
                  <c:v>-1.1768779998481291E-2</c:v>
                </c:pt>
                <c:pt idx="29">
                  <c:v>-1.1819372040107828E-2</c:v>
                </c:pt>
                <c:pt idx="30">
                  <c:v>-1.2487880757041006E-2</c:v>
                </c:pt>
                <c:pt idx="31">
                  <c:v>-1.2951759720450165E-2</c:v>
                </c:pt>
                <c:pt idx="32">
                  <c:v>-1.3130570249321932E-2</c:v>
                </c:pt>
                <c:pt idx="33">
                  <c:v>-1.3325611833439291E-2</c:v>
                </c:pt>
                <c:pt idx="34">
                  <c:v>-1.3524388157880873E-2</c:v>
                </c:pt>
                <c:pt idx="35">
                  <c:v>-1.3764093504027061E-2</c:v>
                </c:pt>
                <c:pt idx="36">
                  <c:v>-1.4569106111908467E-2</c:v>
                </c:pt>
                <c:pt idx="37">
                  <c:v>-1.5319934325866827E-2</c:v>
                </c:pt>
                <c:pt idx="38">
                  <c:v>-1.642167744884207E-2</c:v>
                </c:pt>
                <c:pt idx="39">
                  <c:v>-1.8056471618215011E-2</c:v>
                </c:pt>
                <c:pt idx="40">
                  <c:v>-1.9059938124592168E-2</c:v>
                </c:pt>
                <c:pt idx="41">
                  <c:v>-2.0240118547465491E-2</c:v>
                </c:pt>
                <c:pt idx="42">
                  <c:v>-2.1654051897547308E-2</c:v>
                </c:pt>
                <c:pt idx="43">
                  <c:v>-2.2960725104574128E-2</c:v>
                </c:pt>
                <c:pt idx="44">
                  <c:v>-2.4167155377079544E-2</c:v>
                </c:pt>
                <c:pt idx="45">
                  <c:v>-2.5484252458826476E-2</c:v>
                </c:pt>
                <c:pt idx="46">
                  <c:v>-2.6637302478881422E-2</c:v>
                </c:pt>
                <c:pt idx="47">
                  <c:v>-2.7560093869818711E-2</c:v>
                </c:pt>
                <c:pt idx="48">
                  <c:v>-2.8242909190326126E-2</c:v>
                </c:pt>
                <c:pt idx="49">
                  <c:v>-2.8498059033023743E-2</c:v>
                </c:pt>
                <c:pt idx="50">
                  <c:v>-2.8847835990020679E-2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'G07'!$A$5</c:f>
              <c:strCache>
                <c:ptCount val="1"/>
                <c:pt idx="0">
                  <c:v>správa apríl 2015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'G07'!$B$2:$AZ$2</c:f>
              <c:numCache>
                <c:formatCode>0</c:formatCode>
                <c:ptCount val="5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</c:numCache>
            </c:numRef>
          </c:cat>
          <c:val>
            <c:numRef>
              <c:f>'G07'!$B$6:$AZ$6</c:f>
              <c:numCache>
                <c:formatCode>0.0%</c:formatCode>
                <c:ptCount val="51"/>
                <c:pt idx="0">
                  <c:v>-2.0322536036158356E-2</c:v>
                </c:pt>
                <c:pt idx="1">
                  <c:v>-1.9322150037949334E-2</c:v>
                </c:pt>
                <c:pt idx="2">
                  <c:v>-1.9640144092443843E-2</c:v>
                </c:pt>
                <c:pt idx="3">
                  <c:v>-2.0022648377766537E-2</c:v>
                </c:pt>
                <c:pt idx="4">
                  <c:v>-2.0501261822954225E-2</c:v>
                </c:pt>
                <c:pt idx="5">
                  <c:v>-2.0771467523168594E-2</c:v>
                </c:pt>
                <c:pt idx="6">
                  <c:v>-2.1049076038809511E-2</c:v>
                </c:pt>
                <c:pt idx="7">
                  <c:v>-2.1293712123441097E-2</c:v>
                </c:pt>
                <c:pt idx="8">
                  <c:v>-2.1052672055586495E-2</c:v>
                </c:pt>
                <c:pt idx="9">
                  <c:v>-2.0568166156819057E-2</c:v>
                </c:pt>
                <c:pt idx="10">
                  <c:v>-1.981015338930496E-2</c:v>
                </c:pt>
                <c:pt idx="11">
                  <c:v>-1.9000693770225965E-2</c:v>
                </c:pt>
                <c:pt idx="12">
                  <c:v>-1.8276621625622123E-2</c:v>
                </c:pt>
                <c:pt idx="13">
                  <c:v>-1.7452335865966347E-2</c:v>
                </c:pt>
                <c:pt idx="14">
                  <c:v>-1.6400617021044277E-2</c:v>
                </c:pt>
                <c:pt idx="15">
                  <c:v>-1.5705367607786909E-2</c:v>
                </c:pt>
                <c:pt idx="16">
                  <c:v>-1.4896785972248409E-2</c:v>
                </c:pt>
                <c:pt idx="17">
                  <c:v>-1.415463554233895E-2</c:v>
                </c:pt>
                <c:pt idx="18">
                  <c:v>-1.369851786306879E-2</c:v>
                </c:pt>
                <c:pt idx="19">
                  <c:v>-1.3228014905652584E-2</c:v>
                </c:pt>
                <c:pt idx="20">
                  <c:v>-1.3050508548523354E-2</c:v>
                </c:pt>
                <c:pt idx="21">
                  <c:v>-1.2729749325823582E-2</c:v>
                </c:pt>
                <c:pt idx="22">
                  <c:v>-1.2957127866015113E-2</c:v>
                </c:pt>
                <c:pt idx="23">
                  <c:v>-1.3036349822455329E-2</c:v>
                </c:pt>
                <c:pt idx="24">
                  <c:v>-1.2832656370993276E-2</c:v>
                </c:pt>
                <c:pt idx="25">
                  <c:v>-1.3080672801171547E-2</c:v>
                </c:pt>
                <c:pt idx="26">
                  <c:v>-1.3049433817427833E-2</c:v>
                </c:pt>
                <c:pt idx="27">
                  <c:v>-1.312034825197915E-2</c:v>
                </c:pt>
                <c:pt idx="28">
                  <c:v>-1.3455179377404231E-2</c:v>
                </c:pt>
                <c:pt idx="29">
                  <c:v>-1.3507084552139975E-2</c:v>
                </c:pt>
                <c:pt idx="30">
                  <c:v>-1.4172822627131446E-2</c:v>
                </c:pt>
                <c:pt idx="31">
                  <c:v>-1.4624903974794157E-2</c:v>
                </c:pt>
                <c:pt idx="32">
                  <c:v>-1.4815731899646134E-2</c:v>
                </c:pt>
                <c:pt idx="33">
                  <c:v>-1.5020878027966353E-2</c:v>
                </c:pt>
                <c:pt idx="34">
                  <c:v>-1.5229802833006637E-2</c:v>
                </c:pt>
                <c:pt idx="35">
                  <c:v>-1.5511570463410979E-2</c:v>
                </c:pt>
                <c:pt idx="36">
                  <c:v>-1.6321819300284174E-2</c:v>
                </c:pt>
                <c:pt idx="37">
                  <c:v>-1.7084996591639104E-2</c:v>
                </c:pt>
                <c:pt idx="38">
                  <c:v>-1.8198014871559726E-2</c:v>
                </c:pt>
                <c:pt idx="39">
                  <c:v>-1.984289177183847E-2</c:v>
                </c:pt>
                <c:pt idx="40">
                  <c:v>-2.0826907477595927E-2</c:v>
                </c:pt>
                <c:pt idx="41">
                  <c:v>-2.2016096650163547E-2</c:v>
                </c:pt>
                <c:pt idx="42">
                  <c:v>-2.3437188184253568E-2</c:v>
                </c:pt>
                <c:pt idx="43">
                  <c:v>-2.4750164217979015E-2</c:v>
                </c:pt>
                <c:pt idx="44">
                  <c:v>-2.599526577743945E-2</c:v>
                </c:pt>
                <c:pt idx="45">
                  <c:v>-2.7323889291807096E-2</c:v>
                </c:pt>
                <c:pt idx="46">
                  <c:v>-2.8490891295390286E-2</c:v>
                </c:pt>
                <c:pt idx="47">
                  <c:v>-2.943164127726107E-2</c:v>
                </c:pt>
                <c:pt idx="48">
                  <c:v>-3.0132920859960319E-2</c:v>
                </c:pt>
                <c:pt idx="49">
                  <c:v>-3.038636518275778E-2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C-44D7-91B9-46912F074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47864"/>
        <c:axId val="329247472"/>
      </c:lineChart>
      <c:catAx>
        <c:axId val="329247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247472"/>
        <c:crosses val="autoZero"/>
        <c:auto val="1"/>
        <c:lblAlgn val="ctr"/>
        <c:lblOffset val="100"/>
        <c:noMultiLvlLbl val="0"/>
      </c:catAx>
      <c:valAx>
        <c:axId val="329247472"/>
        <c:scaling>
          <c:orientation val="minMax"/>
          <c:max val="0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i="1"/>
                  <a:t>% HDP</a:t>
                </a:r>
              </a:p>
            </c:rich>
          </c:tx>
          <c:layout>
            <c:manualLayout>
              <c:xMode val="edge"/>
              <c:yMode val="edge"/>
              <c:x val="0.12135555555555555"/>
              <c:y val="4.67648148148148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24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961977777777777"/>
          <c:y val="0.5883716287551588"/>
          <c:w val="0.31542622222222227"/>
          <c:h val="0.1645562913907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9066666666667"/>
          <c:y val="2.8946085296650173E-2"/>
          <c:w val="0.86690400000000001"/>
          <c:h val="0.85124148148148149"/>
        </c:manualLayout>
      </c:layout>
      <c:lineChart>
        <c:grouping val="standard"/>
        <c:varyColors val="0"/>
        <c:ser>
          <c:idx val="1"/>
          <c:order val="0"/>
          <c:tx>
            <c:strRef>
              <c:f>'G08'!$A$2</c:f>
              <c:strCache>
                <c:ptCount val="1"/>
                <c:pt idx="0">
                  <c:v>správa apríl 2016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'G08'!$B$2:$AY$2</c:f>
              <c:numCache>
                <c:formatCode>General</c:formatCode>
                <c:ptCount val="5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</c:numCache>
            </c:numRef>
          </c:cat>
          <c:val>
            <c:numRef>
              <c:f>'G08'!$B$5:$AY$5</c:f>
              <c:numCache>
                <c:formatCode>0.00%</c:formatCode>
                <c:ptCount val="50"/>
                <c:pt idx="0">
                  <c:v>-1.1729707490044968E-3</c:v>
                </c:pt>
                <c:pt idx="1">
                  <c:v>-1.1164667279868696E-3</c:v>
                </c:pt>
                <c:pt idx="2">
                  <c:v>-1.0056024482350463E-3</c:v>
                </c:pt>
                <c:pt idx="3">
                  <c:v>-9.2154757690753183E-4</c:v>
                </c:pt>
                <c:pt idx="4">
                  <c:v>-8.5823585376699997E-4</c:v>
                </c:pt>
                <c:pt idx="5">
                  <c:v>-8.2311433614644966E-4</c:v>
                </c:pt>
                <c:pt idx="6">
                  <c:v>-8.0304680702293412E-4</c:v>
                </c:pt>
                <c:pt idx="7">
                  <c:v>-7.9181280776155396E-4</c:v>
                </c:pt>
                <c:pt idx="8">
                  <c:v>-7.9863068275115438E-4</c:v>
                </c:pt>
                <c:pt idx="9">
                  <c:v>-7.9166566110642513E-4</c:v>
                </c:pt>
                <c:pt idx="10">
                  <c:v>-7.9716042127719996E-4</c:v>
                </c:pt>
                <c:pt idx="11">
                  <c:v>-8.0398996783198162E-4</c:v>
                </c:pt>
                <c:pt idx="12">
                  <c:v>-8.1973067320357314E-4</c:v>
                </c:pt>
                <c:pt idx="13">
                  <c:v>-8.6657786454227826E-4</c:v>
                </c:pt>
                <c:pt idx="14">
                  <c:v>-8.9424546921429936E-4</c:v>
                </c:pt>
                <c:pt idx="15">
                  <c:v>-9.195466071960128E-4</c:v>
                </c:pt>
                <c:pt idx="16">
                  <c:v>-9.3213963385741394E-4</c:v>
                </c:pt>
                <c:pt idx="17">
                  <c:v>-9.5336533485460072E-4</c:v>
                </c:pt>
                <c:pt idx="18">
                  <c:v>-1.0134323288378973E-3</c:v>
                </c:pt>
                <c:pt idx="19">
                  <c:v>-1.0661034141864817E-3</c:v>
                </c:pt>
                <c:pt idx="20">
                  <c:v>-1.1258848807302766E-3</c:v>
                </c:pt>
                <c:pt idx="21">
                  <c:v>-1.18246591755013E-3</c:v>
                </c:pt>
                <c:pt idx="22">
                  <c:v>-1.2408562306961736E-3</c:v>
                </c:pt>
                <c:pt idx="23">
                  <c:v>-1.2915612156586933E-3</c:v>
                </c:pt>
                <c:pt idx="24">
                  <c:v>-1.2848140988161601E-3</c:v>
                </c:pt>
                <c:pt idx="25">
                  <c:v>-1.2629891251106301E-3</c:v>
                </c:pt>
                <c:pt idx="26">
                  <c:v>-1.2299506663008474E-3</c:v>
                </c:pt>
                <c:pt idx="27">
                  <c:v>-1.1860050141087109E-3</c:v>
                </c:pt>
                <c:pt idx="28">
                  <c:v>-1.1286503901433544E-3</c:v>
                </c:pt>
                <c:pt idx="29">
                  <c:v>-1.102197192903489E-3</c:v>
                </c:pt>
                <c:pt idx="30">
                  <c:v>-1.0534702230485357E-3</c:v>
                </c:pt>
                <c:pt idx="31">
                  <c:v>-1.0113365596168804E-3</c:v>
                </c:pt>
                <c:pt idx="32">
                  <c:v>-9.7971039551423677E-4</c:v>
                </c:pt>
                <c:pt idx="33">
                  <c:v>-9.4555311946757019E-4</c:v>
                </c:pt>
                <c:pt idx="34">
                  <c:v>-9.4867744342630629E-4</c:v>
                </c:pt>
                <c:pt idx="35">
                  <c:v>-9.3195180319774517E-4</c:v>
                </c:pt>
                <c:pt idx="36">
                  <c:v>-9.1935540079084914E-4</c:v>
                </c:pt>
                <c:pt idx="37">
                  <c:v>-9.1394398631605223E-4</c:v>
                </c:pt>
                <c:pt idx="38">
                  <c:v>-9.1551810290690862E-4</c:v>
                </c:pt>
                <c:pt idx="39">
                  <c:v>-9.3080912192007397E-4</c:v>
                </c:pt>
                <c:pt idx="40">
                  <c:v>-9.762616100193423E-4</c:v>
                </c:pt>
                <c:pt idx="41">
                  <c:v>-9.9016490703964302E-4</c:v>
                </c:pt>
                <c:pt idx="42">
                  <c:v>-1.0081778856594055E-3</c:v>
                </c:pt>
                <c:pt idx="43">
                  <c:v>-1.030096677047866E-3</c:v>
                </c:pt>
                <c:pt idx="44">
                  <c:v>-1.0535290314123429E-3</c:v>
                </c:pt>
                <c:pt idx="45">
                  <c:v>-1.0756334454212558E-3</c:v>
                </c:pt>
                <c:pt idx="46">
                  <c:v>-1.1251836777039326E-3</c:v>
                </c:pt>
                <c:pt idx="47">
                  <c:v>-1.1440222749493898E-3</c:v>
                </c:pt>
                <c:pt idx="48">
                  <c:v>-1.1598706525620442E-3</c:v>
                </c:pt>
                <c:pt idx="49">
                  <c:v>-1.1711820949377504E-3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'G08'!$A$7</c:f>
              <c:strCache>
                <c:ptCount val="1"/>
                <c:pt idx="0">
                  <c:v>správa apríl 2015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'G08'!$B$2:$AY$2</c:f>
              <c:numCache>
                <c:formatCode>General</c:formatCode>
                <c:ptCount val="5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</c:numCache>
            </c:numRef>
          </c:cat>
          <c:val>
            <c:numRef>
              <c:f>'G08'!$B$10:$AY$10</c:f>
              <c:numCache>
                <c:formatCode>0.00%</c:formatCode>
                <c:ptCount val="50"/>
                <c:pt idx="0">
                  <c:v>-1.1610040875143866E-3</c:v>
                </c:pt>
                <c:pt idx="1">
                  <c:v>-1.0944484358998369E-3</c:v>
                </c:pt>
                <c:pt idx="2">
                  <c:v>-1.0004383456367867E-3</c:v>
                </c:pt>
                <c:pt idx="3">
                  <c:v>-8.9928476476940978E-4</c:v>
                </c:pt>
                <c:pt idx="4">
                  <c:v>-8.3575020874267626E-4</c:v>
                </c:pt>
                <c:pt idx="5">
                  <c:v>-7.9734355715891931E-4</c:v>
                </c:pt>
                <c:pt idx="6">
                  <c:v>-7.7897679069075139E-4</c:v>
                </c:pt>
                <c:pt idx="7">
                  <c:v>-7.7863581761275502E-4</c:v>
                </c:pt>
                <c:pt idx="8">
                  <c:v>-7.6583694090204442E-4</c:v>
                </c:pt>
                <c:pt idx="9">
                  <c:v>-7.5515546930537243E-4</c:v>
                </c:pt>
                <c:pt idx="10">
                  <c:v>-7.5862366178716212E-4</c:v>
                </c:pt>
                <c:pt idx="11">
                  <c:v>-7.6489874875964084E-4</c:v>
                </c:pt>
                <c:pt idx="12">
                  <c:v>-7.9530997336136277E-4</c:v>
                </c:pt>
                <c:pt idx="13">
                  <c:v>-8.177960539149145E-4</c:v>
                </c:pt>
                <c:pt idx="14">
                  <c:v>-8.4375572098325353E-4</c:v>
                </c:pt>
                <c:pt idx="15">
                  <c:v>-8.6698810615063349E-4</c:v>
                </c:pt>
                <c:pt idx="16">
                  <c:v>-8.8031590361694581E-4</c:v>
                </c:pt>
                <c:pt idx="17">
                  <c:v>-9.1706549668736453E-4</c:v>
                </c:pt>
                <c:pt idx="18">
                  <c:v>-9.5123087286786692E-4</c:v>
                </c:pt>
                <c:pt idx="19">
                  <c:v>-1.0028103027078165E-3</c:v>
                </c:pt>
                <c:pt idx="20">
                  <c:v>-1.0608457984462431E-3</c:v>
                </c:pt>
                <c:pt idx="21">
                  <c:v>-1.1138820839266589E-3</c:v>
                </c:pt>
                <c:pt idx="22">
                  <c:v>-1.18575970976879E-3</c:v>
                </c:pt>
                <c:pt idx="23">
                  <c:v>-1.2113357157405359E-3</c:v>
                </c:pt>
                <c:pt idx="24">
                  <c:v>-1.2045473169410049E-3</c:v>
                </c:pt>
                <c:pt idx="25">
                  <c:v>-1.1796121951482661E-3</c:v>
                </c:pt>
                <c:pt idx="26">
                  <c:v>-1.1488790961679081E-3</c:v>
                </c:pt>
                <c:pt idx="27">
                  <c:v>-1.1041965928539695E-3</c:v>
                </c:pt>
                <c:pt idx="28">
                  <c:v>-1.0708808500315406E-3</c:v>
                </c:pt>
                <c:pt idx="29">
                  <c:v>-1.0192790782525686E-3</c:v>
                </c:pt>
                <c:pt idx="30">
                  <c:v>-9.7321682386863656E-4</c:v>
                </c:pt>
                <c:pt idx="31">
                  <c:v>-9.3103245615233979E-4</c:v>
                </c:pt>
                <c:pt idx="32">
                  <c:v>-8.9678644760836108E-4</c:v>
                </c:pt>
                <c:pt idx="33">
                  <c:v>-8.8944354097466401E-4</c:v>
                </c:pt>
                <c:pt idx="34">
                  <c:v>-8.6627608123764186E-4</c:v>
                </c:pt>
                <c:pt idx="35">
                  <c:v>-8.4852348415879011E-4</c:v>
                </c:pt>
                <c:pt idx="36">
                  <c:v>-8.3334198955555558E-4</c:v>
                </c:pt>
                <c:pt idx="37">
                  <c:v>-8.2478197440682152E-4</c:v>
                </c:pt>
                <c:pt idx="38">
                  <c:v>-8.2651168475703183E-4</c:v>
                </c:pt>
                <c:pt idx="39">
                  <c:v>-8.604484141101034E-4</c:v>
                </c:pt>
                <c:pt idx="40">
                  <c:v>-8.6941149935464428E-4</c:v>
                </c:pt>
                <c:pt idx="41">
                  <c:v>-8.7879076611673413E-4</c:v>
                </c:pt>
                <c:pt idx="42">
                  <c:v>-8.9605107725751379E-4</c:v>
                </c:pt>
                <c:pt idx="43">
                  <c:v>-9.1797062734666078E-4</c:v>
                </c:pt>
                <c:pt idx="44">
                  <c:v>-9.3530683241988184E-4</c:v>
                </c:pt>
                <c:pt idx="45">
                  <c:v>-9.8469809144782153E-4</c:v>
                </c:pt>
                <c:pt idx="46">
                  <c:v>-9.9832138259102433E-4</c:v>
                </c:pt>
                <c:pt idx="47">
                  <c:v>-1.0128799513864483E-3</c:v>
                </c:pt>
                <c:pt idx="48">
                  <c:v>-1.0250850316338533E-3</c:v>
                </c:pt>
                <c:pt idx="49">
                  <c:v>-1.037157422710273E-3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88-4CA2-8693-26CB25107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46688"/>
        <c:axId val="330255712"/>
      </c:lineChart>
      <c:catAx>
        <c:axId val="3292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255712"/>
        <c:crosses val="autoZero"/>
        <c:auto val="1"/>
        <c:lblAlgn val="ctr"/>
        <c:lblOffset val="100"/>
        <c:noMultiLvlLbl val="0"/>
      </c:catAx>
      <c:valAx>
        <c:axId val="330255712"/>
        <c:scaling>
          <c:orientation val="minMax"/>
          <c:min val="-5.000000000000001E-3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i="1"/>
                  <a:t>% HDP</a:t>
                </a:r>
              </a:p>
            </c:rich>
          </c:tx>
          <c:layout>
            <c:manualLayout>
              <c:xMode val="edge"/>
              <c:yMode val="edge"/>
              <c:x val="0.1016"/>
              <c:y val="0.65813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2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75155555555555"/>
          <c:y val="0.56173555555555554"/>
          <c:w val="0.3351817777777778"/>
          <c:h val="0.15875111111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7886530669783"/>
          <c:y val="4.4122472867205886E-2"/>
          <c:w val="0.76258925196017913"/>
          <c:h val="0.85079276745182775"/>
        </c:manualLayout>
      </c:layout>
      <c:lineChart>
        <c:grouping val="standard"/>
        <c:varyColors val="0"/>
        <c:ser>
          <c:idx val="0"/>
          <c:order val="0"/>
          <c:tx>
            <c:v>Priemerné náklady v roku 2015, ľavá os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</c:numLit>
          </c:cat>
          <c:val>
            <c:numRef>
              <c:f>'G09'!$B$2:$CX$2</c:f>
              <c:numCache>
                <c:formatCode>_-* #\ ##0.0\ _€_-;\-* #\ ##0.0\ _€_-;_-* "-"??\ _€_-;_-@_-</c:formatCode>
                <c:ptCount val="101"/>
                <c:pt idx="0">
                  <c:v>538.8506599478344</c:v>
                </c:pt>
                <c:pt idx="1">
                  <c:v>738.35558329420473</c:v>
                </c:pt>
                <c:pt idx="2">
                  <c:v>372.49986659310741</c:v>
                </c:pt>
                <c:pt idx="3">
                  <c:v>361.89882642517603</c:v>
                </c:pt>
                <c:pt idx="4">
                  <c:v>369.31981224004431</c:v>
                </c:pt>
                <c:pt idx="5">
                  <c:v>375.8135340977301</c:v>
                </c:pt>
                <c:pt idx="6">
                  <c:v>362.90398079301895</c:v>
                </c:pt>
                <c:pt idx="7">
                  <c:v>326.06905917916208</c:v>
                </c:pt>
                <c:pt idx="8">
                  <c:v>311.21067203646646</c:v>
                </c:pt>
                <c:pt idx="9">
                  <c:v>310.13075829766262</c:v>
                </c:pt>
                <c:pt idx="10">
                  <c:v>316.869637526779</c:v>
                </c:pt>
                <c:pt idx="11">
                  <c:v>317.45894469204444</c:v>
                </c:pt>
                <c:pt idx="12">
                  <c:v>340.694491400429</c:v>
                </c:pt>
                <c:pt idx="13">
                  <c:v>358.94886005794933</c:v>
                </c:pt>
                <c:pt idx="14">
                  <c:v>368.73774203847233</c:v>
                </c:pt>
                <c:pt idx="15">
                  <c:v>395.23230396621528</c:v>
                </c:pt>
                <c:pt idx="16">
                  <c:v>373.48154297873634</c:v>
                </c:pt>
                <c:pt idx="17">
                  <c:v>439.48232864269471</c:v>
                </c:pt>
                <c:pt idx="18">
                  <c:v>372.22147720447424</c:v>
                </c:pt>
                <c:pt idx="19">
                  <c:v>351.50538145526855</c:v>
                </c:pt>
                <c:pt idx="20">
                  <c:v>318.84870256630285</c:v>
                </c:pt>
                <c:pt idx="21">
                  <c:v>300.3276480708268</c:v>
                </c:pt>
                <c:pt idx="22">
                  <c:v>310.96611266941886</c:v>
                </c:pt>
                <c:pt idx="23">
                  <c:v>339.22305906584802</c:v>
                </c:pt>
                <c:pt idx="24">
                  <c:v>345.38376008780995</c:v>
                </c:pt>
                <c:pt idx="25">
                  <c:v>353.1374511851003</c:v>
                </c:pt>
                <c:pt idx="26">
                  <c:v>381.80273741297594</c:v>
                </c:pt>
                <c:pt idx="27">
                  <c:v>390.83000742137551</c:v>
                </c:pt>
                <c:pt idx="28">
                  <c:v>421.98131130946501</c:v>
                </c:pt>
                <c:pt idx="29">
                  <c:v>434.4310454993693</c:v>
                </c:pt>
                <c:pt idx="30">
                  <c:v>429.28594150455081</c:v>
                </c:pt>
                <c:pt idx="31">
                  <c:v>440.64794397904143</c:v>
                </c:pt>
                <c:pt idx="32">
                  <c:v>450.13478572267979</c:v>
                </c:pt>
                <c:pt idx="33">
                  <c:v>441.19218673251009</c:v>
                </c:pt>
                <c:pt idx="34">
                  <c:v>436.77066266222823</c:v>
                </c:pt>
                <c:pt idx="35">
                  <c:v>451.55540801848372</c:v>
                </c:pt>
                <c:pt idx="36">
                  <c:v>434.28505747241439</c:v>
                </c:pt>
                <c:pt idx="37">
                  <c:v>433.13021511341799</c:v>
                </c:pt>
                <c:pt idx="38">
                  <c:v>427.38795146177216</c:v>
                </c:pt>
                <c:pt idx="39">
                  <c:v>442.51885176751671</c:v>
                </c:pt>
                <c:pt idx="40">
                  <c:v>438.15216096995044</c:v>
                </c:pt>
                <c:pt idx="41">
                  <c:v>451.09742605841677</c:v>
                </c:pt>
                <c:pt idx="42">
                  <c:v>467.95961247152184</c:v>
                </c:pt>
                <c:pt idx="43">
                  <c:v>476.77848476436617</c:v>
                </c:pt>
                <c:pt idx="44">
                  <c:v>490.20232659273574</c:v>
                </c:pt>
                <c:pt idx="45">
                  <c:v>513.81374249831833</c:v>
                </c:pt>
                <c:pt idx="46">
                  <c:v>536.63540234071411</c:v>
                </c:pt>
                <c:pt idx="47">
                  <c:v>542.10396219857</c:v>
                </c:pt>
                <c:pt idx="48">
                  <c:v>582.85909942561193</c:v>
                </c:pt>
                <c:pt idx="49">
                  <c:v>598.3852749854932</c:v>
                </c:pt>
                <c:pt idx="50">
                  <c:v>621.99411505286321</c:v>
                </c:pt>
                <c:pt idx="51">
                  <c:v>672.21704406986964</c:v>
                </c:pt>
                <c:pt idx="52">
                  <c:v>692.21473080266242</c:v>
                </c:pt>
                <c:pt idx="53">
                  <c:v>745.1927809006163</c:v>
                </c:pt>
                <c:pt idx="54">
                  <c:v>803.37069285830546</c:v>
                </c:pt>
                <c:pt idx="55">
                  <c:v>842.78997847043979</c:v>
                </c:pt>
                <c:pt idx="56">
                  <c:v>865.78394881919758</c:v>
                </c:pt>
                <c:pt idx="57">
                  <c:v>893.90478494604804</c:v>
                </c:pt>
                <c:pt idx="58">
                  <c:v>954.96706804935206</c:v>
                </c:pt>
                <c:pt idx="59">
                  <c:v>1000.4980792083885</c:v>
                </c:pt>
                <c:pt idx="60">
                  <c:v>1058.3105825800569</c:v>
                </c:pt>
                <c:pt idx="61">
                  <c:v>1102.4984860245563</c:v>
                </c:pt>
                <c:pt idx="62">
                  <c:v>1141.8997513930879</c:v>
                </c:pt>
                <c:pt idx="63">
                  <c:v>1194.7086919816356</c:v>
                </c:pt>
                <c:pt idx="64">
                  <c:v>1238.6943078165987</c:v>
                </c:pt>
                <c:pt idx="65">
                  <c:v>1323.977243851416</c:v>
                </c:pt>
                <c:pt idx="66">
                  <c:v>1368.5808487999604</c:v>
                </c:pt>
                <c:pt idx="67">
                  <c:v>1400.3316207254779</c:v>
                </c:pt>
                <c:pt idx="68">
                  <c:v>1505.4241670331526</c:v>
                </c:pt>
                <c:pt idx="69">
                  <c:v>1549.6608950623618</c:v>
                </c:pt>
                <c:pt idx="70">
                  <c:v>1576.5233088782416</c:v>
                </c:pt>
                <c:pt idx="71">
                  <c:v>1644.1914272464767</c:v>
                </c:pt>
                <c:pt idx="72">
                  <c:v>1609.8820862362281</c:v>
                </c:pt>
                <c:pt idx="73">
                  <c:v>1612.5658679296266</c:v>
                </c:pt>
                <c:pt idx="74">
                  <c:v>1683.6112490684868</c:v>
                </c:pt>
                <c:pt idx="75">
                  <c:v>1749.7976947401007</c:v>
                </c:pt>
                <c:pt idx="76">
                  <c:v>1715.4186676740189</c:v>
                </c:pt>
                <c:pt idx="77">
                  <c:v>1789.9565257651998</c:v>
                </c:pt>
                <c:pt idx="78">
                  <c:v>1801.7775932867576</c:v>
                </c:pt>
                <c:pt idx="79">
                  <c:v>1733.3920611300841</c:v>
                </c:pt>
                <c:pt idx="80">
                  <c:v>1741.4734229555761</c:v>
                </c:pt>
                <c:pt idx="81">
                  <c:v>1776.182619377912</c:v>
                </c:pt>
                <c:pt idx="82">
                  <c:v>1701.5666033495595</c:v>
                </c:pt>
                <c:pt idx="83">
                  <c:v>1566.4404212296065</c:v>
                </c:pt>
                <c:pt idx="84">
                  <c:v>1596.9590707735435</c:v>
                </c:pt>
                <c:pt idx="85">
                  <c:v>1632.8237351513242</c:v>
                </c:pt>
                <c:pt idx="86">
                  <c:v>1522.7245225581687</c:v>
                </c:pt>
                <c:pt idx="87">
                  <c:v>1644.8765920891994</c:v>
                </c:pt>
                <c:pt idx="88">
                  <c:v>1627.5231870200582</c:v>
                </c:pt>
                <c:pt idx="89">
                  <c:v>1942.6761418621211</c:v>
                </c:pt>
                <c:pt idx="90">
                  <c:v>1766.5365112118438</c:v>
                </c:pt>
                <c:pt idx="91">
                  <c:v>1573.2994594542795</c:v>
                </c:pt>
                <c:pt idx="92">
                  <c:v>1448.4138591307262</c:v>
                </c:pt>
                <c:pt idx="93">
                  <c:v>1371.7066002966023</c:v>
                </c:pt>
                <c:pt idx="94">
                  <c:v>1480.3257134760079</c:v>
                </c:pt>
                <c:pt idx="95">
                  <c:v>1175.631409648337</c:v>
                </c:pt>
                <c:pt idx="96">
                  <c:v>1138.2545978245703</c:v>
                </c:pt>
                <c:pt idx="97">
                  <c:v>987.96929832812214</c:v>
                </c:pt>
                <c:pt idx="98">
                  <c:v>961.88442308775984</c:v>
                </c:pt>
                <c:pt idx="99">
                  <c:v>916.97832219961288</c:v>
                </c:pt>
                <c:pt idx="100">
                  <c:v>860.08575358231747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98944"/>
        <c:axId val="329798552"/>
      </c:lineChart>
      <c:lineChart>
        <c:grouping val="standard"/>
        <c:varyColors val="0"/>
        <c:ser>
          <c:idx val="1"/>
          <c:order val="1"/>
          <c:tx>
            <c:v>Priemerné náklady v roku 2065, pravá os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val>
            <c:numRef>
              <c:f>'G09'!$B$3:$CX$3</c:f>
              <c:numCache>
                <c:formatCode>_-* #\ ##0.0\ _€_-;\-* #\ ##0.0\ _€_-;_-* "-"??\ _€_-;_-@_-</c:formatCode>
                <c:ptCount val="101"/>
                <c:pt idx="0">
                  <c:v>4206.3400605875031</c:v>
                </c:pt>
                <c:pt idx="1">
                  <c:v>5618.8626203477534</c:v>
                </c:pt>
                <c:pt idx="2">
                  <c:v>2812.2847879887331</c:v>
                </c:pt>
                <c:pt idx="3">
                  <c:v>2704.6886461919676</c:v>
                </c:pt>
                <c:pt idx="4">
                  <c:v>2764.6703307266098</c:v>
                </c:pt>
                <c:pt idx="5">
                  <c:v>2792.574222165822</c:v>
                </c:pt>
                <c:pt idx="6">
                  <c:v>2607.8386237917557</c:v>
                </c:pt>
                <c:pt idx="7">
                  <c:v>2369.4130498413188</c:v>
                </c:pt>
                <c:pt idx="8">
                  <c:v>2211.4751541610208</c:v>
                </c:pt>
                <c:pt idx="9">
                  <c:v>2189.6360645907807</c:v>
                </c:pt>
                <c:pt idx="10">
                  <c:v>2183.3457382903021</c:v>
                </c:pt>
                <c:pt idx="11">
                  <c:v>2209.2355922630768</c:v>
                </c:pt>
                <c:pt idx="12">
                  <c:v>2358.0343435484601</c:v>
                </c:pt>
                <c:pt idx="13">
                  <c:v>2461.7895275695464</c:v>
                </c:pt>
                <c:pt idx="14">
                  <c:v>2519.3826500960372</c:v>
                </c:pt>
                <c:pt idx="15">
                  <c:v>2626.519472512311</c:v>
                </c:pt>
                <c:pt idx="16">
                  <c:v>2560.5576837205263</c:v>
                </c:pt>
                <c:pt idx="17">
                  <c:v>2749.273262736433</c:v>
                </c:pt>
                <c:pt idx="18">
                  <c:v>2521.5113636522956</c:v>
                </c:pt>
                <c:pt idx="19">
                  <c:v>2281.1352808908809</c:v>
                </c:pt>
                <c:pt idx="20">
                  <c:v>2181.671772652272</c:v>
                </c:pt>
                <c:pt idx="21">
                  <c:v>2049.5903759256225</c:v>
                </c:pt>
                <c:pt idx="22">
                  <c:v>2134.2886644961413</c:v>
                </c:pt>
                <c:pt idx="23">
                  <c:v>2241.2214813933256</c:v>
                </c:pt>
                <c:pt idx="24">
                  <c:v>2303.7124867421608</c:v>
                </c:pt>
                <c:pt idx="25">
                  <c:v>2170.042881155483</c:v>
                </c:pt>
                <c:pt idx="26">
                  <c:v>2380.0447007834046</c:v>
                </c:pt>
                <c:pt idx="27">
                  <c:v>2523.2786747308401</c:v>
                </c:pt>
                <c:pt idx="28">
                  <c:v>2617.9491748173164</c:v>
                </c:pt>
                <c:pt idx="29">
                  <c:v>2877.3752200860199</c:v>
                </c:pt>
                <c:pt idx="30">
                  <c:v>2949.8977420041419</c:v>
                </c:pt>
                <c:pt idx="31">
                  <c:v>3096.0680561129593</c:v>
                </c:pt>
                <c:pt idx="32">
                  <c:v>3218.6428822487787</c:v>
                </c:pt>
                <c:pt idx="33">
                  <c:v>3358.8614615427996</c:v>
                </c:pt>
                <c:pt idx="34">
                  <c:v>3335.2868339902279</c:v>
                </c:pt>
                <c:pt idx="35">
                  <c:v>3405.7734999930362</c:v>
                </c:pt>
                <c:pt idx="36">
                  <c:v>3287.1307645623592</c:v>
                </c:pt>
                <c:pt idx="37">
                  <c:v>3407.4792314465649</c:v>
                </c:pt>
                <c:pt idx="38">
                  <c:v>3375.5863713670601</c:v>
                </c:pt>
                <c:pt idx="39">
                  <c:v>3322.9350527276656</c:v>
                </c:pt>
                <c:pt idx="40">
                  <c:v>3261.5730767334535</c:v>
                </c:pt>
                <c:pt idx="41">
                  <c:v>3206.7263678567829</c:v>
                </c:pt>
                <c:pt idx="42">
                  <c:v>3356.5191331974465</c:v>
                </c:pt>
                <c:pt idx="43">
                  <c:v>3314.9514642690101</c:v>
                </c:pt>
                <c:pt idx="44">
                  <c:v>3342.140097498409</c:v>
                </c:pt>
                <c:pt idx="45">
                  <c:v>3382.3683887182578</c:v>
                </c:pt>
                <c:pt idx="46">
                  <c:v>3448.1369619586367</c:v>
                </c:pt>
                <c:pt idx="47">
                  <c:v>3521.1571770281016</c:v>
                </c:pt>
                <c:pt idx="48">
                  <c:v>3640.3161980318737</c:v>
                </c:pt>
                <c:pt idx="49">
                  <c:v>3724.7137735276583</c:v>
                </c:pt>
                <c:pt idx="50">
                  <c:v>3897.7193169887487</c:v>
                </c:pt>
                <c:pt idx="51">
                  <c:v>4045.3636333910008</c:v>
                </c:pt>
                <c:pt idx="52">
                  <c:v>4346.7454683891428</c:v>
                </c:pt>
                <c:pt idx="53">
                  <c:v>4496.6135920938623</c:v>
                </c:pt>
                <c:pt idx="54">
                  <c:v>4674.4713032069385</c:v>
                </c:pt>
                <c:pt idx="55">
                  <c:v>4832.862780603893</c:v>
                </c:pt>
                <c:pt idx="56">
                  <c:v>5103.8695536128962</c:v>
                </c:pt>
                <c:pt idx="57">
                  <c:v>5524.1841100799138</c:v>
                </c:pt>
                <c:pt idx="58">
                  <c:v>5758.0957789833246</c:v>
                </c:pt>
                <c:pt idx="59">
                  <c:v>6204.7242199866405</c:v>
                </c:pt>
                <c:pt idx="60">
                  <c:v>6280.8791155932086</c:v>
                </c:pt>
                <c:pt idx="61">
                  <c:v>6515.7944923341001</c:v>
                </c:pt>
                <c:pt idx="62">
                  <c:v>6907.0504522620886</c:v>
                </c:pt>
                <c:pt idx="63">
                  <c:v>7310.6205868521511</c:v>
                </c:pt>
                <c:pt idx="64">
                  <c:v>7573.2103093460182</c:v>
                </c:pt>
                <c:pt idx="65">
                  <c:v>7880.8212444493392</c:v>
                </c:pt>
                <c:pt idx="66">
                  <c:v>8386.7179535086834</c:v>
                </c:pt>
                <c:pt idx="67">
                  <c:v>8536.7608108239292</c:v>
                </c:pt>
                <c:pt idx="68">
                  <c:v>9312.3135193621965</c:v>
                </c:pt>
                <c:pt idx="69">
                  <c:v>9614.8229223618473</c:v>
                </c:pt>
                <c:pt idx="70">
                  <c:v>10147.855816115713</c:v>
                </c:pt>
                <c:pt idx="71">
                  <c:v>11049.817319716767</c:v>
                </c:pt>
                <c:pt idx="72">
                  <c:v>11528.160970470826</c:v>
                </c:pt>
                <c:pt idx="73">
                  <c:v>11045.639174354117</c:v>
                </c:pt>
                <c:pt idx="74">
                  <c:v>11510.286761324591</c:v>
                </c:pt>
                <c:pt idx="75">
                  <c:v>11545.034769719656</c:v>
                </c:pt>
                <c:pt idx="76">
                  <c:v>11930.072294389702</c:v>
                </c:pt>
                <c:pt idx="77">
                  <c:v>13068.739468033771</c:v>
                </c:pt>
                <c:pt idx="78">
                  <c:v>12979.271549205057</c:v>
                </c:pt>
                <c:pt idx="79">
                  <c:v>13153.632051226952</c:v>
                </c:pt>
                <c:pt idx="80">
                  <c:v>13765.134002771945</c:v>
                </c:pt>
                <c:pt idx="81">
                  <c:v>13171.089931901293</c:v>
                </c:pt>
                <c:pt idx="82">
                  <c:v>12554.267835789036</c:v>
                </c:pt>
                <c:pt idx="83">
                  <c:v>13584.714777849516</c:v>
                </c:pt>
                <c:pt idx="84">
                  <c:v>13472.419931834263</c:v>
                </c:pt>
                <c:pt idx="85">
                  <c:v>12345.226703104046</c:v>
                </c:pt>
                <c:pt idx="86">
                  <c:v>12946.304581683817</c:v>
                </c:pt>
                <c:pt idx="87">
                  <c:v>13411.478007405687</c:v>
                </c:pt>
                <c:pt idx="88">
                  <c:v>13320.729749506892</c:v>
                </c:pt>
                <c:pt idx="89">
                  <c:v>13315.989133266568</c:v>
                </c:pt>
                <c:pt idx="90">
                  <c:v>13914.005545331296</c:v>
                </c:pt>
                <c:pt idx="91">
                  <c:v>14359.5214144745</c:v>
                </c:pt>
                <c:pt idx="92">
                  <c:v>12134.232054740631</c:v>
                </c:pt>
                <c:pt idx="93">
                  <c:v>13028.525098501606</c:v>
                </c:pt>
                <c:pt idx="94">
                  <c:v>11939.321963377686</c:v>
                </c:pt>
                <c:pt idx="95">
                  <c:v>10552.499113627384</c:v>
                </c:pt>
                <c:pt idx="96">
                  <c:v>9567.5374114488222</c:v>
                </c:pt>
                <c:pt idx="97">
                  <c:v>8132.7882619826669</c:v>
                </c:pt>
                <c:pt idx="98">
                  <c:v>8064.2011026874552</c:v>
                </c:pt>
                <c:pt idx="99">
                  <c:v>6967.5757874522969</c:v>
                </c:pt>
                <c:pt idx="100">
                  <c:v>7018.3185815545603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56888"/>
        <c:axId val="330256496"/>
      </c:lineChart>
      <c:catAx>
        <c:axId val="3297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798552"/>
        <c:crosses val="autoZero"/>
        <c:auto val="1"/>
        <c:lblAlgn val="ctr"/>
        <c:lblOffset val="100"/>
        <c:noMultiLvlLbl val="0"/>
      </c:catAx>
      <c:valAx>
        <c:axId val="32979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_-* #\ ##0.0\ _€_-;\-* #\ ##0.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29798944"/>
        <c:crosses val="autoZero"/>
        <c:crossBetween val="between"/>
      </c:valAx>
      <c:valAx>
        <c:axId val="330256496"/>
        <c:scaling>
          <c:orientation val="minMax"/>
          <c:max val="18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30256888"/>
        <c:crosses val="max"/>
        <c:crossBetween val="between"/>
      </c:valAx>
      <c:catAx>
        <c:axId val="330256888"/>
        <c:scaling>
          <c:orientation val="minMax"/>
        </c:scaling>
        <c:delete val="1"/>
        <c:axPos val="b"/>
        <c:majorTickMark val="out"/>
        <c:minorTickMark val="none"/>
        <c:tickLblPos val="nextTo"/>
        <c:crossAx val="33025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100801585657314E-2"/>
          <c:y val="6.4402071008440115E-2"/>
          <c:w val="0.70433385946513982"/>
          <c:h val="0.10930434620570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38</xdr:row>
      <xdr:rowOff>0</xdr:rowOff>
    </xdr:from>
    <xdr:ext cx="123825" cy="123825"/>
    <xdr:pic>
      <xdr:nvPicPr>
        <xdr:cNvPr id="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80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39</xdr:row>
      <xdr:rowOff>0</xdr:rowOff>
    </xdr:from>
    <xdr:ext cx="123825" cy="123825"/>
    <xdr:pic>
      <xdr:nvPicPr>
        <xdr:cNvPr id="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96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40</xdr:row>
      <xdr:rowOff>0</xdr:rowOff>
    </xdr:from>
    <xdr:ext cx="123825" cy="123825"/>
    <xdr:pic>
      <xdr:nvPicPr>
        <xdr:cNvPr id="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12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45</xdr:row>
      <xdr:rowOff>0</xdr:rowOff>
    </xdr:from>
    <xdr:ext cx="123825" cy="123825"/>
    <xdr:pic>
      <xdr:nvPicPr>
        <xdr:cNvPr id="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93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45</xdr:row>
      <xdr:rowOff>0</xdr:rowOff>
    </xdr:from>
    <xdr:ext cx="123825" cy="123825"/>
    <xdr:pic>
      <xdr:nvPicPr>
        <xdr:cNvPr id="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93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52</xdr:row>
      <xdr:rowOff>0</xdr:rowOff>
    </xdr:from>
    <xdr:ext cx="123825" cy="123825"/>
    <xdr:pic>
      <xdr:nvPicPr>
        <xdr:cNvPr id="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52</xdr:row>
      <xdr:rowOff>0</xdr:rowOff>
    </xdr:from>
    <xdr:ext cx="123825" cy="123825"/>
    <xdr:pic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54</xdr:row>
      <xdr:rowOff>0</xdr:rowOff>
    </xdr:from>
    <xdr:ext cx="123825" cy="123825"/>
    <xdr:pic>
      <xdr:nvPicPr>
        <xdr:cNvPr id="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54</xdr:row>
      <xdr:rowOff>0</xdr:rowOff>
    </xdr:from>
    <xdr:ext cx="123825" cy="123825"/>
    <xdr:pic>
      <xdr:nvPicPr>
        <xdr:cNvPr id="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57</xdr:row>
      <xdr:rowOff>0</xdr:rowOff>
    </xdr:from>
    <xdr:ext cx="123825" cy="123825"/>
    <xdr:pic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0067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57</xdr:row>
      <xdr:rowOff>0</xdr:rowOff>
    </xdr:from>
    <xdr:ext cx="123825" cy="123825"/>
    <xdr:pic>
      <xdr:nvPicPr>
        <xdr:cNvPr id="2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067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58</xdr:row>
      <xdr:rowOff>0</xdr:rowOff>
    </xdr:from>
    <xdr:ext cx="123825" cy="123825"/>
    <xdr:pic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229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60</xdr:row>
      <xdr:rowOff>0</xdr:rowOff>
    </xdr:from>
    <xdr:ext cx="123825" cy="123825"/>
    <xdr:pic>
      <xdr:nvPicPr>
        <xdr:cNvPr id="22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53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60</xdr:row>
      <xdr:rowOff>0</xdr:rowOff>
    </xdr:from>
    <xdr:ext cx="123825" cy="123825"/>
    <xdr:pic>
      <xdr:nvPicPr>
        <xdr:cNvPr id="2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53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60</xdr:row>
      <xdr:rowOff>0</xdr:rowOff>
    </xdr:from>
    <xdr:ext cx="123825" cy="123825"/>
    <xdr:pic>
      <xdr:nvPicPr>
        <xdr:cNvPr id="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65</xdr:row>
      <xdr:rowOff>0</xdr:rowOff>
    </xdr:from>
    <xdr:ext cx="123825" cy="123825"/>
    <xdr:pic>
      <xdr:nvPicPr>
        <xdr:cNvPr id="29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1849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69</xdr:row>
      <xdr:rowOff>0</xdr:rowOff>
    </xdr:from>
    <xdr:ext cx="123825" cy="123825"/>
    <xdr:pic>
      <xdr:nvPicPr>
        <xdr:cNvPr id="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4968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71</xdr:row>
      <xdr:rowOff>0</xdr:rowOff>
    </xdr:from>
    <xdr:ext cx="123825" cy="123825"/>
    <xdr:pic>
      <xdr:nvPicPr>
        <xdr:cNvPr id="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820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>
      <xdr:nvPicPr>
        <xdr:cNvPr id="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66</xdr:row>
      <xdr:rowOff>0</xdr:rowOff>
    </xdr:from>
    <xdr:ext cx="123825" cy="123825"/>
    <xdr:pic>
      <xdr:nvPicPr>
        <xdr:cNvPr id="3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01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66</xdr:row>
      <xdr:rowOff>0</xdr:rowOff>
    </xdr:from>
    <xdr:ext cx="123825" cy="123825"/>
    <xdr:pic>
      <xdr:nvPicPr>
        <xdr:cNvPr id="3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01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52</xdr:row>
      <xdr:rowOff>0</xdr:rowOff>
    </xdr:from>
    <xdr:ext cx="123825" cy="123825"/>
    <xdr:pic>
      <xdr:nvPicPr>
        <xdr:cNvPr id="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54</xdr:row>
      <xdr:rowOff>0</xdr:rowOff>
    </xdr:from>
    <xdr:ext cx="123825" cy="123825"/>
    <xdr:pic>
      <xdr:nvPicPr>
        <xdr:cNvPr id="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54</xdr:row>
      <xdr:rowOff>0</xdr:rowOff>
    </xdr:from>
    <xdr:ext cx="123825" cy="123825"/>
    <xdr:pic>
      <xdr:nvPicPr>
        <xdr:cNvPr id="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46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47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>
      <xdr:nvPicPr>
        <xdr:cNvPr id="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52</xdr:row>
      <xdr:rowOff>0</xdr:rowOff>
    </xdr:from>
    <xdr:ext cx="123825" cy="123825"/>
    <xdr:pic>
      <xdr:nvPicPr>
        <xdr:cNvPr id="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54</xdr:row>
      <xdr:rowOff>0</xdr:rowOff>
    </xdr:from>
    <xdr:ext cx="123825" cy="123825"/>
    <xdr:pic>
      <xdr:nvPicPr>
        <xdr:cNvPr id="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54</xdr:row>
      <xdr:rowOff>0</xdr:rowOff>
    </xdr:from>
    <xdr:ext cx="123825" cy="123825"/>
    <xdr:pic>
      <xdr:nvPicPr>
        <xdr:cNvPr id="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60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61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>
      <xdr:nvPicPr>
        <xdr:cNvPr id="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9525</xdr:rowOff>
    </xdr:from>
    <xdr:ext cx="123825" cy="123825"/>
    <xdr:pic>
      <xdr:nvPicPr>
        <xdr:cNvPr id="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81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9525</xdr:rowOff>
    </xdr:from>
    <xdr:ext cx="123825" cy="123825"/>
    <xdr:pic>
      <xdr:nvPicPr>
        <xdr:cNvPr id="6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81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39</xdr:row>
      <xdr:rowOff>0</xdr:rowOff>
    </xdr:from>
    <xdr:ext cx="123825" cy="123825"/>
    <xdr:pic>
      <xdr:nvPicPr>
        <xdr:cNvPr id="6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96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40</xdr:row>
      <xdr:rowOff>0</xdr:rowOff>
    </xdr:from>
    <xdr:ext cx="123825" cy="123825"/>
    <xdr:pic>
      <xdr:nvPicPr>
        <xdr:cNvPr id="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12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45</xdr:row>
      <xdr:rowOff>0</xdr:rowOff>
    </xdr:from>
    <xdr:ext cx="123825" cy="123825"/>
    <xdr:pic>
      <xdr:nvPicPr>
        <xdr:cNvPr id="7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93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45</xdr:row>
      <xdr:rowOff>0</xdr:rowOff>
    </xdr:from>
    <xdr:ext cx="123825" cy="123825"/>
    <xdr:pic>
      <xdr:nvPicPr>
        <xdr:cNvPr id="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93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52</xdr:row>
      <xdr:rowOff>0</xdr:rowOff>
    </xdr:from>
    <xdr:ext cx="123825" cy="123825"/>
    <xdr:pic>
      <xdr:nvPicPr>
        <xdr:cNvPr id="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52</xdr:row>
      <xdr:rowOff>0</xdr:rowOff>
    </xdr:from>
    <xdr:ext cx="123825" cy="123825"/>
    <xdr:pic>
      <xdr:nvPicPr>
        <xdr:cNvPr id="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52</xdr:row>
      <xdr:rowOff>0</xdr:rowOff>
    </xdr:from>
    <xdr:ext cx="123825" cy="123825"/>
    <xdr:pic>
      <xdr:nvPicPr>
        <xdr:cNvPr id="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52</xdr:row>
      <xdr:rowOff>0</xdr:rowOff>
    </xdr:from>
    <xdr:ext cx="123825" cy="123825"/>
    <xdr:pic>
      <xdr:nvPicPr>
        <xdr:cNvPr id="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258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>
      <xdr:nvPicPr>
        <xdr:cNvPr id="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>
      <xdr:nvPicPr>
        <xdr:cNvPr id="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53</xdr:row>
      <xdr:rowOff>0</xdr:rowOff>
    </xdr:from>
    <xdr:ext cx="123825" cy="123825"/>
    <xdr:pic>
      <xdr:nvPicPr>
        <xdr:cNvPr id="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53</xdr:row>
      <xdr:rowOff>0</xdr:rowOff>
    </xdr:from>
    <xdr:ext cx="123825" cy="123825"/>
    <xdr:pic>
      <xdr:nvPicPr>
        <xdr:cNvPr id="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42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54</xdr:row>
      <xdr:rowOff>0</xdr:rowOff>
    </xdr:from>
    <xdr:ext cx="123825" cy="123825"/>
    <xdr:pic>
      <xdr:nvPicPr>
        <xdr:cNvPr id="1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54</xdr:row>
      <xdr:rowOff>0</xdr:rowOff>
    </xdr:from>
    <xdr:ext cx="123825" cy="123825"/>
    <xdr:pic>
      <xdr:nvPicPr>
        <xdr:cNvPr id="1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54</xdr:row>
      <xdr:rowOff>0</xdr:rowOff>
    </xdr:from>
    <xdr:ext cx="123825" cy="123825"/>
    <xdr:pic>
      <xdr:nvPicPr>
        <xdr:cNvPr id="1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54</xdr:row>
      <xdr:rowOff>0</xdr:rowOff>
    </xdr:from>
    <xdr:ext cx="123825" cy="123825"/>
    <xdr:pic>
      <xdr:nvPicPr>
        <xdr:cNvPr id="1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54</xdr:row>
      <xdr:rowOff>0</xdr:rowOff>
    </xdr:from>
    <xdr:ext cx="123825" cy="123825"/>
    <xdr:pic>
      <xdr:nvPicPr>
        <xdr:cNvPr id="1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54</xdr:row>
      <xdr:rowOff>0</xdr:rowOff>
    </xdr:from>
    <xdr:ext cx="123825" cy="123825"/>
    <xdr:pic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82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09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1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1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12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13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55</xdr:row>
      <xdr:rowOff>0</xdr:rowOff>
    </xdr:from>
    <xdr:ext cx="123825" cy="123825"/>
    <xdr:pic>
      <xdr:nvPicPr>
        <xdr:cNvPr id="11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74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57</xdr:row>
      <xdr:rowOff>0</xdr:rowOff>
    </xdr:from>
    <xdr:ext cx="123825" cy="123825"/>
    <xdr:pic>
      <xdr:nvPicPr>
        <xdr:cNvPr id="115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0067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57</xdr:row>
      <xdr:rowOff>0</xdr:rowOff>
    </xdr:from>
    <xdr:ext cx="123825" cy="123825"/>
    <xdr:pic>
      <xdr:nvPicPr>
        <xdr:cNvPr id="116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067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58</xdr:row>
      <xdr:rowOff>0</xdr:rowOff>
    </xdr:from>
    <xdr:ext cx="123825" cy="123825"/>
    <xdr:pic>
      <xdr:nvPicPr>
        <xdr:cNvPr id="1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229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60</xdr:row>
      <xdr:rowOff>0</xdr:rowOff>
    </xdr:from>
    <xdr:ext cx="123825" cy="123825"/>
    <xdr:pic>
      <xdr:nvPicPr>
        <xdr:cNvPr id="11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53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60</xdr:row>
      <xdr:rowOff>0</xdr:rowOff>
    </xdr:from>
    <xdr:ext cx="123825" cy="123825"/>
    <xdr:pic>
      <xdr:nvPicPr>
        <xdr:cNvPr id="119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53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60</xdr:row>
      <xdr:rowOff>0</xdr:rowOff>
    </xdr:from>
    <xdr:ext cx="123825" cy="123825"/>
    <xdr:pic>
      <xdr:nvPicPr>
        <xdr:cNvPr id="1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1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1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1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60</xdr:row>
      <xdr:rowOff>0</xdr:rowOff>
    </xdr:from>
    <xdr:ext cx="123825" cy="123825"/>
    <xdr:pic>
      <xdr:nvPicPr>
        <xdr:cNvPr id="1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1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65</xdr:row>
      <xdr:rowOff>0</xdr:rowOff>
    </xdr:from>
    <xdr:ext cx="123825" cy="123825"/>
    <xdr:pic>
      <xdr:nvPicPr>
        <xdr:cNvPr id="12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1849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66</xdr:row>
      <xdr:rowOff>0</xdr:rowOff>
    </xdr:from>
    <xdr:ext cx="123825" cy="123825"/>
    <xdr:pic>
      <xdr:nvPicPr>
        <xdr:cNvPr id="12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01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66</xdr:row>
      <xdr:rowOff>0</xdr:rowOff>
    </xdr:from>
    <xdr:ext cx="123825" cy="123825"/>
    <xdr:pic>
      <xdr:nvPicPr>
        <xdr:cNvPr id="12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01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69</xdr:row>
      <xdr:rowOff>0</xdr:rowOff>
    </xdr:from>
    <xdr:ext cx="123825" cy="123825"/>
    <xdr:pic>
      <xdr:nvPicPr>
        <xdr:cNvPr id="1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4968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71</xdr:row>
      <xdr:rowOff>0</xdr:rowOff>
    </xdr:from>
    <xdr:ext cx="123825" cy="123825"/>
    <xdr:pic>
      <xdr:nvPicPr>
        <xdr:cNvPr id="1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820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104775</xdr:rowOff>
    </xdr:from>
    <xdr:to>
      <xdr:col>14</xdr:col>
      <xdr:colOff>176645</xdr:colOff>
      <xdr:row>22</xdr:row>
      <xdr:rowOff>41987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457199</xdr:colOff>
      <xdr:row>6</xdr:row>
      <xdr:rowOff>123825</xdr:rowOff>
    </xdr:from>
    <xdr:to>
      <xdr:col>18</xdr:col>
      <xdr:colOff>19050</xdr:colOff>
      <xdr:row>24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8</xdr:row>
      <xdr:rowOff>152399</xdr:rowOff>
    </xdr:from>
    <xdr:to>
      <xdr:col>12</xdr:col>
      <xdr:colOff>95250</xdr:colOff>
      <xdr:row>23</xdr:row>
      <xdr:rowOff>47624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10</xdr:row>
      <xdr:rowOff>33337</xdr:rowOff>
    </xdr:from>
    <xdr:to>
      <xdr:col>11</xdr:col>
      <xdr:colOff>257175</xdr:colOff>
      <xdr:row>24</xdr:row>
      <xdr:rowOff>109537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42862</xdr:rowOff>
    </xdr:from>
    <xdr:to>
      <xdr:col>8</xdr:col>
      <xdr:colOff>390525</xdr:colOff>
      <xdr:row>19</xdr:row>
      <xdr:rowOff>119062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8</xdr:row>
      <xdr:rowOff>52387</xdr:rowOff>
    </xdr:from>
    <xdr:to>
      <xdr:col>8</xdr:col>
      <xdr:colOff>28575</xdr:colOff>
      <xdr:row>22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0.07103</cdr:x>
      <cdr:y>0.11775</cdr:y>
    </cdr:from>
    <cdr:to>
      <cdr:x>0.17249</cdr:x>
      <cdr:y>0.26538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00039" y="319088"/>
          <a:ext cx="428624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k-SK" sz="900" b="1">
              <a:solidFill>
                <a:srgbClr val="C00000"/>
              </a:solidFill>
              <a:latin typeface="Constantia" panose="02030602050306030303" pitchFamily="18" charset="0"/>
            </a:rPr>
            <a:t>SD časť</a:t>
          </a:r>
        </a:p>
      </cdr:txBody>
    </cdr:sp>
  </cdr:relSizeAnchor>
  <cdr:relSizeAnchor xmlns:cdr="http://schemas.openxmlformats.org/drawingml/2006/chartDrawing">
    <cdr:from>
      <cdr:x>0.16573</cdr:x>
      <cdr:y>0.00879</cdr:y>
    </cdr:from>
    <cdr:to>
      <cdr:x>0.646</cdr:x>
      <cdr:y>0.87698</cdr:y>
    </cdr:to>
    <cdr:grpSp>
      <cdr:nvGrpSpPr>
        <cdr:cNvPr id="6" name="Skupina 5"/>
        <cdr:cNvGrpSpPr/>
      </cdr:nvGrpSpPr>
      <cdr:grpSpPr>
        <a:xfrm xmlns:a="http://schemas.openxmlformats.org/drawingml/2006/main">
          <a:off x="700100" y="23820"/>
          <a:ext cx="2028822" cy="2352676"/>
          <a:chOff x="700088" y="23813"/>
          <a:chExt cx="2028825" cy="2352675"/>
        </a:xfrm>
      </cdr:grpSpPr>
      <cdr:cxnSp macro="">
        <cdr:nvCxnSpPr>
          <cdr:cNvPr id="3" name="Rovná spojnica 2"/>
          <cdr:cNvCxnSpPr/>
        </cdr:nvCxnSpPr>
        <cdr:spPr>
          <a:xfrm xmlns:a="http://schemas.openxmlformats.org/drawingml/2006/main" flipH="1">
            <a:off x="700088" y="23813"/>
            <a:ext cx="0" cy="2352675"/>
          </a:xfrm>
          <a:prstGeom xmlns:a="http://schemas.openxmlformats.org/drawingml/2006/main" prst="line">
            <a:avLst/>
          </a:prstGeom>
          <a:ln xmlns:a="http://schemas.openxmlformats.org/drawingml/2006/main" w="15875">
            <a:solidFill>
              <a:srgbClr val="C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" name="BlokTextu 4"/>
          <cdr:cNvSpPr txBox="1"/>
        </cdr:nvSpPr>
        <cdr:spPr>
          <a:xfrm xmlns:a="http://schemas.openxmlformats.org/drawingml/2006/main">
            <a:off x="757238" y="385763"/>
            <a:ext cx="1971675" cy="2762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DD časť</a:t>
            </a:r>
          </a:p>
        </cdr:txBody>
      </cdr: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95250</xdr:rowOff>
    </xdr:from>
    <xdr:to>
      <xdr:col>13</xdr:col>
      <xdr:colOff>238125</xdr:colOff>
      <xdr:row>17</xdr:row>
      <xdr:rowOff>9525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0.56284</cdr:x>
      <cdr:y>0.58442</cdr:y>
    </cdr:from>
    <cdr:to>
      <cdr:x>0.97268</cdr:x>
      <cdr:y>0.87975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2289175" y="1489075"/>
          <a:ext cx="1666875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900" b="1" i="0">
              <a:solidFill>
                <a:srgbClr val="C00000"/>
              </a:solidFill>
              <a:latin typeface="Constantia" panose="02030602050306030303" pitchFamily="18" charset="0"/>
            </a:rPr>
            <a:t>ukazovateľ dlhodobej udržateľnosti</a:t>
          </a:r>
          <a:r>
            <a:rPr lang="sk-SK" sz="900" b="1" i="0" baseline="0">
              <a:solidFill>
                <a:srgbClr val="C00000"/>
              </a:solidFill>
              <a:latin typeface="Constantia" panose="02030602050306030303" pitchFamily="18" charset="0"/>
            </a:rPr>
            <a:t> = 1,43 % HDP</a:t>
          </a:r>
          <a:endParaRPr lang="sk-SK" sz="900" b="1" i="0">
            <a:solidFill>
              <a:srgbClr val="C00000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176212</xdr:rowOff>
    </xdr:from>
    <xdr:to>
      <xdr:col>14</xdr:col>
      <xdr:colOff>504825</xdr:colOff>
      <xdr:row>15</xdr:row>
      <xdr:rowOff>133350</xdr:rowOff>
    </xdr:to>
    <xdr:grpSp>
      <xdr:nvGrpSpPr>
        <xdr:cNvPr id="2" name="Skupina 1"/>
        <xdr:cNvGrpSpPr/>
      </xdr:nvGrpSpPr>
      <xdr:grpSpPr>
        <a:xfrm>
          <a:off x="6315075" y="366712"/>
          <a:ext cx="4572000" cy="2738438"/>
          <a:chOff x="4991100" y="5243512"/>
          <a:chExt cx="4572000" cy="2743200"/>
        </a:xfrm>
      </xdr:grpSpPr>
      <xdr:graphicFrame macro="">
        <xdr:nvGraphicFramePr>
          <xdr:cNvPr id="3" name="Graf 2"/>
          <xdr:cNvGraphicFramePr/>
        </xdr:nvGraphicFramePr>
        <xdr:xfrm>
          <a:off x="4991100" y="524351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BlokTextu 3"/>
          <xdr:cNvSpPr txBox="1"/>
        </xdr:nvSpPr>
        <xdr:spPr>
          <a:xfrm>
            <a:off x="8020050" y="6772275"/>
            <a:ext cx="1295400" cy="809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celková zmena ukazovateľa = 0,00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123825</xdr:rowOff>
    </xdr:from>
    <xdr:to>
      <xdr:col>15</xdr:col>
      <xdr:colOff>409575</xdr:colOff>
      <xdr:row>16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90487</xdr:rowOff>
    </xdr:from>
    <xdr:to>
      <xdr:col>8</xdr:col>
      <xdr:colOff>333375</xdr:colOff>
      <xdr:row>21</xdr:row>
      <xdr:rowOff>166687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2124075</xdr:colOff>
      <xdr:row>7</xdr:row>
      <xdr:rowOff>57150</xdr:rowOff>
    </xdr:from>
    <xdr:to>
      <xdr:col>8</xdr:col>
      <xdr:colOff>295275</xdr:colOff>
      <xdr:row>22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14287</xdr:rowOff>
    </xdr:from>
    <xdr:to>
      <xdr:col>11</xdr:col>
      <xdr:colOff>476250</xdr:colOff>
      <xdr:row>28</xdr:row>
      <xdr:rowOff>90487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0.12899</cdr:x>
      <cdr:y>0.40914</cdr:y>
    </cdr:from>
    <cdr:to>
      <cdr:x>0.90364</cdr:x>
      <cdr:y>0.72396</cdr:y>
    </cdr:to>
    <cdr:grpSp>
      <cdr:nvGrpSpPr>
        <cdr:cNvPr id="6" name="Skupina 5"/>
        <cdr:cNvGrpSpPr/>
      </cdr:nvGrpSpPr>
      <cdr:grpSpPr>
        <a:xfrm xmlns:a="http://schemas.openxmlformats.org/drawingml/2006/main">
          <a:off x="847755" y="1122353"/>
          <a:ext cx="5091193" cy="863614"/>
          <a:chOff x="838200" y="1046160"/>
          <a:chExt cx="5091251" cy="863603"/>
        </a:xfrm>
      </cdr:grpSpPr>
      <cdr:cxnSp macro="">
        <cdr:nvCxnSpPr>
          <cdr:cNvPr id="3" name="Rovná spojnica 2"/>
          <cdr:cNvCxnSpPr/>
        </cdr:nvCxnSpPr>
        <cdr:spPr>
          <a:xfrm xmlns:a="http://schemas.openxmlformats.org/drawingml/2006/main" flipH="1">
            <a:off x="838200" y="1909763"/>
            <a:ext cx="1440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Rovná spojnica 3"/>
          <cdr:cNvCxnSpPr/>
        </cdr:nvCxnSpPr>
        <cdr:spPr>
          <a:xfrm xmlns:a="http://schemas.openxmlformats.org/drawingml/2006/main" flipH="1">
            <a:off x="4489451" y="1046160"/>
            <a:ext cx="1440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Rovná spojnica 4"/>
          <cdr:cNvCxnSpPr/>
        </cdr:nvCxnSpPr>
        <cdr:spPr>
          <a:xfrm xmlns:a="http://schemas.openxmlformats.org/drawingml/2006/main" flipH="1">
            <a:off x="2641599" y="1808161"/>
            <a:ext cx="1440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9</xdr:row>
      <xdr:rowOff>38100</xdr:rowOff>
    </xdr:from>
    <xdr:to>
      <xdr:col>11</xdr:col>
      <xdr:colOff>400050</xdr:colOff>
      <xdr:row>26</xdr:row>
      <xdr:rowOff>38100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11</xdr:col>
      <xdr:colOff>412800</xdr:colOff>
      <xdr:row>27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8</xdr:row>
      <xdr:rowOff>0</xdr:rowOff>
    </xdr:from>
    <xdr:to>
      <xdr:col>12</xdr:col>
      <xdr:colOff>342900</xdr:colOff>
      <xdr:row>25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57150</xdr:rowOff>
    </xdr:from>
    <xdr:to>
      <xdr:col>11</xdr:col>
      <xdr:colOff>409575</xdr:colOff>
      <xdr:row>27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97894</xdr:colOff>
      <xdr:row>107</xdr:row>
      <xdr:rowOff>51548</xdr:rowOff>
    </xdr:from>
    <xdr:to>
      <xdr:col>14</xdr:col>
      <xdr:colOff>362070</xdr:colOff>
      <xdr:row>121</xdr:row>
      <xdr:rowOff>113123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</xdr:row>
      <xdr:rowOff>33337</xdr:rowOff>
    </xdr:from>
    <xdr:to>
      <xdr:col>15</xdr:col>
      <xdr:colOff>299475</xdr:colOff>
      <xdr:row>18</xdr:row>
      <xdr:rowOff>142537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129805</xdr:colOff>
      <xdr:row>1</xdr:row>
      <xdr:rowOff>151957</xdr:rowOff>
    </xdr:from>
    <xdr:to>
      <xdr:col>16</xdr:col>
      <xdr:colOff>9524</xdr:colOff>
      <xdr:row>14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77561</xdr:colOff>
      <xdr:row>1</xdr:row>
      <xdr:rowOff>115661</xdr:rowOff>
    </xdr:from>
    <xdr:to>
      <xdr:col>13</xdr:col>
      <xdr:colOff>586585</xdr:colOff>
      <xdr:row>15</xdr:row>
      <xdr:rowOff>120086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85725</xdr:rowOff>
    </xdr:from>
    <xdr:to>
      <xdr:col>13</xdr:col>
      <xdr:colOff>299475</xdr:colOff>
      <xdr:row>15</xdr:row>
      <xdr:rowOff>118725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142875</xdr:rowOff>
    </xdr:from>
    <xdr:to>
      <xdr:col>12</xdr:col>
      <xdr:colOff>289950</xdr:colOff>
      <xdr:row>27</xdr:row>
      <xdr:rowOff>90150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207066</xdr:colOff>
      <xdr:row>10</xdr:row>
      <xdr:rowOff>82826</xdr:rowOff>
    </xdr:from>
    <xdr:to>
      <xdr:col>14</xdr:col>
      <xdr:colOff>439866</xdr:colOff>
      <xdr:row>27</xdr:row>
      <xdr:rowOff>26374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3</xdr:row>
      <xdr:rowOff>109537</xdr:rowOff>
    </xdr:from>
    <xdr:to>
      <xdr:col>12</xdr:col>
      <xdr:colOff>185175</xdr:colOff>
      <xdr:row>17</xdr:row>
      <xdr:rowOff>142537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5</xdr:row>
      <xdr:rowOff>100012</xdr:rowOff>
    </xdr:from>
    <xdr:to>
      <xdr:col>12</xdr:col>
      <xdr:colOff>242325</xdr:colOff>
      <xdr:row>20</xdr:row>
      <xdr:rowOff>4857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32808</xdr:colOff>
      <xdr:row>9</xdr:row>
      <xdr:rowOff>152400</xdr:rowOff>
    </xdr:from>
    <xdr:to>
      <xdr:col>17</xdr:col>
      <xdr:colOff>265608</xdr:colOff>
      <xdr:row>22</xdr:row>
      <xdr:rowOff>33001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13</xdr:row>
      <xdr:rowOff>104776</xdr:rowOff>
    </xdr:from>
    <xdr:to>
      <xdr:col>12</xdr:col>
      <xdr:colOff>366149</xdr:colOff>
      <xdr:row>27</xdr:row>
      <xdr:rowOff>137776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abSelected="1" workbookViewId="0"/>
  </sheetViews>
  <sheetFormatPr defaultRowHeight="15" x14ac:dyDescent="0.25"/>
  <cols>
    <col min="1" max="1" width="56.28515625" customWidth="1"/>
  </cols>
  <sheetData>
    <row r="1" spans="1:5" x14ac:dyDescent="0.25">
      <c r="A1" s="21" t="s">
        <v>280</v>
      </c>
      <c r="B1" s="40"/>
      <c r="C1" s="40"/>
      <c r="D1" s="9"/>
      <c r="E1" s="9"/>
    </row>
    <row r="2" spans="1:5" x14ac:dyDescent="0.25">
      <c r="A2" s="2"/>
      <c r="B2" s="150">
        <v>2015</v>
      </c>
      <c r="C2" s="150">
        <v>2015</v>
      </c>
      <c r="D2" s="16">
        <v>2014</v>
      </c>
      <c r="E2" s="17" t="s">
        <v>136</v>
      </c>
    </row>
    <row r="3" spans="1:5" x14ac:dyDescent="0.25">
      <c r="A3" s="2"/>
      <c r="B3" s="150" t="s">
        <v>0</v>
      </c>
      <c r="C3" s="150" t="s">
        <v>59</v>
      </c>
      <c r="D3" s="16" t="s">
        <v>57</v>
      </c>
      <c r="E3" s="17" t="s">
        <v>57</v>
      </c>
    </row>
    <row r="4" spans="1:5" x14ac:dyDescent="0.25">
      <c r="A4" s="3" t="s">
        <v>1</v>
      </c>
      <c r="B4" s="20">
        <f>C4/$C$14*100</f>
        <v>-2.9694016379719268</v>
      </c>
      <c r="C4" s="10">
        <v>-2318.2359999999999</v>
      </c>
      <c r="D4" s="112">
        <f>'T13'!B24</f>
        <v>-2.6946832785831352</v>
      </c>
      <c r="E4" s="24">
        <f>B4-D4</f>
        <v>-0.27471835938879163</v>
      </c>
    </row>
    <row r="5" spans="1:5" x14ac:dyDescent="0.25">
      <c r="A5" s="4" t="s">
        <v>79</v>
      </c>
      <c r="B5" s="37">
        <f t="shared" ref="B5:B11" si="0">C5/$C$14*100</f>
        <v>-3.1332267584676707E-2</v>
      </c>
      <c r="C5" s="11">
        <v>-24.461356034692564</v>
      </c>
      <c r="D5" s="155">
        <f>'T13'!B25</f>
        <v>-0.24719223956701508</v>
      </c>
      <c r="E5" s="58">
        <f t="shared" ref="E5:E12" si="1">B5-D5</f>
        <v>0.21585997198233836</v>
      </c>
    </row>
    <row r="6" spans="1:5" x14ac:dyDescent="0.25">
      <c r="A6" s="4" t="s">
        <v>3</v>
      </c>
      <c r="B6" s="37">
        <f t="shared" si="0"/>
        <v>-0.31663825222353342</v>
      </c>
      <c r="C6" s="11">
        <v>-247.2020577799031</v>
      </c>
      <c r="D6" s="155">
        <f>'T13'!B26</f>
        <v>9.5426313018047507E-2</v>
      </c>
      <c r="E6" s="58">
        <f t="shared" si="1"/>
        <v>-0.41206456524158092</v>
      </c>
    </row>
    <row r="7" spans="1:5" x14ac:dyDescent="0.25">
      <c r="A7" s="4" t="s">
        <v>4</v>
      </c>
      <c r="B7" s="37">
        <f t="shared" si="0"/>
        <v>-1.7842557883955941</v>
      </c>
      <c r="C7" s="11">
        <v>-1392.9829999999999</v>
      </c>
      <c r="D7" s="155">
        <f>'T13'!B27</f>
        <v>-1.9070345220384255</v>
      </c>
      <c r="E7" s="58">
        <f t="shared" si="1"/>
        <v>0.12277873364283143</v>
      </c>
    </row>
    <row r="8" spans="1:5" x14ac:dyDescent="0.25">
      <c r="A8" s="3" t="s">
        <v>5</v>
      </c>
      <c r="B8" s="20">
        <f>B4-B5-B6-B7</f>
        <v>-0.83717532976812281</v>
      </c>
      <c r="C8" s="10">
        <f>C4-C5-C6-C7</f>
        <v>-653.58958618540441</v>
      </c>
      <c r="D8" s="112">
        <f>'T13'!B28</f>
        <v>-0.63588282999574219</v>
      </c>
      <c r="E8" s="24">
        <f t="shared" si="1"/>
        <v>-0.20129249977238062</v>
      </c>
    </row>
    <row r="9" spans="1:5" x14ac:dyDescent="0.25">
      <c r="A9" s="5" t="s">
        <v>6</v>
      </c>
      <c r="B9" s="41">
        <f t="shared" si="0"/>
        <v>0.78692369149456387</v>
      </c>
      <c r="C9" s="11">
        <v>614.35772363941783</v>
      </c>
      <c r="D9" s="31">
        <f>'T13'!B29</f>
        <v>0.78558900700799117</v>
      </c>
      <c r="E9" s="48">
        <f t="shared" si="1"/>
        <v>1.3346844865727014E-3</v>
      </c>
    </row>
    <row r="10" spans="1:5" x14ac:dyDescent="0.25">
      <c r="A10" s="5" t="s">
        <v>7</v>
      </c>
      <c r="B10" s="41">
        <f t="shared" si="0"/>
        <v>5.8972102672992539E-3</v>
      </c>
      <c r="C10" s="11">
        <v>4.6040000000000001</v>
      </c>
      <c r="D10" s="31">
        <f>'T13'!B30</f>
        <v>0.1352466674467043</v>
      </c>
      <c r="E10" s="48">
        <f t="shared" si="1"/>
        <v>-0.12934945717940505</v>
      </c>
    </row>
    <row r="11" spans="1:5" x14ac:dyDescent="0.25">
      <c r="A11" s="5" t="s">
        <v>64</v>
      </c>
      <c r="B11" s="41">
        <f t="shared" si="0"/>
        <v>0.41613228701742871</v>
      </c>
      <c r="C11" s="11">
        <v>324.87785963000005</v>
      </c>
      <c r="D11" s="31">
        <f>'T13'!B31</f>
        <v>0.37456115637851956</v>
      </c>
      <c r="E11" s="48">
        <f t="shared" si="1"/>
        <v>4.1571130638909159E-2</v>
      </c>
    </row>
    <row r="12" spans="1:5" ht="15.75" thickBot="1" x14ac:dyDescent="0.3">
      <c r="A12" s="6" t="s">
        <v>8</v>
      </c>
      <c r="B12" s="63">
        <f>B8+B9+B10-B11</f>
        <v>-0.46048671502368843</v>
      </c>
      <c r="C12" s="116">
        <f>C8+C9+C10-C11</f>
        <v>-359.50572217598665</v>
      </c>
      <c r="D12" s="113">
        <f>'T13'!B32</f>
        <v>-8.9608311919566253E-2</v>
      </c>
      <c r="E12" s="63">
        <f t="shared" si="1"/>
        <v>-0.37087840310412218</v>
      </c>
    </row>
    <row r="13" spans="1:5" x14ac:dyDescent="0.25">
      <c r="A13" s="636" t="s">
        <v>722</v>
      </c>
      <c r="B13" s="39"/>
      <c r="C13" s="39"/>
      <c r="D13" s="642" t="s">
        <v>9</v>
      </c>
      <c r="E13" s="642"/>
    </row>
    <row r="14" spans="1:5" x14ac:dyDescent="0.25">
      <c r="A14" s="5" t="s">
        <v>60</v>
      </c>
      <c r="B14" s="39"/>
      <c r="C14" s="11">
        <v>78070.812999999995</v>
      </c>
      <c r="D14" s="39"/>
      <c r="E14" s="39"/>
    </row>
  </sheetData>
  <mergeCells count="1">
    <mergeCell ref="D13:E13"/>
  </mergeCells>
  <pageMargins left="0.7" right="0.7" top="0.75" bottom="0.75" header="0.3" footer="0.3"/>
  <pageSetup paperSize="9" scale="94" orientation="portrait" r:id="rId1"/>
  <ignoredErrors>
    <ignoredError sqref="B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F1"/>
    </sheetView>
  </sheetViews>
  <sheetFormatPr defaultRowHeight="15" x14ac:dyDescent="0.25"/>
  <cols>
    <col min="1" max="1" width="39.140625" style="39" customWidth="1"/>
    <col min="2" max="16384" width="9.140625" style="39"/>
  </cols>
  <sheetData>
    <row r="1" spans="1:10" x14ac:dyDescent="0.25">
      <c r="A1" s="655" t="s">
        <v>315</v>
      </c>
      <c r="B1" s="655"/>
      <c r="C1" s="655"/>
      <c r="D1" s="655"/>
      <c r="E1" s="655"/>
      <c r="F1" s="655"/>
    </row>
    <row r="2" spans="1:10" x14ac:dyDescent="0.25">
      <c r="A2" s="292" t="s">
        <v>316</v>
      </c>
      <c r="B2" s="674" t="s">
        <v>317</v>
      </c>
      <c r="C2" s="674"/>
      <c r="D2" s="674"/>
      <c r="E2" s="674"/>
      <c r="F2" s="675"/>
      <c r="G2" s="676" t="s">
        <v>318</v>
      </c>
      <c r="H2" s="676"/>
      <c r="I2" s="676"/>
      <c r="J2" s="676"/>
    </row>
    <row r="3" spans="1:10" x14ac:dyDescent="0.25">
      <c r="A3" s="292"/>
      <c r="B3" s="292">
        <v>2019</v>
      </c>
      <c r="C3" s="292">
        <v>2020</v>
      </c>
      <c r="D3" s="292">
        <v>2021</v>
      </c>
      <c r="E3" s="292">
        <v>2022</v>
      </c>
      <c r="F3" s="293">
        <v>2023</v>
      </c>
      <c r="G3" s="292">
        <v>2020</v>
      </c>
      <c r="H3" s="292">
        <v>2021</v>
      </c>
      <c r="I3" s="292">
        <v>2022</v>
      </c>
      <c r="J3" s="292">
        <v>2023</v>
      </c>
    </row>
    <row r="4" spans="1:10" x14ac:dyDescent="0.25">
      <c r="A4" s="294" t="s">
        <v>319</v>
      </c>
      <c r="B4" s="295">
        <v>2.188702965580358</v>
      </c>
      <c r="C4" s="106">
        <v>1.7343811919762402</v>
      </c>
      <c r="D4" s="106">
        <v>1.6041589478633598</v>
      </c>
      <c r="E4" s="106">
        <v>2.2442784921359391</v>
      </c>
      <c r="F4" s="296">
        <v>2.1017914351523763</v>
      </c>
      <c r="G4" s="297">
        <v>-0.26561880802375981</v>
      </c>
      <c r="H4" s="297">
        <v>-0.39584105213664023</v>
      </c>
      <c r="I4" s="297">
        <v>0.24427849213593911</v>
      </c>
      <c r="J4" s="298">
        <v>0.10179143515237632</v>
      </c>
    </row>
    <row r="5" spans="1:10" x14ac:dyDescent="0.25">
      <c r="A5" s="294" t="s">
        <v>320</v>
      </c>
      <c r="B5" s="295">
        <v>0.93047448544896838</v>
      </c>
      <c r="C5" s="106">
        <v>-0.45112782778188887</v>
      </c>
      <c r="D5" s="106">
        <v>-0.14446504802501181</v>
      </c>
      <c r="E5" s="106">
        <v>2.659941443681646E-3</v>
      </c>
      <c r="F5" s="296">
        <v>3.1628760303689774E-2</v>
      </c>
      <c r="G5" s="297">
        <v>-0.42672881377691851</v>
      </c>
      <c r="H5" s="297">
        <v>-0.15106012510761957</v>
      </c>
      <c r="I5" s="297">
        <v>-5.7738035535109589E-2</v>
      </c>
      <c r="J5" s="298">
        <v>-4.3984663253596068E-2</v>
      </c>
    </row>
    <row r="6" spans="1:10" x14ac:dyDescent="0.25">
      <c r="A6" s="294" t="s">
        <v>321</v>
      </c>
      <c r="B6" s="295">
        <v>5.1153460381143434</v>
      </c>
      <c r="C6" s="106">
        <v>5.7690806262611574</v>
      </c>
      <c r="D6" s="106">
        <v>4.3886062586337573</v>
      </c>
      <c r="E6" s="106">
        <v>5.9983864023209605</v>
      </c>
      <c r="F6" s="296">
        <v>5.6363567655655373</v>
      </c>
      <c r="G6" s="297">
        <v>-0.27615302508894501</v>
      </c>
      <c r="H6" s="297">
        <v>-1.0427624911205839</v>
      </c>
      <c r="I6" s="297">
        <v>0.47522502298323843</v>
      </c>
      <c r="J6" s="298">
        <v>1.3576488197486469E-2</v>
      </c>
    </row>
    <row r="7" spans="1:10" x14ac:dyDescent="0.25">
      <c r="A7" s="294" t="s">
        <v>322</v>
      </c>
      <c r="B7" s="295">
        <v>2.8586017184268453</v>
      </c>
      <c r="C7" s="106">
        <v>2.8104920065483299</v>
      </c>
      <c r="D7" s="106">
        <v>3.0109743969805294</v>
      </c>
      <c r="E7" s="106">
        <v>3.4235418245000631</v>
      </c>
      <c r="F7" s="296">
        <v>3.3928786687503703</v>
      </c>
      <c r="G7" s="297">
        <v>-1.1310243239076101</v>
      </c>
      <c r="H7" s="297">
        <v>-0.3597076896651572</v>
      </c>
      <c r="I7" s="297">
        <v>-9.0935936143154095E-2</v>
      </c>
      <c r="J7" s="298">
        <v>-0.23448012477558677</v>
      </c>
    </row>
    <row r="8" spans="1:10" x14ac:dyDescent="0.25">
      <c r="A8" s="294" t="s">
        <v>323</v>
      </c>
      <c r="B8" s="295">
        <v>0.75924442108741275</v>
      </c>
      <c r="C8" s="106">
        <v>3.9415163304559258</v>
      </c>
      <c r="D8" s="106">
        <v>3.3706820866456866</v>
      </c>
      <c r="E8" s="106">
        <v>3.5144777606432172</v>
      </c>
      <c r="F8" s="296">
        <v>3.6273587935259854</v>
      </c>
      <c r="G8" s="297">
        <v>0</v>
      </c>
      <c r="H8" s="297">
        <v>0</v>
      </c>
      <c r="I8" s="297">
        <v>0</v>
      </c>
      <c r="J8" s="298">
        <v>0</v>
      </c>
    </row>
    <row r="9" spans="1:10" x14ac:dyDescent="0.25">
      <c r="A9" s="294" t="s">
        <v>324</v>
      </c>
      <c r="B9" s="295">
        <v>2.0363246911834665</v>
      </c>
      <c r="C9" s="106">
        <v>8.0715082018001567</v>
      </c>
      <c r="D9" s="106">
        <v>2.1889596252129024</v>
      </c>
      <c r="E9" s="106">
        <v>4.1991800262504242</v>
      </c>
      <c r="F9" s="296">
        <v>4.2147485269112082</v>
      </c>
      <c r="G9" s="297">
        <v>-0.66767068165283661</v>
      </c>
      <c r="H9" s="297">
        <v>-3.6779313325467911E-2</v>
      </c>
      <c r="I9" s="297">
        <v>-1.8641064186773804E-2</v>
      </c>
      <c r="J9" s="298">
        <v>-3.5924991051530242E-2</v>
      </c>
    </row>
    <row r="10" spans="1:10" x14ac:dyDescent="0.25">
      <c r="A10" s="294" t="s">
        <v>325</v>
      </c>
      <c r="B10" s="295">
        <v>8.4568484448607872</v>
      </c>
      <c r="C10" s="106">
        <v>1.9808279140434564</v>
      </c>
      <c r="D10" s="106">
        <v>3.4292665623619092</v>
      </c>
      <c r="E10" s="106">
        <v>3.4783245438070982</v>
      </c>
      <c r="F10" s="296">
        <v>3.6122936611234051</v>
      </c>
      <c r="G10" s="297">
        <v>-1.9606884164124836</v>
      </c>
      <c r="H10" s="297">
        <v>5.8584475716222606E-2</v>
      </c>
      <c r="I10" s="297">
        <v>-3.615321683611894E-2</v>
      </c>
      <c r="J10" s="298">
        <v>-1.5065132402551917E-2</v>
      </c>
    </row>
    <row r="11" spans="1:10" x14ac:dyDescent="0.25">
      <c r="A11" s="299" t="s">
        <v>326</v>
      </c>
      <c r="B11" s="300">
        <v>6.6459937070170172</v>
      </c>
      <c r="C11" s="301">
        <v>2.3807553405501949</v>
      </c>
      <c r="D11" s="301">
        <v>3.3239118335171867</v>
      </c>
      <c r="E11" s="301">
        <v>3.4707831828944506</v>
      </c>
      <c r="F11" s="302">
        <v>3.5638371155650788</v>
      </c>
      <c r="G11" s="303">
        <v>-1.5607609899057451</v>
      </c>
      <c r="H11" s="303">
        <v>-4.6770253128499917E-2</v>
      </c>
      <c r="I11" s="303">
        <v>-4.3694577748766505E-2</v>
      </c>
      <c r="J11" s="303">
        <v>-6.3521677960878264E-2</v>
      </c>
    </row>
    <row r="12" spans="1:10" x14ac:dyDescent="0.25">
      <c r="A12" s="304" t="s">
        <v>327</v>
      </c>
      <c r="B12" s="305">
        <v>4.6033845001345108</v>
      </c>
      <c r="C12" s="305">
        <v>2.6055990346311404</v>
      </c>
      <c r="D12" s="305">
        <v>3.2926810559852413</v>
      </c>
      <c r="E12" s="305">
        <v>3.4668764751777843</v>
      </c>
      <c r="F12" s="296">
        <v>3.5464059107698915</v>
      </c>
      <c r="G12" s="297">
        <v>-1.3359172958247854</v>
      </c>
      <c r="H12" s="297">
        <v>-7.8001030660445281E-2</v>
      </c>
      <c r="I12" s="297">
        <v>-4.7601285465432852E-2</v>
      </c>
      <c r="J12" s="298">
        <v>-8.0952882756065492E-2</v>
      </c>
    </row>
    <row r="13" spans="1:10" x14ac:dyDescent="0.25">
      <c r="A13" s="306" t="s">
        <v>328</v>
      </c>
      <c r="B13" s="307">
        <v>6.8729720141671891</v>
      </c>
      <c r="C13" s="307">
        <v>4.3851712462023187</v>
      </c>
      <c r="D13" s="307">
        <v>4.9496598416327799</v>
      </c>
      <c r="E13" s="307">
        <v>5.788961330395054</v>
      </c>
      <c r="F13" s="302">
        <v>5.7227354016105636</v>
      </c>
      <c r="G13" s="303">
        <v>-1.6351754108627148</v>
      </c>
      <c r="H13" s="303">
        <v>-0.48843588674583316</v>
      </c>
      <c r="I13" s="303">
        <v>0.20419401453897024</v>
      </c>
      <c r="J13" s="303">
        <v>2.2829432214095391E-2</v>
      </c>
    </row>
    <row r="14" spans="1:10" x14ac:dyDescent="0.25">
      <c r="A14" s="308"/>
      <c r="B14" s="308"/>
      <c r="C14" s="308"/>
      <c r="D14" s="308"/>
      <c r="E14" s="308"/>
      <c r="F14" s="308"/>
      <c r="G14" s="308"/>
      <c r="H14" s="308"/>
      <c r="I14" s="308"/>
      <c r="J14" s="309" t="s">
        <v>125</v>
      </c>
    </row>
  </sheetData>
  <mergeCells count="3">
    <mergeCell ref="A1:F1"/>
    <mergeCell ref="B2:F2"/>
    <mergeCell ref="G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sqref="A1:E1"/>
    </sheetView>
  </sheetViews>
  <sheetFormatPr defaultRowHeight="15" x14ac:dyDescent="0.25"/>
  <cols>
    <col min="1" max="1" width="46.140625" style="240" bestFit="1" customWidth="1"/>
    <col min="2" max="5" width="9.42578125" style="273" customWidth="1"/>
    <col min="6" max="16384" width="9.140625" style="240"/>
  </cols>
  <sheetData>
    <row r="1" spans="1:5" x14ac:dyDescent="0.25">
      <c r="A1" s="677" t="s">
        <v>253</v>
      </c>
      <c r="B1" s="677"/>
      <c r="C1" s="677"/>
      <c r="D1" s="677"/>
      <c r="E1" s="677"/>
    </row>
    <row r="2" spans="1:5" ht="15.75" thickBot="1" x14ac:dyDescent="0.3">
      <c r="A2" s="241" t="s">
        <v>254</v>
      </c>
      <c r="B2" s="242">
        <v>2014</v>
      </c>
      <c r="C2" s="243">
        <v>2015</v>
      </c>
      <c r="D2" s="243">
        <v>2015</v>
      </c>
      <c r="E2" s="243">
        <v>2015</v>
      </c>
    </row>
    <row r="3" spans="1:5" x14ac:dyDescent="0.25">
      <c r="A3" s="244" t="s">
        <v>255</v>
      </c>
      <c r="B3" s="245">
        <v>0.04</v>
      </c>
      <c r="C3" s="246">
        <v>0.04</v>
      </c>
      <c r="D3" s="247">
        <v>0.03</v>
      </c>
      <c r="E3" s="248">
        <v>0.05</v>
      </c>
    </row>
    <row r="4" spans="1:5" x14ac:dyDescent="0.25">
      <c r="A4" s="249" t="s">
        <v>256</v>
      </c>
      <c r="B4" s="250"/>
      <c r="C4" s="251"/>
      <c r="D4" s="251"/>
      <c r="E4" s="252"/>
    </row>
    <row r="5" spans="1:5" x14ac:dyDescent="0.25">
      <c r="A5" s="253" t="s">
        <v>257</v>
      </c>
      <c r="B5" s="254">
        <v>-41347.589041105428</v>
      </c>
      <c r="C5" s="255">
        <v>-46378.002157440955</v>
      </c>
      <c r="D5" s="256">
        <v>-51110.715771331859</v>
      </c>
      <c r="E5" s="257">
        <v>-46891.104901583989</v>
      </c>
    </row>
    <row r="6" spans="1:5" x14ac:dyDescent="0.25">
      <c r="A6" s="258" t="s">
        <v>258</v>
      </c>
      <c r="B6" s="259">
        <v>1.05588599253857</v>
      </c>
      <c r="C6" s="260">
        <v>1.06320396144078</v>
      </c>
      <c r="D6" s="261">
        <v>1.88134271701119</v>
      </c>
      <c r="E6" s="262">
        <v>0.62099480312337096</v>
      </c>
    </row>
    <row r="7" spans="1:5" x14ac:dyDescent="0.25">
      <c r="A7" s="263" t="s">
        <v>259</v>
      </c>
      <c r="B7" s="264">
        <v>0.49382525677961397</v>
      </c>
      <c r="C7" s="260">
        <v>0.47879508499546403</v>
      </c>
      <c r="D7" s="261">
        <v>0.47879508499546403</v>
      </c>
      <c r="E7" s="262">
        <v>0.47879508499546403</v>
      </c>
    </row>
    <row r="8" spans="1:5" x14ac:dyDescent="0.25">
      <c r="A8" s="258" t="s">
        <v>260</v>
      </c>
      <c r="B8" s="259">
        <v>1.5497112493181808</v>
      </c>
      <c r="C8" s="260">
        <v>1.5419990464362439</v>
      </c>
      <c r="D8" s="261">
        <v>2.3601378020066499</v>
      </c>
      <c r="E8" s="262">
        <v>1.0997898881188353</v>
      </c>
    </row>
    <row r="9" spans="1:5" x14ac:dyDescent="0.25">
      <c r="A9" s="253" t="s">
        <v>261</v>
      </c>
      <c r="B9" s="254">
        <v>60570.361531935327</v>
      </c>
      <c r="C9" s="255">
        <v>62494.389138663646</v>
      </c>
      <c r="D9" s="256">
        <v>74880.968347983842</v>
      </c>
      <c r="E9" s="257">
        <v>56890.851642302005</v>
      </c>
    </row>
    <row r="10" spans="1:5" x14ac:dyDescent="0.25">
      <c r="A10" s="265" t="s">
        <v>262</v>
      </c>
      <c r="B10" s="266">
        <v>2.5985223403789601</v>
      </c>
      <c r="C10" s="267">
        <v>2.6759778979085098</v>
      </c>
      <c r="D10" s="268">
        <v>3.89</v>
      </c>
      <c r="E10" s="269">
        <v>1.98877117158227</v>
      </c>
    </row>
    <row r="11" spans="1:5" x14ac:dyDescent="0.25">
      <c r="A11" s="270" t="s">
        <v>263</v>
      </c>
      <c r="B11" s="271"/>
      <c r="C11" s="271"/>
      <c r="D11" s="271"/>
      <c r="E11" s="272" t="s">
        <v>264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sqref="A1:D1"/>
    </sheetView>
  </sheetViews>
  <sheetFormatPr defaultRowHeight="15" x14ac:dyDescent="0.25"/>
  <cols>
    <col min="1" max="1" width="15.28515625" customWidth="1"/>
    <col min="2" max="2" width="57.42578125" customWidth="1"/>
    <col min="3" max="3" width="66.85546875" customWidth="1"/>
    <col min="4" max="4" width="28.42578125" customWidth="1"/>
  </cols>
  <sheetData>
    <row r="1" spans="1:4" ht="16.5" customHeight="1" x14ac:dyDescent="0.25">
      <c r="A1" s="681" t="s">
        <v>642</v>
      </c>
      <c r="B1" s="681"/>
      <c r="C1" s="681"/>
      <c r="D1" s="681"/>
    </row>
    <row r="2" spans="1:4" x14ac:dyDescent="0.25">
      <c r="A2" s="608" t="s">
        <v>643</v>
      </c>
      <c r="B2" s="608" t="s">
        <v>644</v>
      </c>
      <c r="C2" s="608" t="s">
        <v>645</v>
      </c>
      <c r="D2" s="608" t="s">
        <v>646</v>
      </c>
    </row>
    <row r="3" spans="1:4" ht="15" customHeight="1" x14ac:dyDescent="0.25">
      <c r="A3" s="682">
        <v>41260</v>
      </c>
      <c r="B3" s="4" t="s">
        <v>666</v>
      </c>
      <c r="C3" s="610" t="s">
        <v>647</v>
      </c>
      <c r="D3" s="609" t="s">
        <v>649</v>
      </c>
    </row>
    <row r="4" spans="1:4" ht="15.75" thickBot="1" x14ac:dyDescent="0.3">
      <c r="A4" s="683"/>
      <c r="B4" s="619" t="s">
        <v>667</v>
      </c>
      <c r="C4" s="611" t="s">
        <v>648</v>
      </c>
      <c r="D4" s="612" t="s">
        <v>649</v>
      </c>
    </row>
    <row r="5" spans="1:4" x14ac:dyDescent="0.25">
      <c r="A5" s="678">
        <v>41394</v>
      </c>
      <c r="B5" s="610" t="s">
        <v>650</v>
      </c>
      <c r="C5" s="610" t="s">
        <v>652</v>
      </c>
      <c r="D5" s="609" t="s">
        <v>649</v>
      </c>
    </row>
    <row r="6" spans="1:4" x14ac:dyDescent="0.25">
      <c r="A6" s="682"/>
      <c r="B6" s="610" t="s">
        <v>651</v>
      </c>
      <c r="C6" s="610" t="s">
        <v>653</v>
      </c>
      <c r="D6" s="609" t="s">
        <v>655</v>
      </c>
    </row>
    <row r="7" spans="1:4" ht="15.75" thickBot="1" x14ac:dyDescent="0.3">
      <c r="A7" s="683"/>
      <c r="B7" s="613"/>
      <c r="C7" s="611" t="s">
        <v>654</v>
      </c>
      <c r="D7" s="612" t="s">
        <v>655</v>
      </c>
    </row>
    <row r="8" spans="1:4" x14ac:dyDescent="0.25">
      <c r="A8" s="678">
        <v>41757</v>
      </c>
      <c r="B8" s="610" t="s">
        <v>650</v>
      </c>
      <c r="C8" s="610" t="s">
        <v>656</v>
      </c>
      <c r="D8" s="609" t="s">
        <v>658</v>
      </c>
    </row>
    <row r="9" spans="1:4" ht="15.75" thickBot="1" x14ac:dyDescent="0.3">
      <c r="A9" s="683"/>
      <c r="B9" s="611" t="s">
        <v>651</v>
      </c>
      <c r="C9" s="611" t="s">
        <v>657</v>
      </c>
      <c r="D9" s="612" t="s">
        <v>659</v>
      </c>
    </row>
    <row r="10" spans="1:4" x14ac:dyDescent="0.25">
      <c r="A10" s="678">
        <v>42124</v>
      </c>
      <c r="B10" s="610" t="s">
        <v>650</v>
      </c>
      <c r="C10" s="610" t="s">
        <v>660</v>
      </c>
      <c r="D10" s="609" t="s">
        <v>655</v>
      </c>
    </row>
    <row r="11" spans="1:4" x14ac:dyDescent="0.25">
      <c r="A11" s="679"/>
      <c r="B11" s="610" t="s">
        <v>651</v>
      </c>
      <c r="C11" s="610" t="s">
        <v>661</v>
      </c>
      <c r="D11" s="609" t="s">
        <v>649</v>
      </c>
    </row>
    <row r="12" spans="1:4" x14ac:dyDescent="0.25">
      <c r="A12" s="679"/>
      <c r="B12" s="607"/>
      <c r="C12" s="610" t="s">
        <v>662</v>
      </c>
      <c r="D12" s="609" t="s">
        <v>649</v>
      </c>
    </row>
    <row r="13" spans="1:4" ht="15.75" thickBot="1" x14ac:dyDescent="0.3">
      <c r="A13" s="679"/>
      <c r="B13" s="607"/>
      <c r="C13" s="610" t="s">
        <v>663</v>
      </c>
      <c r="D13" s="609" t="s">
        <v>658</v>
      </c>
    </row>
    <row r="14" spans="1:4" x14ac:dyDescent="0.25">
      <c r="A14" s="678">
        <v>42489</v>
      </c>
      <c r="B14" s="614" t="s">
        <v>650</v>
      </c>
      <c r="C14" s="614" t="s">
        <v>660</v>
      </c>
      <c r="D14" s="614" t="s">
        <v>655</v>
      </c>
    </row>
    <row r="15" spans="1:4" x14ac:dyDescent="0.25">
      <c r="A15" s="679"/>
      <c r="B15" s="615" t="s">
        <v>651</v>
      </c>
      <c r="C15" s="615" t="s">
        <v>664</v>
      </c>
      <c r="D15" s="615" t="s">
        <v>649</v>
      </c>
    </row>
    <row r="16" spans="1:4" x14ac:dyDescent="0.25">
      <c r="A16" s="679"/>
      <c r="B16" s="616"/>
      <c r="C16" s="615" t="s">
        <v>665</v>
      </c>
      <c r="D16" s="615" t="s">
        <v>649</v>
      </c>
    </row>
    <row r="17" spans="1:4" ht="15.75" thickBot="1" x14ac:dyDescent="0.3">
      <c r="A17" s="680"/>
      <c r="B17" s="617"/>
      <c r="C17" s="617"/>
      <c r="D17" s="618" t="s">
        <v>658</v>
      </c>
    </row>
  </sheetData>
  <mergeCells count="6">
    <mergeCell ref="A10:A13"/>
    <mergeCell ref="A14:A17"/>
    <mergeCell ref="A1:D1"/>
    <mergeCell ref="A3:A4"/>
    <mergeCell ref="A5:A7"/>
    <mergeCell ref="A8:A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E34"/>
  <sheetViews>
    <sheetView showGridLines="0" topLeftCell="A21" zoomScaleNormal="100" zoomScaleSheetLayoutView="100" workbookViewId="0">
      <selection activeCell="A21" sqref="A21"/>
    </sheetView>
  </sheetViews>
  <sheetFormatPr defaultRowHeight="15" x14ac:dyDescent="0.25"/>
  <cols>
    <col min="1" max="1" width="55.85546875" style="39" bestFit="1" customWidth="1"/>
    <col min="2" max="3" width="9.140625" style="39"/>
    <col min="4" max="4" width="11.140625" style="39" customWidth="1"/>
    <col min="5" max="16384" width="9.140625" style="39"/>
  </cols>
  <sheetData>
    <row r="1" hidden="1" x14ac:dyDescent="0.25"/>
    <row r="2" ht="15" hidden="1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x14ac:dyDescent="0.25">
      <c r="A21" s="21" t="s">
        <v>278</v>
      </c>
      <c r="B21" s="40"/>
      <c r="C21" s="40"/>
      <c r="D21" s="9"/>
      <c r="E21" s="9"/>
    </row>
    <row r="22" spans="1:5" ht="23.25" customHeight="1" x14ac:dyDescent="0.25">
      <c r="A22" s="29"/>
      <c r="B22" s="684" t="s">
        <v>10</v>
      </c>
      <c r="C22" s="684"/>
      <c r="D22" s="685" t="s">
        <v>135</v>
      </c>
      <c r="E22" s="685"/>
    </row>
    <row r="23" spans="1:5" x14ac:dyDescent="0.25">
      <c r="A23" s="2"/>
      <c r="B23" s="108" t="s">
        <v>0</v>
      </c>
      <c r="C23" s="108" t="s">
        <v>59</v>
      </c>
      <c r="D23" s="108" t="s">
        <v>0</v>
      </c>
      <c r="E23" s="108" t="s">
        <v>59</v>
      </c>
    </row>
    <row r="24" spans="1:5" ht="15.75" thickBot="1" x14ac:dyDescent="0.3">
      <c r="A24" s="3" t="s">
        <v>1</v>
      </c>
      <c r="B24" s="20">
        <v>-2.6946832785831352</v>
      </c>
      <c r="C24" s="10">
        <v>-2036.115</v>
      </c>
      <c r="D24" s="112">
        <v>0.17265095102674977</v>
      </c>
      <c r="E24" s="10">
        <v>120.5469999999998</v>
      </c>
    </row>
    <row r="25" spans="1:5" ht="15.75" thickBot="1" x14ac:dyDescent="0.3">
      <c r="A25" s="4" t="s">
        <v>2</v>
      </c>
      <c r="B25" s="41">
        <v>-0.24719223956701508</v>
      </c>
      <c r="C25" s="11">
        <v>-186.7795858853714</v>
      </c>
      <c r="D25" s="31">
        <v>-0.24130335854564119</v>
      </c>
      <c r="E25" s="149">
        <v>-182.35027109180226</v>
      </c>
    </row>
    <row r="26" spans="1:5" x14ac:dyDescent="0.25">
      <c r="A26" s="4" t="s">
        <v>3</v>
      </c>
      <c r="B26" s="41">
        <v>9.5426313018047507E-2</v>
      </c>
      <c r="C26" s="11">
        <v>72.104558214687188</v>
      </c>
      <c r="D26" s="31">
        <v>-2.1172440383657162E-2</v>
      </c>
      <c r="E26" s="11">
        <v>-15.595054237900911</v>
      </c>
    </row>
    <row r="27" spans="1:5" x14ac:dyDescent="0.25">
      <c r="A27" s="4" t="s">
        <v>4</v>
      </c>
      <c r="B27" s="41">
        <v>-1.9070345220384255</v>
      </c>
      <c r="C27" s="11">
        <v>-1440.9639999999999</v>
      </c>
      <c r="D27" s="31">
        <v>7.7102731404006253E-3</v>
      </c>
      <c r="E27" s="11">
        <v>-0.79099999999993997</v>
      </c>
    </row>
    <row r="28" spans="1:5" x14ac:dyDescent="0.25">
      <c r="A28" s="3" t="s">
        <v>5</v>
      </c>
      <c r="B28" s="20">
        <f>B24-B25-B26-B27</f>
        <v>-0.63588282999574219</v>
      </c>
      <c r="C28" s="20">
        <f>C24-C25-C26-C27</f>
        <v>-480.47597232931571</v>
      </c>
      <c r="D28" s="112">
        <v>0.42741647681564765</v>
      </c>
      <c r="E28" s="10">
        <v>319.28332532970308</v>
      </c>
    </row>
    <row r="29" spans="1:5" x14ac:dyDescent="0.25">
      <c r="A29" s="5" t="s">
        <v>6</v>
      </c>
      <c r="B29" s="41">
        <f>C29/$C$34*100</f>
        <v>0.78558900700799117</v>
      </c>
      <c r="C29" s="11">
        <f>'T19'!F84/1000</f>
        <v>593.59464383700004</v>
      </c>
      <c r="D29" s="31">
        <v>0.11842650172285862</v>
      </c>
      <c r="E29" s="11">
        <v>91.789166081793894</v>
      </c>
    </row>
    <row r="30" spans="1:5" x14ac:dyDescent="0.25">
      <c r="A30" s="5" t="s">
        <v>7</v>
      </c>
      <c r="B30" s="41">
        <f>C30/$C$34*100</f>
        <v>0.1352466674467043</v>
      </c>
      <c r="C30" s="11">
        <v>102.193</v>
      </c>
      <c r="D30" s="31">
        <v>-6.2139483033449294E-4</v>
      </c>
      <c r="E30" s="11">
        <v>0</v>
      </c>
    </row>
    <row r="31" spans="1:5" x14ac:dyDescent="0.25">
      <c r="A31" s="5" t="s">
        <v>64</v>
      </c>
      <c r="B31" s="41">
        <f>C31/$C$34*100</f>
        <v>0.37456115637851956</v>
      </c>
      <c r="C31" s="11">
        <f>'T18'!D31/1000</f>
        <v>283.02012150409399</v>
      </c>
      <c r="D31" s="31">
        <v>-1.7209262766378353E-3</v>
      </c>
      <c r="E31" s="11">
        <v>0</v>
      </c>
    </row>
    <row r="32" spans="1:5" ht="15.75" thickBot="1" x14ac:dyDescent="0.3">
      <c r="A32" s="6" t="s">
        <v>8</v>
      </c>
      <c r="B32" s="63">
        <f>B28+B29+B30-B31</f>
        <v>-8.9608311919566253E-2</v>
      </c>
      <c r="C32" s="116">
        <f>C28+C29+C30-C31</f>
        <v>-67.708449996409684</v>
      </c>
      <c r="D32" s="113">
        <v>0.54694250998480975</v>
      </c>
      <c r="E32" s="116">
        <v>411.07249141149697</v>
      </c>
    </row>
    <row r="33" spans="1:5" x14ac:dyDescent="0.25">
      <c r="A33" s="7"/>
      <c r="C33" s="109"/>
      <c r="D33" s="109"/>
      <c r="E33" s="109" t="s">
        <v>9</v>
      </c>
    </row>
    <row r="34" spans="1:5" x14ac:dyDescent="0.25">
      <c r="A34" s="5" t="s">
        <v>60</v>
      </c>
      <c r="C34" s="11">
        <v>75560.456999999995</v>
      </c>
      <c r="D34" s="25"/>
      <c r="E34" s="18"/>
    </row>
  </sheetData>
  <mergeCells count="2">
    <mergeCell ref="B22:C22"/>
    <mergeCell ref="D22:E22"/>
  </mergeCells>
  <pageMargins left="0.7" right="0.7" top="0.75" bottom="0.75" header="0.3" footer="0.3"/>
  <pageSetup paperSize="9" scale="2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workbookViewId="0"/>
  </sheetViews>
  <sheetFormatPr defaultRowHeight="15" x14ac:dyDescent="0.25"/>
  <cols>
    <col min="1" max="1" width="33.7109375" customWidth="1"/>
    <col min="2" max="2" width="8.85546875" customWidth="1"/>
    <col min="6" max="6" width="9.28515625" customWidth="1"/>
    <col min="7" max="7" width="22" style="39" customWidth="1"/>
  </cols>
  <sheetData>
    <row r="1" spans="1:7" x14ac:dyDescent="0.25">
      <c r="A1" s="21" t="s">
        <v>279</v>
      </c>
    </row>
    <row r="2" spans="1:7" x14ac:dyDescent="0.25">
      <c r="A2" s="47"/>
      <c r="B2" s="97">
        <v>2011</v>
      </c>
      <c r="C2" s="97">
        <v>2012</v>
      </c>
      <c r="D2" s="97">
        <v>2013</v>
      </c>
      <c r="E2" s="97">
        <v>2014</v>
      </c>
      <c r="F2" s="97">
        <v>2015</v>
      </c>
      <c r="G2" s="96" t="s">
        <v>132</v>
      </c>
    </row>
    <row r="3" spans="1:7" ht="13.5" customHeight="1" x14ac:dyDescent="0.25">
      <c r="A3" s="98" t="s">
        <v>126</v>
      </c>
      <c r="B3" s="48">
        <v>-2.8</v>
      </c>
      <c r="C3" s="48" t="s">
        <v>63</v>
      </c>
      <c r="D3" s="48" t="s">
        <v>63</v>
      </c>
      <c r="E3" s="48" t="s">
        <v>63</v>
      </c>
      <c r="F3" s="48" t="s">
        <v>63</v>
      </c>
      <c r="G3" s="48" t="s">
        <v>63</v>
      </c>
    </row>
    <row r="4" spans="1:7" ht="37.5" customHeight="1" x14ac:dyDescent="0.25">
      <c r="A4" s="99" t="s">
        <v>127</v>
      </c>
      <c r="B4" s="48">
        <v>-2.672621002108285</v>
      </c>
      <c r="C4" s="48">
        <v>-2.3483141944471417</v>
      </c>
      <c r="D4" s="48" t="s">
        <v>63</v>
      </c>
      <c r="E4" s="48" t="s">
        <v>63</v>
      </c>
      <c r="F4" s="48" t="s">
        <v>63</v>
      </c>
      <c r="G4" s="100" t="s">
        <v>130</v>
      </c>
    </row>
    <row r="5" spans="1:7" ht="35.25" customHeight="1" x14ac:dyDescent="0.25">
      <c r="A5" s="99" t="s">
        <v>128</v>
      </c>
      <c r="B5" s="48" t="s">
        <v>63</v>
      </c>
      <c r="C5" s="48">
        <v>-2.6383149280607086</v>
      </c>
      <c r="D5" s="48">
        <v>-0.26407241302737172</v>
      </c>
      <c r="E5" s="48" t="s">
        <v>63</v>
      </c>
      <c r="F5" s="48" t="s">
        <v>63</v>
      </c>
      <c r="G5" s="100" t="s">
        <v>131</v>
      </c>
    </row>
    <row r="6" spans="1:7" ht="33" customHeight="1" x14ac:dyDescent="0.25">
      <c r="A6" s="99" t="s">
        <v>129</v>
      </c>
      <c r="B6" s="48" t="s">
        <v>63</v>
      </c>
      <c r="C6" s="48" t="s">
        <v>63</v>
      </c>
      <c r="D6" s="48">
        <v>0.61952719450340066</v>
      </c>
      <c r="E6" s="48">
        <v>-0.63654949846081865</v>
      </c>
      <c r="F6" s="48" t="s">
        <v>63</v>
      </c>
      <c r="G6" s="100" t="s">
        <v>199</v>
      </c>
    </row>
    <row r="7" spans="1:7" s="39" customFormat="1" ht="36" customHeight="1" x14ac:dyDescent="0.25">
      <c r="A7" s="99" t="s">
        <v>198</v>
      </c>
      <c r="B7" s="48">
        <v>-2.7881916696750735</v>
      </c>
      <c r="C7" s="48">
        <v>-2.5905414087943903</v>
      </c>
      <c r="D7" s="48">
        <v>0.2466710985671724</v>
      </c>
      <c r="E7" s="48">
        <v>-8.9606988476008953E-2</v>
      </c>
      <c r="F7" s="133">
        <v>-0.38950628345062399</v>
      </c>
      <c r="G7" s="100" t="s">
        <v>201</v>
      </c>
    </row>
    <row r="8" spans="1:7" x14ac:dyDescent="0.25">
      <c r="A8" s="101" t="s">
        <v>133</v>
      </c>
      <c r="B8" s="104">
        <v>0.9497001397184297</v>
      </c>
      <c r="C8" s="104">
        <v>0.17604893236319707</v>
      </c>
      <c r="D8" s="104">
        <v>-0.1120660116867338</v>
      </c>
      <c r="E8" s="104"/>
      <c r="G8" s="102" t="s">
        <v>125</v>
      </c>
    </row>
    <row r="9" spans="1:7" s="39" customFormat="1" x14ac:dyDescent="0.25">
      <c r="A9" s="95" t="s">
        <v>200</v>
      </c>
      <c r="B9" s="106">
        <v>1.1024409727545625</v>
      </c>
      <c r="C9" s="106">
        <v>0.12797295829029742</v>
      </c>
      <c r="D9" s="106">
        <v>0.17391426249927197</v>
      </c>
      <c r="E9" s="106"/>
      <c r="F9" s="107"/>
      <c r="G9" s="107"/>
    </row>
    <row r="10" spans="1:7" s="39" customFormat="1" x14ac:dyDescent="0.25">
      <c r="A10" s="95" t="s">
        <v>134</v>
      </c>
      <c r="B10" s="134">
        <v>-3.7170165469344582E-2</v>
      </c>
      <c r="C10" s="134">
        <v>3.0245480658146916E-4</v>
      </c>
      <c r="D10" s="134">
        <v>8.6875821750222459E-2</v>
      </c>
      <c r="E10" s="134"/>
    </row>
    <row r="11" spans="1:7" s="39" customFormat="1" x14ac:dyDescent="0.25">
      <c r="A11" s="95"/>
      <c r="B11" s="106"/>
      <c r="C11" s="106"/>
      <c r="D11" s="106"/>
      <c r="E11" s="48"/>
      <c r="F11" s="107"/>
      <c r="G11" s="107"/>
    </row>
  </sheetData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H13"/>
  <sheetViews>
    <sheetView showGridLines="0" workbookViewId="0"/>
  </sheetViews>
  <sheetFormatPr defaultRowHeight="15" x14ac:dyDescent="0.25"/>
  <cols>
    <col min="1" max="1" width="51.5703125" customWidth="1"/>
    <col min="7" max="7" width="19.5703125" bestFit="1" customWidth="1"/>
  </cols>
  <sheetData>
    <row r="1" spans="1:8" x14ac:dyDescent="0.25">
      <c r="A1" s="32" t="s">
        <v>277</v>
      </c>
      <c r="B1" s="72"/>
      <c r="C1" s="73"/>
      <c r="D1" s="39"/>
      <c r="E1" s="39"/>
      <c r="F1" s="39"/>
      <c r="G1" s="39"/>
    </row>
    <row r="2" spans="1:8" x14ac:dyDescent="0.25">
      <c r="A2" s="2"/>
      <c r="B2" s="68" t="s">
        <v>59</v>
      </c>
      <c r="C2" s="68" t="s">
        <v>0</v>
      </c>
      <c r="D2" s="39"/>
      <c r="E2" s="39"/>
      <c r="F2" s="39"/>
      <c r="G2" s="39"/>
    </row>
    <row r="3" spans="1:8" x14ac:dyDescent="0.25">
      <c r="A3" s="34" t="s">
        <v>95</v>
      </c>
      <c r="B3" s="10">
        <v>-2156.8700000000003</v>
      </c>
      <c r="C3" s="117">
        <f>B3/E3*100</f>
        <v>-2.8676100081233913</v>
      </c>
      <c r="D3" s="9"/>
      <c r="E3" s="11">
        <v>75214.899999999994</v>
      </c>
      <c r="F3" s="39"/>
    </row>
    <row r="4" spans="1:8" s="39" customFormat="1" x14ac:dyDescent="0.25">
      <c r="A4" s="74" t="s">
        <v>100</v>
      </c>
      <c r="B4" s="132">
        <v>-25.811</v>
      </c>
      <c r="C4" s="118">
        <f>B4/$E$11*100</f>
        <v>-3.4159401656345192E-2</v>
      </c>
      <c r="D4" s="9"/>
      <c r="E4" s="11"/>
      <c r="G4" s="88"/>
    </row>
    <row r="5" spans="1:8" s="39" customFormat="1" x14ac:dyDescent="0.25">
      <c r="A5" s="75" t="s">
        <v>142</v>
      </c>
      <c r="B5" s="85">
        <v>-25.811</v>
      </c>
      <c r="C5" s="88">
        <f>B5/$E$11*100</f>
        <v>-3.4159401656345192E-2</v>
      </c>
      <c r="D5" s="9"/>
      <c r="E5" s="11"/>
      <c r="G5" s="89"/>
    </row>
    <row r="6" spans="1:8" x14ac:dyDescent="0.25">
      <c r="A6" s="74" t="s">
        <v>99</v>
      </c>
      <c r="B6" s="132">
        <f>SUM(B7:B10)</f>
        <v>146.56800000000004</v>
      </c>
      <c r="C6" s="118">
        <f>B6/$E$11*100</f>
        <v>0.19397447529995751</v>
      </c>
      <c r="D6" s="39"/>
      <c r="E6" s="39"/>
      <c r="F6" s="39"/>
      <c r="G6" s="39"/>
    </row>
    <row r="7" spans="1:8" x14ac:dyDescent="0.25">
      <c r="A7" s="75" t="s">
        <v>101</v>
      </c>
      <c r="B7" s="69">
        <v>239.30900000000003</v>
      </c>
      <c r="C7" s="88">
        <f>B7/$E$11*100</f>
        <v>0.3167119542434742</v>
      </c>
      <c r="D7" s="39"/>
      <c r="E7" s="39"/>
      <c r="F7" s="39"/>
      <c r="G7" s="39"/>
    </row>
    <row r="8" spans="1:8" s="39" customFormat="1" x14ac:dyDescent="0.25">
      <c r="A8" s="75" t="s">
        <v>141</v>
      </c>
      <c r="B8" s="69">
        <v>8.9309999999999992</v>
      </c>
      <c r="C8" s="88">
        <f>B8/$E$11*100</f>
        <v>1.1819674409856994E-2</v>
      </c>
    </row>
    <row r="9" spans="1:8" x14ac:dyDescent="0.25">
      <c r="A9" s="75" t="s">
        <v>67</v>
      </c>
      <c r="B9" s="69">
        <v>-97.742999999999995</v>
      </c>
      <c r="C9" s="88">
        <f t="shared" ref="C9:C10" si="0">B9/$E$11*100</f>
        <v>-0.12935734361691326</v>
      </c>
      <c r="D9" s="39"/>
      <c r="E9" s="39"/>
      <c r="F9" s="39"/>
      <c r="G9" s="39"/>
    </row>
    <row r="10" spans="1:8" s="39" customFormat="1" x14ac:dyDescent="0.25">
      <c r="A10" s="75" t="s">
        <v>140</v>
      </c>
      <c r="B10" s="69">
        <v>-3.9289999999999998</v>
      </c>
      <c r="C10" s="88">
        <f t="shared" si="0"/>
        <v>-5.1998097364604331E-3</v>
      </c>
    </row>
    <row r="11" spans="1:8" x14ac:dyDescent="0.25">
      <c r="A11" s="74" t="s">
        <v>109</v>
      </c>
      <c r="B11" s="147" t="s">
        <v>63</v>
      </c>
      <c r="C11" s="118">
        <f>B3/E11*100-C3</f>
        <v>1.3114302783758358E-2</v>
      </c>
      <c r="D11" s="9"/>
      <c r="E11" s="11">
        <v>75560.457000000009</v>
      </c>
      <c r="F11" s="67"/>
      <c r="G11" s="55"/>
    </row>
    <row r="12" spans="1:8" ht="15.75" thickBot="1" x14ac:dyDescent="0.3">
      <c r="A12" s="35" t="s">
        <v>139</v>
      </c>
      <c r="B12" s="136">
        <f>B3+B4+B6</f>
        <v>-2036.1130000000005</v>
      </c>
      <c r="C12" s="119">
        <f>C3+C4+C6+C11</f>
        <v>-2.6946806316960208</v>
      </c>
      <c r="D12" s="39"/>
      <c r="E12" s="30"/>
      <c r="F12" s="39"/>
      <c r="G12" s="8"/>
      <c r="H12" s="8"/>
    </row>
    <row r="13" spans="1:8" x14ac:dyDescent="0.25">
      <c r="A13" s="73"/>
      <c r="B13" s="36"/>
      <c r="C13" s="36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/>
  </sheetViews>
  <sheetFormatPr defaultRowHeight="15" x14ac:dyDescent="0.25"/>
  <cols>
    <col min="1" max="1" width="63.140625" bestFit="1" customWidth="1"/>
    <col min="4" max="4" width="11.140625" customWidth="1"/>
  </cols>
  <sheetData>
    <row r="1" spans="1:5" x14ac:dyDescent="0.25">
      <c r="A1" s="21" t="s">
        <v>276</v>
      </c>
      <c r="B1" s="40"/>
      <c r="C1" s="40"/>
      <c r="D1" s="9"/>
      <c r="E1" s="9"/>
    </row>
    <row r="2" spans="1:5" x14ac:dyDescent="0.25">
      <c r="A2" s="2"/>
      <c r="B2" s="150">
        <v>2014</v>
      </c>
      <c r="C2" s="150">
        <v>2014</v>
      </c>
      <c r="D2" s="94" t="s">
        <v>137</v>
      </c>
      <c r="E2" s="17" t="s">
        <v>69</v>
      </c>
    </row>
    <row r="3" spans="1:5" x14ac:dyDescent="0.25">
      <c r="A3" s="2"/>
      <c r="B3" s="150" t="s">
        <v>0</v>
      </c>
      <c r="C3" s="150" t="s">
        <v>59</v>
      </c>
      <c r="D3" s="94" t="s">
        <v>115</v>
      </c>
      <c r="E3" s="17"/>
    </row>
    <row r="4" spans="1:5" x14ac:dyDescent="0.25">
      <c r="A4" s="56" t="s">
        <v>1</v>
      </c>
      <c r="B4" s="24">
        <f>'T13'!B24</f>
        <v>-2.6946832785831352</v>
      </c>
      <c r="C4" s="77">
        <f>'T13'!C24</f>
        <v>-2036.115</v>
      </c>
      <c r="D4" s="24">
        <f>B4</f>
        <v>-2.6946832785831352</v>
      </c>
      <c r="E4" s="24">
        <f t="shared" ref="E4:E10" si="0">B4-D4</f>
        <v>0</v>
      </c>
    </row>
    <row r="5" spans="1:5" x14ac:dyDescent="0.25">
      <c r="A5" s="57" t="s">
        <v>79</v>
      </c>
      <c r="B5" s="58">
        <f>'T13'!B25</f>
        <v>-0.24719223956701508</v>
      </c>
      <c r="C5" s="160">
        <f>'T13'!C25</f>
        <v>-186.7795858853714</v>
      </c>
      <c r="D5" s="48">
        <f>B5</f>
        <v>-0.24719223956701508</v>
      </c>
      <c r="E5" s="48">
        <f t="shared" si="0"/>
        <v>0</v>
      </c>
    </row>
    <row r="6" spans="1:5" x14ac:dyDescent="0.25">
      <c r="A6" s="57" t="s">
        <v>3</v>
      </c>
      <c r="B6" s="58">
        <f>'T13'!B26</f>
        <v>9.5426313018047507E-2</v>
      </c>
      <c r="C6" s="160">
        <f>'T13'!C26</f>
        <v>72.104558214687188</v>
      </c>
      <c r="D6" s="48">
        <f>B6</f>
        <v>9.5426313018047507E-2</v>
      </c>
      <c r="E6" s="48">
        <f t="shared" si="0"/>
        <v>0</v>
      </c>
    </row>
    <row r="7" spans="1:5" x14ac:dyDescent="0.25">
      <c r="A7" s="57" t="s">
        <v>4</v>
      </c>
      <c r="B7" s="58">
        <f>'T13'!B27</f>
        <v>-1.9070345220384255</v>
      </c>
      <c r="C7" s="160">
        <f>'T13'!C27</f>
        <v>-1440.9639999999999</v>
      </c>
      <c r="D7" s="48">
        <f>B7</f>
        <v>-1.9070345220384255</v>
      </c>
      <c r="E7" s="48">
        <f t="shared" si="0"/>
        <v>0</v>
      </c>
    </row>
    <row r="8" spans="1:5" x14ac:dyDescent="0.25">
      <c r="A8" s="56" t="s">
        <v>5</v>
      </c>
      <c r="B8" s="24">
        <f>B4-B5-B6-B7</f>
        <v>-0.63588282999574219</v>
      </c>
      <c r="C8" s="77">
        <f>C4-C5-C6-C7</f>
        <v>-480.47597232931571</v>
      </c>
      <c r="D8" s="24">
        <f>B8</f>
        <v>-0.63588282999574219</v>
      </c>
      <c r="E8" s="24">
        <f t="shared" si="0"/>
        <v>0</v>
      </c>
    </row>
    <row r="9" spans="1:5" x14ac:dyDescent="0.25">
      <c r="A9" s="59" t="s">
        <v>76</v>
      </c>
      <c r="B9" s="48">
        <f>B10-B11-B12</f>
        <v>0.72068574728270662</v>
      </c>
      <c r="C9" s="78">
        <f>C10-C11-C12</f>
        <v>544.55344418067807</v>
      </c>
      <c r="D9" s="48">
        <f>D10</f>
        <v>0.78558900700799117</v>
      </c>
      <c r="E9" s="48">
        <f t="shared" si="0"/>
        <v>-6.4903259725284546E-2</v>
      </c>
    </row>
    <row r="10" spans="1:5" x14ac:dyDescent="0.25">
      <c r="A10" s="60" t="s">
        <v>65</v>
      </c>
      <c r="B10" s="48">
        <f>C10/$C$20*100</f>
        <v>0.78558900700799117</v>
      </c>
      <c r="C10" s="78">
        <f>'T13'!C29</f>
        <v>593.59464383700004</v>
      </c>
      <c r="D10" s="48">
        <f>'T13'!B29</f>
        <v>0.78558900700799117</v>
      </c>
      <c r="E10" s="48">
        <f t="shared" si="0"/>
        <v>0</v>
      </c>
    </row>
    <row r="11" spans="1:5" x14ac:dyDescent="0.25">
      <c r="A11" s="60" t="s">
        <v>77</v>
      </c>
      <c r="B11" s="48">
        <v>-7.8208769220097403E-3</v>
      </c>
      <c r="C11" s="78">
        <v>-5.909490343678093</v>
      </c>
      <c r="D11" s="41" t="s">
        <v>63</v>
      </c>
      <c r="E11" s="48">
        <f>B11</f>
        <v>-7.8208769220097403E-3</v>
      </c>
    </row>
    <row r="12" spans="1:5" x14ac:dyDescent="0.25">
      <c r="A12" s="60" t="s">
        <v>102</v>
      </c>
      <c r="B12" s="48">
        <v>7.2724136647294255E-2</v>
      </c>
      <c r="C12" s="78">
        <v>54.950690000000009</v>
      </c>
      <c r="D12" s="48" t="s">
        <v>63</v>
      </c>
      <c r="E12" s="48">
        <f>B12</f>
        <v>7.2724136647294255E-2</v>
      </c>
    </row>
    <row r="13" spans="1:5" x14ac:dyDescent="0.25">
      <c r="A13" s="59" t="s">
        <v>78</v>
      </c>
      <c r="B13" s="48">
        <f>B14-B16-B15</f>
        <v>-5.6674070280277107E-2</v>
      </c>
      <c r="C13" s="78">
        <f>C14-C16-C15</f>
        <v>-42.823186504278553</v>
      </c>
      <c r="D13" s="48">
        <f>'T13'!B30</f>
        <v>0.1352466674467043</v>
      </c>
      <c r="E13" s="48">
        <f>B13-D13</f>
        <v>-0.1919207377269814</v>
      </c>
    </row>
    <row r="14" spans="1:5" x14ac:dyDescent="0.25">
      <c r="A14" s="60" t="s">
        <v>65</v>
      </c>
      <c r="B14" s="48">
        <f>C14/$C$20*100</f>
        <v>0.1352466674467043</v>
      </c>
      <c r="C14" s="79">
        <f>'T13'!C30</f>
        <v>102.193</v>
      </c>
      <c r="D14" s="61">
        <f>D13</f>
        <v>0.1352466674467043</v>
      </c>
      <c r="E14" s="48">
        <f>B14-D14</f>
        <v>0</v>
      </c>
    </row>
    <row r="15" spans="1:5" x14ac:dyDescent="0.25">
      <c r="A15" s="60" t="s">
        <v>77</v>
      </c>
      <c r="B15" s="58">
        <v>4.6477551648286278E-4</v>
      </c>
      <c r="C15" s="78">
        <v>0.35118650427856141</v>
      </c>
      <c r="D15" s="48" t="s">
        <v>63</v>
      </c>
      <c r="E15" s="48">
        <f>B15</f>
        <v>4.6477551648286278E-4</v>
      </c>
    </row>
    <row r="16" spans="1:5" x14ac:dyDescent="0.25">
      <c r="A16" s="60" t="s">
        <v>103</v>
      </c>
      <c r="B16" s="48">
        <v>0.19145596221049854</v>
      </c>
      <c r="C16" s="79">
        <v>144.66499999999999</v>
      </c>
      <c r="D16" s="61" t="s">
        <v>63</v>
      </c>
      <c r="E16" s="48">
        <f>B16</f>
        <v>0.19145596221049854</v>
      </c>
    </row>
    <row r="17" spans="1:5" x14ac:dyDescent="0.25">
      <c r="A17" s="59" t="s">
        <v>64</v>
      </c>
      <c r="B17" s="48">
        <v>0.37455983293496226</v>
      </c>
      <c r="C17" s="78">
        <f>'T13'!C31</f>
        <v>283.02012150409399</v>
      </c>
      <c r="D17" s="48">
        <f>'T13'!B31</f>
        <v>0.37456115637851956</v>
      </c>
      <c r="E17" s="48">
        <f>B17-D17</f>
        <v>-1.3234435572995196E-6</v>
      </c>
    </row>
    <row r="18" spans="1:5" ht="15.75" thickBot="1" x14ac:dyDescent="0.3">
      <c r="A18" s="62" t="s">
        <v>8</v>
      </c>
      <c r="B18" s="63">
        <f>B8+B9+B13-B17</f>
        <v>-0.34643098592827493</v>
      </c>
      <c r="C18" s="80">
        <f>C8+C9+C13-C17</f>
        <v>-261.7658361570102</v>
      </c>
      <c r="D18" s="63">
        <f>D8+D9+D13-D17</f>
        <v>-8.9608311919566253E-2</v>
      </c>
      <c r="E18" s="24">
        <f>B18-D18</f>
        <v>-0.25682267400870867</v>
      </c>
    </row>
    <row r="19" spans="1:5" x14ac:dyDescent="0.25">
      <c r="A19" s="7"/>
      <c r="B19" s="39"/>
      <c r="C19" s="39"/>
      <c r="D19" s="39"/>
      <c r="E19" s="151" t="s">
        <v>9</v>
      </c>
    </row>
    <row r="20" spans="1:5" x14ac:dyDescent="0.25">
      <c r="A20" s="5" t="s">
        <v>60</v>
      </c>
      <c r="B20" s="39"/>
      <c r="C20" s="11">
        <v>75560.456999999995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J18"/>
  <sheetViews>
    <sheetView showGridLines="0" zoomScaleNormal="100" workbookViewId="0"/>
  </sheetViews>
  <sheetFormatPr defaultRowHeight="15" x14ac:dyDescent="0.25"/>
  <cols>
    <col min="1" max="1" width="44.85546875" bestFit="1" customWidth="1"/>
    <col min="2" max="2" width="10.5703125" customWidth="1"/>
  </cols>
  <sheetData>
    <row r="1" spans="1:10" x14ac:dyDescent="0.25">
      <c r="A1" s="32" t="s">
        <v>275</v>
      </c>
      <c r="B1" s="1"/>
      <c r="C1" s="33"/>
    </row>
    <row r="2" spans="1:10" x14ac:dyDescent="0.25">
      <c r="A2" s="2"/>
      <c r="B2" s="38" t="s">
        <v>59</v>
      </c>
      <c r="C2" s="38" t="s">
        <v>0</v>
      </c>
      <c r="E2" s="120"/>
    </row>
    <row r="3" spans="1:10" x14ac:dyDescent="0.25">
      <c r="A3" s="64" t="s">
        <v>98</v>
      </c>
      <c r="B3" s="135">
        <v>40296.873</v>
      </c>
      <c r="C3" s="20">
        <f>B3/E3*100</f>
        <v>53.575651898759425</v>
      </c>
      <c r="E3" s="91">
        <f>'T15'!E3</f>
        <v>75214.899999999994</v>
      </c>
      <c r="F3" s="73"/>
      <c r="G3" s="92"/>
      <c r="I3" s="85"/>
    </row>
    <row r="4" spans="1:10" x14ac:dyDescent="0.25">
      <c r="A4" s="146" t="s">
        <v>146</v>
      </c>
      <c r="B4" s="54">
        <f>SUM(B5:B7)</f>
        <v>428.14499999999975</v>
      </c>
      <c r="C4" s="105">
        <f>B4/$E$8*100</f>
        <v>0.56662574182154524</v>
      </c>
      <c r="E4" s="73"/>
      <c r="F4" s="73"/>
      <c r="G4" s="73"/>
      <c r="I4" s="69"/>
    </row>
    <row r="5" spans="1:10" s="39" customFormat="1" x14ac:dyDescent="0.25">
      <c r="A5" s="70" t="s">
        <v>143</v>
      </c>
      <c r="B5" s="11">
        <v>321.23099999999977</v>
      </c>
      <c r="C5" s="48">
        <f>B5/$E$8*100</f>
        <v>0.42513109734103344</v>
      </c>
      <c r="E5" s="73"/>
      <c r="F5" s="73"/>
      <c r="G5" s="92"/>
    </row>
    <row r="6" spans="1:10" s="39" customFormat="1" x14ac:dyDescent="0.25">
      <c r="A6" s="71" t="s">
        <v>144</v>
      </c>
      <c r="B6" s="11">
        <v>43.332999999999998</v>
      </c>
      <c r="C6" s="48">
        <f>B6/$E$8*100</f>
        <v>5.7348779666591999E-2</v>
      </c>
      <c r="E6" s="73"/>
      <c r="F6" s="73"/>
      <c r="G6" s="92"/>
    </row>
    <row r="7" spans="1:10" s="39" customFormat="1" x14ac:dyDescent="0.25">
      <c r="A7" s="71" t="s">
        <v>145</v>
      </c>
      <c r="B7" s="11">
        <v>63.581000000000003</v>
      </c>
      <c r="C7" s="48">
        <f>B7/$E$8*100</f>
        <v>8.4145864813919793E-2</v>
      </c>
      <c r="E7" s="73"/>
      <c r="F7" s="73"/>
      <c r="G7" s="92"/>
    </row>
    <row r="8" spans="1:10" x14ac:dyDescent="0.25">
      <c r="A8" s="146" t="s">
        <v>62</v>
      </c>
      <c r="B8" s="54" t="s">
        <v>63</v>
      </c>
      <c r="C8" s="105">
        <f>C3-B3/E8*100</f>
        <v>0.24501494932965073</v>
      </c>
      <c r="E8" s="91">
        <f>'T15'!E11</f>
        <v>75560.457000000009</v>
      </c>
      <c r="F8" s="73"/>
      <c r="G8" s="92"/>
      <c r="H8" s="26"/>
      <c r="I8" s="8"/>
      <c r="J8" s="26"/>
    </row>
    <row r="9" spans="1:10" x14ac:dyDescent="0.25">
      <c r="A9" s="65" t="s">
        <v>138</v>
      </c>
      <c r="B9" s="66">
        <f>B3+B4</f>
        <v>40725.017999999996</v>
      </c>
      <c r="C9" s="66">
        <f>B9/$E$8*100</f>
        <v>53.897262691251314</v>
      </c>
      <c r="E9" s="73"/>
      <c r="F9" s="73"/>
      <c r="G9" s="73"/>
    </row>
    <row r="10" spans="1:10" x14ac:dyDescent="0.25">
      <c r="C10" s="36" t="s">
        <v>61</v>
      </c>
      <c r="E10" s="73"/>
      <c r="F10" s="73"/>
      <c r="G10" s="73"/>
    </row>
    <row r="12" spans="1:10" s="164" customFormat="1" x14ac:dyDescent="0.25">
      <c r="A12" s="163"/>
    </row>
    <row r="13" spans="1:10" s="164" customFormat="1" x14ac:dyDescent="0.25">
      <c r="A13" s="165"/>
      <c r="B13" s="166"/>
      <c r="C13" s="166"/>
      <c r="E13" s="167"/>
    </row>
    <row r="14" spans="1:10" s="164" customFormat="1" x14ac:dyDescent="0.25">
      <c r="B14" s="168"/>
    </row>
    <row r="18" spans="8:9" x14ac:dyDescent="0.25">
      <c r="H18" s="9"/>
      <c r="I18" s="9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F34"/>
  <sheetViews>
    <sheetView showGridLines="0" workbookViewId="0"/>
  </sheetViews>
  <sheetFormatPr defaultRowHeight="15" x14ac:dyDescent="0.25"/>
  <cols>
    <col min="1" max="1" width="7.28515625" style="12" customWidth="1"/>
    <col min="2" max="2" width="44.7109375" style="12" bestFit="1" customWidth="1"/>
    <col min="3" max="16384" width="9.140625" style="12"/>
  </cols>
  <sheetData>
    <row r="1" spans="1:6" x14ac:dyDescent="0.25">
      <c r="A1" s="53" t="s">
        <v>274</v>
      </c>
      <c r="B1" s="13"/>
    </row>
    <row r="2" spans="1:6" ht="15" customHeight="1" x14ac:dyDescent="0.25">
      <c r="A2" s="15"/>
      <c r="B2" s="15"/>
      <c r="C2" s="83">
        <v>2013</v>
      </c>
      <c r="D2" s="83">
        <v>2014</v>
      </c>
      <c r="E2" s="83">
        <v>2015</v>
      </c>
    </row>
    <row r="3" spans="1:6" ht="15" customHeight="1" x14ac:dyDescent="0.25">
      <c r="A3" s="686" t="s">
        <v>15</v>
      </c>
      <c r="B3" s="51" t="s">
        <v>96</v>
      </c>
      <c r="C3" s="139">
        <v>0</v>
      </c>
      <c r="D3" s="139">
        <v>186315.61579000001</v>
      </c>
      <c r="E3" s="138" t="s">
        <v>13</v>
      </c>
      <c r="F3" s="27"/>
    </row>
    <row r="4" spans="1:6" ht="15" customHeight="1" x14ac:dyDescent="0.25">
      <c r="A4" s="686"/>
      <c r="B4" s="51" t="s">
        <v>16</v>
      </c>
      <c r="C4" s="139">
        <v>10585</v>
      </c>
      <c r="D4" s="139">
        <v>2460</v>
      </c>
      <c r="E4" s="139">
        <v>3387.2448979591836</v>
      </c>
    </row>
    <row r="5" spans="1:6" ht="15" customHeight="1" x14ac:dyDescent="0.25">
      <c r="A5" s="686"/>
      <c r="B5" s="51" t="s">
        <v>17</v>
      </c>
      <c r="C5" s="139">
        <v>355629</v>
      </c>
      <c r="D5" s="139">
        <v>26628.851849999999</v>
      </c>
      <c r="E5" s="138" t="s">
        <v>13</v>
      </c>
    </row>
    <row r="6" spans="1:6" ht="15" customHeight="1" x14ac:dyDescent="0.25">
      <c r="A6" s="686"/>
      <c r="B6" s="51" t="s">
        <v>18</v>
      </c>
      <c r="C6" s="139">
        <v>51503</v>
      </c>
      <c r="D6" s="139">
        <v>26520</v>
      </c>
      <c r="E6" s="138" t="s">
        <v>13</v>
      </c>
    </row>
    <row r="7" spans="1:6" ht="15" customHeight="1" x14ac:dyDescent="0.25">
      <c r="A7" s="686"/>
      <c r="B7" s="51" t="s">
        <v>19</v>
      </c>
      <c r="C7" s="139">
        <v>33943.599999999999</v>
      </c>
      <c r="D7" s="139">
        <v>23742.190719999999</v>
      </c>
      <c r="E7" s="138" t="s">
        <v>13</v>
      </c>
    </row>
    <row r="8" spans="1:6" ht="15" customHeight="1" x14ac:dyDescent="0.25">
      <c r="A8" s="686"/>
      <c r="B8" s="51" t="s">
        <v>20</v>
      </c>
      <c r="C8" s="139">
        <v>98</v>
      </c>
      <c r="D8" s="139">
        <v>45</v>
      </c>
      <c r="E8" s="139"/>
    </row>
    <row r="9" spans="1:6" x14ac:dyDescent="0.25">
      <c r="A9" s="686"/>
      <c r="B9" s="51" t="s">
        <v>21</v>
      </c>
      <c r="C9" s="139">
        <v>436.5</v>
      </c>
      <c r="D9" s="139">
        <v>242.12555</v>
      </c>
      <c r="E9" s="139">
        <v>0</v>
      </c>
    </row>
    <row r="10" spans="1:6" ht="15" customHeight="1" thickBot="1" x14ac:dyDescent="0.3">
      <c r="A10" s="686"/>
      <c r="B10" s="51" t="s">
        <v>22</v>
      </c>
      <c r="C10" s="139">
        <v>71.5</v>
      </c>
      <c r="D10" s="139">
        <v>77.735919999999993</v>
      </c>
      <c r="E10" s="139"/>
    </row>
    <row r="11" spans="1:6" ht="15" customHeight="1" thickBot="1" x14ac:dyDescent="0.3">
      <c r="A11" s="686"/>
      <c r="B11" s="84" t="s">
        <v>23</v>
      </c>
      <c r="C11" s="140">
        <f>SUM(C3:C10)</f>
        <v>452266.6</v>
      </c>
      <c r="D11" s="140">
        <f>SUM(D3:D10)</f>
        <v>266031.51983</v>
      </c>
      <c r="E11" s="140">
        <f>SUM(E3:E10)</f>
        <v>3387.2448979591836</v>
      </c>
    </row>
    <row r="12" spans="1:6" ht="15" customHeight="1" x14ac:dyDescent="0.25">
      <c r="A12" s="686" t="s">
        <v>13</v>
      </c>
      <c r="B12" s="51" t="s">
        <v>24</v>
      </c>
      <c r="C12" s="139">
        <v>178</v>
      </c>
      <c r="D12" s="139">
        <v>194</v>
      </c>
      <c r="E12" s="139"/>
    </row>
    <row r="13" spans="1:6" ht="15" customHeight="1" x14ac:dyDescent="0.25">
      <c r="A13" s="686"/>
      <c r="B13" s="51" t="s">
        <v>25</v>
      </c>
      <c r="C13" s="139">
        <v>0</v>
      </c>
      <c r="D13" s="139">
        <v>500</v>
      </c>
      <c r="E13" s="139"/>
    </row>
    <row r="14" spans="1:6" x14ac:dyDescent="0.25">
      <c r="A14" s="686"/>
      <c r="B14" s="51" t="s">
        <v>26</v>
      </c>
      <c r="C14" s="139">
        <v>3000</v>
      </c>
      <c r="D14" s="139">
        <v>3000</v>
      </c>
      <c r="E14" s="139">
        <v>8500</v>
      </c>
    </row>
    <row r="15" spans="1:6" ht="15" customHeight="1" x14ac:dyDescent="0.25">
      <c r="A15" s="686"/>
      <c r="B15" s="51" t="s">
        <v>97</v>
      </c>
      <c r="C15" s="139">
        <v>0</v>
      </c>
      <c r="D15" s="139">
        <v>146089.9</v>
      </c>
      <c r="E15" s="139">
        <v>66134</v>
      </c>
      <c r="F15" s="27"/>
    </row>
    <row r="16" spans="1:6" ht="15" customHeight="1" x14ac:dyDescent="0.25">
      <c r="A16" s="686"/>
      <c r="B16" s="51" t="s">
        <v>27</v>
      </c>
      <c r="C16" s="139">
        <v>1175.3</v>
      </c>
      <c r="D16" s="139">
        <v>1476.7</v>
      </c>
      <c r="E16" s="139">
        <v>0</v>
      </c>
    </row>
    <row r="17" spans="1:5" ht="15" customHeight="1" x14ac:dyDescent="0.25">
      <c r="A17" s="686"/>
      <c r="B17" s="51" t="s">
        <v>28</v>
      </c>
      <c r="C17" s="139">
        <v>100</v>
      </c>
      <c r="D17" s="139">
        <v>200</v>
      </c>
      <c r="E17" s="139"/>
    </row>
    <row r="18" spans="1:5" ht="15" customHeight="1" x14ac:dyDescent="0.25">
      <c r="A18" s="686"/>
      <c r="B18" s="51" t="s">
        <v>16</v>
      </c>
      <c r="C18" s="139">
        <v>23993</v>
      </c>
      <c r="D18" s="139">
        <v>5576</v>
      </c>
      <c r="E18" s="139">
        <v>7677.7551020408164</v>
      </c>
    </row>
    <row r="19" spans="1:5" ht="15" customHeight="1" x14ac:dyDescent="0.25">
      <c r="A19" s="686"/>
      <c r="B19" s="51" t="s">
        <v>29</v>
      </c>
      <c r="C19" s="139">
        <v>7861</v>
      </c>
      <c r="D19" s="139">
        <v>7000</v>
      </c>
      <c r="E19" s="139">
        <v>6563</v>
      </c>
    </row>
    <row r="20" spans="1:5" ht="15" customHeight="1" x14ac:dyDescent="0.25">
      <c r="A20" s="686"/>
      <c r="B20" s="51" t="s">
        <v>30</v>
      </c>
      <c r="C20" s="139" t="s">
        <v>68</v>
      </c>
      <c r="D20" s="139">
        <v>1624</v>
      </c>
      <c r="E20" s="139"/>
    </row>
    <row r="21" spans="1:5" x14ac:dyDescent="0.25">
      <c r="A21" s="686"/>
      <c r="B21" s="51" t="s">
        <v>32</v>
      </c>
      <c r="C21" s="139">
        <v>5000</v>
      </c>
      <c r="D21" s="139">
        <v>5000</v>
      </c>
      <c r="E21" s="139"/>
    </row>
    <row r="22" spans="1:5" x14ac:dyDescent="0.25">
      <c r="B22" s="51" t="s">
        <v>96</v>
      </c>
      <c r="C22" s="141"/>
      <c r="D22" s="139">
        <v>446594.16421000002</v>
      </c>
      <c r="E22" s="139">
        <v>126970</v>
      </c>
    </row>
    <row r="23" spans="1:5" x14ac:dyDescent="0.25">
      <c r="A23" s="14"/>
      <c r="B23" s="51" t="s">
        <v>17</v>
      </c>
      <c r="C23" s="142"/>
      <c r="D23" s="138" t="s">
        <v>12</v>
      </c>
      <c r="E23" s="139">
        <v>30223</v>
      </c>
    </row>
    <row r="24" spans="1:5" x14ac:dyDescent="0.25">
      <c r="B24" s="51" t="s">
        <v>18</v>
      </c>
      <c r="C24" s="142"/>
      <c r="D24" s="138" t="s">
        <v>12</v>
      </c>
      <c r="E24" s="139">
        <v>26413</v>
      </c>
    </row>
    <row r="25" spans="1:5" x14ac:dyDescent="0.25">
      <c r="B25" s="51" t="s">
        <v>19</v>
      </c>
      <c r="C25" s="142"/>
      <c r="D25" s="138" t="s">
        <v>12</v>
      </c>
      <c r="E25" s="139">
        <v>28373</v>
      </c>
    </row>
    <row r="26" spans="1:5" ht="15.75" thickBot="1" x14ac:dyDescent="0.3">
      <c r="B26" s="51" t="s">
        <v>21</v>
      </c>
      <c r="C26" s="139">
        <v>685</v>
      </c>
      <c r="D26" s="139">
        <v>1070</v>
      </c>
      <c r="E26" s="139">
        <v>20637.000000000022</v>
      </c>
    </row>
    <row r="27" spans="1:5" ht="15.75" thickBot="1" x14ac:dyDescent="0.3">
      <c r="B27" s="84" t="s">
        <v>33</v>
      </c>
      <c r="C27" s="140">
        <f>SUM(C12:C26)</f>
        <v>41992.3</v>
      </c>
      <c r="D27" s="140">
        <f>SUM(D12:D26)</f>
        <v>618324.76421000005</v>
      </c>
      <c r="E27" s="140">
        <f>SUM(E12:E26)</f>
        <v>321490.75510204083</v>
      </c>
    </row>
    <row r="28" spans="1:5" x14ac:dyDescent="0.25">
      <c r="B28" s="50" t="s">
        <v>105</v>
      </c>
      <c r="C28" s="143">
        <f>C27+C11</f>
        <v>494258.89999999997</v>
      </c>
      <c r="D28" s="143">
        <f>D27+D11</f>
        <v>884356.28404000006</v>
      </c>
      <c r="E28" s="143">
        <f>E27+E11</f>
        <v>324878</v>
      </c>
    </row>
    <row r="29" spans="1:5" x14ac:dyDescent="0.25">
      <c r="B29" s="81" t="s">
        <v>107</v>
      </c>
      <c r="C29" s="144">
        <v>312272</v>
      </c>
      <c r="D29" s="144">
        <f>216132.162535906+120712</f>
        <v>336844.16253590601</v>
      </c>
      <c r="E29" s="144"/>
    </row>
    <row r="30" spans="1:5" x14ac:dyDescent="0.25">
      <c r="B30" s="81" t="s">
        <v>108</v>
      </c>
      <c r="C30" s="144">
        <v>254208</v>
      </c>
      <c r="D30" s="144">
        <v>-264492</v>
      </c>
      <c r="E30" s="144"/>
    </row>
    <row r="31" spans="1:5" x14ac:dyDescent="0.25">
      <c r="B31" s="82" t="s">
        <v>106</v>
      </c>
      <c r="C31" s="145">
        <f>C28-C29+C30</f>
        <v>436194.89999999997</v>
      </c>
      <c r="D31" s="145">
        <f>D28-D29+D30</f>
        <v>283020.12150409399</v>
      </c>
      <c r="E31" s="145">
        <f>E28-E29+E30</f>
        <v>324878</v>
      </c>
    </row>
    <row r="32" spans="1:5" x14ac:dyDescent="0.25">
      <c r="B32" s="50"/>
      <c r="C32" s="76"/>
      <c r="D32" s="76"/>
      <c r="E32" s="28" t="s">
        <v>14</v>
      </c>
    </row>
    <row r="33" spans="2:5" x14ac:dyDescent="0.25">
      <c r="B33" s="50"/>
      <c r="C33" s="76"/>
      <c r="D33" s="76"/>
      <c r="E33" s="76"/>
    </row>
    <row r="34" spans="2:5" x14ac:dyDescent="0.25">
      <c r="B34" s="50"/>
      <c r="C34" s="76"/>
      <c r="D34" s="76"/>
      <c r="E34" s="76"/>
    </row>
  </sheetData>
  <mergeCells count="2">
    <mergeCell ref="A3:A11"/>
    <mergeCell ref="A12:A2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P88"/>
  <sheetViews>
    <sheetView showGridLines="0" zoomScaleNormal="100" workbookViewId="0"/>
  </sheetViews>
  <sheetFormatPr defaultRowHeight="15" x14ac:dyDescent="0.25"/>
  <cols>
    <col min="1" max="1" width="37.140625" style="39" customWidth="1"/>
    <col min="2" max="2" width="11.5703125" style="39" customWidth="1"/>
    <col min="3" max="3" width="12.42578125" style="39" bestFit="1" customWidth="1"/>
    <col min="4" max="5" width="9.28515625" style="46" customWidth="1"/>
    <col min="6" max="6" width="10.7109375" style="46" customWidth="1"/>
    <col min="7" max="7" width="11.140625" style="46" customWidth="1"/>
    <col min="8" max="9" width="9.140625" style="39"/>
    <col min="10" max="10" width="9.42578125" style="39" bestFit="1" customWidth="1"/>
    <col min="11" max="11" width="9.140625" style="39"/>
    <col min="12" max="12" width="10.5703125" style="39" customWidth="1"/>
    <col min="13" max="13" width="11" style="9" customWidth="1"/>
    <col min="14" max="14" width="9.42578125" style="9" bestFit="1" customWidth="1"/>
    <col min="15" max="15" width="14.140625" style="9" bestFit="1" customWidth="1"/>
    <col min="16" max="16" width="9.140625" style="9"/>
    <col min="17" max="16384" width="9.140625" style="39"/>
  </cols>
  <sheetData>
    <row r="1" spans="1:8" x14ac:dyDescent="0.25">
      <c r="A1" s="86" t="s">
        <v>273</v>
      </c>
      <c r="B1" s="121"/>
      <c r="C1" s="121"/>
      <c r="D1" s="122"/>
      <c r="E1" s="122"/>
      <c r="F1" s="122"/>
      <c r="G1" s="49"/>
      <c r="H1" s="9"/>
    </row>
    <row r="2" spans="1:8" ht="15" customHeight="1" x14ac:dyDescent="0.25">
      <c r="A2" s="687" t="s">
        <v>70</v>
      </c>
      <c r="B2" s="687" t="s">
        <v>71</v>
      </c>
      <c r="C2" s="687" t="s">
        <v>147</v>
      </c>
      <c r="D2" s="87">
        <v>2014</v>
      </c>
      <c r="E2" s="87" t="s">
        <v>148</v>
      </c>
      <c r="F2" s="87">
        <v>2014</v>
      </c>
      <c r="G2" s="87" t="s">
        <v>148</v>
      </c>
      <c r="H2" s="9"/>
    </row>
    <row r="3" spans="1:8" x14ac:dyDescent="0.25">
      <c r="A3" s="687"/>
      <c r="B3" s="687"/>
      <c r="C3" s="687"/>
      <c r="D3" s="115" t="s">
        <v>56</v>
      </c>
      <c r="E3" s="115" t="s">
        <v>56</v>
      </c>
      <c r="F3" s="87" t="s">
        <v>55</v>
      </c>
      <c r="G3" s="87" t="s">
        <v>55</v>
      </c>
      <c r="H3" s="9"/>
    </row>
    <row r="4" spans="1:8" x14ac:dyDescent="0.25">
      <c r="A4" s="111" t="s">
        <v>34</v>
      </c>
      <c r="B4" s="123">
        <v>1</v>
      </c>
      <c r="C4" s="124" t="s">
        <v>12</v>
      </c>
      <c r="D4" s="125">
        <v>174.68700000000001</v>
      </c>
      <c r="E4" s="125" t="s">
        <v>72</v>
      </c>
      <c r="F4" s="125">
        <f>$B4*D4</f>
        <v>174.68700000000001</v>
      </c>
      <c r="G4" s="125" t="s">
        <v>72</v>
      </c>
      <c r="H4" s="9"/>
    </row>
    <row r="5" spans="1:8" x14ac:dyDescent="0.25">
      <c r="A5" s="111" t="s">
        <v>187</v>
      </c>
      <c r="B5" s="123">
        <v>1</v>
      </c>
      <c r="C5" s="124" t="s">
        <v>12</v>
      </c>
      <c r="D5" s="125">
        <v>13.97</v>
      </c>
      <c r="E5" s="125" t="s">
        <v>72</v>
      </c>
      <c r="F5" s="125">
        <f t="shared" ref="F5:G39" si="0">$B5*D5</f>
        <v>13.97</v>
      </c>
      <c r="G5" s="125" t="s">
        <v>72</v>
      </c>
      <c r="H5" s="9"/>
    </row>
    <row r="6" spans="1:8" x14ac:dyDescent="0.25">
      <c r="A6" s="111" t="s">
        <v>35</v>
      </c>
      <c r="B6" s="123">
        <v>1</v>
      </c>
      <c r="C6" s="124" t="s">
        <v>12</v>
      </c>
      <c r="D6" s="125">
        <v>-1210.508</v>
      </c>
      <c r="E6" s="125" t="s">
        <v>72</v>
      </c>
      <c r="F6" s="125">
        <f t="shared" si="0"/>
        <v>-1210.508</v>
      </c>
      <c r="G6" s="125" t="s">
        <v>72</v>
      </c>
      <c r="H6" s="9"/>
    </row>
    <row r="7" spans="1:8" x14ac:dyDescent="0.25">
      <c r="A7" s="111" t="s">
        <v>36</v>
      </c>
      <c r="B7" s="123">
        <v>1</v>
      </c>
      <c r="C7" s="124" t="s">
        <v>12</v>
      </c>
      <c r="D7" s="125">
        <v>-925.22299999999996</v>
      </c>
      <c r="E7" s="125" t="s">
        <v>72</v>
      </c>
      <c r="F7" s="125">
        <f t="shared" si="0"/>
        <v>-925.22299999999996</v>
      </c>
      <c r="G7" s="125" t="s">
        <v>72</v>
      </c>
      <c r="H7" s="9"/>
    </row>
    <row r="8" spans="1:8" x14ac:dyDescent="0.25">
      <c r="A8" s="111" t="s">
        <v>37</v>
      </c>
      <c r="B8" s="123">
        <v>1</v>
      </c>
      <c r="C8" s="124" t="s">
        <v>12</v>
      </c>
      <c r="D8" s="125">
        <v>172.124</v>
      </c>
      <c r="E8" s="125" t="s">
        <v>72</v>
      </c>
      <c r="F8" s="125">
        <f t="shared" si="0"/>
        <v>172.124</v>
      </c>
      <c r="G8" s="125" t="s">
        <v>72</v>
      </c>
      <c r="H8" s="9"/>
    </row>
    <row r="9" spans="1:8" x14ac:dyDescent="0.25">
      <c r="A9" s="111" t="s">
        <v>38</v>
      </c>
      <c r="B9" s="123">
        <v>1</v>
      </c>
      <c r="C9" s="124" t="s">
        <v>12</v>
      </c>
      <c r="D9" s="125">
        <v>21.623000000000001</v>
      </c>
      <c r="E9" s="125" t="s">
        <v>72</v>
      </c>
      <c r="F9" s="125">
        <f t="shared" si="0"/>
        <v>21.623000000000001</v>
      </c>
      <c r="G9" s="125" t="s">
        <v>72</v>
      </c>
      <c r="H9" s="9"/>
    </row>
    <row r="10" spans="1:8" x14ac:dyDescent="0.25">
      <c r="A10" s="111" t="s">
        <v>39</v>
      </c>
      <c r="B10" s="123">
        <v>1</v>
      </c>
      <c r="C10" s="124" t="s">
        <v>12</v>
      </c>
      <c r="D10" s="125">
        <v>9.7530000000000001</v>
      </c>
      <c r="E10" s="125" t="s">
        <v>72</v>
      </c>
      <c r="F10" s="125">
        <f t="shared" si="0"/>
        <v>9.7530000000000001</v>
      </c>
      <c r="G10" s="125" t="s">
        <v>72</v>
      </c>
      <c r="H10" s="9"/>
    </row>
    <row r="11" spans="1:8" x14ac:dyDescent="0.25">
      <c r="A11" s="111" t="s">
        <v>40</v>
      </c>
      <c r="B11" s="123">
        <v>1</v>
      </c>
      <c r="C11" s="124" t="s">
        <v>12</v>
      </c>
      <c r="D11" s="125">
        <v>68.742999999999995</v>
      </c>
      <c r="E11" s="125" t="s">
        <v>72</v>
      </c>
      <c r="F11" s="125">
        <f t="shared" si="0"/>
        <v>68.742999999999995</v>
      </c>
      <c r="G11" s="125" t="s">
        <v>72</v>
      </c>
      <c r="H11" s="9"/>
    </row>
    <row r="12" spans="1:8" x14ac:dyDescent="0.25">
      <c r="A12" s="111" t="s">
        <v>41</v>
      </c>
      <c r="B12" s="123">
        <v>1</v>
      </c>
      <c r="C12" s="124" t="s">
        <v>12</v>
      </c>
      <c r="D12" s="125">
        <v>924.41300000000001</v>
      </c>
      <c r="E12" s="125" t="s">
        <v>72</v>
      </c>
      <c r="F12" s="125">
        <f t="shared" si="0"/>
        <v>924.41300000000001</v>
      </c>
      <c r="G12" s="125" t="s">
        <v>72</v>
      </c>
      <c r="H12" s="9"/>
    </row>
    <row r="13" spans="1:8" x14ac:dyDescent="0.25">
      <c r="A13" s="111" t="s">
        <v>188</v>
      </c>
      <c r="B13" s="123">
        <v>0.75939999999999996</v>
      </c>
      <c r="C13" s="124" t="s">
        <v>12</v>
      </c>
      <c r="D13" s="125">
        <v>727.23500000000001</v>
      </c>
      <c r="E13" s="125" t="s">
        <v>72</v>
      </c>
      <c r="F13" s="125">
        <f t="shared" si="0"/>
        <v>552.26225899999997</v>
      </c>
      <c r="G13" s="125" t="s">
        <v>72</v>
      </c>
      <c r="H13" s="9"/>
    </row>
    <row r="14" spans="1:8" x14ac:dyDescent="0.25">
      <c r="A14" s="111" t="s">
        <v>42</v>
      </c>
      <c r="B14" s="123">
        <v>0.67</v>
      </c>
      <c r="C14" s="124" t="s">
        <v>12</v>
      </c>
      <c r="D14" s="125">
        <v>-605.51099999999997</v>
      </c>
      <c r="E14" s="125" t="s">
        <v>72</v>
      </c>
      <c r="F14" s="125">
        <f t="shared" si="0"/>
        <v>-405.69236999999998</v>
      </c>
      <c r="G14" s="125" t="s">
        <v>72</v>
      </c>
      <c r="H14" s="9"/>
    </row>
    <row r="15" spans="1:8" x14ac:dyDescent="0.25">
      <c r="A15" s="111" t="s">
        <v>189</v>
      </c>
      <c r="B15" s="123">
        <v>0.50270000000000004</v>
      </c>
      <c r="C15" s="124" t="s">
        <v>12</v>
      </c>
      <c r="D15" s="125">
        <v>0</v>
      </c>
      <c r="E15" s="125" t="s">
        <v>72</v>
      </c>
      <c r="F15" s="125">
        <f t="shared" si="0"/>
        <v>0</v>
      </c>
      <c r="G15" s="125" t="s">
        <v>72</v>
      </c>
      <c r="H15" s="9"/>
    </row>
    <row r="16" spans="1:8" x14ac:dyDescent="0.25">
      <c r="A16" s="111" t="s">
        <v>43</v>
      </c>
      <c r="B16" s="123">
        <v>0.44009999999999999</v>
      </c>
      <c r="C16" s="124" t="s">
        <v>12</v>
      </c>
      <c r="D16" s="125">
        <v>557.03599999999994</v>
      </c>
      <c r="E16" s="125" t="s">
        <v>72</v>
      </c>
      <c r="F16" s="125">
        <f t="shared" si="0"/>
        <v>245.15154359999997</v>
      </c>
      <c r="G16" s="125" t="s">
        <v>72</v>
      </c>
      <c r="H16" s="9"/>
    </row>
    <row r="17" spans="1:8" x14ac:dyDescent="0.25">
      <c r="A17" s="111" t="s">
        <v>44</v>
      </c>
      <c r="B17" s="123">
        <v>0.41539999999999999</v>
      </c>
      <c r="C17" s="124" t="s">
        <v>12</v>
      </c>
      <c r="D17" s="125">
        <v>676.16399999999999</v>
      </c>
      <c r="E17" s="125" t="s">
        <v>72</v>
      </c>
      <c r="F17" s="125">
        <f t="shared" si="0"/>
        <v>280.87852559999999</v>
      </c>
      <c r="G17" s="125" t="s">
        <v>72</v>
      </c>
      <c r="H17" s="9"/>
    </row>
    <row r="18" spans="1:8" x14ac:dyDescent="0.25">
      <c r="A18" s="111" t="s">
        <v>45</v>
      </c>
      <c r="B18" s="123">
        <v>0.40639999999999998</v>
      </c>
      <c r="C18" s="124" t="s">
        <v>12</v>
      </c>
      <c r="D18" s="125">
        <v>395.35399999999998</v>
      </c>
      <c r="E18" s="125" t="s">
        <v>72</v>
      </c>
      <c r="F18" s="125">
        <f t="shared" si="0"/>
        <v>160.67186559999999</v>
      </c>
      <c r="G18" s="125" t="s">
        <v>72</v>
      </c>
      <c r="H18" s="9"/>
    </row>
    <row r="19" spans="1:8" x14ac:dyDescent="0.25">
      <c r="A19" s="111" t="s">
        <v>149</v>
      </c>
      <c r="B19" s="123">
        <v>0.39860000000000001</v>
      </c>
      <c r="C19" s="124" t="s">
        <v>12</v>
      </c>
      <c r="D19" s="125">
        <v>294.952</v>
      </c>
      <c r="E19" s="125" t="s">
        <v>72</v>
      </c>
      <c r="F19" s="125">
        <f t="shared" si="0"/>
        <v>117.56786720000001</v>
      </c>
      <c r="G19" s="125" t="s">
        <v>72</v>
      </c>
      <c r="H19" s="9"/>
    </row>
    <row r="20" spans="1:8" x14ac:dyDescent="0.25">
      <c r="A20" s="111" t="s">
        <v>46</v>
      </c>
      <c r="B20" s="123">
        <v>0.39679999999999999</v>
      </c>
      <c r="C20" s="124" t="s">
        <v>12</v>
      </c>
      <c r="D20" s="125">
        <v>11.272</v>
      </c>
      <c r="E20" s="125" t="s">
        <v>72</v>
      </c>
      <c r="F20" s="125">
        <f t="shared" si="0"/>
        <v>4.4727296000000001</v>
      </c>
      <c r="G20" s="125" t="s">
        <v>72</v>
      </c>
      <c r="H20" s="9"/>
    </row>
    <row r="21" spans="1:8" x14ac:dyDescent="0.25">
      <c r="A21" s="111" t="s">
        <v>47</v>
      </c>
      <c r="B21" s="123">
        <v>0.39679999999999999</v>
      </c>
      <c r="C21" s="124" t="s">
        <v>12</v>
      </c>
      <c r="D21" s="125">
        <v>126.167</v>
      </c>
      <c r="E21" s="125" t="s">
        <v>72</v>
      </c>
      <c r="F21" s="125">
        <f t="shared" si="0"/>
        <v>50.063065600000002</v>
      </c>
      <c r="G21" s="125" t="s">
        <v>72</v>
      </c>
      <c r="H21" s="9"/>
    </row>
    <row r="22" spans="1:8" x14ac:dyDescent="0.25">
      <c r="A22" s="111" t="s">
        <v>116</v>
      </c>
      <c r="B22" s="123">
        <v>0.39660000000000001</v>
      </c>
      <c r="C22" s="124" t="s">
        <v>12</v>
      </c>
      <c r="D22" s="125">
        <v>158.797</v>
      </c>
      <c r="E22" s="125" t="s">
        <v>72</v>
      </c>
      <c r="F22" s="125">
        <f t="shared" si="0"/>
        <v>62.978890200000002</v>
      </c>
      <c r="G22" s="125" t="s">
        <v>72</v>
      </c>
      <c r="H22" s="9"/>
    </row>
    <row r="23" spans="1:8" x14ac:dyDescent="0.25">
      <c r="A23" s="111" t="s">
        <v>190</v>
      </c>
      <c r="B23" s="123">
        <v>0.39660000000000001</v>
      </c>
      <c r="C23" s="124" t="s">
        <v>12</v>
      </c>
      <c r="D23" s="125">
        <v>549.66899999999998</v>
      </c>
      <c r="E23" s="125" t="s">
        <v>72</v>
      </c>
      <c r="F23" s="125">
        <f t="shared" si="0"/>
        <v>217.99872539999998</v>
      </c>
      <c r="G23" s="125" t="s">
        <v>72</v>
      </c>
      <c r="H23" s="9"/>
    </row>
    <row r="24" spans="1:8" x14ac:dyDescent="0.25">
      <c r="A24" s="111" t="s">
        <v>150</v>
      </c>
      <c r="B24" s="123">
        <v>0.39639999999999997</v>
      </c>
      <c r="C24" s="124" t="s">
        <v>12</v>
      </c>
      <c r="D24" s="125">
        <v>419.29199999999997</v>
      </c>
      <c r="E24" s="125" t="s">
        <v>72</v>
      </c>
      <c r="F24" s="125">
        <f t="shared" si="0"/>
        <v>166.20734879999998</v>
      </c>
      <c r="G24" s="125" t="s">
        <v>72</v>
      </c>
      <c r="H24" s="9"/>
    </row>
    <row r="25" spans="1:8" x14ac:dyDescent="0.25">
      <c r="A25" s="111" t="s">
        <v>48</v>
      </c>
      <c r="B25" s="123">
        <v>0.39579999999999999</v>
      </c>
      <c r="C25" s="124" t="s">
        <v>12</v>
      </c>
      <c r="D25" s="125">
        <v>0.115</v>
      </c>
      <c r="E25" s="125" t="s">
        <v>72</v>
      </c>
      <c r="F25" s="125">
        <f t="shared" si="0"/>
        <v>4.5517000000000002E-2</v>
      </c>
      <c r="G25" s="125" t="s">
        <v>72</v>
      </c>
      <c r="H25" s="9"/>
    </row>
    <row r="26" spans="1:8" x14ac:dyDescent="0.25">
      <c r="A26" s="111" t="s">
        <v>191</v>
      </c>
      <c r="B26" s="123">
        <v>0.39579999999999999</v>
      </c>
      <c r="C26" s="124" t="s">
        <v>12</v>
      </c>
      <c r="D26" s="125">
        <v>512.10199999999998</v>
      </c>
      <c r="E26" s="125" t="s">
        <v>72</v>
      </c>
      <c r="F26" s="125">
        <f t="shared" si="0"/>
        <v>202.68997159999998</v>
      </c>
      <c r="G26" s="125" t="s">
        <v>72</v>
      </c>
      <c r="H26" s="9"/>
    </row>
    <row r="27" spans="1:8" x14ac:dyDescent="0.25">
      <c r="A27" s="111" t="s">
        <v>49</v>
      </c>
      <c r="B27" s="123">
        <v>0.39529999999999998</v>
      </c>
      <c r="C27" s="124" t="s">
        <v>12</v>
      </c>
      <c r="D27" s="125">
        <v>593.32600000000002</v>
      </c>
      <c r="E27" s="125" t="s">
        <v>72</v>
      </c>
      <c r="F27" s="125">
        <f t="shared" si="0"/>
        <v>234.5417678</v>
      </c>
      <c r="G27" s="125" t="s">
        <v>72</v>
      </c>
      <c r="H27" s="9"/>
    </row>
    <row r="28" spans="1:8" x14ac:dyDescent="0.25">
      <c r="A28" s="111" t="s">
        <v>151</v>
      </c>
      <c r="B28" s="123">
        <v>0.3952</v>
      </c>
      <c r="C28" s="124" t="s">
        <v>12</v>
      </c>
      <c r="D28" s="126">
        <v>813</v>
      </c>
      <c r="E28" s="125" t="s">
        <v>72</v>
      </c>
      <c r="F28" s="125">
        <f t="shared" si="0"/>
        <v>321.29759999999999</v>
      </c>
      <c r="G28" s="125" t="s">
        <v>72</v>
      </c>
      <c r="H28" s="9"/>
    </row>
    <row r="29" spans="1:8" x14ac:dyDescent="0.25">
      <c r="A29" s="111" t="s">
        <v>50</v>
      </c>
      <c r="B29" s="123">
        <v>0.39500000000000002</v>
      </c>
      <c r="C29" s="124" t="s">
        <v>12</v>
      </c>
      <c r="D29" s="125">
        <v>263.76799999999997</v>
      </c>
      <c r="E29" s="125" t="s">
        <v>72</v>
      </c>
      <c r="F29" s="125">
        <f t="shared" si="0"/>
        <v>104.18835999999999</v>
      </c>
      <c r="G29" s="125" t="s">
        <v>72</v>
      </c>
      <c r="H29" s="9"/>
    </row>
    <row r="30" spans="1:8" x14ac:dyDescent="0.25">
      <c r="A30" s="111" t="s">
        <v>51</v>
      </c>
      <c r="B30" s="123">
        <v>0.39500000000000002</v>
      </c>
      <c r="C30" s="124" t="s">
        <v>12</v>
      </c>
      <c r="D30" s="125">
        <v>16.594000000000001</v>
      </c>
      <c r="E30" s="125" t="s">
        <v>72</v>
      </c>
      <c r="F30" s="125">
        <f t="shared" si="0"/>
        <v>6.5546300000000004</v>
      </c>
      <c r="G30" s="125" t="s">
        <v>72</v>
      </c>
      <c r="H30" s="9"/>
    </row>
    <row r="31" spans="1:8" x14ac:dyDescent="0.25">
      <c r="A31" s="111" t="s">
        <v>52</v>
      </c>
      <c r="B31" s="123">
        <v>0.37959999999999999</v>
      </c>
      <c r="C31" s="124" t="s">
        <v>12</v>
      </c>
      <c r="D31" s="125">
        <v>675.90800000000002</v>
      </c>
      <c r="E31" s="125" t="s">
        <v>72</v>
      </c>
      <c r="F31" s="125">
        <f t="shared" si="0"/>
        <v>256.57467680000002</v>
      </c>
      <c r="G31" s="125" t="s">
        <v>72</v>
      </c>
      <c r="H31" s="9"/>
    </row>
    <row r="32" spans="1:8" x14ac:dyDescent="0.25">
      <c r="A32" s="111" t="s">
        <v>117</v>
      </c>
      <c r="B32" s="123">
        <v>0.37840000000000001</v>
      </c>
      <c r="C32" s="124" t="s">
        <v>12</v>
      </c>
      <c r="D32" s="125">
        <v>-92.509</v>
      </c>
      <c r="E32" s="125" t="s">
        <v>72</v>
      </c>
      <c r="F32" s="125">
        <f t="shared" si="0"/>
        <v>-35.005405600000003</v>
      </c>
      <c r="G32" s="125" t="s">
        <v>72</v>
      </c>
      <c r="H32" s="9"/>
    </row>
    <row r="33" spans="1:13" x14ac:dyDescent="0.25">
      <c r="A33" s="127" t="s">
        <v>152</v>
      </c>
      <c r="B33" s="128">
        <v>0.15</v>
      </c>
      <c r="C33" s="129" t="s">
        <v>12</v>
      </c>
      <c r="D33" s="126">
        <f>D60</f>
        <v>40682</v>
      </c>
      <c r="E33" s="126" t="s">
        <v>72</v>
      </c>
      <c r="F33" s="125">
        <f t="shared" si="0"/>
        <v>6102.3</v>
      </c>
      <c r="G33" s="126" t="s">
        <v>72</v>
      </c>
      <c r="H33" s="9"/>
    </row>
    <row r="34" spans="1:13" x14ac:dyDescent="0.25">
      <c r="A34" s="111" t="s">
        <v>192</v>
      </c>
      <c r="B34" s="123">
        <v>2.0000000000000001E-4</v>
      </c>
      <c r="C34" s="124" t="s">
        <v>12</v>
      </c>
      <c r="D34" s="126">
        <v>11123</v>
      </c>
      <c r="E34" s="125" t="s">
        <v>72</v>
      </c>
      <c r="F34" s="125">
        <f t="shared" si="0"/>
        <v>2.2246000000000001</v>
      </c>
      <c r="G34" s="125" t="s">
        <v>72</v>
      </c>
      <c r="H34" s="9"/>
    </row>
    <row r="35" spans="1:13" x14ac:dyDescent="0.25">
      <c r="A35" s="111" t="s">
        <v>193</v>
      </c>
      <c r="B35" s="123">
        <v>7.0000000000000001E-3</v>
      </c>
      <c r="C35" s="124" t="s">
        <v>12</v>
      </c>
      <c r="D35" s="125">
        <v>424.988</v>
      </c>
      <c r="E35" s="125" t="s">
        <v>72</v>
      </c>
      <c r="F35" s="125">
        <f t="shared" si="0"/>
        <v>2.9749159999999999</v>
      </c>
      <c r="G35" s="125" t="s">
        <v>72</v>
      </c>
      <c r="H35" s="9"/>
    </row>
    <row r="36" spans="1:13" x14ac:dyDescent="0.25">
      <c r="A36" s="111" t="s">
        <v>194</v>
      </c>
      <c r="B36" s="123">
        <v>8.0000000000000004E-4</v>
      </c>
      <c r="C36" s="124" t="s">
        <v>12</v>
      </c>
      <c r="D36" s="125">
        <v>441.56599999999997</v>
      </c>
      <c r="E36" s="125" t="s">
        <v>72</v>
      </c>
      <c r="F36" s="125">
        <f t="shared" si="0"/>
        <v>0.35325279999999998</v>
      </c>
      <c r="G36" s="125" t="s">
        <v>72</v>
      </c>
      <c r="H36" s="9"/>
    </row>
    <row r="37" spans="1:13" x14ac:dyDescent="0.25">
      <c r="A37" s="111" t="s">
        <v>53</v>
      </c>
      <c r="B37" s="123">
        <v>1E-4</v>
      </c>
      <c r="C37" s="124" t="s">
        <v>12</v>
      </c>
      <c r="D37" s="125">
        <v>0</v>
      </c>
      <c r="E37" s="125" t="s">
        <v>72</v>
      </c>
      <c r="F37" s="125">
        <f t="shared" si="0"/>
        <v>0</v>
      </c>
      <c r="G37" s="125" t="s">
        <v>72</v>
      </c>
      <c r="H37" s="9"/>
    </row>
    <row r="38" spans="1:13" x14ac:dyDescent="0.25">
      <c r="A38" s="111" t="s">
        <v>54</v>
      </c>
      <c r="B38" s="123">
        <v>1E-4</v>
      </c>
      <c r="C38" s="124" t="s">
        <v>12</v>
      </c>
      <c r="D38" s="125">
        <v>0</v>
      </c>
      <c r="E38" s="125" t="s">
        <v>72</v>
      </c>
      <c r="F38" s="125">
        <f t="shared" si="0"/>
        <v>0</v>
      </c>
      <c r="G38" s="125" t="s">
        <v>72</v>
      </c>
      <c r="H38" s="9"/>
    </row>
    <row r="39" spans="1:13" x14ac:dyDescent="0.25">
      <c r="A39" s="111" t="s">
        <v>153</v>
      </c>
      <c r="B39" s="123">
        <v>1</v>
      </c>
      <c r="C39" s="124" t="s">
        <v>80</v>
      </c>
      <c r="D39" s="125">
        <v>-6724</v>
      </c>
      <c r="E39" s="125">
        <v>-8484</v>
      </c>
      <c r="F39" s="125">
        <f t="shared" si="0"/>
        <v>-6724</v>
      </c>
      <c r="G39" s="125">
        <f t="shared" si="0"/>
        <v>-8484</v>
      </c>
      <c r="H39" s="9"/>
    </row>
    <row r="40" spans="1:13" x14ac:dyDescent="0.25">
      <c r="A40" s="111" t="s">
        <v>154</v>
      </c>
      <c r="B40" s="123">
        <v>1</v>
      </c>
      <c r="C40" s="124" t="s">
        <v>80</v>
      </c>
      <c r="D40" s="125">
        <v>-5492</v>
      </c>
      <c r="E40" s="125">
        <v>-5822</v>
      </c>
      <c r="F40" s="125">
        <f t="shared" ref="F40:F83" si="1">$B40*D40</f>
        <v>-5492</v>
      </c>
      <c r="G40" s="125">
        <f t="shared" ref="G40:G83" si="2">$B40*E40</f>
        <v>-5822</v>
      </c>
      <c r="H40" s="9"/>
      <c r="M40" s="148"/>
    </row>
    <row r="41" spans="1:13" x14ac:dyDescent="0.25">
      <c r="A41" s="111" t="s">
        <v>155</v>
      </c>
      <c r="B41" s="123">
        <v>0.34</v>
      </c>
      <c r="C41" s="124" t="s">
        <v>80</v>
      </c>
      <c r="D41" s="125">
        <v>1554</v>
      </c>
      <c r="E41" s="125">
        <v>1185</v>
      </c>
      <c r="F41" s="125">
        <f t="shared" si="1"/>
        <v>528.36</v>
      </c>
      <c r="G41" s="125">
        <f t="shared" si="2"/>
        <v>402.90000000000003</v>
      </c>
      <c r="H41" s="9"/>
    </row>
    <row r="42" spans="1:13" x14ac:dyDescent="0.25">
      <c r="A42" s="111" t="s">
        <v>156</v>
      </c>
      <c r="B42" s="123">
        <v>1</v>
      </c>
      <c r="C42" s="124" t="s">
        <v>80</v>
      </c>
      <c r="D42" s="125">
        <v>5112</v>
      </c>
      <c r="E42" s="125">
        <v>987</v>
      </c>
      <c r="F42" s="125">
        <f t="shared" si="1"/>
        <v>5112</v>
      </c>
      <c r="G42" s="125">
        <f t="shared" si="2"/>
        <v>987</v>
      </c>
      <c r="H42" s="9"/>
    </row>
    <row r="43" spans="1:13" x14ac:dyDescent="0.25">
      <c r="A43" s="111" t="s">
        <v>157</v>
      </c>
      <c r="B43" s="123">
        <v>0.34</v>
      </c>
      <c r="C43" s="124" t="s">
        <v>80</v>
      </c>
      <c r="D43" s="125">
        <v>-144</v>
      </c>
      <c r="E43" s="125">
        <v>138</v>
      </c>
      <c r="F43" s="125">
        <f t="shared" si="1"/>
        <v>-48.96</v>
      </c>
      <c r="G43" s="125">
        <f t="shared" si="2"/>
        <v>46.92</v>
      </c>
      <c r="H43" s="9"/>
    </row>
    <row r="44" spans="1:13" x14ac:dyDescent="0.25">
      <c r="A44" s="111" t="s">
        <v>158</v>
      </c>
      <c r="B44" s="123">
        <v>0.22140000000000001</v>
      </c>
      <c r="C44" s="124" t="s">
        <v>80</v>
      </c>
      <c r="D44" s="125">
        <v>-537</v>
      </c>
      <c r="E44" s="125">
        <v>23</v>
      </c>
      <c r="F44" s="125">
        <f t="shared" si="1"/>
        <v>-118.8918</v>
      </c>
      <c r="G44" s="125">
        <f t="shared" si="2"/>
        <v>5.0922000000000001</v>
      </c>
      <c r="H44" s="9"/>
    </row>
    <row r="45" spans="1:13" x14ac:dyDescent="0.25">
      <c r="A45" s="111" t="s">
        <v>159</v>
      </c>
      <c r="B45" s="123">
        <v>0.97609999999999997</v>
      </c>
      <c r="C45" s="124" t="s">
        <v>80</v>
      </c>
      <c r="D45" s="125">
        <v>-217</v>
      </c>
      <c r="E45" s="125">
        <v>-131</v>
      </c>
      <c r="F45" s="125">
        <f t="shared" si="1"/>
        <v>-211.81369999999998</v>
      </c>
      <c r="G45" s="125">
        <f t="shared" si="2"/>
        <v>-127.86909999999999</v>
      </c>
      <c r="H45" s="9"/>
    </row>
    <row r="46" spans="1:13" x14ac:dyDescent="0.25">
      <c r="A46" s="111" t="s">
        <v>160</v>
      </c>
      <c r="B46" s="123">
        <v>1</v>
      </c>
      <c r="C46" s="124" t="s">
        <v>80</v>
      </c>
      <c r="D46" s="125">
        <v>58</v>
      </c>
      <c r="E46" s="125">
        <v>173</v>
      </c>
      <c r="F46" s="125">
        <f t="shared" si="1"/>
        <v>58</v>
      </c>
      <c r="G46" s="125">
        <f t="shared" si="2"/>
        <v>173</v>
      </c>
      <c r="H46" s="9"/>
    </row>
    <row r="47" spans="1:13" x14ac:dyDescent="0.25">
      <c r="A47" s="111" t="s">
        <v>161</v>
      </c>
      <c r="B47" s="123">
        <v>1</v>
      </c>
      <c r="C47" s="124" t="s">
        <v>80</v>
      </c>
      <c r="D47" s="125">
        <v>3317</v>
      </c>
      <c r="E47" s="125">
        <v>137</v>
      </c>
      <c r="F47" s="125">
        <f t="shared" si="1"/>
        <v>3317</v>
      </c>
      <c r="G47" s="125">
        <f t="shared" si="2"/>
        <v>137</v>
      </c>
      <c r="H47" s="9"/>
      <c r="M47" s="148"/>
    </row>
    <row r="48" spans="1:13" x14ac:dyDescent="0.25">
      <c r="A48" s="111" t="s">
        <v>162</v>
      </c>
      <c r="B48" s="123">
        <v>1</v>
      </c>
      <c r="C48" s="124" t="s">
        <v>80</v>
      </c>
      <c r="D48" s="125">
        <v>-455</v>
      </c>
      <c r="E48" s="125">
        <v>23</v>
      </c>
      <c r="F48" s="125">
        <f t="shared" si="1"/>
        <v>-455</v>
      </c>
      <c r="G48" s="125">
        <f t="shared" si="2"/>
        <v>23</v>
      </c>
      <c r="H48" s="9"/>
    </row>
    <row r="49" spans="1:13" x14ac:dyDescent="0.25">
      <c r="A49" s="111" t="s">
        <v>163</v>
      </c>
      <c r="B49" s="123">
        <v>1</v>
      </c>
      <c r="C49" s="124" t="s">
        <v>80</v>
      </c>
      <c r="D49" s="125">
        <v>808</v>
      </c>
      <c r="E49" s="125">
        <v>511</v>
      </c>
      <c r="F49" s="125">
        <f t="shared" si="1"/>
        <v>808</v>
      </c>
      <c r="G49" s="125">
        <f t="shared" si="2"/>
        <v>511</v>
      </c>
      <c r="H49" s="9"/>
    </row>
    <row r="50" spans="1:13" x14ac:dyDescent="0.25">
      <c r="A50" s="111" t="s">
        <v>164</v>
      </c>
      <c r="B50" s="123">
        <v>0.995</v>
      </c>
      <c r="C50" s="124" t="s">
        <v>80</v>
      </c>
      <c r="D50" s="125">
        <v>395</v>
      </c>
      <c r="E50" s="126">
        <v>-130</v>
      </c>
      <c r="F50" s="125">
        <f t="shared" si="1"/>
        <v>393.02499999999998</v>
      </c>
      <c r="G50" s="125">
        <f t="shared" si="2"/>
        <v>-129.35</v>
      </c>
      <c r="H50" s="9"/>
    </row>
    <row r="51" spans="1:13" x14ac:dyDescent="0.25">
      <c r="A51" s="111" t="s">
        <v>195</v>
      </c>
      <c r="B51" s="123">
        <v>2.9999999999999997E-4</v>
      </c>
      <c r="C51" s="124" t="s">
        <v>80</v>
      </c>
      <c r="D51" s="125">
        <v>41830</v>
      </c>
      <c r="E51" s="126" t="s">
        <v>72</v>
      </c>
      <c r="F51" s="125">
        <f t="shared" si="1"/>
        <v>12.548999999999999</v>
      </c>
      <c r="G51" s="125" t="s">
        <v>72</v>
      </c>
      <c r="H51" s="9"/>
    </row>
    <row r="52" spans="1:13" x14ac:dyDescent="0.25">
      <c r="A52" s="111" t="s">
        <v>165</v>
      </c>
      <c r="B52" s="123">
        <v>1</v>
      </c>
      <c r="C52" s="124" t="s">
        <v>89</v>
      </c>
      <c r="D52" s="125">
        <v>-17.785</v>
      </c>
      <c r="E52" s="126" t="s">
        <v>72</v>
      </c>
      <c r="F52" s="125">
        <f t="shared" si="1"/>
        <v>-17.785</v>
      </c>
      <c r="G52" s="125" t="s">
        <v>72</v>
      </c>
      <c r="H52" s="9"/>
    </row>
    <row r="53" spans="1:13" x14ac:dyDescent="0.25">
      <c r="A53" s="111" t="s">
        <v>27</v>
      </c>
      <c r="B53" s="123">
        <v>1</v>
      </c>
      <c r="C53" s="124" t="s">
        <v>81</v>
      </c>
      <c r="D53" s="125">
        <v>2860</v>
      </c>
      <c r="E53" s="125">
        <v>2425</v>
      </c>
      <c r="F53" s="125">
        <f t="shared" si="1"/>
        <v>2860</v>
      </c>
      <c r="G53" s="125">
        <f t="shared" si="2"/>
        <v>2425</v>
      </c>
      <c r="H53" s="9"/>
    </row>
    <row r="54" spans="1:13" x14ac:dyDescent="0.25">
      <c r="A54" s="111" t="s">
        <v>166</v>
      </c>
      <c r="B54" s="123">
        <v>1</v>
      </c>
      <c r="C54" s="124" t="s">
        <v>81</v>
      </c>
      <c r="D54" s="125">
        <v>1893.42</v>
      </c>
      <c r="E54" s="125">
        <v>1880</v>
      </c>
      <c r="F54" s="125">
        <f t="shared" si="1"/>
        <v>1893.42</v>
      </c>
      <c r="G54" s="125">
        <f t="shared" si="2"/>
        <v>1880</v>
      </c>
      <c r="H54" s="9"/>
    </row>
    <row r="55" spans="1:13" x14ac:dyDescent="0.25">
      <c r="A55" s="111" t="s">
        <v>112</v>
      </c>
      <c r="B55" s="123">
        <v>1</v>
      </c>
      <c r="C55" s="124" t="s">
        <v>81</v>
      </c>
      <c r="D55" s="125">
        <v>67464</v>
      </c>
      <c r="E55" s="125">
        <v>44621</v>
      </c>
      <c r="F55" s="125">
        <f t="shared" si="1"/>
        <v>67464</v>
      </c>
      <c r="G55" s="125">
        <f t="shared" si="2"/>
        <v>44621</v>
      </c>
      <c r="H55" s="9"/>
      <c r="M55" s="148"/>
    </row>
    <row r="56" spans="1:13" x14ac:dyDescent="0.25">
      <c r="A56" s="111" t="s">
        <v>167</v>
      </c>
      <c r="B56" s="123">
        <v>1</v>
      </c>
      <c r="C56" s="124" t="s">
        <v>81</v>
      </c>
      <c r="D56" s="125">
        <v>9494</v>
      </c>
      <c r="E56" s="125">
        <v>9132</v>
      </c>
      <c r="F56" s="125">
        <f t="shared" si="1"/>
        <v>9494</v>
      </c>
      <c r="G56" s="125">
        <f t="shared" si="2"/>
        <v>9132</v>
      </c>
      <c r="H56" s="9"/>
      <c r="M56" s="148"/>
    </row>
    <row r="57" spans="1:13" x14ac:dyDescent="0.25">
      <c r="A57" s="111" t="s">
        <v>168</v>
      </c>
      <c r="B57" s="123">
        <v>1</v>
      </c>
      <c r="C57" s="124" t="s">
        <v>81</v>
      </c>
      <c r="D57" s="125">
        <v>270.94</v>
      </c>
      <c r="E57" s="125">
        <v>65</v>
      </c>
      <c r="F57" s="125">
        <f t="shared" si="1"/>
        <v>270.94</v>
      </c>
      <c r="G57" s="125">
        <f t="shared" si="2"/>
        <v>65</v>
      </c>
      <c r="H57" s="9"/>
    </row>
    <row r="58" spans="1:13" x14ac:dyDescent="0.25">
      <c r="A58" s="111" t="s">
        <v>169</v>
      </c>
      <c r="B58" s="123">
        <v>1</v>
      </c>
      <c r="C58" s="124" t="s">
        <v>82</v>
      </c>
      <c r="D58" s="125">
        <v>6958.1450000000004</v>
      </c>
      <c r="E58" s="125">
        <v>7334.1750000000011</v>
      </c>
      <c r="F58" s="125">
        <f t="shared" si="1"/>
        <v>6958.1450000000004</v>
      </c>
      <c r="G58" s="125">
        <f t="shared" si="2"/>
        <v>7334.1750000000011</v>
      </c>
      <c r="H58" s="9"/>
    </row>
    <row r="59" spans="1:13" x14ac:dyDescent="0.25">
      <c r="A59" s="111" t="s">
        <v>170</v>
      </c>
      <c r="B59" s="123">
        <v>1</v>
      </c>
      <c r="C59" s="124" t="s">
        <v>82</v>
      </c>
      <c r="D59" s="125">
        <v>12060</v>
      </c>
      <c r="E59" s="125">
        <v>12573</v>
      </c>
      <c r="F59" s="125">
        <f t="shared" si="1"/>
        <v>12060</v>
      </c>
      <c r="G59" s="125">
        <f t="shared" si="2"/>
        <v>12573</v>
      </c>
      <c r="H59" s="9"/>
      <c r="M59" s="148"/>
    </row>
    <row r="60" spans="1:13" x14ac:dyDescent="0.25">
      <c r="A60" s="111" t="s">
        <v>152</v>
      </c>
      <c r="B60" s="128">
        <v>0.34</v>
      </c>
      <c r="C60" s="129" t="s">
        <v>82</v>
      </c>
      <c r="D60" s="126">
        <v>40682</v>
      </c>
      <c r="E60" s="126" t="s">
        <v>72</v>
      </c>
      <c r="F60" s="125">
        <f t="shared" si="1"/>
        <v>13831.880000000001</v>
      </c>
      <c r="G60" s="125" t="s">
        <v>72</v>
      </c>
      <c r="H60" s="9"/>
    </row>
    <row r="61" spans="1:13" x14ac:dyDescent="0.25">
      <c r="A61" s="111" t="s">
        <v>111</v>
      </c>
      <c r="B61" s="123">
        <v>1</v>
      </c>
      <c r="C61" s="124" t="s">
        <v>82</v>
      </c>
      <c r="D61" s="125">
        <v>288547</v>
      </c>
      <c r="E61" s="125">
        <v>325172</v>
      </c>
      <c r="F61" s="125">
        <f t="shared" si="1"/>
        <v>288547</v>
      </c>
      <c r="G61" s="125">
        <f t="shared" si="2"/>
        <v>325172</v>
      </c>
      <c r="H61" s="9"/>
    </row>
    <row r="62" spans="1:13" x14ac:dyDescent="0.25">
      <c r="A62" s="111" t="s">
        <v>171</v>
      </c>
      <c r="B62" s="123">
        <v>0.51</v>
      </c>
      <c r="C62" s="124" t="s">
        <v>82</v>
      </c>
      <c r="D62" s="125">
        <v>61361</v>
      </c>
      <c r="E62" s="125">
        <v>59352</v>
      </c>
      <c r="F62" s="125">
        <f t="shared" si="1"/>
        <v>31294.11</v>
      </c>
      <c r="G62" s="125">
        <f t="shared" si="2"/>
        <v>30269.52</v>
      </c>
      <c r="H62" s="9"/>
    </row>
    <row r="63" spans="1:13" x14ac:dyDescent="0.25">
      <c r="A63" s="111" t="s">
        <v>172</v>
      </c>
      <c r="B63" s="123">
        <v>0.51</v>
      </c>
      <c r="C63" s="124" t="s">
        <v>82</v>
      </c>
      <c r="D63" s="125">
        <v>51791</v>
      </c>
      <c r="E63" s="125">
        <v>60786</v>
      </c>
      <c r="F63" s="125">
        <f t="shared" si="1"/>
        <v>26413.41</v>
      </c>
      <c r="G63" s="125">
        <f t="shared" si="2"/>
        <v>31000.86</v>
      </c>
      <c r="H63" s="9"/>
    </row>
    <row r="64" spans="1:13" x14ac:dyDescent="0.25">
      <c r="A64" s="111" t="s">
        <v>173</v>
      </c>
      <c r="B64" s="123">
        <v>0.51</v>
      </c>
      <c r="C64" s="124" t="s">
        <v>82</v>
      </c>
      <c r="D64" s="126">
        <v>157158</v>
      </c>
      <c r="E64" s="125">
        <v>66357</v>
      </c>
      <c r="F64" s="125">
        <f t="shared" si="1"/>
        <v>80150.58</v>
      </c>
      <c r="G64" s="125">
        <f t="shared" si="2"/>
        <v>33842.07</v>
      </c>
      <c r="H64" s="9"/>
      <c r="M64" s="148"/>
    </row>
    <row r="65" spans="1:13" x14ac:dyDescent="0.25">
      <c r="A65" s="111" t="s">
        <v>113</v>
      </c>
      <c r="B65" s="128">
        <v>0.34</v>
      </c>
      <c r="C65" s="129" t="s">
        <v>82</v>
      </c>
      <c r="D65" s="126">
        <v>169756</v>
      </c>
      <c r="E65" s="126">
        <v>360162.9574688758</v>
      </c>
      <c r="F65" s="125">
        <f t="shared" si="1"/>
        <v>57717.04</v>
      </c>
      <c r="G65" s="125">
        <f t="shared" si="2"/>
        <v>122455.40553941778</v>
      </c>
      <c r="H65" s="9"/>
    </row>
    <row r="66" spans="1:13" x14ac:dyDescent="0.25">
      <c r="A66" s="111" t="s">
        <v>74</v>
      </c>
      <c r="B66" s="123">
        <v>1</v>
      </c>
      <c r="C66" s="124" t="s">
        <v>83</v>
      </c>
      <c r="D66" s="125">
        <v>-110</v>
      </c>
      <c r="E66" s="125">
        <v>80</v>
      </c>
      <c r="F66" s="125">
        <f t="shared" si="1"/>
        <v>-110</v>
      </c>
      <c r="G66" s="125">
        <f t="shared" si="2"/>
        <v>80</v>
      </c>
      <c r="H66" s="9"/>
    </row>
    <row r="67" spans="1:13" x14ac:dyDescent="0.25">
      <c r="A67" s="111" t="s">
        <v>174</v>
      </c>
      <c r="B67" s="123">
        <v>1</v>
      </c>
      <c r="C67" s="124" t="s">
        <v>83</v>
      </c>
      <c r="D67" s="125">
        <v>-1337</v>
      </c>
      <c r="E67" s="125">
        <v>128</v>
      </c>
      <c r="F67" s="125">
        <f t="shared" si="1"/>
        <v>-1337</v>
      </c>
      <c r="G67" s="125">
        <f t="shared" si="2"/>
        <v>128</v>
      </c>
      <c r="H67" s="9"/>
      <c r="M67" s="148"/>
    </row>
    <row r="68" spans="1:13" x14ac:dyDescent="0.25">
      <c r="A68" s="111" t="s">
        <v>73</v>
      </c>
      <c r="B68" s="123">
        <v>1</v>
      </c>
      <c r="C68" s="124" t="s">
        <v>83</v>
      </c>
      <c r="D68" s="125">
        <v>142</v>
      </c>
      <c r="E68" s="125">
        <v>54</v>
      </c>
      <c r="F68" s="125">
        <f t="shared" si="1"/>
        <v>142</v>
      </c>
      <c r="G68" s="125">
        <f t="shared" si="2"/>
        <v>54</v>
      </c>
      <c r="H68" s="9"/>
    </row>
    <row r="69" spans="1:13" x14ac:dyDescent="0.25">
      <c r="A69" s="111" t="s">
        <v>175</v>
      </c>
      <c r="B69" s="123">
        <v>1</v>
      </c>
      <c r="C69" s="124" t="s">
        <v>87</v>
      </c>
      <c r="D69" s="125">
        <v>-95</v>
      </c>
      <c r="E69" s="125">
        <v>50</v>
      </c>
      <c r="F69" s="125">
        <f t="shared" si="1"/>
        <v>-95</v>
      </c>
      <c r="G69" s="125">
        <f t="shared" si="2"/>
        <v>50</v>
      </c>
      <c r="H69" s="9"/>
      <c r="M69" s="148"/>
    </row>
    <row r="70" spans="1:13" x14ac:dyDescent="0.25">
      <c r="A70" s="111" t="s">
        <v>176</v>
      </c>
      <c r="B70" s="123">
        <v>1</v>
      </c>
      <c r="C70" s="124" t="s">
        <v>88</v>
      </c>
      <c r="D70" s="125">
        <v>360</v>
      </c>
      <c r="E70" s="125">
        <v>238</v>
      </c>
      <c r="F70" s="125">
        <f t="shared" si="1"/>
        <v>360</v>
      </c>
      <c r="G70" s="125">
        <f t="shared" si="2"/>
        <v>238</v>
      </c>
      <c r="H70" s="9"/>
    </row>
    <row r="71" spans="1:13" x14ac:dyDescent="0.25">
      <c r="A71" s="111" t="s">
        <v>31</v>
      </c>
      <c r="B71" s="123">
        <v>1</v>
      </c>
      <c r="C71" s="124" t="s">
        <v>85</v>
      </c>
      <c r="D71" s="125">
        <v>81</v>
      </c>
      <c r="E71" s="125">
        <v>90</v>
      </c>
      <c r="F71" s="125">
        <f t="shared" si="1"/>
        <v>81</v>
      </c>
      <c r="G71" s="125">
        <f t="shared" si="2"/>
        <v>90</v>
      </c>
      <c r="H71" s="9"/>
      <c r="M71" s="148"/>
    </row>
    <row r="72" spans="1:13" x14ac:dyDescent="0.25">
      <c r="A72" s="111" t="s">
        <v>177</v>
      </c>
      <c r="B72" s="123">
        <v>1</v>
      </c>
      <c r="C72" s="124" t="s">
        <v>86</v>
      </c>
      <c r="D72" s="125">
        <v>24</v>
      </c>
      <c r="E72" s="125">
        <v>2</v>
      </c>
      <c r="F72" s="125">
        <f t="shared" si="1"/>
        <v>24</v>
      </c>
      <c r="G72" s="125">
        <f t="shared" si="2"/>
        <v>2</v>
      </c>
      <c r="H72" s="9"/>
      <c r="M72" s="148"/>
    </row>
    <row r="73" spans="1:13" x14ac:dyDescent="0.25">
      <c r="A73" s="111" t="s">
        <v>178</v>
      </c>
      <c r="B73" s="123">
        <v>1</v>
      </c>
      <c r="C73" s="124" t="s">
        <v>91</v>
      </c>
      <c r="D73" s="125">
        <v>207</v>
      </c>
      <c r="E73" s="125">
        <v>73</v>
      </c>
      <c r="F73" s="125">
        <f t="shared" si="1"/>
        <v>207</v>
      </c>
      <c r="G73" s="125">
        <f t="shared" si="2"/>
        <v>73</v>
      </c>
      <c r="H73" s="9"/>
      <c r="M73" s="148"/>
    </row>
    <row r="74" spans="1:13" x14ac:dyDescent="0.25">
      <c r="A74" s="111" t="s">
        <v>179</v>
      </c>
      <c r="B74" s="123">
        <v>1</v>
      </c>
      <c r="C74" s="124" t="s">
        <v>90</v>
      </c>
      <c r="D74" s="125">
        <v>2175</v>
      </c>
      <c r="E74" s="125">
        <v>18647</v>
      </c>
      <c r="F74" s="125">
        <f t="shared" si="1"/>
        <v>2175</v>
      </c>
      <c r="G74" s="125">
        <f t="shared" si="2"/>
        <v>18647</v>
      </c>
      <c r="H74" s="9"/>
      <c r="M74" s="148"/>
    </row>
    <row r="75" spans="1:13" x14ac:dyDescent="0.25">
      <c r="A75" s="111" t="s">
        <v>180</v>
      </c>
      <c r="B75" s="123">
        <v>1</v>
      </c>
      <c r="C75" s="124" t="s">
        <v>90</v>
      </c>
      <c r="D75" s="125">
        <v>-21307</v>
      </c>
      <c r="E75" s="125">
        <v>-19611</v>
      </c>
      <c r="F75" s="125">
        <f t="shared" si="1"/>
        <v>-21307</v>
      </c>
      <c r="G75" s="125">
        <f t="shared" si="2"/>
        <v>-19611</v>
      </c>
      <c r="H75" s="9"/>
    </row>
    <row r="76" spans="1:13" x14ac:dyDescent="0.25">
      <c r="A76" s="111" t="s">
        <v>181</v>
      </c>
      <c r="B76" s="123">
        <v>1</v>
      </c>
      <c r="C76" s="124" t="s">
        <v>84</v>
      </c>
      <c r="D76" s="125">
        <v>9095.7530000000006</v>
      </c>
      <c r="E76" s="125">
        <v>6400</v>
      </c>
      <c r="F76" s="125">
        <f t="shared" si="1"/>
        <v>9095.7530000000006</v>
      </c>
      <c r="G76" s="125">
        <f t="shared" si="2"/>
        <v>6400</v>
      </c>
      <c r="H76" s="9"/>
      <c r="M76" s="148"/>
    </row>
    <row r="77" spans="1:13" x14ac:dyDescent="0.25">
      <c r="A77" s="111" t="s">
        <v>118</v>
      </c>
      <c r="B77" s="123">
        <v>1</v>
      </c>
      <c r="C77" s="124" t="s">
        <v>84</v>
      </c>
      <c r="D77" s="125">
        <v>313</v>
      </c>
      <c r="E77" s="125">
        <v>74</v>
      </c>
      <c r="F77" s="125">
        <f t="shared" si="1"/>
        <v>313</v>
      </c>
      <c r="G77" s="125">
        <f t="shared" si="2"/>
        <v>74</v>
      </c>
      <c r="H77" s="9"/>
      <c r="M77" s="148"/>
    </row>
    <row r="78" spans="1:13" x14ac:dyDescent="0.25">
      <c r="A78" s="111" t="s">
        <v>182</v>
      </c>
      <c r="B78" s="123">
        <v>1</v>
      </c>
      <c r="C78" s="124" t="s">
        <v>84</v>
      </c>
      <c r="D78" s="125">
        <v>-3</v>
      </c>
      <c r="E78" s="125">
        <v>1</v>
      </c>
      <c r="F78" s="125">
        <f t="shared" si="1"/>
        <v>-3</v>
      </c>
      <c r="G78" s="125">
        <f t="shared" si="2"/>
        <v>1</v>
      </c>
      <c r="H78" s="9"/>
    </row>
    <row r="79" spans="1:13" x14ac:dyDescent="0.25">
      <c r="A79" s="111" t="s">
        <v>75</v>
      </c>
      <c r="B79" s="123">
        <v>1</v>
      </c>
      <c r="C79" s="124" t="s">
        <v>84</v>
      </c>
      <c r="D79" s="125">
        <v>-194</v>
      </c>
      <c r="E79" s="125">
        <v>-392</v>
      </c>
      <c r="F79" s="125">
        <f t="shared" si="1"/>
        <v>-194</v>
      </c>
      <c r="G79" s="125">
        <f t="shared" si="2"/>
        <v>-392</v>
      </c>
      <c r="H79" s="9"/>
      <c r="M79" s="148"/>
    </row>
    <row r="80" spans="1:13" x14ac:dyDescent="0.25">
      <c r="A80" s="111" t="s">
        <v>119</v>
      </c>
      <c r="B80" s="123">
        <v>1</v>
      </c>
      <c r="C80" s="124" t="s">
        <v>84</v>
      </c>
      <c r="D80" s="125">
        <v>26</v>
      </c>
      <c r="E80" s="125">
        <v>25</v>
      </c>
      <c r="F80" s="125">
        <f t="shared" si="1"/>
        <v>26</v>
      </c>
      <c r="G80" s="125">
        <f t="shared" si="2"/>
        <v>25</v>
      </c>
      <c r="H80" s="9"/>
    </row>
    <row r="81" spans="1:13" x14ac:dyDescent="0.25">
      <c r="A81" s="111" t="s">
        <v>120</v>
      </c>
      <c r="B81" s="123">
        <v>1</v>
      </c>
      <c r="C81" s="124" t="s">
        <v>84</v>
      </c>
      <c r="D81" s="125">
        <v>-148</v>
      </c>
      <c r="E81" s="125">
        <v>-75</v>
      </c>
      <c r="F81" s="125">
        <f t="shared" si="1"/>
        <v>-148</v>
      </c>
      <c r="G81" s="125">
        <f t="shared" si="2"/>
        <v>-75</v>
      </c>
      <c r="H81" s="9"/>
      <c r="M81" s="148"/>
    </row>
    <row r="82" spans="1:13" x14ac:dyDescent="0.25">
      <c r="A82" s="111" t="s">
        <v>183</v>
      </c>
      <c r="B82" s="123">
        <v>1</v>
      </c>
      <c r="C82" s="124" t="s">
        <v>84</v>
      </c>
      <c r="D82" s="125">
        <v>160</v>
      </c>
      <c r="E82" s="125">
        <v>74</v>
      </c>
      <c r="F82" s="125">
        <f t="shared" si="1"/>
        <v>160</v>
      </c>
      <c r="G82" s="125">
        <f t="shared" si="2"/>
        <v>74</v>
      </c>
      <c r="H82" s="9"/>
      <c r="M82" s="148"/>
    </row>
    <row r="83" spans="1:13" x14ac:dyDescent="0.25">
      <c r="A83" s="111" t="s">
        <v>184</v>
      </c>
      <c r="B83" s="123">
        <v>1</v>
      </c>
      <c r="C83" s="124" t="s">
        <v>92</v>
      </c>
      <c r="D83" s="125">
        <v>189</v>
      </c>
      <c r="E83" s="125">
        <v>7</v>
      </c>
      <c r="F83" s="125">
        <f t="shared" si="1"/>
        <v>189</v>
      </c>
      <c r="G83" s="125">
        <f t="shared" si="2"/>
        <v>7</v>
      </c>
      <c r="H83" s="9"/>
      <c r="M83" s="148"/>
    </row>
    <row r="84" spans="1:13" x14ac:dyDescent="0.25">
      <c r="A84" s="156" t="s">
        <v>93</v>
      </c>
      <c r="B84" s="157"/>
      <c r="C84" s="158"/>
      <c r="D84" s="159">
        <f>SUM(D4:D83)</f>
        <v>957375.34</v>
      </c>
      <c r="E84" s="159">
        <f>SUM(E4:E83)</f>
        <v>944335.13246887585</v>
      </c>
      <c r="F84" s="159">
        <f>SUM(F4:F83)</f>
        <v>593594.64383700001</v>
      </c>
      <c r="G84" s="159">
        <f>SUM(G4:G83)</f>
        <v>614357.72363941779</v>
      </c>
      <c r="H84" s="9"/>
      <c r="J84" s="9"/>
    </row>
    <row r="85" spans="1:13" x14ac:dyDescent="0.25">
      <c r="A85" s="73" t="s">
        <v>185</v>
      </c>
      <c r="B85" s="130"/>
      <c r="C85" s="130"/>
      <c r="D85" s="125">
        <v>160443</v>
      </c>
      <c r="E85" s="130"/>
      <c r="F85" s="125">
        <v>54950.69000000001</v>
      </c>
      <c r="G85" s="130"/>
      <c r="H85" s="9"/>
    </row>
    <row r="86" spans="1:13" x14ac:dyDescent="0.25">
      <c r="A86" s="73" t="s">
        <v>186</v>
      </c>
      <c r="B86" s="130"/>
      <c r="C86" s="130"/>
      <c r="D86" s="130"/>
      <c r="E86" s="130"/>
      <c r="F86" s="130"/>
      <c r="G86" s="130"/>
      <c r="H86" s="9"/>
    </row>
    <row r="87" spans="1:13" x14ac:dyDescent="0.25">
      <c r="A87" s="131" t="s">
        <v>196</v>
      </c>
      <c r="B87" s="130"/>
      <c r="C87" s="130"/>
      <c r="D87" s="130"/>
      <c r="E87" s="130"/>
      <c r="F87" s="130"/>
      <c r="G87" s="130"/>
      <c r="H87" s="9"/>
    </row>
    <row r="88" spans="1:13" x14ac:dyDescent="0.25">
      <c r="A88" s="131" t="s">
        <v>197</v>
      </c>
      <c r="B88" s="130"/>
      <c r="C88" s="130"/>
      <c r="D88" s="130"/>
      <c r="E88" s="130"/>
      <c r="F88" s="130"/>
      <c r="G88" s="130"/>
      <c r="H88" s="9"/>
    </row>
  </sheetData>
  <mergeCells count="3">
    <mergeCell ref="A2:A3"/>
    <mergeCell ref="B2:B3"/>
    <mergeCell ref="C2:C3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sqref="A1:I1"/>
    </sheetView>
  </sheetViews>
  <sheetFormatPr defaultRowHeight="12.75" x14ac:dyDescent="0.2"/>
  <cols>
    <col min="1" max="1" width="24" style="280" bestFit="1" customWidth="1"/>
    <col min="2" max="2" width="9.140625" style="280"/>
    <col min="3" max="6" width="9.140625" style="291"/>
    <col min="7" max="16384" width="9.140625" style="280"/>
  </cols>
  <sheetData>
    <row r="1" spans="1:9" x14ac:dyDescent="0.2">
      <c r="A1" s="645" t="s">
        <v>281</v>
      </c>
      <c r="B1" s="645"/>
      <c r="C1" s="645"/>
      <c r="D1" s="645"/>
      <c r="E1" s="645"/>
      <c r="F1" s="645"/>
      <c r="G1" s="645"/>
      <c r="H1" s="645"/>
      <c r="I1" s="645"/>
    </row>
    <row r="2" spans="1:9" x14ac:dyDescent="0.2">
      <c r="A2" s="646" t="s">
        <v>282</v>
      </c>
      <c r="B2" s="647" t="s">
        <v>283</v>
      </c>
      <c r="C2" s="648" t="s">
        <v>284</v>
      </c>
      <c r="D2" s="649"/>
      <c r="E2" s="649"/>
      <c r="F2" s="650"/>
      <c r="G2" s="651" t="s">
        <v>285</v>
      </c>
      <c r="H2" s="652"/>
      <c r="I2" s="653"/>
    </row>
    <row r="3" spans="1:9" x14ac:dyDescent="0.2">
      <c r="A3" s="646"/>
      <c r="B3" s="647"/>
      <c r="C3" s="651" t="s">
        <v>286</v>
      </c>
      <c r="D3" s="652"/>
      <c r="E3" s="652"/>
      <c r="F3" s="654"/>
      <c r="G3" s="651"/>
      <c r="H3" s="652"/>
      <c r="I3" s="653"/>
    </row>
    <row r="4" spans="1:9" x14ac:dyDescent="0.2">
      <c r="A4" s="281"/>
      <c r="B4" s="282">
        <v>2015</v>
      </c>
      <c r="C4" s="283">
        <v>2016</v>
      </c>
      <c r="D4" s="283">
        <v>2017</v>
      </c>
      <c r="E4" s="283">
        <v>2018</v>
      </c>
      <c r="F4" s="282">
        <v>2019</v>
      </c>
      <c r="G4" s="283">
        <v>2025</v>
      </c>
      <c r="H4" s="283">
        <v>2035</v>
      </c>
      <c r="I4" s="284">
        <v>2060</v>
      </c>
    </row>
    <row r="5" spans="1:9" x14ac:dyDescent="0.2">
      <c r="A5" s="285" t="s">
        <v>287</v>
      </c>
      <c r="B5" s="286" t="s">
        <v>288</v>
      </c>
      <c r="C5" s="287" t="s">
        <v>289</v>
      </c>
      <c r="D5" s="287" t="s">
        <v>288</v>
      </c>
      <c r="E5" s="287" t="s">
        <v>290</v>
      </c>
      <c r="F5" s="287" t="s">
        <v>291</v>
      </c>
      <c r="G5" s="288" t="s">
        <v>292</v>
      </c>
      <c r="H5" s="287" t="s">
        <v>293</v>
      </c>
      <c r="I5" s="287" t="s">
        <v>294</v>
      </c>
    </row>
    <row r="6" spans="1:9" x14ac:dyDescent="0.2">
      <c r="A6" s="285" t="s">
        <v>295</v>
      </c>
      <c r="B6" s="286" t="s">
        <v>296</v>
      </c>
      <c r="C6" s="287" t="s">
        <v>297</v>
      </c>
      <c r="D6" s="287" t="s">
        <v>298</v>
      </c>
      <c r="E6" s="287" t="s">
        <v>299</v>
      </c>
      <c r="F6" s="287" t="s">
        <v>300</v>
      </c>
      <c r="G6" s="288" t="s">
        <v>301</v>
      </c>
      <c r="H6" s="287" t="s">
        <v>301</v>
      </c>
      <c r="I6" s="287" t="s">
        <v>301</v>
      </c>
    </row>
    <row r="7" spans="1:9" x14ac:dyDescent="0.2">
      <c r="A7" s="285" t="s">
        <v>302</v>
      </c>
      <c r="B7" s="286" t="s">
        <v>289</v>
      </c>
      <c r="C7" s="287" t="s">
        <v>303</v>
      </c>
      <c r="D7" s="287" t="s">
        <v>304</v>
      </c>
      <c r="E7" s="287" t="s">
        <v>305</v>
      </c>
      <c r="F7" s="287" t="s">
        <v>304</v>
      </c>
      <c r="G7" s="288" t="s">
        <v>292</v>
      </c>
      <c r="H7" s="287" t="s">
        <v>306</v>
      </c>
      <c r="I7" s="287" t="s">
        <v>293</v>
      </c>
    </row>
    <row r="8" spans="1:9" ht="13.5" thickBot="1" x14ac:dyDescent="0.25">
      <c r="A8" s="285" t="s">
        <v>307</v>
      </c>
      <c r="B8" s="286" t="s">
        <v>299</v>
      </c>
      <c r="C8" s="287" t="s">
        <v>308</v>
      </c>
      <c r="D8" s="287" t="s">
        <v>309</v>
      </c>
      <c r="E8" s="289" t="s">
        <v>310</v>
      </c>
      <c r="F8" s="287" t="s">
        <v>309</v>
      </c>
      <c r="G8" s="288" t="s">
        <v>311</v>
      </c>
      <c r="H8" s="287" t="s">
        <v>312</v>
      </c>
      <c r="I8" s="287" t="s">
        <v>313</v>
      </c>
    </row>
    <row r="9" spans="1:9" ht="15" customHeight="1" x14ac:dyDescent="0.2">
      <c r="A9" s="643"/>
      <c r="B9" s="643"/>
      <c r="C9" s="643"/>
      <c r="D9" s="643"/>
      <c r="E9" s="643"/>
      <c r="F9" s="290"/>
      <c r="G9" s="644" t="s">
        <v>314</v>
      </c>
      <c r="H9" s="644"/>
      <c r="I9" s="644"/>
    </row>
  </sheetData>
  <mergeCells count="8">
    <mergeCell ref="A9:E9"/>
    <mergeCell ref="G9:I9"/>
    <mergeCell ref="A1:I1"/>
    <mergeCell ref="A2:A3"/>
    <mergeCell ref="B2:B3"/>
    <mergeCell ref="C2:F2"/>
    <mergeCell ref="G2:I3"/>
    <mergeCell ref="C3:F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C11"/>
  <sheetViews>
    <sheetView showGridLines="0" workbookViewId="0"/>
  </sheetViews>
  <sheetFormatPr defaultRowHeight="15" x14ac:dyDescent="0.25"/>
  <cols>
    <col min="1" max="1" width="55.28515625" bestFit="1" customWidth="1"/>
    <col min="3" max="3" width="11.85546875" bestFit="1" customWidth="1"/>
    <col min="4" max="4" width="9.28515625" customWidth="1"/>
  </cols>
  <sheetData>
    <row r="1" spans="1:3" s="39" customFormat="1" x14ac:dyDescent="0.25">
      <c r="A1" s="21" t="s">
        <v>272</v>
      </c>
    </row>
    <row r="2" spans="1:3" s="39" customFormat="1" x14ac:dyDescent="0.25">
      <c r="A2" s="19"/>
      <c r="B2" s="45" t="s">
        <v>59</v>
      </c>
      <c r="C2" s="45" t="s">
        <v>0</v>
      </c>
    </row>
    <row r="3" spans="1:3" s="39" customFormat="1" x14ac:dyDescent="0.25">
      <c r="A3" s="111" t="s">
        <v>66</v>
      </c>
      <c r="B3" s="52">
        <v>-5.7880000000000003</v>
      </c>
      <c r="C3" s="43">
        <f>B3/$C$8*100</f>
        <v>-7.4137821518523196E-3</v>
      </c>
    </row>
    <row r="4" spans="1:3" s="39" customFormat="1" x14ac:dyDescent="0.25">
      <c r="A4" s="42" t="s">
        <v>67</v>
      </c>
      <c r="B4" s="137">
        <v>-186.79068039000001</v>
      </c>
      <c r="C4" s="43">
        <f>B4/$C$8*100</f>
        <v>-0.23925801872973965</v>
      </c>
    </row>
    <row r="5" spans="1:3" s="39" customFormat="1" x14ac:dyDescent="0.25">
      <c r="A5" s="42" t="s">
        <v>114</v>
      </c>
      <c r="B5" s="52">
        <v>-54.623377389903098</v>
      </c>
      <c r="C5" s="43">
        <f>B5/$C$8*100</f>
        <v>-6.9966451341941446E-2</v>
      </c>
    </row>
    <row r="6" spans="1:3" s="39" customFormat="1" ht="15.75" thickBot="1" x14ac:dyDescent="0.3">
      <c r="A6" s="23" t="s">
        <v>94</v>
      </c>
      <c r="B6" s="44">
        <f>SUM(B3:B5)</f>
        <v>-247.2020577799031</v>
      </c>
      <c r="C6" s="44">
        <f>SUM(C3:C5)</f>
        <v>-0.31663825222353342</v>
      </c>
    </row>
    <row r="7" spans="1:3" s="39" customFormat="1" x14ac:dyDescent="0.25">
      <c r="A7" s="9"/>
      <c r="B7" s="9"/>
      <c r="C7" s="110" t="s">
        <v>9</v>
      </c>
    </row>
    <row r="8" spans="1:3" s="39" customFormat="1" x14ac:dyDescent="0.25">
      <c r="A8" s="22" t="s">
        <v>58</v>
      </c>
      <c r="C8" s="114">
        <f>'T01'!C14</f>
        <v>78070.812999999995</v>
      </c>
    </row>
    <row r="9" spans="1:3" s="39" customFormat="1" x14ac:dyDescent="0.25"/>
    <row r="10" spans="1:3" s="39" customFormat="1" x14ac:dyDescent="0.25"/>
    <row r="11" spans="1:3" s="39" customFormat="1" x14ac:dyDescent="0.25"/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showGridLines="0" workbookViewId="0">
      <selection sqref="A1:F1"/>
    </sheetView>
  </sheetViews>
  <sheetFormatPr defaultRowHeight="15" x14ac:dyDescent="0.25"/>
  <cols>
    <col min="1" max="1" width="41.5703125" style="39" customWidth="1"/>
    <col min="2" max="16384" width="9.140625" style="39"/>
  </cols>
  <sheetData>
    <row r="1" spans="1:30" x14ac:dyDescent="0.25">
      <c r="A1" s="688" t="s">
        <v>503</v>
      </c>
      <c r="B1" s="688"/>
      <c r="C1" s="688"/>
      <c r="D1" s="688"/>
      <c r="E1" s="688"/>
      <c r="F1" s="688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x14ac:dyDescent="0.25">
      <c r="A2" s="504"/>
      <c r="B2" s="504">
        <v>2014</v>
      </c>
      <c r="C2" s="504">
        <v>2015</v>
      </c>
      <c r="D2" s="504">
        <v>2016</v>
      </c>
      <c r="E2" s="504">
        <v>2017</v>
      </c>
      <c r="F2" s="504">
        <v>2018</v>
      </c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73"/>
      <c r="AC2" s="73"/>
      <c r="AD2" s="73"/>
    </row>
    <row r="3" spans="1:30" x14ac:dyDescent="0.25">
      <c r="A3" s="505" t="s">
        <v>504</v>
      </c>
      <c r="B3" s="506">
        <v>2280157.1057253391</v>
      </c>
      <c r="C3" s="506">
        <v>2434389.8860019282</v>
      </c>
      <c r="D3" s="506">
        <v>2578308.4894868708</v>
      </c>
      <c r="E3" s="506">
        <v>2736685.0576678966</v>
      </c>
      <c r="F3" s="506">
        <v>2919234.6635664869</v>
      </c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73"/>
      <c r="AC3" s="73"/>
      <c r="AD3" s="73"/>
    </row>
    <row r="4" spans="1:30" x14ac:dyDescent="0.25">
      <c r="A4" s="505" t="s">
        <v>505</v>
      </c>
      <c r="B4" s="506">
        <v>2363589.2069525039</v>
      </c>
      <c r="C4" s="506">
        <v>2533796.0744364159</v>
      </c>
      <c r="D4" s="506">
        <v>2572306.8517297772</v>
      </c>
      <c r="E4" s="506">
        <v>2711297.7654482853</v>
      </c>
      <c r="F4" s="506">
        <v>2926650.5693286736</v>
      </c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73"/>
      <c r="AC4" s="73"/>
      <c r="AD4" s="73"/>
    </row>
    <row r="5" spans="1:30" x14ac:dyDescent="0.25">
      <c r="A5" s="505" t="s">
        <v>506</v>
      </c>
      <c r="B5" s="506">
        <v>5021132.3826400004</v>
      </c>
      <c r="C5" s="506">
        <v>5424213.2123492928</v>
      </c>
      <c r="D5" s="506">
        <v>5494629.4628201099</v>
      </c>
      <c r="E5" s="506">
        <v>5696276.681414267</v>
      </c>
      <c r="F5" s="506">
        <v>5946659.7638394991</v>
      </c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73"/>
      <c r="AC5" s="73"/>
      <c r="AD5" s="73"/>
    </row>
    <row r="6" spans="1:30" x14ac:dyDescent="0.25">
      <c r="A6" s="505" t="s">
        <v>507</v>
      </c>
      <c r="B6" s="506">
        <v>2014993.34681</v>
      </c>
      <c r="C6" s="506">
        <v>2031546.6455725655</v>
      </c>
      <c r="D6" s="506">
        <v>2047850.3505335862</v>
      </c>
      <c r="E6" s="506">
        <v>2060292.9164586363</v>
      </c>
      <c r="F6" s="506">
        <v>2076975.896631029</v>
      </c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73"/>
      <c r="AC6" s="73"/>
      <c r="AD6" s="73"/>
    </row>
    <row r="7" spans="1:30" x14ac:dyDescent="0.25">
      <c r="A7" s="505" t="s">
        <v>508</v>
      </c>
      <c r="B7" s="506">
        <v>5766547</v>
      </c>
      <c r="C7" s="506">
        <v>6042540.6896541314</v>
      </c>
      <c r="D7" s="506">
        <v>6316201.8932578666</v>
      </c>
      <c r="E7" s="506">
        <v>6623471.3315114286</v>
      </c>
      <c r="F7" s="506">
        <v>7003119.9447270455</v>
      </c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73"/>
      <c r="AC7" s="73"/>
      <c r="AD7" s="73"/>
    </row>
    <row r="8" spans="1:30" x14ac:dyDescent="0.25">
      <c r="A8" s="505" t="s">
        <v>509</v>
      </c>
      <c r="B8" s="506">
        <v>2778553.9109999998</v>
      </c>
      <c r="C8" s="506">
        <v>2743865.3250672934</v>
      </c>
      <c r="D8" s="506">
        <v>2873783.2867860338</v>
      </c>
      <c r="E8" s="506">
        <v>3047694.1750630215</v>
      </c>
      <c r="F8" s="506">
        <v>3243272.9961679103</v>
      </c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73"/>
      <c r="AC8" s="73"/>
      <c r="AD8" s="73"/>
    </row>
    <row r="9" spans="1:30" x14ac:dyDescent="0.25">
      <c r="A9" s="505" t="s">
        <v>510</v>
      </c>
      <c r="B9" s="506">
        <f>1214666.59632-20923.1536799967</f>
        <v>1193743.4426400033</v>
      </c>
      <c r="C9" s="506">
        <v>1145476.7987368628</v>
      </c>
      <c r="D9" s="506">
        <v>1157258.9461646378</v>
      </c>
      <c r="E9" s="506">
        <v>1040325.7557374239</v>
      </c>
      <c r="F9" s="506">
        <v>1085144.4885637686</v>
      </c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73"/>
      <c r="AC9" s="73"/>
      <c r="AD9" s="73"/>
    </row>
    <row r="10" spans="1:30" x14ac:dyDescent="0.25">
      <c r="A10" s="507" t="s">
        <v>511</v>
      </c>
      <c r="B10" s="508">
        <f t="shared" ref="B10:E10" si="0">SUM(B3:B9)</f>
        <v>21418716.395767845</v>
      </c>
      <c r="C10" s="508">
        <f t="shared" si="0"/>
        <v>22355828.631818488</v>
      </c>
      <c r="D10" s="508">
        <f t="shared" si="0"/>
        <v>23040339.280778885</v>
      </c>
      <c r="E10" s="508">
        <f t="shared" si="0"/>
        <v>23916043.683300957</v>
      </c>
      <c r="F10" s="508">
        <f>SUM(F3:F9)</f>
        <v>25201058.322824411</v>
      </c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73"/>
      <c r="AC10" s="73"/>
      <c r="AD10" s="73"/>
    </row>
    <row r="11" spans="1:30" x14ac:dyDescent="0.25">
      <c r="A11" s="505" t="s">
        <v>512</v>
      </c>
      <c r="B11" s="506">
        <v>21201078.723628547</v>
      </c>
      <c r="C11" s="506">
        <v>21735804.421016749</v>
      </c>
      <c r="D11" s="506">
        <v>22605743.596583065</v>
      </c>
      <c r="E11" s="506">
        <v>23499478.521356717</v>
      </c>
      <c r="F11" s="506">
        <v>24730907.883888297</v>
      </c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73"/>
      <c r="AC11" s="73"/>
      <c r="AD11" s="73"/>
    </row>
    <row r="12" spans="1:30" x14ac:dyDescent="0.25">
      <c r="A12" s="509" t="s">
        <v>513</v>
      </c>
      <c r="B12" s="510">
        <f>B10-B11</f>
        <v>217637.67213929817</v>
      </c>
      <c r="C12" s="510">
        <f t="shared" ref="C12:F12" si="1">C10-C11</f>
        <v>620024.21080173925</v>
      </c>
      <c r="D12" s="510">
        <f t="shared" si="1"/>
        <v>434595.68419582024</v>
      </c>
      <c r="E12" s="510">
        <f t="shared" si="1"/>
        <v>416565.16194424033</v>
      </c>
      <c r="F12" s="510">
        <f t="shared" si="1"/>
        <v>470150.43893611431</v>
      </c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73"/>
      <c r="AC12" s="73"/>
      <c r="AD12" s="73"/>
    </row>
    <row r="13" spans="1:30" x14ac:dyDescent="0.25">
      <c r="A13" s="505" t="s">
        <v>514</v>
      </c>
      <c r="B13" s="506">
        <v>21418716.395767845</v>
      </c>
      <c r="C13" s="506">
        <v>22849019.577869151</v>
      </c>
      <c r="D13" s="506">
        <v>23404879</v>
      </c>
      <c r="E13" s="506">
        <v>24352619</v>
      </c>
      <c r="F13" s="506">
        <v>25633825</v>
      </c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73"/>
      <c r="AC13" s="73"/>
      <c r="AD13" s="73"/>
    </row>
    <row r="14" spans="1:30" x14ac:dyDescent="0.25">
      <c r="A14" s="509" t="s">
        <v>515</v>
      </c>
      <c r="B14" s="510">
        <f>B13-B10</f>
        <v>0</v>
      </c>
      <c r="C14" s="510">
        <f t="shared" ref="C14:F14" si="2">C13-C10</f>
        <v>493190.94605066255</v>
      </c>
      <c r="D14" s="510">
        <f t="shared" si="2"/>
        <v>364539.71922111511</v>
      </c>
      <c r="E14" s="510">
        <f t="shared" si="2"/>
        <v>436575.31669904292</v>
      </c>
      <c r="F14" s="510">
        <f t="shared" si="2"/>
        <v>432766.67717558891</v>
      </c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73"/>
      <c r="AC14" s="73"/>
      <c r="AD14" s="73"/>
    </row>
    <row r="15" spans="1:30" x14ac:dyDescent="0.25">
      <c r="A15" s="308"/>
      <c r="B15" s="511"/>
      <c r="C15" s="511"/>
      <c r="D15" s="689" t="s">
        <v>516</v>
      </c>
      <c r="E15" s="689"/>
      <c r="F15" s="689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73"/>
      <c r="AC15" s="73"/>
      <c r="AD15" s="73"/>
    </row>
    <row r="16" spans="1:30" x14ac:dyDescent="0.25">
      <c r="A16" s="505"/>
      <c r="B16" s="506"/>
      <c r="C16" s="506"/>
      <c r="D16" s="506"/>
      <c r="E16" s="506"/>
      <c r="F16" s="506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73"/>
      <c r="AC16" s="73"/>
      <c r="AD16" s="73"/>
    </row>
    <row r="17" spans="1:30" x14ac:dyDescent="0.25">
      <c r="A17" s="505"/>
      <c r="B17" s="506"/>
      <c r="C17" s="506"/>
      <c r="D17" s="506"/>
      <c r="E17" s="506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73"/>
      <c r="AC17" s="73"/>
      <c r="AD17" s="73"/>
    </row>
    <row r="18" spans="1:30" x14ac:dyDescent="0.25">
      <c r="A18" s="505"/>
      <c r="B18" s="512"/>
      <c r="C18" s="506"/>
      <c r="D18" s="506"/>
      <c r="E18" s="506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73"/>
      <c r="AC18" s="73"/>
      <c r="AD18" s="73"/>
    </row>
    <row r="19" spans="1:30" x14ac:dyDescent="0.25">
      <c r="A19" s="505"/>
      <c r="B19" s="506"/>
      <c r="C19" s="506"/>
      <c r="D19" s="506"/>
      <c r="E19" s="506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73"/>
      <c r="AC19" s="73"/>
      <c r="AD19" s="73"/>
    </row>
    <row r="20" spans="1:30" x14ac:dyDescent="0.25">
      <c r="A20" s="505"/>
      <c r="B20" s="506"/>
      <c r="C20" s="506"/>
      <c r="D20" s="506"/>
      <c r="E20" s="506"/>
      <c r="F20" s="506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73"/>
      <c r="AC20" s="73"/>
      <c r="AD20" s="73"/>
    </row>
    <row r="21" spans="1:30" x14ac:dyDescent="0.25">
      <c r="A21" s="505"/>
      <c r="B21" s="506"/>
      <c r="C21" s="506"/>
      <c r="D21" s="506"/>
      <c r="E21" s="506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73"/>
      <c r="AC21" s="73"/>
      <c r="AD21" s="73"/>
    </row>
    <row r="22" spans="1:30" x14ac:dyDescent="0.25">
      <c r="A22" s="505"/>
      <c r="B22" s="506"/>
      <c r="C22" s="506"/>
      <c r="D22" s="506"/>
      <c r="E22" s="506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73"/>
      <c r="AC22" s="73"/>
      <c r="AD22" s="73"/>
    </row>
    <row r="23" spans="1:30" x14ac:dyDescent="0.25">
      <c r="A23" s="505"/>
      <c r="B23" s="506"/>
      <c r="C23" s="506"/>
      <c r="D23" s="506"/>
      <c r="E23" s="506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73"/>
      <c r="AC23" s="73"/>
      <c r="AD23" s="73"/>
    </row>
    <row r="24" spans="1:30" x14ac:dyDescent="0.25">
      <c r="A24" s="505"/>
      <c r="B24" s="506"/>
      <c r="C24" s="506"/>
      <c r="D24" s="506"/>
      <c r="E24" s="506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73"/>
      <c r="AC24" s="73"/>
      <c r="AD24" s="73"/>
    </row>
    <row r="25" spans="1:30" x14ac:dyDescent="0.25">
      <c r="A25" s="505"/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73"/>
      <c r="AC25" s="73"/>
      <c r="AD25" s="73"/>
    </row>
    <row r="26" spans="1:30" x14ac:dyDescent="0.25">
      <c r="A26" s="505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73"/>
      <c r="AC26" s="73"/>
      <c r="AD26" s="73"/>
    </row>
    <row r="27" spans="1:30" x14ac:dyDescent="0.25">
      <c r="A27" s="505"/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73"/>
      <c r="AC27" s="73"/>
      <c r="AD27" s="73"/>
    </row>
    <row r="28" spans="1:30" x14ac:dyDescent="0.25">
      <c r="A28" s="505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73"/>
      <c r="AC28" s="73"/>
      <c r="AD28" s="73"/>
    </row>
    <row r="29" spans="1:30" x14ac:dyDescent="0.25">
      <c r="A29" s="505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73"/>
      <c r="AC29" s="73"/>
      <c r="AD29" s="73"/>
    </row>
    <row r="30" spans="1:30" x14ac:dyDescent="0.25">
      <c r="A30" s="505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73"/>
      <c r="AC30" s="73"/>
      <c r="AD30" s="73"/>
    </row>
    <row r="31" spans="1:30" x14ac:dyDescent="0.25">
      <c r="A31" s="505"/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73"/>
      <c r="AC31" s="73"/>
      <c r="AD31" s="73"/>
    </row>
    <row r="32" spans="1:30" x14ac:dyDescent="0.25">
      <c r="A32" s="505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73"/>
      <c r="AC32" s="73"/>
      <c r="AD32" s="73"/>
    </row>
    <row r="33" spans="1:30" x14ac:dyDescent="0.25">
      <c r="A33" s="505"/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73"/>
      <c r="AC33" s="73"/>
      <c r="AD33" s="73"/>
    </row>
    <row r="34" spans="1:30" x14ac:dyDescent="0.25">
      <c r="A34" s="505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73"/>
      <c r="AC34" s="73"/>
      <c r="AD34" s="73"/>
    </row>
    <row r="35" spans="1:30" x14ac:dyDescent="0.25">
      <c r="A35" s="505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73"/>
      <c r="AC35" s="73"/>
      <c r="AD35" s="73"/>
    </row>
    <row r="36" spans="1:30" x14ac:dyDescent="0.25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73"/>
      <c r="AC36" s="73"/>
      <c r="AD36" s="73"/>
    </row>
    <row r="37" spans="1:30" x14ac:dyDescent="0.25">
      <c r="A37" s="505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73"/>
      <c r="AC37" s="73"/>
      <c r="AD37" s="73"/>
    </row>
    <row r="38" spans="1:30" x14ac:dyDescent="0.25">
      <c r="A38" s="505"/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73"/>
      <c r="AC38" s="73"/>
      <c r="AD38" s="73"/>
    </row>
    <row r="39" spans="1:30" x14ac:dyDescent="0.25">
      <c r="A39" s="50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73"/>
      <c r="AC39" s="73"/>
      <c r="AD39" s="73"/>
    </row>
    <row r="40" spans="1:30" x14ac:dyDescent="0.25">
      <c r="A40" s="505"/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73"/>
      <c r="AC40" s="73"/>
      <c r="AD40" s="73"/>
    </row>
    <row r="41" spans="1:30" x14ac:dyDescent="0.25">
      <c r="A41" s="505"/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5"/>
      <c r="AA41" s="505"/>
      <c r="AB41" s="73"/>
      <c r="AC41" s="73"/>
      <c r="AD41" s="73"/>
    </row>
    <row r="42" spans="1:30" x14ac:dyDescent="0.25">
      <c r="A42" s="505"/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5"/>
      <c r="X42" s="505"/>
      <c r="Y42" s="505"/>
      <c r="Z42" s="505"/>
      <c r="AA42" s="505"/>
      <c r="AB42" s="73"/>
      <c r="AC42" s="73"/>
      <c r="AD42" s="73"/>
    </row>
    <row r="43" spans="1:30" x14ac:dyDescent="0.25">
      <c r="A43" s="505"/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73"/>
      <c r="AC43" s="73"/>
      <c r="AD43" s="73"/>
    </row>
    <row r="44" spans="1:30" x14ac:dyDescent="0.25">
      <c r="A44" s="505"/>
      <c r="B44" s="505"/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73"/>
      <c r="AC44" s="73"/>
      <c r="AD44" s="73"/>
    </row>
    <row r="45" spans="1:30" x14ac:dyDescent="0.25">
      <c r="A45" s="505"/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73"/>
      <c r="AC45" s="73"/>
      <c r="AD45" s="73"/>
    </row>
    <row r="46" spans="1:30" x14ac:dyDescent="0.25">
      <c r="A46" s="505"/>
      <c r="B46" s="505"/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73"/>
      <c r="AC46" s="73"/>
      <c r="AD46" s="73"/>
    </row>
    <row r="47" spans="1:30" x14ac:dyDescent="0.25">
      <c r="A47" s="505"/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73"/>
      <c r="AC47" s="73"/>
      <c r="AD47" s="73"/>
    </row>
    <row r="48" spans="1:30" x14ac:dyDescent="0.25">
      <c r="A48" s="505"/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73"/>
      <c r="AC48" s="73"/>
      <c r="AD48" s="73"/>
    </row>
    <row r="49" spans="1:30" x14ac:dyDescent="0.25">
      <c r="A49" s="505"/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5"/>
      <c r="U49" s="505"/>
      <c r="V49" s="505"/>
      <c r="W49" s="505"/>
      <c r="X49" s="505"/>
      <c r="Y49" s="505"/>
      <c r="Z49" s="505"/>
      <c r="AA49" s="505"/>
      <c r="AB49" s="73"/>
      <c r="AC49" s="73"/>
      <c r="AD49" s="73"/>
    </row>
    <row r="50" spans="1:30" x14ac:dyDescent="0.25">
      <c r="A50" s="505"/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73"/>
      <c r="AC50" s="73"/>
      <c r="AD50" s="73"/>
    </row>
    <row r="51" spans="1:30" x14ac:dyDescent="0.25">
      <c r="A51" s="505"/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5"/>
      <c r="AA51" s="505"/>
      <c r="AB51" s="73"/>
      <c r="AC51" s="73"/>
      <c r="AD51" s="73"/>
    </row>
    <row r="52" spans="1:30" x14ac:dyDescent="0.25">
      <c r="A52" s="505"/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5"/>
      <c r="AA52" s="505"/>
      <c r="AB52" s="73"/>
      <c r="AC52" s="73"/>
      <c r="AD52" s="73"/>
    </row>
    <row r="53" spans="1:30" x14ac:dyDescent="0.25">
      <c r="A53" s="505"/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73"/>
      <c r="AC53" s="73"/>
      <c r="AD53" s="73"/>
    </row>
    <row r="54" spans="1:30" x14ac:dyDescent="0.25">
      <c r="A54" s="505"/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73"/>
      <c r="AC54" s="73"/>
      <c r="AD54" s="73"/>
    </row>
    <row r="55" spans="1:30" x14ac:dyDescent="0.25">
      <c r="A55" s="505"/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73"/>
      <c r="AC55" s="73"/>
      <c r="AD55" s="73"/>
    </row>
    <row r="56" spans="1:30" x14ac:dyDescent="0.25">
      <c r="A56" s="505"/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73"/>
      <c r="AC56" s="73"/>
      <c r="AD56" s="73"/>
    </row>
    <row r="57" spans="1:30" x14ac:dyDescent="0.25">
      <c r="A57" s="505"/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73"/>
      <c r="AC57" s="73"/>
      <c r="AD57" s="73"/>
    </row>
    <row r="58" spans="1:30" x14ac:dyDescent="0.25">
      <c r="A58" s="505"/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73"/>
      <c r="AC58" s="73"/>
      <c r="AD58" s="73"/>
    </row>
    <row r="59" spans="1:30" x14ac:dyDescent="0.25">
      <c r="A59" s="505"/>
      <c r="B59" s="505"/>
      <c r="C59" s="505"/>
      <c r="D59" s="505"/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505"/>
      <c r="Z59" s="505"/>
      <c r="AA59" s="505"/>
      <c r="AB59" s="73"/>
      <c r="AC59" s="73"/>
      <c r="AD59" s="73"/>
    </row>
    <row r="60" spans="1:30" x14ac:dyDescent="0.25">
      <c r="A60" s="505"/>
      <c r="B60" s="505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5"/>
      <c r="AA60" s="505"/>
      <c r="AB60" s="73"/>
      <c r="AC60" s="73"/>
      <c r="AD60" s="73"/>
    </row>
    <row r="61" spans="1:30" x14ac:dyDescent="0.25">
      <c r="A61" s="505"/>
      <c r="B61" s="505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73"/>
      <c r="AC61" s="73"/>
      <c r="AD61" s="73"/>
    </row>
    <row r="62" spans="1:30" x14ac:dyDescent="0.25">
      <c r="A62" s="505"/>
      <c r="B62" s="505"/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  <c r="T62" s="505"/>
      <c r="U62" s="505"/>
      <c r="V62" s="505"/>
      <c r="W62" s="505"/>
      <c r="X62" s="505"/>
      <c r="Y62" s="505"/>
      <c r="Z62" s="505"/>
      <c r="AA62" s="505"/>
      <c r="AB62" s="73"/>
      <c r="AC62" s="73"/>
      <c r="AD62" s="73"/>
    </row>
    <row r="63" spans="1:30" x14ac:dyDescent="0.25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73"/>
      <c r="AC63" s="73"/>
      <c r="AD63" s="73"/>
    </row>
    <row r="64" spans="1:30" x14ac:dyDescent="0.25">
      <c r="A64" s="505"/>
      <c r="B64" s="505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73"/>
      <c r="AC64" s="73"/>
      <c r="AD64" s="73"/>
    </row>
    <row r="65" spans="1:30" x14ac:dyDescent="0.25">
      <c r="A65" s="505"/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5"/>
      <c r="AB65" s="73"/>
      <c r="AC65" s="73"/>
      <c r="AD65" s="73"/>
    </row>
    <row r="66" spans="1:30" x14ac:dyDescent="0.25">
      <c r="A66" s="505"/>
      <c r="B66" s="505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505"/>
      <c r="R66" s="505"/>
      <c r="S66" s="505"/>
      <c r="T66" s="505"/>
      <c r="U66" s="505"/>
      <c r="V66" s="505"/>
      <c r="W66" s="505"/>
      <c r="X66" s="505"/>
      <c r="Y66" s="505"/>
      <c r="Z66" s="505"/>
      <c r="AA66" s="505"/>
      <c r="AB66" s="73"/>
      <c r="AC66" s="73"/>
      <c r="AD66" s="73"/>
    </row>
    <row r="67" spans="1:30" x14ac:dyDescent="0.25">
      <c r="A67" s="505"/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73"/>
      <c r="AC67" s="73"/>
      <c r="AD67" s="73"/>
    </row>
    <row r="68" spans="1:30" x14ac:dyDescent="0.25">
      <c r="A68" s="505"/>
      <c r="B68" s="505"/>
      <c r="C68" s="505"/>
      <c r="D68" s="505"/>
      <c r="E68" s="505"/>
      <c r="F68" s="505"/>
      <c r="G68" s="505"/>
      <c r="H68" s="505"/>
      <c r="I68" s="505"/>
      <c r="J68" s="505"/>
      <c r="K68" s="505"/>
      <c r="L68" s="505"/>
      <c r="M68" s="505"/>
      <c r="N68" s="505"/>
      <c r="O68" s="505"/>
      <c r="P68" s="505"/>
      <c r="Q68" s="505"/>
      <c r="R68" s="505"/>
      <c r="S68" s="505"/>
      <c r="T68" s="505"/>
      <c r="U68" s="505"/>
      <c r="V68" s="505"/>
      <c r="W68" s="505"/>
      <c r="X68" s="505"/>
      <c r="Y68" s="505"/>
      <c r="Z68" s="505"/>
      <c r="AA68" s="505"/>
      <c r="AB68" s="73"/>
      <c r="AC68" s="73"/>
      <c r="AD68" s="73"/>
    </row>
    <row r="69" spans="1:30" x14ac:dyDescent="0.25">
      <c r="A69" s="505"/>
      <c r="B69" s="505"/>
      <c r="C69" s="505"/>
      <c r="D69" s="505"/>
      <c r="E69" s="505"/>
      <c r="F69" s="505"/>
      <c r="G69" s="505"/>
      <c r="H69" s="505"/>
      <c r="I69" s="505"/>
      <c r="J69" s="505"/>
      <c r="K69" s="505"/>
      <c r="L69" s="505"/>
      <c r="M69" s="505"/>
      <c r="N69" s="505"/>
      <c r="O69" s="505"/>
      <c r="P69" s="505"/>
      <c r="Q69" s="505"/>
      <c r="R69" s="505"/>
      <c r="S69" s="505"/>
      <c r="T69" s="505"/>
      <c r="U69" s="505"/>
      <c r="V69" s="505"/>
      <c r="W69" s="505"/>
      <c r="X69" s="505"/>
      <c r="Y69" s="505"/>
      <c r="Z69" s="505"/>
      <c r="AA69" s="505"/>
      <c r="AB69" s="73"/>
      <c r="AC69" s="73"/>
      <c r="AD69" s="73"/>
    </row>
    <row r="70" spans="1:30" x14ac:dyDescent="0.25">
      <c r="A70" s="505"/>
      <c r="B70" s="505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505"/>
      <c r="R70" s="505"/>
      <c r="S70" s="505"/>
      <c r="T70" s="505"/>
      <c r="U70" s="505"/>
      <c r="V70" s="505"/>
      <c r="W70" s="505"/>
      <c r="X70" s="505"/>
      <c r="Y70" s="505"/>
      <c r="Z70" s="505"/>
      <c r="AA70" s="505"/>
      <c r="AB70" s="73"/>
      <c r="AC70" s="73"/>
      <c r="AD70" s="73"/>
    </row>
    <row r="71" spans="1:30" x14ac:dyDescent="0.25">
      <c r="A71" s="505"/>
      <c r="B71" s="505"/>
      <c r="C71" s="505"/>
      <c r="D71" s="505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73"/>
      <c r="AC71" s="73"/>
      <c r="AD71" s="73"/>
    </row>
    <row r="72" spans="1:30" x14ac:dyDescent="0.25">
      <c r="A72" s="505"/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5"/>
      <c r="V72" s="505"/>
      <c r="W72" s="505"/>
      <c r="X72" s="505"/>
      <c r="Y72" s="505"/>
      <c r="Z72" s="505"/>
      <c r="AA72" s="505"/>
      <c r="AB72" s="73"/>
      <c r="AC72" s="73"/>
      <c r="AD72" s="73"/>
    </row>
    <row r="73" spans="1:30" x14ac:dyDescent="0.25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505"/>
      <c r="V73" s="505"/>
      <c r="W73" s="505"/>
      <c r="X73" s="505"/>
      <c r="Y73" s="505"/>
      <c r="Z73" s="505"/>
      <c r="AA73" s="505"/>
      <c r="AB73" s="73"/>
      <c r="AC73" s="73"/>
      <c r="AD73" s="73"/>
    </row>
    <row r="74" spans="1:30" x14ac:dyDescent="0.25">
      <c r="A74" s="505"/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73"/>
      <c r="AC74" s="73"/>
      <c r="AD74" s="73"/>
    </row>
    <row r="75" spans="1:30" x14ac:dyDescent="0.25">
      <c r="A75" s="505"/>
      <c r="B75" s="505"/>
      <c r="C75" s="505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5"/>
      <c r="Z75" s="505"/>
      <c r="AA75" s="505"/>
      <c r="AB75" s="73"/>
      <c r="AC75" s="73"/>
      <c r="AD75" s="73"/>
    </row>
    <row r="76" spans="1:30" x14ac:dyDescent="0.25">
      <c r="A76" s="505"/>
      <c r="B76" s="505"/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73"/>
      <c r="AC76" s="73"/>
      <c r="AD76" s="73"/>
    </row>
    <row r="77" spans="1:30" x14ac:dyDescent="0.25">
      <c r="A77" s="505"/>
      <c r="B77" s="505"/>
      <c r="C77" s="505"/>
      <c r="D77" s="505"/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505"/>
      <c r="T77" s="505"/>
      <c r="U77" s="505"/>
      <c r="V77" s="505"/>
      <c r="W77" s="505"/>
      <c r="X77" s="505"/>
      <c r="Y77" s="505"/>
      <c r="Z77" s="505"/>
      <c r="AA77" s="505"/>
      <c r="AB77" s="73"/>
      <c r="AC77" s="73"/>
      <c r="AD77" s="73"/>
    </row>
    <row r="78" spans="1:30" x14ac:dyDescent="0.25">
      <c r="A78" s="505"/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  <c r="Z78" s="505"/>
      <c r="AA78" s="505"/>
      <c r="AB78" s="73"/>
      <c r="AC78" s="73"/>
      <c r="AD78" s="73"/>
    </row>
    <row r="79" spans="1:30" x14ac:dyDescent="0.25">
      <c r="A79" s="505"/>
      <c r="B79" s="505"/>
      <c r="C79" s="505"/>
      <c r="D79" s="505"/>
      <c r="E79" s="505"/>
      <c r="F79" s="505"/>
      <c r="G79" s="505"/>
      <c r="H79" s="505"/>
      <c r="I79" s="505"/>
      <c r="J79" s="505"/>
      <c r="K79" s="505"/>
      <c r="L79" s="505"/>
      <c r="M79" s="505"/>
      <c r="N79" s="505"/>
      <c r="O79" s="505"/>
      <c r="P79" s="505"/>
      <c r="Q79" s="505"/>
      <c r="R79" s="505"/>
      <c r="S79" s="505"/>
      <c r="T79" s="505"/>
      <c r="U79" s="505"/>
      <c r="V79" s="505"/>
      <c r="W79" s="505"/>
      <c r="X79" s="505"/>
      <c r="Y79" s="505"/>
      <c r="Z79" s="505"/>
      <c r="AA79" s="505"/>
      <c r="AB79" s="73"/>
      <c r="AC79" s="73"/>
      <c r="AD79" s="73"/>
    </row>
    <row r="80" spans="1:30" x14ac:dyDescent="0.25">
      <c r="A80" s="505"/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P80" s="505"/>
      <c r="Q80" s="505"/>
      <c r="R80" s="505"/>
      <c r="S80" s="505"/>
      <c r="T80" s="505"/>
      <c r="U80" s="505"/>
      <c r="V80" s="505"/>
      <c r="W80" s="505"/>
      <c r="X80" s="505"/>
      <c r="Y80" s="505"/>
      <c r="Z80" s="505"/>
      <c r="AA80" s="505"/>
      <c r="AB80" s="73"/>
      <c r="AC80" s="73"/>
      <c r="AD80" s="73"/>
    </row>
    <row r="81" spans="1:30" x14ac:dyDescent="0.25">
      <c r="A81" s="505"/>
      <c r="B81" s="505"/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505"/>
      <c r="T81" s="505"/>
      <c r="U81" s="505"/>
      <c r="V81" s="505"/>
      <c r="W81" s="505"/>
      <c r="X81" s="505"/>
      <c r="Y81" s="505"/>
      <c r="Z81" s="505"/>
      <c r="AA81" s="505"/>
      <c r="AB81" s="73"/>
      <c r="AC81" s="73"/>
      <c r="AD81" s="73"/>
    </row>
    <row r="82" spans="1:30" x14ac:dyDescent="0.25">
      <c r="A82" s="505"/>
      <c r="B82" s="505"/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5"/>
      <c r="Q82" s="505"/>
      <c r="R82" s="505"/>
      <c r="S82" s="505"/>
      <c r="T82" s="505"/>
      <c r="U82" s="505"/>
      <c r="V82" s="505"/>
      <c r="W82" s="505"/>
      <c r="X82" s="505"/>
      <c r="Y82" s="505"/>
      <c r="Z82" s="505"/>
      <c r="AA82" s="505"/>
      <c r="AB82" s="73"/>
      <c r="AC82" s="73"/>
      <c r="AD82" s="73"/>
    </row>
    <row r="83" spans="1:30" x14ac:dyDescent="0.25">
      <c r="A83" s="505"/>
      <c r="B83" s="505"/>
      <c r="C83" s="505"/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  <c r="W83" s="505"/>
      <c r="X83" s="505"/>
      <c r="Y83" s="505"/>
      <c r="Z83" s="505"/>
      <c r="AA83" s="505"/>
      <c r="AB83" s="73"/>
      <c r="AC83" s="73"/>
      <c r="AD83" s="73"/>
    </row>
    <row r="84" spans="1:30" x14ac:dyDescent="0.25">
      <c r="A84" s="505"/>
      <c r="B84" s="505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5"/>
      <c r="T84" s="505"/>
      <c r="U84" s="505"/>
      <c r="V84" s="505"/>
      <c r="W84" s="505"/>
      <c r="X84" s="505"/>
      <c r="Y84" s="505"/>
      <c r="Z84" s="505"/>
      <c r="AA84" s="505"/>
      <c r="AB84" s="73"/>
      <c r="AC84" s="73"/>
      <c r="AD84" s="73"/>
    </row>
    <row r="85" spans="1:30" x14ac:dyDescent="0.25">
      <c r="A85" s="505"/>
      <c r="B85" s="505"/>
      <c r="C85" s="505"/>
      <c r="D85" s="505"/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73"/>
      <c r="AC85" s="73"/>
      <c r="AD85" s="73"/>
    </row>
    <row r="86" spans="1:30" x14ac:dyDescent="0.25">
      <c r="A86" s="505"/>
      <c r="B86" s="505"/>
      <c r="C86" s="505"/>
      <c r="D86" s="505"/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P86" s="505"/>
      <c r="Q86" s="505"/>
      <c r="R86" s="505"/>
      <c r="S86" s="505"/>
      <c r="T86" s="505"/>
      <c r="U86" s="505"/>
      <c r="V86" s="505"/>
      <c r="W86" s="505"/>
      <c r="X86" s="505"/>
      <c r="Y86" s="505"/>
      <c r="Z86" s="505"/>
      <c r="AA86" s="505"/>
      <c r="AB86" s="73"/>
      <c r="AC86" s="73"/>
      <c r="AD86" s="73"/>
    </row>
    <row r="87" spans="1:30" x14ac:dyDescent="0.25">
      <c r="A87" s="505"/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  <c r="R87" s="505"/>
      <c r="S87" s="505"/>
      <c r="T87" s="505"/>
      <c r="U87" s="505"/>
      <c r="V87" s="505"/>
      <c r="W87" s="505"/>
      <c r="X87" s="505"/>
      <c r="Y87" s="505"/>
      <c r="Z87" s="505"/>
      <c r="AA87" s="505"/>
      <c r="AB87" s="73"/>
      <c r="AC87" s="73"/>
      <c r="AD87" s="73"/>
    </row>
    <row r="88" spans="1:30" x14ac:dyDescent="0.25">
      <c r="A88" s="505"/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505"/>
      <c r="Q88" s="505"/>
      <c r="R88" s="505"/>
      <c r="S88" s="505"/>
      <c r="T88" s="505"/>
      <c r="U88" s="505"/>
      <c r="V88" s="505"/>
      <c r="W88" s="505"/>
      <c r="X88" s="505"/>
      <c r="Y88" s="505"/>
      <c r="Z88" s="505"/>
      <c r="AA88" s="505"/>
      <c r="AB88" s="73"/>
      <c r="AC88" s="73"/>
      <c r="AD88" s="73"/>
    </row>
    <row r="89" spans="1:30" x14ac:dyDescent="0.25">
      <c r="A89" s="505"/>
      <c r="B89" s="505"/>
      <c r="C89" s="505"/>
      <c r="D89" s="505"/>
      <c r="E89" s="505"/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5"/>
      <c r="T89" s="505"/>
      <c r="U89" s="505"/>
      <c r="V89" s="505"/>
      <c r="W89" s="505"/>
      <c r="X89" s="505"/>
      <c r="Y89" s="505"/>
      <c r="Z89" s="505"/>
      <c r="AA89" s="505"/>
      <c r="AB89" s="73"/>
      <c r="AC89" s="73"/>
      <c r="AD89" s="73"/>
    </row>
    <row r="90" spans="1:30" x14ac:dyDescent="0.25">
      <c r="A90" s="505"/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505"/>
      <c r="Z90" s="505"/>
      <c r="AA90" s="505"/>
      <c r="AB90" s="73"/>
      <c r="AC90" s="73"/>
      <c r="AD90" s="73"/>
    </row>
    <row r="91" spans="1:30" x14ac:dyDescent="0.2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5"/>
      <c r="T91" s="505"/>
      <c r="U91" s="505"/>
      <c r="V91" s="505"/>
      <c r="W91" s="505"/>
      <c r="X91" s="505"/>
      <c r="Y91" s="505"/>
      <c r="Z91" s="505"/>
      <c r="AA91" s="505"/>
      <c r="AB91" s="73"/>
      <c r="AC91" s="73"/>
      <c r="AD91" s="73"/>
    </row>
    <row r="92" spans="1:30" x14ac:dyDescent="0.25">
      <c r="A92" s="505"/>
      <c r="B92" s="505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  <c r="S92" s="505"/>
      <c r="T92" s="505"/>
      <c r="U92" s="505"/>
      <c r="V92" s="505"/>
      <c r="W92" s="505"/>
      <c r="X92" s="505"/>
      <c r="Y92" s="505"/>
      <c r="Z92" s="505"/>
      <c r="AA92" s="505"/>
      <c r="AB92" s="73"/>
      <c r="AC92" s="73"/>
      <c r="AD92" s="73"/>
    </row>
    <row r="93" spans="1:30" x14ac:dyDescent="0.25">
      <c r="A93" s="505"/>
      <c r="B93" s="505"/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5"/>
      <c r="T93" s="505"/>
      <c r="U93" s="505"/>
      <c r="V93" s="505"/>
      <c r="W93" s="505"/>
      <c r="X93" s="505"/>
      <c r="Y93" s="505"/>
      <c r="Z93" s="505"/>
      <c r="AA93" s="505"/>
      <c r="AB93" s="73"/>
      <c r="AC93" s="73"/>
      <c r="AD93" s="73"/>
    </row>
    <row r="94" spans="1:30" x14ac:dyDescent="0.25">
      <c r="A94" s="505"/>
      <c r="B94" s="505"/>
      <c r="C94" s="505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73"/>
      <c r="AC94" s="73"/>
      <c r="AD94" s="73"/>
    </row>
    <row r="95" spans="1:30" x14ac:dyDescent="0.25">
      <c r="A95" s="505"/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  <c r="R95" s="505"/>
      <c r="S95" s="505"/>
      <c r="T95" s="505"/>
      <c r="U95" s="505"/>
      <c r="V95" s="505"/>
      <c r="W95" s="505"/>
      <c r="X95" s="505"/>
      <c r="Y95" s="505"/>
      <c r="Z95" s="505"/>
      <c r="AA95" s="505"/>
      <c r="AB95" s="73"/>
      <c r="AC95" s="73"/>
      <c r="AD95" s="73"/>
    </row>
    <row r="96" spans="1:30" x14ac:dyDescent="0.25">
      <c r="A96" s="505"/>
      <c r="B96" s="505"/>
      <c r="C96" s="505"/>
      <c r="D96" s="505"/>
      <c r="E96" s="505"/>
      <c r="F96" s="505"/>
      <c r="G96" s="505"/>
      <c r="H96" s="505"/>
      <c r="I96" s="505"/>
      <c r="J96" s="505"/>
      <c r="K96" s="505"/>
      <c r="L96" s="505"/>
      <c r="M96" s="505"/>
      <c r="N96" s="505"/>
      <c r="O96" s="505"/>
      <c r="P96" s="505"/>
      <c r="Q96" s="505"/>
      <c r="R96" s="505"/>
      <c r="S96" s="505"/>
      <c r="T96" s="505"/>
      <c r="U96" s="505"/>
      <c r="V96" s="505"/>
      <c r="W96" s="505"/>
      <c r="X96" s="505"/>
      <c r="Y96" s="505"/>
      <c r="Z96" s="505"/>
      <c r="AA96" s="505"/>
      <c r="AB96" s="73"/>
      <c r="AC96" s="73"/>
      <c r="AD96" s="73"/>
    </row>
    <row r="97" spans="1:30" x14ac:dyDescent="0.25">
      <c r="A97" s="505"/>
      <c r="B97" s="505"/>
      <c r="C97" s="505"/>
      <c r="D97" s="505"/>
      <c r="E97" s="505"/>
      <c r="F97" s="505"/>
      <c r="G97" s="505"/>
      <c r="H97" s="505"/>
      <c r="I97" s="505"/>
      <c r="J97" s="505"/>
      <c r="K97" s="505"/>
      <c r="L97" s="505"/>
      <c r="M97" s="505"/>
      <c r="N97" s="505"/>
      <c r="O97" s="505"/>
      <c r="P97" s="505"/>
      <c r="Q97" s="505"/>
      <c r="R97" s="505"/>
      <c r="S97" s="505"/>
      <c r="T97" s="505"/>
      <c r="U97" s="505"/>
      <c r="V97" s="505"/>
      <c r="W97" s="505"/>
      <c r="X97" s="505"/>
      <c r="Y97" s="505"/>
      <c r="Z97" s="505"/>
      <c r="AA97" s="505"/>
      <c r="AB97" s="73"/>
      <c r="AC97" s="73"/>
      <c r="AD97" s="73"/>
    </row>
    <row r="98" spans="1:30" x14ac:dyDescent="0.25">
      <c r="A98" s="505"/>
      <c r="B98" s="505"/>
      <c r="C98" s="505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5"/>
      <c r="R98" s="505"/>
      <c r="S98" s="505"/>
      <c r="T98" s="505"/>
      <c r="U98" s="505"/>
      <c r="V98" s="505"/>
      <c r="W98" s="505"/>
      <c r="X98" s="505"/>
      <c r="Y98" s="505"/>
      <c r="Z98" s="505"/>
      <c r="AA98" s="505"/>
      <c r="AB98" s="73"/>
      <c r="AC98" s="73"/>
      <c r="AD98" s="73"/>
    </row>
    <row r="99" spans="1:30" x14ac:dyDescent="0.25">
      <c r="A99" s="505"/>
      <c r="B99" s="505"/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5"/>
      <c r="T99" s="505"/>
      <c r="U99" s="505"/>
      <c r="V99" s="505"/>
      <c r="W99" s="505"/>
      <c r="X99" s="505"/>
      <c r="Y99" s="505"/>
      <c r="Z99" s="505"/>
      <c r="AA99" s="505"/>
      <c r="AB99" s="73"/>
      <c r="AC99" s="73"/>
      <c r="AD99" s="73"/>
    </row>
    <row r="100" spans="1:30" x14ac:dyDescent="0.25">
      <c r="A100" s="505"/>
      <c r="B100" s="505"/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  <c r="S100" s="505"/>
      <c r="T100" s="505"/>
      <c r="U100" s="505"/>
      <c r="V100" s="505"/>
      <c r="W100" s="505"/>
      <c r="X100" s="505"/>
      <c r="Y100" s="505"/>
      <c r="Z100" s="505"/>
      <c r="AA100" s="505"/>
      <c r="AB100" s="73"/>
      <c r="AC100" s="73"/>
      <c r="AD100" s="73"/>
    </row>
    <row r="101" spans="1:30" x14ac:dyDescent="0.25">
      <c r="A101" s="505"/>
      <c r="B101" s="505"/>
      <c r="C101" s="505"/>
      <c r="D101" s="505"/>
      <c r="E101" s="505"/>
      <c r="F101" s="505"/>
      <c r="G101" s="505"/>
      <c r="H101" s="505"/>
      <c r="I101" s="505"/>
      <c r="J101" s="505"/>
      <c r="K101" s="505"/>
      <c r="L101" s="505"/>
      <c r="M101" s="505"/>
      <c r="N101" s="505"/>
      <c r="O101" s="505"/>
      <c r="P101" s="505"/>
      <c r="Q101" s="505"/>
      <c r="R101" s="505"/>
      <c r="S101" s="505"/>
      <c r="T101" s="505"/>
      <c r="U101" s="505"/>
      <c r="V101" s="505"/>
      <c r="W101" s="505"/>
      <c r="X101" s="505"/>
      <c r="Y101" s="505"/>
      <c r="Z101" s="505"/>
      <c r="AA101" s="505"/>
      <c r="AB101" s="73"/>
      <c r="AC101" s="73"/>
      <c r="AD101" s="73"/>
    </row>
    <row r="102" spans="1:30" x14ac:dyDescent="0.25">
      <c r="A102" s="505"/>
      <c r="B102" s="505"/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505"/>
      <c r="U102" s="505"/>
      <c r="V102" s="505"/>
      <c r="W102" s="505"/>
      <c r="X102" s="505"/>
      <c r="Y102" s="505"/>
      <c r="Z102" s="505"/>
      <c r="AA102" s="505"/>
      <c r="AB102" s="73"/>
      <c r="AC102" s="73"/>
      <c r="AD102" s="73"/>
    </row>
    <row r="103" spans="1:30" x14ac:dyDescent="0.25">
      <c r="A103" s="505"/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73"/>
      <c r="AC103" s="73"/>
      <c r="AD103" s="73"/>
    </row>
    <row r="104" spans="1:30" x14ac:dyDescent="0.25">
      <c r="A104" s="505"/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73"/>
      <c r="AC104" s="73"/>
      <c r="AD104" s="73"/>
    </row>
    <row r="105" spans="1:30" x14ac:dyDescent="0.25">
      <c r="A105" s="505"/>
      <c r="B105" s="505"/>
      <c r="C105" s="505"/>
      <c r="D105" s="505"/>
      <c r="E105" s="505"/>
      <c r="F105" s="505"/>
      <c r="G105" s="505"/>
      <c r="H105" s="505"/>
      <c r="I105" s="505"/>
      <c r="J105" s="505"/>
      <c r="K105" s="505"/>
      <c r="L105" s="505"/>
      <c r="M105" s="505"/>
      <c r="N105" s="505"/>
      <c r="O105" s="505"/>
      <c r="P105" s="505"/>
      <c r="Q105" s="505"/>
      <c r="R105" s="505"/>
      <c r="S105" s="505"/>
      <c r="T105" s="505"/>
      <c r="U105" s="505"/>
      <c r="V105" s="505"/>
      <c r="W105" s="505"/>
      <c r="X105" s="505"/>
      <c r="Y105" s="505"/>
      <c r="Z105" s="505"/>
      <c r="AA105" s="505"/>
      <c r="AB105" s="73"/>
      <c r="AC105" s="73"/>
      <c r="AD105" s="73"/>
    </row>
    <row r="106" spans="1:30" x14ac:dyDescent="0.25">
      <c r="A106" s="505"/>
      <c r="B106" s="505"/>
      <c r="C106" s="505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5"/>
      <c r="T106" s="505"/>
      <c r="U106" s="505"/>
      <c r="V106" s="505"/>
      <c r="W106" s="505"/>
      <c r="X106" s="505"/>
      <c r="Y106" s="505"/>
      <c r="Z106" s="505"/>
      <c r="AA106" s="505"/>
      <c r="AB106" s="73"/>
      <c r="AC106" s="73"/>
      <c r="AD106" s="73"/>
    </row>
    <row r="107" spans="1:30" x14ac:dyDescent="0.25">
      <c r="A107" s="505"/>
      <c r="B107" s="505"/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73"/>
      <c r="AC107" s="73"/>
      <c r="AD107" s="73"/>
    </row>
    <row r="108" spans="1:30" x14ac:dyDescent="0.25">
      <c r="A108" s="505"/>
      <c r="B108" s="505"/>
      <c r="C108" s="505"/>
      <c r="D108" s="505"/>
      <c r="E108" s="505"/>
      <c r="F108" s="505"/>
      <c r="G108" s="505"/>
      <c r="H108" s="505"/>
      <c r="I108" s="505"/>
      <c r="J108" s="505"/>
      <c r="K108" s="505"/>
      <c r="L108" s="505"/>
      <c r="M108" s="505"/>
      <c r="N108" s="505"/>
      <c r="O108" s="505"/>
      <c r="P108" s="505"/>
      <c r="Q108" s="505"/>
      <c r="R108" s="505"/>
      <c r="S108" s="505"/>
      <c r="T108" s="505"/>
      <c r="U108" s="505"/>
      <c r="V108" s="505"/>
      <c r="W108" s="505"/>
      <c r="X108" s="505"/>
      <c r="Y108" s="505"/>
      <c r="Z108" s="505"/>
      <c r="AA108" s="505"/>
      <c r="AB108" s="73"/>
      <c r="AC108" s="73"/>
      <c r="AD108" s="73"/>
    </row>
    <row r="109" spans="1:30" x14ac:dyDescent="0.25">
      <c r="A109" s="505"/>
      <c r="B109" s="505"/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/>
      <c r="R109" s="505"/>
      <c r="S109" s="505"/>
      <c r="T109" s="505"/>
      <c r="U109" s="505"/>
      <c r="V109" s="505"/>
      <c r="W109" s="505"/>
      <c r="X109" s="505"/>
      <c r="Y109" s="505"/>
      <c r="Z109" s="505"/>
      <c r="AA109" s="505"/>
      <c r="AB109" s="73"/>
      <c r="AC109" s="73"/>
      <c r="AD109" s="73"/>
    </row>
    <row r="110" spans="1:30" x14ac:dyDescent="0.25">
      <c r="A110" s="505"/>
      <c r="B110" s="505"/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73"/>
      <c r="AC110" s="73"/>
      <c r="AD110" s="73"/>
    </row>
    <row r="111" spans="1:30" x14ac:dyDescent="0.25">
      <c r="A111" s="505"/>
      <c r="B111" s="505"/>
      <c r="C111" s="505"/>
      <c r="D111" s="505"/>
      <c r="E111" s="505"/>
      <c r="F111" s="505"/>
      <c r="G111" s="505"/>
      <c r="H111" s="505"/>
      <c r="I111" s="505"/>
      <c r="J111" s="505"/>
      <c r="K111" s="505"/>
      <c r="L111" s="505"/>
      <c r="M111" s="505"/>
      <c r="N111" s="505"/>
      <c r="O111" s="505"/>
      <c r="P111" s="505"/>
      <c r="Q111" s="505"/>
      <c r="R111" s="505"/>
      <c r="S111" s="505"/>
      <c r="T111" s="505"/>
      <c r="U111" s="505"/>
      <c r="V111" s="505"/>
      <c r="W111" s="505"/>
      <c r="X111" s="505"/>
      <c r="Y111" s="505"/>
      <c r="Z111" s="505"/>
      <c r="AA111" s="505"/>
      <c r="AB111" s="73"/>
      <c r="AC111" s="73"/>
      <c r="AD111" s="73"/>
    </row>
    <row r="112" spans="1:30" x14ac:dyDescent="0.25">
      <c r="A112" s="505"/>
      <c r="B112" s="505"/>
      <c r="C112" s="505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505"/>
      <c r="Q112" s="505"/>
      <c r="R112" s="505"/>
      <c r="S112" s="505"/>
      <c r="T112" s="505"/>
      <c r="U112" s="505"/>
      <c r="V112" s="505"/>
      <c r="W112" s="505"/>
      <c r="X112" s="505"/>
      <c r="Y112" s="505"/>
      <c r="Z112" s="505"/>
      <c r="AA112" s="505"/>
      <c r="AB112" s="73"/>
      <c r="AC112" s="73"/>
      <c r="AD112" s="73"/>
    </row>
    <row r="113" spans="1:30" x14ac:dyDescent="0.25">
      <c r="A113" s="505"/>
      <c r="B113" s="505"/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73"/>
      <c r="AC113" s="73"/>
      <c r="AD113" s="73"/>
    </row>
    <row r="114" spans="1:30" x14ac:dyDescent="0.25">
      <c r="A114" s="505"/>
      <c r="B114" s="505"/>
      <c r="C114" s="505"/>
      <c r="D114" s="505"/>
      <c r="E114" s="505"/>
      <c r="F114" s="505"/>
      <c r="G114" s="505"/>
      <c r="H114" s="505"/>
      <c r="I114" s="505"/>
      <c r="J114" s="505"/>
      <c r="K114" s="505"/>
      <c r="L114" s="505"/>
      <c r="M114" s="505"/>
      <c r="N114" s="505"/>
      <c r="O114" s="505"/>
      <c r="P114" s="505"/>
      <c r="Q114" s="505"/>
      <c r="R114" s="505"/>
      <c r="S114" s="505"/>
      <c r="T114" s="505"/>
      <c r="U114" s="505"/>
      <c r="V114" s="505"/>
      <c r="W114" s="505"/>
      <c r="X114" s="505"/>
      <c r="Y114" s="505"/>
      <c r="Z114" s="505"/>
      <c r="AA114" s="505"/>
      <c r="AB114" s="73"/>
      <c r="AC114" s="73"/>
      <c r="AD114" s="73"/>
    </row>
    <row r="115" spans="1:30" x14ac:dyDescent="0.25">
      <c r="A115" s="505"/>
      <c r="B115" s="505"/>
      <c r="C115" s="505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  <c r="O115" s="505"/>
      <c r="P115" s="505"/>
      <c r="Q115" s="505"/>
      <c r="R115" s="505"/>
      <c r="S115" s="505"/>
      <c r="T115" s="505"/>
      <c r="U115" s="505"/>
      <c r="V115" s="505"/>
      <c r="W115" s="505"/>
      <c r="X115" s="505"/>
      <c r="Y115" s="505"/>
      <c r="Z115" s="505"/>
      <c r="AA115" s="505"/>
      <c r="AB115" s="73"/>
      <c r="AC115" s="73"/>
      <c r="AD115" s="73"/>
    </row>
    <row r="116" spans="1:30" x14ac:dyDescent="0.25">
      <c r="A116" s="505"/>
      <c r="B116" s="505"/>
      <c r="C116" s="505"/>
      <c r="D116" s="505"/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P116" s="505"/>
      <c r="Q116" s="505"/>
      <c r="R116" s="505"/>
      <c r="S116" s="505"/>
      <c r="T116" s="505"/>
      <c r="U116" s="505"/>
      <c r="V116" s="505"/>
      <c r="W116" s="505"/>
      <c r="X116" s="505"/>
      <c r="Y116" s="505"/>
      <c r="Z116" s="505"/>
      <c r="AA116" s="505"/>
      <c r="AB116" s="73"/>
      <c r="AC116" s="73"/>
      <c r="AD116" s="73"/>
    </row>
    <row r="117" spans="1:30" x14ac:dyDescent="0.25">
      <c r="A117" s="505"/>
      <c r="B117" s="505"/>
      <c r="C117" s="505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/>
      <c r="U117" s="505"/>
      <c r="V117" s="505"/>
      <c r="W117" s="505"/>
      <c r="X117" s="505"/>
      <c r="Y117" s="505"/>
      <c r="Z117" s="505"/>
      <c r="AA117" s="505"/>
      <c r="AB117" s="73"/>
      <c r="AC117" s="73"/>
      <c r="AD117" s="73"/>
    </row>
    <row r="118" spans="1:30" x14ac:dyDescent="0.25">
      <c r="A118" s="505"/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  <c r="P118" s="505"/>
      <c r="Q118" s="505"/>
      <c r="R118" s="505"/>
      <c r="S118" s="505"/>
      <c r="T118" s="505"/>
      <c r="U118" s="505"/>
      <c r="V118" s="505"/>
      <c r="W118" s="505"/>
      <c r="X118" s="505"/>
      <c r="Y118" s="505"/>
      <c r="Z118" s="505"/>
      <c r="AA118" s="505"/>
      <c r="AB118" s="73"/>
      <c r="AC118" s="73"/>
      <c r="AD118" s="73"/>
    </row>
    <row r="119" spans="1:30" x14ac:dyDescent="0.25">
      <c r="A119" s="505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  <c r="P119" s="505"/>
      <c r="Q119" s="505"/>
      <c r="R119" s="505"/>
      <c r="S119" s="505"/>
      <c r="T119" s="505"/>
      <c r="U119" s="505"/>
      <c r="V119" s="505"/>
      <c r="W119" s="505"/>
      <c r="X119" s="505"/>
      <c r="Y119" s="505"/>
      <c r="Z119" s="505"/>
      <c r="AA119" s="505"/>
      <c r="AB119" s="73"/>
      <c r="AC119" s="73"/>
      <c r="AD119" s="73"/>
    </row>
    <row r="120" spans="1:30" x14ac:dyDescent="0.25">
      <c r="A120" s="505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  <c r="P120" s="505"/>
      <c r="Q120" s="505"/>
      <c r="R120" s="505"/>
      <c r="S120" s="505"/>
      <c r="T120" s="505"/>
      <c r="U120" s="505"/>
      <c r="V120" s="505"/>
      <c r="W120" s="505"/>
      <c r="X120" s="505"/>
      <c r="Y120" s="505"/>
      <c r="Z120" s="505"/>
      <c r="AA120" s="505"/>
      <c r="AB120" s="73"/>
      <c r="AC120" s="73"/>
      <c r="AD120" s="73"/>
    </row>
    <row r="121" spans="1:30" x14ac:dyDescent="0.25">
      <c r="A121" s="505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  <c r="P121" s="505"/>
      <c r="Q121" s="505"/>
      <c r="R121" s="505"/>
      <c r="S121" s="505"/>
      <c r="T121" s="505"/>
      <c r="U121" s="505"/>
      <c r="V121" s="505"/>
      <c r="W121" s="505"/>
      <c r="X121" s="505"/>
      <c r="Y121" s="505"/>
      <c r="Z121" s="505"/>
      <c r="AA121" s="505"/>
      <c r="AB121" s="73"/>
      <c r="AC121" s="73"/>
      <c r="AD121" s="73"/>
    </row>
    <row r="122" spans="1:30" x14ac:dyDescent="0.25">
      <c r="A122" s="505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  <c r="P122" s="505"/>
      <c r="Q122" s="505"/>
      <c r="R122" s="505"/>
      <c r="S122" s="505"/>
      <c r="T122" s="505"/>
      <c r="U122" s="505"/>
      <c r="V122" s="505"/>
      <c r="W122" s="505"/>
      <c r="X122" s="505"/>
      <c r="Y122" s="505"/>
      <c r="Z122" s="505"/>
      <c r="AA122" s="505"/>
      <c r="AB122" s="73"/>
      <c r="AC122" s="73"/>
      <c r="AD122" s="73"/>
    </row>
    <row r="123" spans="1:30" x14ac:dyDescent="0.25">
      <c r="A123" s="505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  <c r="P123" s="505"/>
      <c r="Q123" s="505"/>
      <c r="R123" s="505"/>
      <c r="S123" s="505"/>
      <c r="T123" s="505"/>
      <c r="U123" s="505"/>
      <c r="V123" s="505"/>
      <c r="W123" s="505"/>
      <c r="X123" s="505"/>
      <c r="Y123" s="505"/>
      <c r="Z123" s="505"/>
      <c r="AA123" s="505"/>
      <c r="AB123" s="73"/>
      <c r="AC123" s="73"/>
      <c r="AD123" s="73"/>
    </row>
    <row r="124" spans="1:30" x14ac:dyDescent="0.25">
      <c r="A124" s="505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  <c r="P124" s="505"/>
      <c r="Q124" s="505"/>
      <c r="R124" s="505"/>
      <c r="S124" s="505"/>
      <c r="T124" s="505"/>
      <c r="U124" s="505"/>
      <c r="V124" s="505"/>
      <c r="W124" s="505"/>
      <c r="X124" s="505"/>
      <c r="Y124" s="505"/>
      <c r="Z124" s="505"/>
      <c r="AA124" s="505"/>
      <c r="AB124" s="73"/>
      <c r="AC124" s="73"/>
      <c r="AD124" s="73"/>
    </row>
    <row r="125" spans="1:30" x14ac:dyDescent="0.25">
      <c r="A125" s="505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  <c r="P125" s="505"/>
      <c r="Q125" s="505"/>
      <c r="R125" s="505"/>
      <c r="S125" s="505"/>
      <c r="T125" s="505"/>
      <c r="U125" s="505"/>
      <c r="V125" s="505"/>
      <c r="W125" s="505"/>
      <c r="X125" s="505"/>
      <c r="Y125" s="505"/>
      <c r="Z125" s="505"/>
      <c r="AA125" s="505"/>
      <c r="AB125" s="73"/>
      <c r="AC125" s="73"/>
      <c r="AD125" s="73"/>
    </row>
    <row r="126" spans="1:30" x14ac:dyDescent="0.25">
      <c r="A126" s="505"/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  <c r="P126" s="505"/>
      <c r="Q126" s="505"/>
      <c r="R126" s="505"/>
      <c r="S126" s="505"/>
      <c r="T126" s="505"/>
      <c r="U126" s="505"/>
      <c r="V126" s="505"/>
      <c r="W126" s="505"/>
      <c r="X126" s="505"/>
      <c r="Y126" s="505"/>
      <c r="Z126" s="505"/>
      <c r="AA126" s="505"/>
      <c r="AB126" s="73"/>
      <c r="AC126" s="73"/>
      <c r="AD126" s="73"/>
    </row>
    <row r="127" spans="1:30" x14ac:dyDescent="0.25">
      <c r="A127" s="505"/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  <c r="P127" s="505"/>
      <c r="Q127" s="505"/>
      <c r="R127" s="505"/>
      <c r="S127" s="505"/>
      <c r="T127" s="505"/>
      <c r="U127" s="505"/>
      <c r="V127" s="505"/>
      <c r="W127" s="505"/>
      <c r="X127" s="505"/>
      <c r="Y127" s="505"/>
      <c r="Z127" s="505"/>
      <c r="AA127" s="505"/>
      <c r="AB127" s="73"/>
      <c r="AC127" s="73"/>
      <c r="AD127" s="73"/>
    </row>
    <row r="128" spans="1:30" x14ac:dyDescent="0.25">
      <c r="A128" s="505"/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  <c r="P128" s="505"/>
      <c r="Q128" s="505"/>
      <c r="R128" s="505"/>
      <c r="S128" s="505"/>
      <c r="T128" s="505"/>
      <c r="U128" s="505"/>
      <c r="V128" s="505"/>
      <c r="W128" s="505"/>
      <c r="X128" s="505"/>
      <c r="Y128" s="505"/>
      <c r="Z128" s="505"/>
      <c r="AA128" s="505"/>
      <c r="AB128" s="73"/>
      <c r="AC128" s="73"/>
      <c r="AD128" s="73"/>
    </row>
    <row r="129" spans="1:30" x14ac:dyDescent="0.25">
      <c r="A129" s="505"/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  <c r="P129" s="505"/>
      <c r="Q129" s="505"/>
      <c r="R129" s="505"/>
      <c r="S129" s="505"/>
      <c r="T129" s="505"/>
      <c r="U129" s="505"/>
      <c r="V129" s="505"/>
      <c r="W129" s="505"/>
      <c r="X129" s="505"/>
      <c r="Y129" s="505"/>
      <c r="Z129" s="505"/>
      <c r="AA129" s="505"/>
      <c r="AB129" s="73"/>
      <c r="AC129" s="73"/>
      <c r="AD129" s="73"/>
    </row>
    <row r="130" spans="1:30" x14ac:dyDescent="0.25">
      <c r="A130" s="505"/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  <c r="P130" s="505"/>
      <c r="Q130" s="505"/>
      <c r="R130" s="505"/>
      <c r="S130" s="505"/>
      <c r="T130" s="505"/>
      <c r="U130" s="505"/>
      <c r="V130" s="505"/>
      <c r="W130" s="505"/>
      <c r="X130" s="505"/>
      <c r="Y130" s="505"/>
      <c r="Z130" s="505"/>
      <c r="AA130" s="505"/>
      <c r="AB130" s="73"/>
      <c r="AC130" s="73"/>
      <c r="AD130" s="73"/>
    </row>
    <row r="131" spans="1:30" x14ac:dyDescent="0.25">
      <c r="A131" s="505"/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  <c r="P131" s="505"/>
      <c r="Q131" s="505"/>
      <c r="R131" s="505"/>
      <c r="S131" s="505"/>
      <c r="T131" s="505"/>
      <c r="U131" s="505"/>
      <c r="V131" s="505"/>
      <c r="W131" s="505"/>
      <c r="X131" s="505"/>
      <c r="Y131" s="505"/>
      <c r="Z131" s="505"/>
      <c r="AA131" s="505"/>
      <c r="AB131" s="73"/>
      <c r="AC131" s="73"/>
      <c r="AD131" s="73"/>
    </row>
    <row r="132" spans="1:30" x14ac:dyDescent="0.25">
      <c r="A132" s="505"/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  <c r="P132" s="505"/>
      <c r="Q132" s="505"/>
      <c r="R132" s="505"/>
      <c r="S132" s="505"/>
      <c r="T132" s="505"/>
      <c r="U132" s="505"/>
      <c r="V132" s="505"/>
      <c r="W132" s="505"/>
      <c r="X132" s="505"/>
      <c r="Y132" s="505"/>
      <c r="Z132" s="505"/>
      <c r="AA132" s="505"/>
      <c r="AB132" s="73"/>
      <c r="AC132" s="73"/>
      <c r="AD132" s="73"/>
    </row>
    <row r="133" spans="1:30" x14ac:dyDescent="0.25">
      <c r="A133" s="505"/>
      <c r="B133" s="505"/>
      <c r="C133" s="505"/>
      <c r="D133" s="505"/>
      <c r="E133" s="505"/>
      <c r="F133" s="505"/>
      <c r="G133" s="505"/>
      <c r="H133" s="505"/>
      <c r="I133" s="505"/>
      <c r="J133" s="505"/>
      <c r="K133" s="505"/>
      <c r="L133" s="505"/>
      <c r="M133" s="505"/>
      <c r="N133" s="505"/>
      <c r="O133" s="505"/>
      <c r="P133" s="505"/>
      <c r="Q133" s="505"/>
      <c r="R133" s="505"/>
      <c r="S133" s="505"/>
      <c r="T133" s="505"/>
      <c r="U133" s="505"/>
      <c r="V133" s="505"/>
      <c r="W133" s="505"/>
      <c r="X133" s="505"/>
      <c r="Y133" s="505"/>
      <c r="Z133" s="505"/>
      <c r="AA133" s="505"/>
      <c r="AB133" s="73"/>
      <c r="AC133" s="73"/>
      <c r="AD133" s="73"/>
    </row>
    <row r="134" spans="1:30" x14ac:dyDescent="0.25">
      <c r="A134" s="505"/>
      <c r="B134" s="505"/>
      <c r="C134" s="505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5"/>
      <c r="Y134" s="505"/>
      <c r="Z134" s="505"/>
      <c r="AA134" s="505"/>
      <c r="AB134" s="73"/>
      <c r="AC134" s="73"/>
      <c r="AD134" s="73"/>
    </row>
    <row r="135" spans="1:30" x14ac:dyDescent="0.25">
      <c r="A135" s="505"/>
      <c r="B135" s="505"/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5"/>
      <c r="T135" s="505"/>
      <c r="U135" s="505"/>
      <c r="V135" s="505"/>
      <c r="W135" s="505"/>
      <c r="X135" s="505"/>
      <c r="Y135" s="505"/>
      <c r="Z135" s="505"/>
      <c r="AA135" s="505"/>
      <c r="AB135" s="73"/>
      <c r="AC135" s="73"/>
      <c r="AD135" s="73"/>
    </row>
    <row r="136" spans="1:30" x14ac:dyDescent="0.25">
      <c r="A136" s="505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505"/>
      <c r="S136" s="505"/>
      <c r="T136" s="505"/>
      <c r="U136" s="505"/>
      <c r="V136" s="505"/>
      <c r="W136" s="505"/>
      <c r="X136" s="505"/>
      <c r="Y136" s="505"/>
      <c r="Z136" s="505"/>
      <c r="AA136" s="505"/>
      <c r="AB136" s="73"/>
      <c r="AC136" s="73"/>
      <c r="AD136" s="73"/>
    </row>
    <row r="137" spans="1:30" x14ac:dyDescent="0.25">
      <c r="A137" s="505"/>
      <c r="B137" s="505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505"/>
      <c r="S137" s="505"/>
      <c r="T137" s="505"/>
      <c r="U137" s="505"/>
      <c r="V137" s="505"/>
      <c r="W137" s="505"/>
      <c r="X137" s="505"/>
      <c r="Y137" s="505"/>
      <c r="Z137" s="505"/>
      <c r="AA137" s="505"/>
      <c r="AB137" s="73"/>
      <c r="AC137" s="73"/>
      <c r="AD137" s="73"/>
    </row>
    <row r="138" spans="1:30" x14ac:dyDescent="0.25">
      <c r="A138" s="505"/>
      <c r="B138" s="505"/>
      <c r="C138" s="505"/>
      <c r="D138" s="505"/>
      <c r="E138" s="505"/>
      <c r="F138" s="505"/>
      <c r="G138" s="505"/>
      <c r="H138" s="505"/>
      <c r="I138" s="505"/>
      <c r="J138" s="505"/>
      <c r="K138" s="505"/>
      <c r="L138" s="505"/>
      <c r="M138" s="505"/>
      <c r="N138" s="505"/>
      <c r="O138" s="505"/>
      <c r="P138" s="505"/>
      <c r="Q138" s="505"/>
      <c r="R138" s="505"/>
      <c r="S138" s="505"/>
      <c r="T138" s="505"/>
      <c r="U138" s="505"/>
      <c r="V138" s="505"/>
      <c r="W138" s="505"/>
      <c r="X138" s="505"/>
      <c r="Y138" s="505"/>
      <c r="Z138" s="505"/>
      <c r="AA138" s="505"/>
      <c r="AB138" s="73"/>
      <c r="AC138" s="73"/>
      <c r="AD138" s="73"/>
    </row>
    <row r="139" spans="1:30" x14ac:dyDescent="0.25">
      <c r="A139" s="505"/>
      <c r="B139" s="505"/>
      <c r="C139" s="505"/>
      <c r="D139" s="505"/>
      <c r="E139" s="505"/>
      <c r="F139" s="505"/>
      <c r="G139" s="505"/>
      <c r="H139" s="505"/>
      <c r="I139" s="505"/>
      <c r="J139" s="505"/>
      <c r="K139" s="505"/>
      <c r="L139" s="505"/>
      <c r="M139" s="505"/>
      <c r="N139" s="505"/>
      <c r="O139" s="505"/>
      <c r="P139" s="505"/>
      <c r="Q139" s="505"/>
      <c r="R139" s="505"/>
      <c r="S139" s="505"/>
      <c r="T139" s="505"/>
      <c r="U139" s="505"/>
      <c r="V139" s="505"/>
      <c r="W139" s="505"/>
      <c r="X139" s="505"/>
      <c r="Y139" s="505"/>
      <c r="Z139" s="505"/>
      <c r="AA139" s="505"/>
      <c r="AB139" s="73"/>
      <c r="AC139" s="73"/>
      <c r="AD139" s="73"/>
    </row>
    <row r="140" spans="1:30" x14ac:dyDescent="0.25">
      <c r="A140" s="505"/>
      <c r="B140" s="505"/>
      <c r="C140" s="505"/>
      <c r="D140" s="505"/>
      <c r="E140" s="505"/>
      <c r="F140" s="505"/>
      <c r="G140" s="505"/>
      <c r="H140" s="505"/>
      <c r="I140" s="505"/>
      <c r="J140" s="505"/>
      <c r="K140" s="505"/>
      <c r="L140" s="505"/>
      <c r="M140" s="505"/>
      <c r="N140" s="505"/>
      <c r="O140" s="505"/>
      <c r="P140" s="505"/>
      <c r="Q140" s="505"/>
      <c r="R140" s="505"/>
      <c r="S140" s="505"/>
      <c r="T140" s="505"/>
      <c r="U140" s="505"/>
      <c r="V140" s="505"/>
      <c r="W140" s="505"/>
      <c r="X140" s="505"/>
      <c r="Y140" s="505"/>
      <c r="Z140" s="505"/>
      <c r="AA140" s="505"/>
      <c r="AB140" s="73"/>
      <c r="AC140" s="73"/>
      <c r="AD140" s="73"/>
    </row>
    <row r="141" spans="1:30" x14ac:dyDescent="0.25">
      <c r="A141" s="505"/>
      <c r="B141" s="505"/>
      <c r="C141" s="505"/>
      <c r="D141" s="505"/>
      <c r="E141" s="505"/>
      <c r="F141" s="505"/>
      <c r="G141" s="505"/>
      <c r="H141" s="505"/>
      <c r="I141" s="505"/>
      <c r="J141" s="505"/>
      <c r="K141" s="505"/>
      <c r="L141" s="505"/>
      <c r="M141" s="505"/>
      <c r="N141" s="505"/>
      <c r="O141" s="505"/>
      <c r="P141" s="505"/>
      <c r="Q141" s="505"/>
      <c r="R141" s="505"/>
      <c r="S141" s="505"/>
      <c r="T141" s="505"/>
      <c r="U141" s="505"/>
      <c r="V141" s="505"/>
      <c r="W141" s="505"/>
      <c r="X141" s="505"/>
      <c r="Y141" s="505"/>
      <c r="Z141" s="505"/>
      <c r="AA141" s="505"/>
      <c r="AB141" s="73"/>
      <c r="AC141" s="73"/>
      <c r="AD141" s="73"/>
    </row>
    <row r="142" spans="1:30" x14ac:dyDescent="0.25">
      <c r="A142" s="505"/>
      <c r="B142" s="505"/>
      <c r="C142" s="505"/>
      <c r="D142" s="505"/>
      <c r="E142" s="505"/>
      <c r="F142" s="505"/>
      <c r="G142" s="505"/>
      <c r="H142" s="505"/>
      <c r="I142" s="505"/>
      <c r="J142" s="505"/>
      <c r="K142" s="505"/>
      <c r="L142" s="505"/>
      <c r="M142" s="505"/>
      <c r="N142" s="505"/>
      <c r="O142" s="505"/>
      <c r="P142" s="505"/>
      <c r="Q142" s="505"/>
      <c r="R142" s="505"/>
      <c r="S142" s="505"/>
      <c r="T142" s="505"/>
      <c r="U142" s="505"/>
      <c r="V142" s="505"/>
      <c r="W142" s="505"/>
      <c r="X142" s="505"/>
      <c r="Y142" s="505"/>
      <c r="Z142" s="505"/>
      <c r="AA142" s="505"/>
      <c r="AB142" s="73"/>
      <c r="AC142" s="73"/>
      <c r="AD142" s="73"/>
    </row>
    <row r="143" spans="1:30" x14ac:dyDescent="0.25">
      <c r="A143" s="505"/>
      <c r="B143" s="505"/>
      <c r="C143" s="505"/>
      <c r="D143" s="505"/>
      <c r="E143" s="505"/>
      <c r="F143" s="505"/>
      <c r="G143" s="505"/>
      <c r="H143" s="505"/>
      <c r="I143" s="505"/>
      <c r="J143" s="505"/>
      <c r="K143" s="505"/>
      <c r="L143" s="505"/>
      <c r="M143" s="505"/>
      <c r="N143" s="505"/>
      <c r="O143" s="505"/>
      <c r="P143" s="505"/>
      <c r="Q143" s="505"/>
      <c r="R143" s="505"/>
      <c r="S143" s="505"/>
      <c r="T143" s="505"/>
      <c r="U143" s="505"/>
      <c r="V143" s="505"/>
      <c r="W143" s="505"/>
      <c r="X143" s="505"/>
      <c r="Y143" s="505"/>
      <c r="Z143" s="505"/>
      <c r="AA143" s="505"/>
      <c r="AB143" s="73"/>
      <c r="AC143" s="73"/>
      <c r="AD143" s="73"/>
    </row>
    <row r="144" spans="1:30" x14ac:dyDescent="0.25">
      <c r="A144" s="505"/>
      <c r="B144" s="505"/>
      <c r="C144" s="505"/>
      <c r="D144" s="505"/>
      <c r="E144" s="505"/>
      <c r="F144" s="505"/>
      <c r="G144" s="505"/>
      <c r="H144" s="505"/>
      <c r="I144" s="505"/>
      <c r="J144" s="505"/>
      <c r="K144" s="505"/>
      <c r="L144" s="505"/>
      <c r="M144" s="505"/>
      <c r="N144" s="505"/>
      <c r="O144" s="505"/>
      <c r="P144" s="505"/>
      <c r="Q144" s="505"/>
      <c r="R144" s="505"/>
      <c r="S144" s="505"/>
      <c r="T144" s="505"/>
      <c r="U144" s="505"/>
      <c r="V144" s="505"/>
      <c r="W144" s="505"/>
      <c r="X144" s="505"/>
      <c r="Y144" s="505"/>
      <c r="Z144" s="505"/>
      <c r="AA144" s="505"/>
      <c r="AB144" s="73"/>
      <c r="AC144" s="73"/>
      <c r="AD144" s="73"/>
    </row>
    <row r="145" spans="1:30" x14ac:dyDescent="0.25">
      <c r="A145" s="505"/>
      <c r="B145" s="505"/>
      <c r="C145" s="505"/>
      <c r="D145" s="505"/>
      <c r="E145" s="505"/>
      <c r="F145" s="505"/>
      <c r="G145" s="505"/>
      <c r="H145" s="505"/>
      <c r="I145" s="505"/>
      <c r="J145" s="505"/>
      <c r="K145" s="505"/>
      <c r="L145" s="505"/>
      <c r="M145" s="505"/>
      <c r="N145" s="505"/>
      <c r="O145" s="505"/>
      <c r="P145" s="505"/>
      <c r="Q145" s="505"/>
      <c r="R145" s="505"/>
      <c r="S145" s="505"/>
      <c r="T145" s="505"/>
      <c r="U145" s="505"/>
      <c r="V145" s="505"/>
      <c r="W145" s="505"/>
      <c r="X145" s="505"/>
      <c r="Y145" s="505"/>
      <c r="Z145" s="505"/>
      <c r="AA145" s="505"/>
      <c r="AB145" s="73"/>
      <c r="AC145" s="73"/>
      <c r="AD145" s="73"/>
    </row>
    <row r="146" spans="1:30" x14ac:dyDescent="0.25">
      <c r="A146" s="505"/>
      <c r="B146" s="505"/>
      <c r="C146" s="505"/>
      <c r="D146" s="505"/>
      <c r="E146" s="505"/>
      <c r="F146" s="505"/>
      <c r="G146" s="505"/>
      <c r="H146" s="505"/>
      <c r="I146" s="505"/>
      <c r="J146" s="505"/>
      <c r="K146" s="505"/>
      <c r="L146" s="505"/>
      <c r="M146" s="505"/>
      <c r="N146" s="505"/>
      <c r="O146" s="505"/>
      <c r="P146" s="505"/>
      <c r="Q146" s="505"/>
      <c r="R146" s="505"/>
      <c r="S146" s="505"/>
      <c r="T146" s="505"/>
      <c r="U146" s="505"/>
      <c r="V146" s="505"/>
      <c r="W146" s="505"/>
      <c r="X146" s="505"/>
      <c r="Y146" s="505"/>
      <c r="Z146" s="505"/>
      <c r="AA146" s="505"/>
      <c r="AB146" s="73"/>
      <c r="AC146" s="73"/>
      <c r="AD146" s="73"/>
    </row>
    <row r="147" spans="1:30" x14ac:dyDescent="0.25">
      <c r="A147" s="505"/>
      <c r="B147" s="505"/>
      <c r="C147" s="505"/>
      <c r="D147" s="505"/>
      <c r="E147" s="505"/>
      <c r="F147" s="505"/>
      <c r="G147" s="505"/>
      <c r="H147" s="505"/>
      <c r="I147" s="505"/>
      <c r="J147" s="505"/>
      <c r="K147" s="505"/>
      <c r="L147" s="505"/>
      <c r="M147" s="505"/>
      <c r="N147" s="505"/>
      <c r="O147" s="505"/>
      <c r="P147" s="505"/>
      <c r="Q147" s="505"/>
      <c r="R147" s="505"/>
      <c r="S147" s="505"/>
      <c r="T147" s="505"/>
      <c r="U147" s="505"/>
      <c r="V147" s="505"/>
      <c r="W147" s="505"/>
      <c r="X147" s="505"/>
      <c r="Y147" s="505"/>
      <c r="Z147" s="505"/>
      <c r="AA147" s="505"/>
      <c r="AB147" s="73"/>
      <c r="AC147" s="73"/>
      <c r="AD147" s="73"/>
    </row>
    <row r="148" spans="1:30" x14ac:dyDescent="0.25">
      <c r="A148" s="505"/>
      <c r="B148" s="505"/>
      <c r="C148" s="505"/>
      <c r="D148" s="505"/>
      <c r="E148" s="505"/>
      <c r="F148" s="505"/>
      <c r="G148" s="505"/>
      <c r="H148" s="505"/>
      <c r="I148" s="505"/>
      <c r="J148" s="505"/>
      <c r="K148" s="505"/>
      <c r="L148" s="505"/>
      <c r="M148" s="505"/>
      <c r="N148" s="505"/>
      <c r="O148" s="505"/>
      <c r="P148" s="505"/>
      <c r="Q148" s="505"/>
      <c r="R148" s="505"/>
      <c r="S148" s="505"/>
      <c r="T148" s="505"/>
      <c r="U148" s="505"/>
      <c r="V148" s="505"/>
      <c r="W148" s="505"/>
      <c r="X148" s="505"/>
      <c r="Y148" s="505"/>
      <c r="Z148" s="505"/>
      <c r="AA148" s="505"/>
      <c r="AB148" s="73"/>
      <c r="AC148" s="73"/>
      <c r="AD148" s="73"/>
    </row>
    <row r="149" spans="1:30" x14ac:dyDescent="0.25">
      <c r="A149" s="505"/>
      <c r="B149" s="505"/>
      <c r="C149" s="505"/>
      <c r="D149" s="505"/>
      <c r="E149" s="505"/>
      <c r="F149" s="505"/>
      <c r="G149" s="505"/>
      <c r="H149" s="505"/>
      <c r="I149" s="505"/>
      <c r="J149" s="505"/>
      <c r="K149" s="505"/>
      <c r="L149" s="505"/>
      <c r="M149" s="505"/>
      <c r="N149" s="505"/>
      <c r="O149" s="505"/>
      <c r="P149" s="505"/>
      <c r="Q149" s="505"/>
      <c r="R149" s="505"/>
      <c r="S149" s="505"/>
      <c r="T149" s="505"/>
      <c r="U149" s="505"/>
      <c r="V149" s="505"/>
      <c r="W149" s="505"/>
      <c r="X149" s="505"/>
      <c r="Y149" s="505"/>
      <c r="Z149" s="505"/>
      <c r="AA149" s="505"/>
      <c r="AB149" s="73"/>
      <c r="AC149" s="73"/>
      <c r="AD149" s="73"/>
    </row>
    <row r="150" spans="1:30" x14ac:dyDescent="0.25">
      <c r="A150" s="505"/>
      <c r="B150" s="505"/>
      <c r="C150" s="505"/>
      <c r="D150" s="505"/>
      <c r="E150" s="505"/>
      <c r="F150" s="505"/>
      <c r="G150" s="505"/>
      <c r="H150" s="505"/>
      <c r="I150" s="505"/>
      <c r="J150" s="505"/>
      <c r="K150" s="505"/>
      <c r="L150" s="505"/>
      <c r="M150" s="505"/>
      <c r="N150" s="505"/>
      <c r="O150" s="505"/>
      <c r="P150" s="505"/>
      <c r="Q150" s="505"/>
      <c r="R150" s="505"/>
      <c r="S150" s="505"/>
      <c r="T150" s="505"/>
      <c r="U150" s="505"/>
      <c r="V150" s="505"/>
      <c r="W150" s="505"/>
      <c r="X150" s="505"/>
      <c r="Y150" s="505"/>
      <c r="Z150" s="505"/>
      <c r="AA150" s="505"/>
      <c r="AB150" s="73"/>
      <c r="AC150" s="73"/>
      <c r="AD150" s="73"/>
    </row>
    <row r="151" spans="1:30" x14ac:dyDescent="0.25">
      <c r="A151" s="505"/>
      <c r="B151" s="505"/>
      <c r="C151" s="505"/>
      <c r="D151" s="505"/>
      <c r="E151" s="505"/>
      <c r="F151" s="505"/>
      <c r="G151" s="505"/>
      <c r="H151" s="505"/>
      <c r="I151" s="505"/>
      <c r="J151" s="505"/>
      <c r="K151" s="505"/>
      <c r="L151" s="505"/>
      <c r="M151" s="505"/>
      <c r="N151" s="505"/>
      <c r="O151" s="505"/>
      <c r="P151" s="505"/>
      <c r="Q151" s="505"/>
      <c r="R151" s="505"/>
      <c r="S151" s="505"/>
      <c r="T151" s="505"/>
      <c r="U151" s="505"/>
      <c r="V151" s="505"/>
      <c r="W151" s="505"/>
      <c r="X151" s="505"/>
      <c r="Y151" s="505"/>
      <c r="Z151" s="505"/>
      <c r="AA151" s="505"/>
      <c r="AB151" s="73"/>
      <c r="AC151" s="73"/>
      <c r="AD151" s="73"/>
    </row>
    <row r="152" spans="1:30" x14ac:dyDescent="0.25">
      <c r="A152" s="505"/>
      <c r="B152" s="505"/>
      <c r="C152" s="505"/>
      <c r="D152" s="505"/>
      <c r="E152" s="505"/>
      <c r="F152" s="505"/>
      <c r="G152" s="505"/>
      <c r="H152" s="505"/>
      <c r="I152" s="505"/>
      <c r="J152" s="505"/>
      <c r="K152" s="505"/>
      <c r="L152" s="505"/>
      <c r="M152" s="505"/>
      <c r="N152" s="505"/>
      <c r="O152" s="505"/>
      <c r="P152" s="505"/>
      <c r="Q152" s="505"/>
      <c r="R152" s="505"/>
      <c r="S152" s="505"/>
      <c r="T152" s="505"/>
      <c r="U152" s="505"/>
      <c r="V152" s="505"/>
      <c r="W152" s="505"/>
      <c r="X152" s="505"/>
      <c r="Y152" s="505"/>
      <c r="Z152" s="505"/>
      <c r="AA152" s="505"/>
      <c r="AB152" s="73"/>
      <c r="AC152" s="73"/>
      <c r="AD152" s="73"/>
    </row>
    <row r="153" spans="1:30" x14ac:dyDescent="0.25">
      <c r="A153" s="505"/>
      <c r="B153" s="505"/>
      <c r="C153" s="505"/>
      <c r="D153" s="505"/>
      <c r="E153" s="505"/>
      <c r="F153" s="505"/>
      <c r="G153" s="505"/>
      <c r="H153" s="505"/>
      <c r="I153" s="505"/>
      <c r="J153" s="505"/>
      <c r="K153" s="505"/>
      <c r="L153" s="505"/>
      <c r="M153" s="505"/>
      <c r="N153" s="505"/>
      <c r="O153" s="505"/>
      <c r="P153" s="505"/>
      <c r="Q153" s="505"/>
      <c r="R153" s="505"/>
      <c r="S153" s="505"/>
      <c r="T153" s="505"/>
      <c r="U153" s="505"/>
      <c r="V153" s="505"/>
      <c r="W153" s="505"/>
      <c r="X153" s="505"/>
      <c r="Y153" s="505"/>
      <c r="Z153" s="505"/>
      <c r="AA153" s="505"/>
      <c r="AB153" s="73"/>
      <c r="AC153" s="73"/>
      <c r="AD153" s="73"/>
    </row>
    <row r="154" spans="1:30" x14ac:dyDescent="0.25">
      <c r="A154" s="505"/>
      <c r="B154" s="505"/>
      <c r="C154" s="505"/>
      <c r="D154" s="505"/>
      <c r="E154" s="505"/>
      <c r="F154" s="505"/>
      <c r="G154" s="505"/>
      <c r="H154" s="505"/>
      <c r="I154" s="505"/>
      <c r="J154" s="505"/>
      <c r="K154" s="505"/>
      <c r="L154" s="505"/>
      <c r="M154" s="505"/>
      <c r="N154" s="505"/>
      <c r="O154" s="505"/>
      <c r="P154" s="505"/>
      <c r="Q154" s="505"/>
      <c r="R154" s="505"/>
      <c r="S154" s="505"/>
      <c r="T154" s="505"/>
      <c r="U154" s="505"/>
      <c r="V154" s="505"/>
      <c r="W154" s="505"/>
      <c r="X154" s="505"/>
      <c r="Y154" s="505"/>
      <c r="Z154" s="505"/>
      <c r="AA154" s="505"/>
      <c r="AB154" s="73"/>
      <c r="AC154" s="73"/>
      <c r="AD154" s="73"/>
    </row>
    <row r="155" spans="1:30" x14ac:dyDescent="0.25">
      <c r="A155" s="505"/>
      <c r="B155" s="505"/>
      <c r="C155" s="505"/>
      <c r="D155" s="505"/>
      <c r="E155" s="505"/>
      <c r="F155" s="505"/>
      <c r="G155" s="505"/>
      <c r="H155" s="505"/>
      <c r="I155" s="505"/>
      <c r="J155" s="505"/>
      <c r="K155" s="505"/>
      <c r="L155" s="505"/>
      <c r="M155" s="505"/>
      <c r="N155" s="505"/>
      <c r="O155" s="505"/>
      <c r="P155" s="505"/>
      <c r="Q155" s="505"/>
      <c r="R155" s="505"/>
      <c r="S155" s="505"/>
      <c r="T155" s="505"/>
      <c r="U155" s="505"/>
      <c r="V155" s="505"/>
      <c r="W155" s="505"/>
      <c r="X155" s="505"/>
      <c r="Y155" s="505"/>
      <c r="Z155" s="505"/>
      <c r="AA155" s="505"/>
      <c r="AB155" s="73"/>
      <c r="AC155" s="73"/>
      <c r="AD155" s="73"/>
    </row>
    <row r="156" spans="1:30" x14ac:dyDescent="0.25">
      <c r="A156" s="505"/>
      <c r="B156" s="505"/>
      <c r="C156" s="505"/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05"/>
      <c r="O156" s="505"/>
      <c r="P156" s="505"/>
      <c r="Q156" s="505"/>
      <c r="R156" s="505"/>
      <c r="S156" s="505"/>
      <c r="T156" s="505"/>
      <c r="U156" s="505"/>
      <c r="V156" s="505"/>
      <c r="W156" s="505"/>
      <c r="X156" s="505"/>
      <c r="Y156" s="505"/>
      <c r="Z156" s="505"/>
      <c r="AA156" s="505"/>
      <c r="AB156" s="73"/>
      <c r="AC156" s="73"/>
      <c r="AD156" s="73"/>
    </row>
    <row r="157" spans="1:30" x14ac:dyDescent="0.25">
      <c r="A157" s="505"/>
      <c r="B157" s="505"/>
      <c r="C157" s="505"/>
      <c r="D157" s="505"/>
      <c r="E157" s="505"/>
      <c r="F157" s="505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505"/>
      <c r="U157" s="505"/>
      <c r="V157" s="505"/>
      <c r="W157" s="505"/>
      <c r="X157" s="505"/>
      <c r="Y157" s="505"/>
      <c r="Z157" s="505"/>
      <c r="AA157" s="505"/>
      <c r="AB157" s="73"/>
      <c r="AC157" s="73"/>
      <c r="AD157" s="73"/>
    </row>
    <row r="158" spans="1:30" x14ac:dyDescent="0.25">
      <c r="A158" s="505"/>
      <c r="B158" s="505"/>
      <c r="C158" s="505"/>
      <c r="D158" s="505"/>
      <c r="E158" s="505"/>
      <c r="F158" s="505"/>
      <c r="G158" s="505"/>
      <c r="H158" s="505"/>
      <c r="I158" s="505"/>
      <c r="J158" s="505"/>
      <c r="K158" s="505"/>
      <c r="L158" s="505"/>
      <c r="M158" s="505"/>
      <c r="N158" s="505"/>
      <c r="O158" s="505"/>
      <c r="P158" s="505"/>
      <c r="Q158" s="505"/>
      <c r="R158" s="505"/>
      <c r="S158" s="505"/>
      <c r="T158" s="505"/>
      <c r="U158" s="505"/>
      <c r="V158" s="505"/>
      <c r="W158" s="505"/>
      <c r="X158" s="505"/>
      <c r="Y158" s="505"/>
      <c r="Z158" s="505"/>
      <c r="AA158" s="505"/>
      <c r="AB158" s="73"/>
      <c r="AC158" s="73"/>
      <c r="AD158" s="73"/>
    </row>
    <row r="159" spans="1:30" x14ac:dyDescent="0.25">
      <c r="A159" s="505"/>
      <c r="B159" s="505"/>
      <c r="C159" s="505"/>
      <c r="D159" s="505"/>
      <c r="E159" s="505"/>
      <c r="F159" s="505"/>
      <c r="G159" s="505"/>
      <c r="H159" s="505"/>
      <c r="I159" s="505"/>
      <c r="J159" s="505"/>
      <c r="K159" s="505"/>
      <c r="L159" s="505"/>
      <c r="M159" s="505"/>
      <c r="N159" s="505"/>
      <c r="O159" s="505"/>
      <c r="P159" s="505"/>
      <c r="Q159" s="505"/>
      <c r="R159" s="505"/>
      <c r="S159" s="505"/>
      <c r="T159" s="505"/>
      <c r="U159" s="505"/>
      <c r="V159" s="505"/>
      <c r="W159" s="505"/>
      <c r="X159" s="505"/>
      <c r="Y159" s="505"/>
      <c r="Z159" s="505"/>
      <c r="AA159" s="505"/>
      <c r="AB159" s="73"/>
      <c r="AC159" s="73"/>
      <c r="AD159" s="73"/>
    </row>
    <row r="160" spans="1:30" x14ac:dyDescent="0.25">
      <c r="A160" s="505"/>
      <c r="B160" s="505"/>
      <c r="C160" s="505"/>
      <c r="D160" s="505"/>
      <c r="E160" s="505"/>
      <c r="F160" s="505"/>
      <c r="G160" s="505"/>
      <c r="H160" s="505"/>
      <c r="I160" s="505"/>
      <c r="J160" s="505"/>
      <c r="K160" s="505"/>
      <c r="L160" s="505"/>
      <c r="M160" s="505"/>
      <c r="N160" s="505"/>
      <c r="O160" s="505"/>
      <c r="P160" s="505"/>
      <c r="Q160" s="505"/>
      <c r="R160" s="505"/>
      <c r="S160" s="505"/>
      <c r="T160" s="505"/>
      <c r="U160" s="505"/>
      <c r="V160" s="505"/>
      <c r="W160" s="505"/>
      <c r="X160" s="505"/>
      <c r="Y160" s="505"/>
      <c r="Z160" s="505"/>
      <c r="AA160" s="505"/>
      <c r="AB160" s="73"/>
      <c r="AC160" s="73"/>
      <c r="AD160" s="73"/>
    </row>
    <row r="161" spans="1:30" x14ac:dyDescent="0.25">
      <c r="A161" s="505"/>
      <c r="B161" s="505"/>
      <c r="C161" s="505"/>
      <c r="D161" s="505"/>
      <c r="E161" s="505"/>
      <c r="F161" s="505"/>
      <c r="G161" s="505"/>
      <c r="H161" s="505"/>
      <c r="I161" s="505"/>
      <c r="J161" s="505"/>
      <c r="K161" s="505"/>
      <c r="L161" s="505"/>
      <c r="M161" s="505"/>
      <c r="N161" s="505"/>
      <c r="O161" s="505"/>
      <c r="P161" s="505"/>
      <c r="Q161" s="505"/>
      <c r="R161" s="505"/>
      <c r="S161" s="505"/>
      <c r="T161" s="505"/>
      <c r="U161" s="505"/>
      <c r="V161" s="505"/>
      <c r="W161" s="505"/>
      <c r="X161" s="505"/>
      <c r="Y161" s="505"/>
      <c r="Z161" s="505"/>
      <c r="AA161" s="505"/>
      <c r="AB161" s="73"/>
      <c r="AC161" s="73"/>
      <c r="AD161" s="73"/>
    </row>
    <row r="162" spans="1:30" x14ac:dyDescent="0.25">
      <c r="A162" s="505"/>
      <c r="B162" s="505"/>
      <c r="C162" s="505"/>
      <c r="D162" s="505"/>
      <c r="E162" s="505"/>
      <c r="F162" s="505"/>
      <c r="G162" s="505"/>
      <c r="H162" s="505"/>
      <c r="I162" s="505"/>
      <c r="J162" s="505"/>
      <c r="K162" s="505"/>
      <c r="L162" s="505"/>
      <c r="M162" s="505"/>
      <c r="N162" s="505"/>
      <c r="O162" s="505"/>
      <c r="P162" s="505"/>
      <c r="Q162" s="505"/>
      <c r="R162" s="505"/>
      <c r="S162" s="505"/>
      <c r="T162" s="505"/>
      <c r="U162" s="505"/>
      <c r="V162" s="505"/>
      <c r="W162" s="505"/>
      <c r="X162" s="505"/>
      <c r="Y162" s="505"/>
      <c r="Z162" s="505"/>
      <c r="AA162" s="505"/>
      <c r="AB162" s="73"/>
      <c r="AC162" s="73"/>
      <c r="AD162" s="73"/>
    </row>
    <row r="163" spans="1:30" x14ac:dyDescent="0.25">
      <c r="A163" s="505"/>
      <c r="B163" s="505"/>
      <c r="C163" s="505"/>
      <c r="D163" s="505"/>
      <c r="E163" s="505"/>
      <c r="F163" s="505"/>
      <c r="G163" s="505"/>
      <c r="H163" s="505"/>
      <c r="I163" s="505"/>
      <c r="J163" s="505"/>
      <c r="K163" s="505"/>
      <c r="L163" s="505"/>
      <c r="M163" s="505"/>
      <c r="N163" s="505"/>
      <c r="O163" s="505"/>
      <c r="P163" s="505"/>
      <c r="Q163" s="505"/>
      <c r="R163" s="505"/>
      <c r="S163" s="505"/>
      <c r="T163" s="505"/>
      <c r="U163" s="505"/>
      <c r="V163" s="505"/>
      <c r="W163" s="505"/>
      <c r="X163" s="505"/>
      <c r="Y163" s="505"/>
      <c r="Z163" s="505"/>
      <c r="AA163" s="505"/>
      <c r="AB163" s="73"/>
      <c r="AC163" s="73"/>
      <c r="AD163" s="73"/>
    </row>
    <row r="164" spans="1:30" x14ac:dyDescent="0.25">
      <c r="A164" s="505"/>
      <c r="B164" s="505"/>
      <c r="C164" s="505"/>
      <c r="D164" s="505"/>
      <c r="E164" s="505"/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05"/>
      <c r="R164" s="505"/>
      <c r="S164" s="505"/>
      <c r="T164" s="505"/>
      <c r="U164" s="505"/>
      <c r="V164" s="505"/>
      <c r="W164" s="505"/>
      <c r="X164" s="505"/>
      <c r="Y164" s="505"/>
      <c r="Z164" s="505"/>
      <c r="AA164" s="505"/>
      <c r="AB164" s="73"/>
      <c r="AC164" s="73"/>
      <c r="AD164" s="73"/>
    </row>
    <row r="165" spans="1:30" x14ac:dyDescent="0.25">
      <c r="A165" s="505"/>
      <c r="B165" s="505"/>
      <c r="C165" s="505"/>
      <c r="D165" s="505"/>
      <c r="E165" s="505"/>
      <c r="F165" s="505"/>
      <c r="G165" s="505"/>
      <c r="H165" s="505"/>
      <c r="I165" s="505"/>
      <c r="J165" s="505"/>
      <c r="K165" s="505"/>
      <c r="L165" s="505"/>
      <c r="M165" s="505"/>
      <c r="N165" s="505"/>
      <c r="O165" s="505"/>
      <c r="P165" s="505"/>
      <c r="Q165" s="505"/>
      <c r="R165" s="505"/>
      <c r="S165" s="505"/>
      <c r="T165" s="505"/>
      <c r="U165" s="505"/>
      <c r="V165" s="505"/>
      <c r="W165" s="505"/>
      <c r="X165" s="505"/>
      <c r="Y165" s="505"/>
      <c r="Z165" s="505"/>
      <c r="AA165" s="505"/>
      <c r="AB165" s="73"/>
      <c r="AC165" s="73"/>
      <c r="AD165" s="73"/>
    </row>
    <row r="166" spans="1:30" x14ac:dyDescent="0.25">
      <c r="A166" s="505"/>
      <c r="B166" s="505"/>
      <c r="C166" s="505"/>
      <c r="D166" s="505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05"/>
      <c r="P166" s="505"/>
      <c r="Q166" s="505"/>
      <c r="R166" s="505"/>
      <c r="S166" s="505"/>
      <c r="T166" s="505"/>
      <c r="U166" s="505"/>
      <c r="V166" s="505"/>
      <c r="W166" s="505"/>
      <c r="X166" s="505"/>
      <c r="Y166" s="505"/>
      <c r="Z166" s="505"/>
      <c r="AA166" s="505"/>
      <c r="AB166" s="73"/>
      <c r="AC166" s="73"/>
      <c r="AD166" s="73"/>
    </row>
    <row r="167" spans="1:30" x14ac:dyDescent="0.25">
      <c r="A167" s="505"/>
      <c r="B167" s="505"/>
      <c r="C167" s="505"/>
      <c r="D167" s="505"/>
      <c r="E167" s="505"/>
      <c r="F167" s="505"/>
      <c r="G167" s="505"/>
      <c r="H167" s="505"/>
      <c r="I167" s="505"/>
      <c r="J167" s="505"/>
      <c r="K167" s="505"/>
      <c r="L167" s="505"/>
      <c r="M167" s="505"/>
      <c r="N167" s="505"/>
      <c r="O167" s="505"/>
      <c r="P167" s="505"/>
      <c r="Q167" s="505"/>
      <c r="R167" s="505"/>
      <c r="S167" s="505"/>
      <c r="T167" s="505"/>
      <c r="U167" s="505"/>
      <c r="V167" s="505"/>
      <c r="W167" s="505"/>
      <c r="X167" s="505"/>
      <c r="Y167" s="505"/>
      <c r="Z167" s="505"/>
      <c r="AA167" s="505"/>
      <c r="AB167" s="73"/>
      <c r="AC167" s="73"/>
      <c r="AD167" s="73"/>
    </row>
    <row r="168" spans="1:30" x14ac:dyDescent="0.25">
      <c r="A168" s="505"/>
      <c r="B168" s="505"/>
      <c r="C168" s="505"/>
      <c r="D168" s="505"/>
      <c r="E168" s="505"/>
      <c r="F168" s="505"/>
      <c r="G168" s="505"/>
      <c r="H168" s="505"/>
      <c r="I168" s="505"/>
      <c r="J168" s="505"/>
      <c r="K168" s="505"/>
      <c r="L168" s="505"/>
      <c r="M168" s="505"/>
      <c r="N168" s="505"/>
      <c r="O168" s="505"/>
      <c r="P168" s="505"/>
      <c r="Q168" s="505"/>
      <c r="R168" s="505"/>
      <c r="S168" s="505"/>
      <c r="T168" s="505"/>
      <c r="U168" s="505"/>
      <c r="V168" s="505"/>
      <c r="W168" s="505"/>
      <c r="X168" s="505"/>
      <c r="Y168" s="505"/>
      <c r="Z168" s="505"/>
      <c r="AA168" s="505"/>
      <c r="AB168" s="73"/>
      <c r="AC168" s="73"/>
      <c r="AD168" s="73"/>
    </row>
    <row r="169" spans="1:30" x14ac:dyDescent="0.25">
      <c r="A169" s="505"/>
      <c r="B169" s="505"/>
      <c r="C169" s="505"/>
      <c r="D169" s="505"/>
      <c r="E169" s="505"/>
      <c r="F169" s="505"/>
      <c r="G169" s="505"/>
      <c r="H169" s="505"/>
      <c r="I169" s="505"/>
      <c r="J169" s="505"/>
      <c r="K169" s="505"/>
      <c r="L169" s="505"/>
      <c r="M169" s="505"/>
      <c r="N169" s="505"/>
      <c r="O169" s="505"/>
      <c r="P169" s="505"/>
      <c r="Q169" s="505"/>
      <c r="R169" s="505"/>
      <c r="S169" s="505"/>
      <c r="T169" s="505"/>
      <c r="U169" s="505"/>
      <c r="V169" s="505"/>
      <c r="W169" s="505"/>
      <c r="X169" s="505"/>
      <c r="Y169" s="505"/>
      <c r="Z169" s="505"/>
      <c r="AA169" s="505"/>
      <c r="AB169" s="73"/>
      <c r="AC169" s="73"/>
      <c r="AD169" s="73"/>
    </row>
    <row r="170" spans="1:30" x14ac:dyDescent="0.25">
      <c r="A170" s="505"/>
      <c r="B170" s="505"/>
      <c r="C170" s="505"/>
      <c r="D170" s="505"/>
      <c r="E170" s="505"/>
      <c r="F170" s="505"/>
      <c r="G170" s="505"/>
      <c r="H170" s="505"/>
      <c r="I170" s="505"/>
      <c r="J170" s="505"/>
      <c r="K170" s="505"/>
      <c r="L170" s="505"/>
      <c r="M170" s="505"/>
      <c r="N170" s="505"/>
      <c r="O170" s="505"/>
      <c r="P170" s="505"/>
      <c r="Q170" s="505"/>
      <c r="R170" s="505"/>
      <c r="S170" s="505"/>
      <c r="T170" s="505"/>
      <c r="U170" s="505"/>
      <c r="V170" s="505"/>
      <c r="W170" s="505"/>
      <c r="X170" s="505"/>
      <c r="Y170" s="505"/>
      <c r="Z170" s="505"/>
      <c r="AA170" s="505"/>
      <c r="AB170" s="73"/>
      <c r="AC170" s="73"/>
      <c r="AD170" s="73"/>
    </row>
    <row r="171" spans="1:30" x14ac:dyDescent="0.25">
      <c r="A171" s="505"/>
      <c r="B171" s="505"/>
      <c r="C171" s="505"/>
      <c r="D171" s="505"/>
      <c r="E171" s="505"/>
      <c r="F171" s="505"/>
      <c r="G171" s="505"/>
      <c r="H171" s="505"/>
      <c r="I171" s="505"/>
      <c r="J171" s="505"/>
      <c r="K171" s="505"/>
      <c r="L171" s="505"/>
      <c r="M171" s="505"/>
      <c r="N171" s="505"/>
      <c r="O171" s="505"/>
      <c r="P171" s="505"/>
      <c r="Q171" s="505"/>
      <c r="R171" s="505"/>
      <c r="S171" s="505"/>
      <c r="T171" s="505"/>
      <c r="U171" s="505"/>
      <c r="V171" s="505"/>
      <c r="W171" s="505"/>
      <c r="X171" s="505"/>
      <c r="Y171" s="505"/>
      <c r="Z171" s="505"/>
      <c r="AA171" s="505"/>
      <c r="AB171" s="73"/>
      <c r="AC171" s="73"/>
      <c r="AD171" s="73"/>
    </row>
    <row r="172" spans="1:30" x14ac:dyDescent="0.25">
      <c r="A172" s="505"/>
      <c r="B172" s="505"/>
      <c r="C172" s="505"/>
      <c r="D172" s="505"/>
      <c r="E172" s="505"/>
      <c r="F172" s="505"/>
      <c r="G172" s="505"/>
      <c r="H172" s="505"/>
      <c r="I172" s="505"/>
      <c r="J172" s="505"/>
      <c r="K172" s="505"/>
      <c r="L172" s="505"/>
      <c r="M172" s="505"/>
      <c r="N172" s="505"/>
      <c r="O172" s="505"/>
      <c r="P172" s="505"/>
      <c r="Q172" s="505"/>
      <c r="R172" s="505"/>
      <c r="S172" s="505"/>
      <c r="T172" s="505"/>
      <c r="U172" s="505"/>
      <c r="V172" s="505"/>
      <c r="W172" s="505"/>
      <c r="X172" s="505"/>
      <c r="Y172" s="505"/>
      <c r="Z172" s="505"/>
      <c r="AA172" s="505"/>
      <c r="AB172" s="73"/>
      <c r="AC172" s="73"/>
      <c r="AD172" s="73"/>
    </row>
    <row r="173" spans="1:30" x14ac:dyDescent="0.25">
      <c r="A173" s="505"/>
      <c r="B173" s="505"/>
      <c r="C173" s="505"/>
      <c r="D173" s="505"/>
      <c r="E173" s="505"/>
      <c r="F173" s="505"/>
      <c r="G173" s="505"/>
      <c r="H173" s="505"/>
      <c r="I173" s="505"/>
      <c r="J173" s="505"/>
      <c r="K173" s="505"/>
      <c r="L173" s="505"/>
      <c r="M173" s="505"/>
      <c r="N173" s="505"/>
      <c r="O173" s="505"/>
      <c r="P173" s="505"/>
      <c r="Q173" s="505"/>
      <c r="R173" s="505"/>
      <c r="S173" s="505"/>
      <c r="T173" s="505"/>
      <c r="U173" s="505"/>
      <c r="V173" s="505"/>
      <c r="W173" s="505"/>
      <c r="X173" s="505"/>
      <c r="Y173" s="505"/>
      <c r="Z173" s="505"/>
      <c r="AA173" s="505"/>
      <c r="AB173" s="73"/>
      <c r="AC173" s="73"/>
      <c r="AD173" s="73"/>
    </row>
    <row r="174" spans="1:30" x14ac:dyDescent="0.25">
      <c r="A174" s="505"/>
      <c r="B174" s="505"/>
      <c r="C174" s="505"/>
      <c r="D174" s="505"/>
      <c r="E174" s="505"/>
      <c r="F174" s="505"/>
      <c r="G174" s="505"/>
      <c r="H174" s="505"/>
      <c r="I174" s="505"/>
      <c r="J174" s="505"/>
      <c r="K174" s="505"/>
      <c r="L174" s="505"/>
      <c r="M174" s="505"/>
      <c r="N174" s="505"/>
      <c r="O174" s="505"/>
      <c r="P174" s="505"/>
      <c r="Q174" s="505"/>
      <c r="R174" s="505"/>
      <c r="S174" s="505"/>
      <c r="T174" s="505"/>
      <c r="U174" s="505"/>
      <c r="V174" s="505"/>
      <c r="W174" s="505"/>
      <c r="X174" s="505"/>
      <c r="Y174" s="505"/>
      <c r="Z174" s="505"/>
      <c r="AA174" s="505"/>
      <c r="AB174" s="73"/>
      <c r="AC174" s="73"/>
      <c r="AD174" s="73"/>
    </row>
    <row r="175" spans="1:30" x14ac:dyDescent="0.25">
      <c r="A175" s="505"/>
      <c r="B175" s="505"/>
      <c r="C175" s="505"/>
      <c r="D175" s="505"/>
      <c r="E175" s="505"/>
      <c r="F175" s="505"/>
      <c r="G175" s="505"/>
      <c r="H175" s="505"/>
      <c r="I175" s="505"/>
      <c r="J175" s="505"/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  <c r="W175" s="505"/>
      <c r="X175" s="505"/>
      <c r="Y175" s="505"/>
      <c r="Z175" s="505"/>
      <c r="AA175" s="505"/>
      <c r="AB175" s="73"/>
      <c r="AC175" s="73"/>
      <c r="AD175" s="73"/>
    </row>
    <row r="176" spans="1:30" x14ac:dyDescent="0.25">
      <c r="A176" s="505"/>
      <c r="B176" s="505"/>
      <c r="C176" s="505"/>
      <c r="D176" s="505"/>
      <c r="E176" s="505"/>
      <c r="F176" s="505"/>
      <c r="G176" s="505"/>
      <c r="H176" s="505"/>
      <c r="I176" s="505"/>
      <c r="J176" s="505"/>
      <c r="K176" s="505"/>
      <c r="L176" s="505"/>
      <c r="M176" s="505"/>
      <c r="N176" s="505"/>
      <c r="O176" s="505"/>
      <c r="P176" s="505"/>
      <c r="Q176" s="505"/>
      <c r="R176" s="505"/>
      <c r="S176" s="505"/>
      <c r="T176" s="505"/>
      <c r="U176" s="505"/>
      <c r="V176" s="505"/>
      <c r="W176" s="505"/>
      <c r="X176" s="505"/>
      <c r="Y176" s="505"/>
      <c r="Z176" s="505"/>
      <c r="AA176" s="505"/>
      <c r="AB176" s="73"/>
      <c r="AC176" s="73"/>
      <c r="AD176" s="73"/>
    </row>
    <row r="177" spans="1:30" x14ac:dyDescent="0.25">
      <c r="A177" s="505"/>
      <c r="B177" s="505"/>
      <c r="C177" s="505"/>
      <c r="D177" s="505"/>
      <c r="E177" s="505"/>
      <c r="F177" s="505"/>
      <c r="G177" s="505"/>
      <c r="H177" s="505"/>
      <c r="I177" s="505"/>
      <c r="J177" s="505"/>
      <c r="K177" s="505"/>
      <c r="L177" s="505"/>
      <c r="M177" s="505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73"/>
      <c r="AC177" s="73"/>
      <c r="AD177" s="73"/>
    </row>
    <row r="178" spans="1:30" x14ac:dyDescent="0.25">
      <c r="A178" s="505"/>
      <c r="B178" s="505"/>
      <c r="C178" s="505"/>
      <c r="D178" s="505"/>
      <c r="E178" s="505"/>
      <c r="F178" s="505"/>
      <c r="G178" s="505"/>
      <c r="H178" s="505"/>
      <c r="I178" s="505"/>
      <c r="J178" s="505"/>
      <c r="K178" s="505"/>
      <c r="L178" s="505"/>
      <c r="M178" s="505"/>
      <c r="N178" s="505"/>
      <c r="O178" s="505"/>
      <c r="P178" s="505"/>
      <c r="Q178" s="505"/>
      <c r="R178" s="505"/>
      <c r="S178" s="505"/>
      <c r="T178" s="505"/>
      <c r="U178" s="505"/>
      <c r="V178" s="505"/>
      <c r="W178" s="505"/>
      <c r="X178" s="505"/>
      <c r="Y178" s="505"/>
      <c r="Z178" s="505"/>
      <c r="AA178" s="505"/>
      <c r="AB178" s="73"/>
      <c r="AC178" s="73"/>
      <c r="AD178" s="73"/>
    </row>
    <row r="179" spans="1:30" x14ac:dyDescent="0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</row>
    <row r="180" spans="1:30" x14ac:dyDescent="0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</row>
    <row r="181" spans="1:30" x14ac:dyDescent="0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</row>
    <row r="182" spans="1:30" x14ac:dyDescent="0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</row>
    <row r="183" spans="1:30" x14ac:dyDescent="0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1:30" x14ac:dyDescent="0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</row>
    <row r="185" spans="1:30" x14ac:dyDescent="0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</row>
    <row r="186" spans="1:30" x14ac:dyDescent="0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</row>
  </sheetData>
  <mergeCells count="2">
    <mergeCell ref="A1:F1"/>
    <mergeCell ref="D15:F1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workbookViewId="0">
      <selection sqref="A1:G1"/>
    </sheetView>
  </sheetViews>
  <sheetFormatPr defaultRowHeight="15" x14ac:dyDescent="0.25"/>
  <cols>
    <col min="1" max="1" width="49.140625" style="39" customWidth="1"/>
    <col min="2" max="3" width="9.140625" style="39" customWidth="1"/>
    <col min="4" max="16384" width="9.140625" style="39"/>
  </cols>
  <sheetData>
    <row r="1" spans="1:7" x14ac:dyDescent="0.25">
      <c r="A1" s="690" t="s">
        <v>517</v>
      </c>
      <c r="B1" s="690"/>
      <c r="C1" s="690"/>
      <c r="D1" s="690"/>
      <c r="E1" s="690"/>
      <c r="F1" s="690"/>
      <c r="G1" s="690"/>
    </row>
    <row r="2" spans="1:7" x14ac:dyDescent="0.25">
      <c r="A2" s="513"/>
      <c r="B2" s="161">
        <v>2014</v>
      </c>
      <c r="C2" s="451">
        <f>B2+1</f>
        <v>2015</v>
      </c>
      <c r="D2" s="451">
        <f t="shared" ref="D2:G2" si="0">C2+1</f>
        <v>2016</v>
      </c>
      <c r="E2" s="451">
        <f t="shared" si="0"/>
        <v>2017</v>
      </c>
      <c r="F2" s="451">
        <f t="shared" si="0"/>
        <v>2018</v>
      </c>
      <c r="G2" s="451">
        <f t="shared" si="0"/>
        <v>2019</v>
      </c>
    </row>
    <row r="3" spans="1:7" x14ac:dyDescent="0.25">
      <c r="A3" s="514" t="s">
        <v>374</v>
      </c>
      <c r="B3" s="515">
        <f>SUM(B4:B5)</f>
        <v>-7.6546436651192817E-2</v>
      </c>
      <c r="C3" s="515">
        <f t="shared" ref="C3:G3" si="1">SUM(C4:C5)</f>
        <v>-2.7043880521524871E-2</v>
      </c>
      <c r="D3" s="515">
        <f t="shared" si="1"/>
        <v>0</v>
      </c>
      <c r="E3" s="515">
        <f t="shared" si="1"/>
        <v>0</v>
      </c>
      <c r="F3" s="515">
        <f t="shared" si="1"/>
        <v>0</v>
      </c>
      <c r="G3" s="515">
        <f t="shared" si="1"/>
        <v>0</v>
      </c>
    </row>
    <row r="4" spans="1:7" x14ac:dyDescent="0.25">
      <c r="A4" s="516" t="s">
        <v>518</v>
      </c>
      <c r="B4" s="517">
        <v>-7.6546436651192817E-2</v>
      </c>
      <c r="C4" s="517">
        <v>-6.996645134194146E-2</v>
      </c>
      <c r="D4" s="319" t="s">
        <v>68</v>
      </c>
      <c r="E4" s="356" t="s">
        <v>68</v>
      </c>
      <c r="F4" s="356" t="s">
        <v>68</v>
      </c>
      <c r="G4" s="356" t="s">
        <v>68</v>
      </c>
    </row>
    <row r="5" spans="1:7" x14ac:dyDescent="0.25">
      <c r="A5" s="516" t="s">
        <v>519</v>
      </c>
      <c r="B5" s="517" t="s">
        <v>68</v>
      </c>
      <c r="C5" s="517">
        <v>4.2922570820416589E-2</v>
      </c>
      <c r="D5" s="319" t="s">
        <v>68</v>
      </c>
      <c r="E5" s="356" t="s">
        <v>68</v>
      </c>
      <c r="F5" s="356" t="s">
        <v>68</v>
      </c>
      <c r="G5" s="356" t="s">
        <v>68</v>
      </c>
    </row>
    <row r="6" spans="1:7" x14ac:dyDescent="0.25">
      <c r="A6" s="514" t="s">
        <v>376</v>
      </c>
      <c r="B6" s="518">
        <f>SUM(B7:B8)</f>
        <v>0.21688593016318042</v>
      </c>
      <c r="C6" s="518">
        <f t="shared" ref="C6:G6" si="2">SUM(C7:C8)</f>
        <v>3.0687435008522328E-2</v>
      </c>
      <c r="D6" s="518">
        <f t="shared" si="2"/>
        <v>0</v>
      </c>
      <c r="E6" s="518">
        <f t="shared" si="2"/>
        <v>0</v>
      </c>
      <c r="F6" s="518">
        <f t="shared" si="2"/>
        <v>0</v>
      </c>
      <c r="G6" s="518">
        <f t="shared" si="2"/>
        <v>0</v>
      </c>
    </row>
    <row r="7" spans="1:7" x14ac:dyDescent="0.25">
      <c r="A7" s="516" t="s">
        <v>520</v>
      </c>
      <c r="B7" s="517">
        <v>0.21688593016318042</v>
      </c>
      <c r="C7" s="517" t="s">
        <v>68</v>
      </c>
      <c r="D7" s="319" t="s">
        <v>68</v>
      </c>
      <c r="E7" s="356" t="s">
        <v>68</v>
      </c>
      <c r="F7" s="356" t="s">
        <v>68</v>
      </c>
      <c r="G7" s="356" t="s">
        <v>68</v>
      </c>
    </row>
    <row r="8" spans="1:7" x14ac:dyDescent="0.25">
      <c r="A8" s="516" t="s">
        <v>521</v>
      </c>
      <c r="B8" s="517" t="s">
        <v>68</v>
      </c>
      <c r="C8" s="517">
        <v>3.0687435008522328E-2</v>
      </c>
      <c r="D8" s="319" t="s">
        <v>68</v>
      </c>
      <c r="E8" s="356" t="s">
        <v>68</v>
      </c>
      <c r="F8" s="356" t="s">
        <v>68</v>
      </c>
      <c r="G8" s="356" t="s">
        <v>68</v>
      </c>
    </row>
    <row r="9" spans="1:7" x14ac:dyDescent="0.25">
      <c r="A9" s="514" t="s">
        <v>378</v>
      </c>
      <c r="B9" s="519">
        <f>SUM(B10:B13)</f>
        <v>0.16197347774114176</v>
      </c>
      <c r="C9" s="519">
        <f t="shared" ref="C9:G9" si="3">SUM(C10:C13)</f>
        <v>0</v>
      </c>
      <c r="D9" s="519">
        <f t="shared" si="3"/>
        <v>0</v>
      </c>
      <c r="E9" s="519">
        <f t="shared" si="3"/>
        <v>0</v>
      </c>
      <c r="F9" s="519">
        <f t="shared" si="3"/>
        <v>0</v>
      </c>
      <c r="G9" s="519">
        <f t="shared" si="3"/>
        <v>0</v>
      </c>
    </row>
    <row r="10" spans="1:7" x14ac:dyDescent="0.25">
      <c r="A10" s="516" t="s">
        <v>522</v>
      </c>
      <c r="B10" s="517">
        <v>5.9290271365087154E-2</v>
      </c>
      <c r="C10" s="517" t="s">
        <v>68</v>
      </c>
      <c r="D10" s="319" t="s">
        <v>68</v>
      </c>
      <c r="E10" s="319" t="s">
        <v>68</v>
      </c>
      <c r="F10" s="319" t="s">
        <v>68</v>
      </c>
      <c r="G10" s="319" t="s">
        <v>68</v>
      </c>
    </row>
    <row r="11" spans="1:7" x14ac:dyDescent="0.25">
      <c r="A11" s="516" t="s">
        <v>523</v>
      </c>
      <c r="B11" s="517">
        <v>1.32344355725641E-2</v>
      </c>
      <c r="C11" s="517" t="s">
        <v>68</v>
      </c>
      <c r="D11" s="319" t="s">
        <v>68</v>
      </c>
      <c r="E11" s="319" t="s">
        <v>68</v>
      </c>
      <c r="F11" s="319" t="s">
        <v>68</v>
      </c>
      <c r="G11" s="319" t="s">
        <v>68</v>
      </c>
    </row>
    <row r="12" spans="1:7" x14ac:dyDescent="0.25">
      <c r="A12" s="516" t="s">
        <v>524</v>
      </c>
      <c r="B12" s="517">
        <v>2.5807149366499992E-2</v>
      </c>
      <c r="C12" s="517" t="s">
        <v>68</v>
      </c>
      <c r="D12" s="319" t="s">
        <v>68</v>
      </c>
      <c r="E12" s="356" t="s">
        <v>68</v>
      </c>
      <c r="F12" s="356" t="s">
        <v>68</v>
      </c>
      <c r="G12" s="356" t="s">
        <v>68</v>
      </c>
    </row>
    <row r="13" spans="1:7" x14ac:dyDescent="0.25">
      <c r="A13" s="516" t="s">
        <v>525</v>
      </c>
      <c r="B13" s="517">
        <v>6.3641621436990509E-2</v>
      </c>
      <c r="C13" s="517" t="s">
        <v>68</v>
      </c>
      <c r="D13" s="319" t="s">
        <v>68</v>
      </c>
      <c r="E13" s="356" t="s">
        <v>68</v>
      </c>
      <c r="F13" s="356" t="s">
        <v>68</v>
      </c>
      <c r="G13" s="356" t="s">
        <v>68</v>
      </c>
    </row>
    <row r="14" spans="1:7" x14ac:dyDescent="0.25">
      <c r="A14" s="514" t="s">
        <v>526</v>
      </c>
      <c r="B14" s="519">
        <f>SUM(B15)</f>
        <v>-7.6600913094000992E-3</v>
      </c>
      <c r="C14" s="519">
        <f t="shared" ref="C14:G14" si="4">SUM(C15)</f>
        <v>-7.4137821518523188E-3</v>
      </c>
      <c r="D14" s="519">
        <f t="shared" si="4"/>
        <v>-7.1761098540328184E-3</v>
      </c>
      <c r="E14" s="519">
        <f t="shared" si="4"/>
        <v>-6.8151583668748699E-3</v>
      </c>
      <c r="F14" s="519">
        <f t="shared" si="4"/>
        <v>-6.41094748157556E-3</v>
      </c>
      <c r="G14" s="519">
        <f t="shared" si="4"/>
        <v>-5.998661177613474E-3</v>
      </c>
    </row>
    <row r="15" spans="1:7" x14ac:dyDescent="0.25">
      <c r="A15" s="516" t="s">
        <v>527</v>
      </c>
      <c r="B15" s="517">
        <v>-7.6600913094000992E-3</v>
      </c>
      <c r="C15" s="517">
        <v>-7.4137821518523188E-3</v>
      </c>
      <c r="D15" s="517">
        <v>-7.1761098540328184E-3</v>
      </c>
      <c r="E15" s="517">
        <v>-6.8151583668748699E-3</v>
      </c>
      <c r="F15" s="517">
        <v>-6.41094748157556E-3</v>
      </c>
      <c r="G15" s="517">
        <v>-5.998661177613474E-3</v>
      </c>
    </row>
    <row r="16" spans="1:7" x14ac:dyDescent="0.25">
      <c r="A16" s="514" t="s">
        <v>384</v>
      </c>
      <c r="B16" s="519">
        <f>SUM(B17:B19)</f>
        <v>-8.9898957334257512E-2</v>
      </c>
      <c r="C16" s="519">
        <f t="shared" ref="C16:G16" si="5">SUM(C17:C19)</f>
        <v>0</v>
      </c>
      <c r="D16" s="519">
        <f t="shared" si="5"/>
        <v>-5.9511622839249358E-2</v>
      </c>
      <c r="E16" s="519">
        <f t="shared" si="5"/>
        <v>0</v>
      </c>
      <c r="F16" s="519">
        <f t="shared" si="5"/>
        <v>0</v>
      </c>
      <c r="G16" s="519">
        <f t="shared" si="5"/>
        <v>0</v>
      </c>
    </row>
    <row r="17" spans="1:7" x14ac:dyDescent="0.25">
      <c r="A17" s="516" t="s">
        <v>528</v>
      </c>
      <c r="B17" s="517">
        <v>-7.7357922808751672E-2</v>
      </c>
      <c r="C17" s="517" t="s">
        <v>68</v>
      </c>
      <c r="D17" s="319" t="s">
        <v>68</v>
      </c>
      <c r="E17" s="319" t="s">
        <v>68</v>
      </c>
      <c r="F17" s="319" t="s">
        <v>68</v>
      </c>
      <c r="G17" s="319" t="s">
        <v>68</v>
      </c>
    </row>
    <row r="18" spans="1:7" x14ac:dyDescent="0.25">
      <c r="A18" s="516" t="s">
        <v>529</v>
      </c>
      <c r="B18" s="517">
        <v>-1.2541034525505845E-2</v>
      </c>
      <c r="C18" s="517" t="s">
        <v>68</v>
      </c>
      <c r="D18" s="319" t="s">
        <v>68</v>
      </c>
      <c r="E18" s="319" t="s">
        <v>68</v>
      </c>
      <c r="F18" s="319" t="s">
        <v>68</v>
      </c>
      <c r="G18" s="319" t="s">
        <v>68</v>
      </c>
    </row>
    <row r="19" spans="1:7" x14ac:dyDescent="0.25">
      <c r="A19" s="516" t="s">
        <v>530</v>
      </c>
      <c r="B19" s="517" t="s">
        <v>68</v>
      </c>
      <c r="C19" s="517" t="s">
        <v>68</v>
      </c>
      <c r="D19" s="517">
        <v>-5.9511622839249358E-2</v>
      </c>
      <c r="E19" s="319" t="s">
        <v>68</v>
      </c>
      <c r="F19" s="319" t="s">
        <v>68</v>
      </c>
      <c r="G19" s="319" t="s">
        <v>68</v>
      </c>
    </row>
    <row r="20" spans="1:7" x14ac:dyDescent="0.25">
      <c r="A20" s="514" t="s">
        <v>387</v>
      </c>
      <c r="B20" s="519">
        <f>SUM(B21:B23)</f>
        <v>-0.10866068099298681</v>
      </c>
      <c r="C20" s="519">
        <f t="shared" ref="C20:G20" si="6">SUM(C21:C23)</f>
        <v>-0.23925801872973965</v>
      </c>
      <c r="D20" s="519">
        <f t="shared" si="6"/>
        <v>-4.1546551694650956E-2</v>
      </c>
      <c r="E20" s="519">
        <f t="shared" si="6"/>
        <v>0</v>
      </c>
      <c r="F20" s="519">
        <f t="shared" si="6"/>
        <v>0</v>
      </c>
      <c r="G20" s="519">
        <f t="shared" si="6"/>
        <v>0</v>
      </c>
    </row>
    <row r="21" spans="1:7" x14ac:dyDescent="0.25">
      <c r="A21" s="516" t="s">
        <v>531</v>
      </c>
      <c r="B21" s="517">
        <v>7.6438129536458455E-2</v>
      </c>
      <c r="C21" s="517" t="s">
        <v>68</v>
      </c>
      <c r="D21" s="319" t="s">
        <v>68</v>
      </c>
      <c r="E21" s="319" t="s">
        <v>68</v>
      </c>
      <c r="F21" s="319" t="s">
        <v>68</v>
      </c>
      <c r="G21" s="319" t="s">
        <v>68</v>
      </c>
    </row>
    <row r="22" spans="1:7" x14ac:dyDescent="0.25">
      <c r="A22" s="386" t="s">
        <v>532</v>
      </c>
      <c r="B22" s="517">
        <v>-0.18509881052944527</v>
      </c>
      <c r="C22" s="517">
        <v>-0.23925801872973965</v>
      </c>
      <c r="D22" s="319" t="s">
        <v>68</v>
      </c>
      <c r="E22" s="319" t="s">
        <v>68</v>
      </c>
      <c r="F22" s="319" t="s">
        <v>68</v>
      </c>
      <c r="G22" s="319" t="s">
        <v>68</v>
      </c>
    </row>
    <row r="23" spans="1:7" x14ac:dyDescent="0.25">
      <c r="A23" s="386" t="s">
        <v>533</v>
      </c>
      <c r="B23" s="517" t="s">
        <v>68</v>
      </c>
      <c r="C23" s="517" t="s">
        <v>68</v>
      </c>
      <c r="D23" s="517">
        <v>-4.1546551694650956E-2</v>
      </c>
      <c r="E23" s="319" t="s">
        <v>68</v>
      </c>
      <c r="F23" s="319" t="s">
        <v>68</v>
      </c>
      <c r="G23" s="319" t="s">
        <v>68</v>
      </c>
    </row>
    <row r="24" spans="1:7" x14ac:dyDescent="0.25">
      <c r="A24" s="520" t="s">
        <v>534</v>
      </c>
      <c r="B24" s="521">
        <f>SUM(B3:B23)/2</f>
        <v>9.6093241616484831E-2</v>
      </c>
      <c r="C24" s="521">
        <f t="shared" ref="C24:G24" si="7">SUM(C3:C23)/2</f>
        <v>-0.24302824639459453</v>
      </c>
      <c r="D24" s="521">
        <f t="shared" si="7"/>
        <v>-0.10823428438793314</v>
      </c>
      <c r="E24" s="521">
        <f t="shared" si="7"/>
        <v>-6.8151583668748699E-3</v>
      </c>
      <c r="F24" s="521">
        <f t="shared" si="7"/>
        <v>-6.41094748157556E-3</v>
      </c>
      <c r="G24" s="521">
        <f t="shared" si="7"/>
        <v>-5.998661177613474E-3</v>
      </c>
    </row>
    <row r="25" spans="1:7" x14ac:dyDescent="0.25">
      <c r="A25" s="522" t="s">
        <v>535</v>
      </c>
      <c r="B25" s="523"/>
      <c r="C25" s="523"/>
      <c r="D25" s="523"/>
      <c r="E25" s="691" t="s">
        <v>390</v>
      </c>
      <c r="F25" s="691"/>
      <c r="G25" s="691"/>
    </row>
    <row r="26" spans="1:7" x14ac:dyDescent="0.25">
      <c r="A26" s="690" t="s">
        <v>536</v>
      </c>
      <c r="B26" s="690"/>
      <c r="C26" s="690"/>
      <c r="D26" s="690"/>
      <c r="E26" s="690"/>
      <c r="F26" s="690"/>
      <c r="G26" s="690"/>
    </row>
    <row r="27" spans="1:7" x14ac:dyDescent="0.25">
      <c r="A27" s="513"/>
      <c r="B27" s="161">
        <f>B2</f>
        <v>2014</v>
      </c>
      <c r="C27" s="161">
        <f t="shared" ref="C27:G27" si="8">C2</f>
        <v>2015</v>
      </c>
      <c r="D27" s="161">
        <f t="shared" si="8"/>
        <v>2016</v>
      </c>
      <c r="E27" s="161">
        <f t="shared" si="8"/>
        <v>2017</v>
      </c>
      <c r="F27" s="161">
        <f t="shared" si="8"/>
        <v>2018</v>
      </c>
      <c r="G27" s="161">
        <f t="shared" si="8"/>
        <v>2019</v>
      </c>
    </row>
    <row r="28" spans="1:7" x14ac:dyDescent="0.25">
      <c r="A28" s="514" t="s">
        <v>374</v>
      </c>
      <c r="B28" s="367">
        <f t="shared" ref="B28:F28" si="9">SUM(B29:B30)</f>
        <v>-57838.837350856797</v>
      </c>
      <c r="C28" s="367">
        <f t="shared" si="9"/>
        <v>-21113.3773899031</v>
      </c>
      <c r="D28" s="367">
        <f t="shared" si="9"/>
        <v>0</v>
      </c>
      <c r="E28" s="367">
        <f t="shared" si="9"/>
        <v>0</v>
      </c>
      <c r="F28" s="367">
        <f t="shared" si="9"/>
        <v>0</v>
      </c>
      <c r="G28" s="367">
        <f>SUM(G29:G30)</f>
        <v>0</v>
      </c>
    </row>
    <row r="29" spans="1:7" x14ac:dyDescent="0.25">
      <c r="A29" s="516" t="s">
        <v>518</v>
      </c>
      <c r="B29" s="524">
        <v>-57838.837350856797</v>
      </c>
      <c r="C29" s="524">
        <v>-54623.3773899031</v>
      </c>
      <c r="D29" s="525" t="s">
        <v>68</v>
      </c>
      <c r="E29" s="370" t="s">
        <v>68</v>
      </c>
      <c r="F29" s="370" t="s">
        <v>68</v>
      </c>
      <c r="G29" s="370" t="s">
        <v>68</v>
      </c>
    </row>
    <row r="30" spans="1:7" x14ac:dyDescent="0.25">
      <c r="A30" s="516" t="s">
        <v>519</v>
      </c>
      <c r="B30" s="524" t="s">
        <v>68</v>
      </c>
      <c r="C30" s="524">
        <v>33510</v>
      </c>
      <c r="D30" s="525" t="s">
        <v>68</v>
      </c>
      <c r="E30" s="370" t="s">
        <v>68</v>
      </c>
      <c r="F30" s="370" t="s">
        <v>68</v>
      </c>
      <c r="G30" s="370" t="s">
        <v>68</v>
      </c>
    </row>
    <row r="31" spans="1:7" x14ac:dyDescent="0.25">
      <c r="A31" s="514" t="s">
        <v>376</v>
      </c>
      <c r="B31" s="526">
        <f>SUM(B32:B33)</f>
        <v>163880</v>
      </c>
      <c r="C31" s="526">
        <f t="shared" ref="C31:G31" si="10">SUM(C32:C33)</f>
        <v>23957.93</v>
      </c>
      <c r="D31" s="526">
        <f t="shared" si="10"/>
        <v>0</v>
      </c>
      <c r="E31" s="526">
        <f t="shared" si="10"/>
        <v>0</v>
      </c>
      <c r="F31" s="526">
        <f t="shared" si="10"/>
        <v>0</v>
      </c>
      <c r="G31" s="526">
        <f t="shared" si="10"/>
        <v>0</v>
      </c>
    </row>
    <row r="32" spans="1:7" x14ac:dyDescent="0.25">
      <c r="A32" s="516" t="s">
        <v>520</v>
      </c>
      <c r="B32" s="524">
        <v>163880</v>
      </c>
      <c r="C32" s="524" t="s">
        <v>68</v>
      </c>
      <c r="D32" s="525" t="s">
        <v>68</v>
      </c>
      <c r="E32" s="370" t="s">
        <v>68</v>
      </c>
      <c r="F32" s="370" t="s">
        <v>68</v>
      </c>
      <c r="G32" s="370" t="s">
        <v>68</v>
      </c>
    </row>
    <row r="33" spans="1:7" x14ac:dyDescent="0.25">
      <c r="A33" s="516" t="s">
        <v>521</v>
      </c>
      <c r="B33" s="524" t="s">
        <v>68</v>
      </c>
      <c r="C33" s="524">
        <v>23957.93</v>
      </c>
      <c r="D33" s="525" t="s">
        <v>68</v>
      </c>
      <c r="E33" s="370" t="s">
        <v>68</v>
      </c>
      <c r="F33" s="370" t="s">
        <v>68</v>
      </c>
      <c r="G33" s="370" t="s">
        <v>68</v>
      </c>
    </row>
    <row r="34" spans="1:7" x14ac:dyDescent="0.25">
      <c r="A34" s="514" t="s">
        <v>378</v>
      </c>
      <c r="B34" s="527">
        <f>SUM(B35:B38)</f>
        <v>122387.9</v>
      </c>
      <c r="C34" s="527">
        <f>SUM(C35:C38)</f>
        <v>0</v>
      </c>
      <c r="D34" s="526">
        <f>SUM(D35:D38)</f>
        <v>0</v>
      </c>
      <c r="E34" s="526">
        <f t="shared" ref="E34:G34" si="11">SUM(E35:E38)</f>
        <v>0</v>
      </c>
      <c r="F34" s="526">
        <f t="shared" si="11"/>
        <v>0</v>
      </c>
      <c r="G34" s="526">
        <f t="shared" si="11"/>
        <v>0</v>
      </c>
    </row>
    <row r="35" spans="1:7" x14ac:dyDescent="0.25">
      <c r="A35" s="516" t="s">
        <v>522</v>
      </c>
      <c r="B35" s="524">
        <v>44800</v>
      </c>
      <c r="C35" s="524" t="s">
        <v>68</v>
      </c>
      <c r="D35" s="525" t="s">
        <v>68</v>
      </c>
      <c r="E35" s="525" t="s">
        <v>68</v>
      </c>
      <c r="F35" s="525" t="s">
        <v>68</v>
      </c>
      <c r="G35" s="525" t="s">
        <v>68</v>
      </c>
    </row>
    <row r="36" spans="1:7" x14ac:dyDescent="0.25">
      <c r="A36" s="516" t="s">
        <v>523</v>
      </c>
      <c r="B36" s="524">
        <v>10000</v>
      </c>
      <c r="C36" s="524" t="s">
        <v>68</v>
      </c>
      <c r="D36" s="525" t="s">
        <v>68</v>
      </c>
      <c r="E36" s="525" t="s">
        <v>68</v>
      </c>
      <c r="F36" s="525" t="s">
        <v>68</v>
      </c>
      <c r="G36" s="525" t="s">
        <v>68</v>
      </c>
    </row>
    <row r="37" spans="1:7" x14ac:dyDescent="0.25">
      <c r="A37" s="516" t="s">
        <v>524</v>
      </c>
      <c r="B37" s="524">
        <v>19500</v>
      </c>
      <c r="C37" s="524" t="s">
        <v>68</v>
      </c>
      <c r="D37" s="524" t="s">
        <v>68</v>
      </c>
      <c r="E37" s="524" t="s">
        <v>68</v>
      </c>
      <c r="F37" s="370" t="s">
        <v>68</v>
      </c>
      <c r="G37" s="370" t="s">
        <v>68</v>
      </c>
    </row>
    <row r="38" spans="1:7" x14ac:dyDescent="0.25">
      <c r="A38" s="516" t="s">
        <v>525</v>
      </c>
      <c r="B38" s="524">
        <v>48087.9</v>
      </c>
      <c r="C38" s="524" t="s">
        <v>68</v>
      </c>
      <c r="D38" s="525" t="s">
        <v>68</v>
      </c>
      <c r="E38" s="370" t="s">
        <v>68</v>
      </c>
      <c r="F38" s="370" t="s">
        <v>68</v>
      </c>
      <c r="G38" s="370" t="s">
        <v>68</v>
      </c>
    </row>
    <row r="39" spans="1:7" s="385" customFormat="1" x14ac:dyDescent="0.25">
      <c r="A39" s="514" t="s">
        <v>526</v>
      </c>
      <c r="B39" s="527">
        <f>SUM(B40)</f>
        <v>-5788</v>
      </c>
      <c r="C39" s="527">
        <f t="shared" ref="C39:G39" si="12">SUM(C40)</f>
        <v>-5788</v>
      </c>
      <c r="D39" s="527">
        <f t="shared" si="12"/>
        <v>-5788</v>
      </c>
      <c r="E39" s="527">
        <f t="shared" si="12"/>
        <v>-5788</v>
      </c>
      <c r="F39" s="527">
        <f t="shared" si="12"/>
        <v>-5788</v>
      </c>
      <c r="G39" s="527">
        <f t="shared" si="12"/>
        <v>-5788</v>
      </c>
    </row>
    <row r="40" spans="1:7" x14ac:dyDescent="0.25">
      <c r="A40" s="516" t="s">
        <v>527</v>
      </c>
      <c r="B40" s="524">
        <v>-5788</v>
      </c>
      <c r="C40" s="524">
        <v>-5788</v>
      </c>
      <c r="D40" s="524">
        <v>-5788</v>
      </c>
      <c r="E40" s="524">
        <v>-5788</v>
      </c>
      <c r="F40" s="524">
        <v>-5788</v>
      </c>
      <c r="G40" s="524">
        <v>-5788</v>
      </c>
    </row>
    <row r="41" spans="1:7" x14ac:dyDescent="0.25">
      <c r="A41" s="514" t="s">
        <v>384</v>
      </c>
      <c r="B41" s="526">
        <f t="shared" ref="B41:F41" si="13">SUM(B42:B44)</f>
        <v>-67928.062999999995</v>
      </c>
      <c r="C41" s="526">
        <f t="shared" si="13"/>
        <v>0</v>
      </c>
      <c r="D41" s="526">
        <f t="shared" si="13"/>
        <v>-48000</v>
      </c>
      <c r="E41" s="526">
        <f t="shared" si="13"/>
        <v>0</v>
      </c>
      <c r="F41" s="526">
        <f t="shared" si="13"/>
        <v>0</v>
      </c>
      <c r="G41" s="526">
        <f>SUM(G42:G44)</f>
        <v>0</v>
      </c>
    </row>
    <row r="42" spans="1:7" x14ac:dyDescent="0.25">
      <c r="A42" s="516" t="s">
        <v>528</v>
      </c>
      <c r="B42" s="524">
        <v>-58452</v>
      </c>
      <c r="C42" s="524" t="s">
        <v>68</v>
      </c>
      <c r="D42" s="525" t="s">
        <v>68</v>
      </c>
      <c r="E42" s="525" t="s">
        <v>68</v>
      </c>
      <c r="F42" s="525" t="s">
        <v>68</v>
      </c>
      <c r="G42" s="525" t="s">
        <v>68</v>
      </c>
    </row>
    <row r="43" spans="1:7" x14ac:dyDescent="0.25">
      <c r="A43" s="516" t="s">
        <v>529</v>
      </c>
      <c r="B43" s="524">
        <v>-9476.0630000000001</v>
      </c>
      <c r="C43" s="524" t="s">
        <v>68</v>
      </c>
      <c r="D43" s="525" t="s">
        <v>68</v>
      </c>
      <c r="E43" s="525" t="s">
        <v>68</v>
      </c>
      <c r="F43" s="525" t="s">
        <v>68</v>
      </c>
      <c r="G43" s="525" t="s">
        <v>68</v>
      </c>
    </row>
    <row r="44" spans="1:7" x14ac:dyDescent="0.25">
      <c r="A44" s="516" t="s">
        <v>530</v>
      </c>
      <c r="B44" s="524" t="s">
        <v>68</v>
      </c>
      <c r="C44" s="524" t="s">
        <v>68</v>
      </c>
      <c r="D44" s="525">
        <v>-48000</v>
      </c>
      <c r="E44" s="525" t="s">
        <v>68</v>
      </c>
      <c r="F44" s="525" t="s">
        <v>68</v>
      </c>
      <c r="G44" s="525" t="s">
        <v>68</v>
      </c>
    </row>
    <row r="45" spans="1:7" x14ac:dyDescent="0.25">
      <c r="A45" s="514" t="s">
        <v>387</v>
      </c>
      <c r="B45" s="527">
        <f>SUM(B46:B48)</f>
        <v>-82104.507137612993</v>
      </c>
      <c r="C45" s="527">
        <f t="shared" ref="C45:G45" si="14">SUM(C46:C48)</f>
        <v>-186790.68038999999</v>
      </c>
      <c r="D45" s="527">
        <f t="shared" si="14"/>
        <v>-33510</v>
      </c>
      <c r="E45" s="527">
        <f t="shared" si="14"/>
        <v>0</v>
      </c>
      <c r="F45" s="527">
        <f t="shared" si="14"/>
        <v>0</v>
      </c>
      <c r="G45" s="527">
        <f t="shared" si="14"/>
        <v>0</v>
      </c>
    </row>
    <row r="46" spans="1:7" x14ac:dyDescent="0.25">
      <c r="A46" s="516" t="s">
        <v>531</v>
      </c>
      <c r="B46" s="524">
        <v>57757</v>
      </c>
      <c r="C46" s="524" t="s">
        <v>68</v>
      </c>
      <c r="D46" s="525" t="s">
        <v>68</v>
      </c>
      <c r="E46" s="525" t="s">
        <v>68</v>
      </c>
      <c r="F46" s="525" t="s">
        <v>68</v>
      </c>
      <c r="G46" s="525" t="s">
        <v>68</v>
      </c>
    </row>
    <row r="47" spans="1:7" x14ac:dyDescent="0.25">
      <c r="A47" s="386" t="s">
        <v>532</v>
      </c>
      <c r="B47" s="524">
        <v>-139861.50713761299</v>
      </c>
      <c r="C47" s="524">
        <v>-186790.68038999999</v>
      </c>
      <c r="D47" s="525" t="s">
        <v>68</v>
      </c>
      <c r="E47" s="525" t="s">
        <v>68</v>
      </c>
      <c r="F47" s="525" t="s">
        <v>68</v>
      </c>
      <c r="G47" s="525" t="s">
        <v>68</v>
      </c>
    </row>
    <row r="48" spans="1:7" x14ac:dyDescent="0.25">
      <c r="A48" s="386" t="s">
        <v>533</v>
      </c>
      <c r="B48" s="524" t="s">
        <v>68</v>
      </c>
      <c r="C48" s="524" t="s">
        <v>68</v>
      </c>
      <c r="D48" s="525">
        <v>-33510</v>
      </c>
      <c r="E48" s="525" t="s">
        <v>68</v>
      </c>
      <c r="F48" s="525" t="s">
        <v>68</v>
      </c>
      <c r="G48" s="525" t="s">
        <v>68</v>
      </c>
    </row>
    <row r="49" spans="1:7" x14ac:dyDescent="0.25">
      <c r="A49" s="520" t="s">
        <v>534</v>
      </c>
      <c r="B49" s="528">
        <f t="shared" ref="B49" si="15">SUM(B28:B48)/2</f>
        <v>72608.492511530247</v>
      </c>
      <c r="C49" s="528">
        <f>SUM(C28:C48)/2</f>
        <v>-189734.12777990309</v>
      </c>
      <c r="D49" s="528">
        <f>SUM(D28:D48)/2</f>
        <v>-87298</v>
      </c>
      <c r="E49" s="528">
        <f t="shared" ref="E49:G49" si="16">SUM(E28:E48)/2</f>
        <v>-5788</v>
      </c>
      <c r="F49" s="528">
        <f t="shared" si="16"/>
        <v>-5788</v>
      </c>
      <c r="G49" s="528">
        <f t="shared" si="16"/>
        <v>-5788</v>
      </c>
    </row>
    <row r="50" spans="1:7" x14ac:dyDescent="0.25">
      <c r="A50" s="522" t="s">
        <v>535</v>
      </c>
      <c r="B50" s="523"/>
      <c r="C50" s="523"/>
      <c r="D50" s="523"/>
      <c r="E50" s="691" t="s">
        <v>390</v>
      </c>
      <c r="F50" s="691"/>
      <c r="G50" s="691"/>
    </row>
  </sheetData>
  <mergeCells count="4">
    <mergeCell ref="A1:G1"/>
    <mergeCell ref="E25:G25"/>
    <mergeCell ref="A26:G26"/>
    <mergeCell ref="E50:G50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sqref="A1:G1"/>
    </sheetView>
  </sheetViews>
  <sheetFormatPr defaultRowHeight="15" x14ac:dyDescent="0.25"/>
  <cols>
    <col min="1" max="1" width="42.42578125" style="39" customWidth="1"/>
    <col min="2" max="16384" width="9.140625" style="39"/>
  </cols>
  <sheetData>
    <row r="1" spans="1:7" x14ac:dyDescent="0.25">
      <c r="A1" s="690" t="s">
        <v>537</v>
      </c>
      <c r="B1" s="690"/>
      <c r="C1" s="690"/>
      <c r="D1" s="690"/>
      <c r="E1" s="690"/>
      <c r="F1" s="690"/>
      <c r="G1" s="690"/>
    </row>
    <row r="2" spans="1:7" x14ac:dyDescent="0.25">
      <c r="A2" s="513"/>
      <c r="B2" s="161">
        <v>2014</v>
      </c>
      <c r="C2" s="451">
        <v>2015</v>
      </c>
      <c r="D2" s="161">
        <f>C2+1</f>
        <v>2016</v>
      </c>
      <c r="E2" s="161">
        <f t="shared" ref="E2:G2" si="0">D2+1</f>
        <v>2017</v>
      </c>
      <c r="F2" s="161">
        <f t="shared" si="0"/>
        <v>2018</v>
      </c>
      <c r="G2" s="161">
        <f t="shared" si="0"/>
        <v>2019</v>
      </c>
    </row>
    <row r="3" spans="1:7" x14ac:dyDescent="0.25">
      <c r="A3" s="73" t="s">
        <v>538</v>
      </c>
      <c r="B3" s="525">
        <v>1507738</v>
      </c>
      <c r="C3" s="524">
        <v>3610892.27679</v>
      </c>
      <c r="D3" s="525">
        <v>159204</v>
      </c>
      <c r="E3" s="370">
        <v>0</v>
      </c>
      <c r="F3" s="370">
        <v>0</v>
      </c>
      <c r="G3" s="370">
        <v>0</v>
      </c>
    </row>
    <row r="4" spans="1:7" x14ac:dyDescent="0.25">
      <c r="A4" s="14" t="s">
        <v>539</v>
      </c>
      <c r="B4" s="524">
        <v>0</v>
      </c>
      <c r="C4" s="524">
        <v>39075.715199999999</v>
      </c>
      <c r="D4" s="525">
        <v>1259472.0628053958</v>
      </c>
      <c r="E4" s="370">
        <v>1644273.9100394414</v>
      </c>
      <c r="F4" s="370">
        <v>1702645.2073543004</v>
      </c>
      <c r="G4" s="370">
        <v>1862064.6714391033</v>
      </c>
    </row>
    <row r="5" spans="1:7" x14ac:dyDescent="0.25">
      <c r="A5" s="212" t="s">
        <v>540</v>
      </c>
      <c r="B5" s="525">
        <f>B6+B7</f>
        <v>127536</v>
      </c>
      <c r="C5" s="524">
        <f t="shared" ref="C5:G5" si="1">C6+C7</f>
        <v>238438.61329000001</v>
      </c>
      <c r="D5" s="525">
        <f t="shared" si="1"/>
        <v>0</v>
      </c>
      <c r="E5" s="525">
        <f t="shared" si="1"/>
        <v>0</v>
      </c>
      <c r="F5" s="525">
        <f t="shared" si="1"/>
        <v>0</v>
      </c>
      <c r="G5" s="525">
        <f t="shared" si="1"/>
        <v>0</v>
      </c>
    </row>
    <row r="6" spans="1:7" x14ac:dyDescent="0.25">
      <c r="A6" s="212" t="s">
        <v>541</v>
      </c>
      <c r="B6" s="524">
        <v>91672.566000000006</v>
      </c>
      <c r="C6" s="524">
        <v>236486.92207</v>
      </c>
      <c r="D6" s="525">
        <v>0</v>
      </c>
      <c r="E6" s="525">
        <v>0</v>
      </c>
      <c r="F6" s="525">
        <v>0</v>
      </c>
      <c r="G6" s="525">
        <v>0</v>
      </c>
    </row>
    <row r="7" spans="1:7" x14ac:dyDescent="0.25">
      <c r="A7" s="212" t="s">
        <v>542</v>
      </c>
      <c r="B7" s="524">
        <v>35863.434000000001</v>
      </c>
      <c r="C7" s="524">
        <v>1951.6912199999999</v>
      </c>
      <c r="D7" s="525">
        <v>0</v>
      </c>
      <c r="E7" s="370">
        <v>0</v>
      </c>
      <c r="F7" s="370">
        <v>0</v>
      </c>
      <c r="G7" s="370">
        <v>0</v>
      </c>
    </row>
    <row r="8" spans="1:7" x14ac:dyDescent="0.25">
      <c r="A8" s="212" t="s">
        <v>543</v>
      </c>
      <c r="B8" s="524">
        <f>B9+B10</f>
        <v>378239.549</v>
      </c>
      <c r="C8" s="524">
        <f t="shared" ref="C8:G8" si="2">C9+C10</f>
        <v>431864.28485</v>
      </c>
      <c r="D8" s="524">
        <f t="shared" si="2"/>
        <v>674686.50695405016</v>
      </c>
      <c r="E8" s="524">
        <f t="shared" si="2"/>
        <v>737689.46492637554</v>
      </c>
      <c r="F8" s="524">
        <f t="shared" si="2"/>
        <v>729379.73885617394</v>
      </c>
      <c r="G8" s="524">
        <f t="shared" si="2"/>
        <v>784037.11927518505</v>
      </c>
    </row>
    <row r="9" spans="1:7" x14ac:dyDescent="0.25">
      <c r="A9" s="212" t="s">
        <v>541</v>
      </c>
      <c r="B9" s="524">
        <v>52093.682000000001</v>
      </c>
      <c r="C9" s="524">
        <v>44784.415829999998</v>
      </c>
      <c r="D9" s="525">
        <v>256179.2919560661</v>
      </c>
      <c r="E9" s="525">
        <v>287466.36690869794</v>
      </c>
      <c r="F9" s="525">
        <v>245025.93865706533</v>
      </c>
      <c r="G9" s="525">
        <v>262953.93554687698</v>
      </c>
    </row>
    <row r="10" spans="1:7" x14ac:dyDescent="0.25">
      <c r="A10" s="212" t="s">
        <v>542</v>
      </c>
      <c r="B10" s="524">
        <v>326145.86700000003</v>
      </c>
      <c r="C10" s="524">
        <v>387079.86901999998</v>
      </c>
      <c r="D10" s="524">
        <v>418507.21499798406</v>
      </c>
      <c r="E10" s="524">
        <v>450223.09801767755</v>
      </c>
      <c r="F10" s="370">
        <v>484353.80019910861</v>
      </c>
      <c r="G10" s="370">
        <v>521083.18372830801</v>
      </c>
    </row>
    <row r="11" spans="1:7" x14ac:dyDescent="0.25">
      <c r="A11" s="529" t="s">
        <v>544</v>
      </c>
      <c r="B11" s="530">
        <f>B3+B4+B5+B8</f>
        <v>2013513.5490000001</v>
      </c>
      <c r="C11" s="530">
        <f t="shared" ref="C11:G11" si="3">C3+C4+C5+C8</f>
        <v>4320270.8901300002</v>
      </c>
      <c r="D11" s="530">
        <f t="shared" si="3"/>
        <v>2093362.569759446</v>
      </c>
      <c r="E11" s="530">
        <f t="shared" si="3"/>
        <v>2381963.3749658167</v>
      </c>
      <c r="F11" s="530">
        <f t="shared" si="3"/>
        <v>2432024.9462104742</v>
      </c>
      <c r="G11" s="530">
        <f t="shared" si="3"/>
        <v>2646101.7907142881</v>
      </c>
    </row>
    <row r="12" spans="1:7" x14ac:dyDescent="0.25">
      <c r="A12" s="531" t="s">
        <v>545</v>
      </c>
      <c r="B12" s="532">
        <v>383934.13699999999</v>
      </c>
      <c r="C12" s="532">
        <v>762245.78534000018</v>
      </c>
      <c r="D12" s="528">
        <v>362779.85496984108</v>
      </c>
      <c r="E12" s="528">
        <v>404491.87379382201</v>
      </c>
      <c r="F12" s="528">
        <v>396252.67551386548</v>
      </c>
      <c r="G12" s="528">
        <v>430358.80435420276</v>
      </c>
    </row>
    <row r="13" spans="1:7" x14ac:dyDescent="0.25">
      <c r="A13" s="533" t="s">
        <v>546</v>
      </c>
      <c r="B13" s="534">
        <v>1194670.5490000001</v>
      </c>
      <c r="C13" s="535">
        <v>2798070.8901300002</v>
      </c>
      <c r="D13" s="535">
        <v>1355789.2590284739</v>
      </c>
      <c r="E13" s="535">
        <v>1542704.7401296431</v>
      </c>
      <c r="F13" s="535">
        <v>1575127.6665562843</v>
      </c>
      <c r="G13" s="535">
        <v>1713776.8860358952</v>
      </c>
    </row>
    <row r="14" spans="1:7" x14ac:dyDescent="0.25">
      <c r="A14" s="522" t="s">
        <v>547</v>
      </c>
      <c r="B14" s="523"/>
      <c r="C14" s="523"/>
      <c r="D14" s="523"/>
      <c r="E14" s="642" t="s">
        <v>314</v>
      </c>
      <c r="F14" s="642"/>
      <c r="G14" s="642"/>
    </row>
  </sheetData>
  <mergeCells count="2">
    <mergeCell ref="A1:G1"/>
    <mergeCell ref="E14:G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sqref="A1:F1"/>
    </sheetView>
  </sheetViews>
  <sheetFormatPr defaultRowHeight="15" x14ac:dyDescent="0.25"/>
  <cols>
    <col min="1" max="1" width="41.5703125" style="39" customWidth="1"/>
    <col min="2" max="16384" width="9.140625" style="39"/>
  </cols>
  <sheetData>
    <row r="1" spans="1:8" x14ac:dyDescent="0.25">
      <c r="A1" s="655" t="s">
        <v>329</v>
      </c>
      <c r="B1" s="655"/>
      <c r="C1" s="655"/>
      <c r="D1" s="655"/>
      <c r="E1" s="655"/>
      <c r="F1" s="655"/>
      <c r="G1" s="1"/>
      <c r="H1" s="1"/>
    </row>
    <row r="2" spans="1:8" x14ac:dyDescent="0.25">
      <c r="A2" s="292" t="s">
        <v>330</v>
      </c>
      <c r="B2" s="674" t="s">
        <v>331</v>
      </c>
      <c r="C2" s="674"/>
      <c r="D2" s="674"/>
      <c r="E2" s="676" t="s">
        <v>332</v>
      </c>
      <c r="F2" s="676"/>
      <c r="G2" s="676"/>
      <c r="H2" s="676"/>
    </row>
    <row r="3" spans="1:8" x14ac:dyDescent="0.25">
      <c r="A3" s="292"/>
      <c r="B3" s="292">
        <v>2016</v>
      </c>
      <c r="C3" s="292">
        <v>2017</v>
      </c>
      <c r="D3" s="292">
        <v>2018</v>
      </c>
      <c r="E3" s="292">
        <v>2016</v>
      </c>
      <c r="F3" s="292">
        <v>2017</v>
      </c>
      <c r="G3" s="292">
        <v>2018</v>
      </c>
      <c r="H3" s="292">
        <v>2019</v>
      </c>
    </row>
    <row r="4" spans="1:8" x14ac:dyDescent="0.25">
      <c r="A4" s="294" t="s">
        <v>319</v>
      </c>
      <c r="B4" s="297">
        <v>0.2</v>
      </c>
      <c r="C4" s="297">
        <v>-3.050847457627115E-2</v>
      </c>
      <c r="D4" s="296">
        <v>0.12784527186730532</v>
      </c>
      <c r="E4" s="297">
        <v>0.2</v>
      </c>
      <c r="F4" s="297">
        <v>-8.0508474576271194E-2</v>
      </c>
      <c r="G4" s="297">
        <v>0.14797239051137323</v>
      </c>
      <c r="H4" s="41">
        <v>-3.1281926385283931E-2</v>
      </c>
    </row>
    <row r="5" spans="1:8" x14ac:dyDescent="0.25">
      <c r="A5" s="294" t="s">
        <v>320</v>
      </c>
      <c r="B5" s="297">
        <v>-3.8360550539691118E-3</v>
      </c>
      <c r="C5" s="297">
        <v>0.13716833947137008</v>
      </c>
      <c r="D5" s="296">
        <v>0.17638272229518837</v>
      </c>
      <c r="E5" s="297">
        <v>-4.494933834941417E-2</v>
      </c>
      <c r="F5" s="297">
        <v>0.13716833947137008</v>
      </c>
      <c r="G5" s="297">
        <v>0.17638272229518837</v>
      </c>
      <c r="H5" s="41">
        <v>0.12090467674748062</v>
      </c>
    </row>
    <row r="6" spans="1:8" x14ac:dyDescent="0.25">
      <c r="A6" s="294" t="s">
        <v>321</v>
      </c>
      <c r="B6" s="297">
        <v>-0.42421414640506816</v>
      </c>
      <c r="C6" s="297">
        <v>0.80727451311179621</v>
      </c>
      <c r="D6" s="296">
        <v>0.6578174730579871</v>
      </c>
      <c r="E6" s="297">
        <v>-0.42433345226510388</v>
      </c>
      <c r="F6" s="297">
        <v>1.353860365244822</v>
      </c>
      <c r="G6" s="297">
        <v>5.6405229060635165E-2</v>
      </c>
      <c r="H6" s="41">
        <v>-0.70679196555278612</v>
      </c>
    </row>
    <row r="7" spans="1:8" x14ac:dyDescent="0.25">
      <c r="A7" s="294" t="s">
        <v>322</v>
      </c>
      <c r="B7" s="297">
        <v>-0.70883340766015879</v>
      </c>
      <c r="C7" s="297">
        <v>0.55467634202811045</v>
      </c>
      <c r="D7" s="296">
        <v>0.11921106268767545</v>
      </c>
      <c r="E7" s="297">
        <v>-0.70889306059017665</v>
      </c>
      <c r="F7" s="297">
        <v>1.0572043930948745</v>
      </c>
      <c r="G7" s="297">
        <v>-0.4267823865253586</v>
      </c>
      <c r="H7" s="41">
        <v>-0.29586621161938487</v>
      </c>
    </row>
    <row r="8" spans="1:8" x14ac:dyDescent="0.25">
      <c r="A8" s="294" t="s">
        <v>323</v>
      </c>
      <c r="B8" s="297">
        <v>2.4806345632813311</v>
      </c>
      <c r="C8" s="297">
        <v>1.734130619596467</v>
      </c>
      <c r="D8" s="296">
        <v>1.3047462351744641</v>
      </c>
      <c r="E8" s="297">
        <v>2.4806345632813311</v>
      </c>
      <c r="F8" s="297">
        <v>-0.9288618322471125</v>
      </c>
      <c r="G8" s="297">
        <v>-0.4171118702269494</v>
      </c>
      <c r="H8" s="41">
        <v>-1.3209408762861181</v>
      </c>
    </row>
    <row r="9" spans="1:8" x14ac:dyDescent="0.25">
      <c r="A9" s="294" t="s">
        <v>324</v>
      </c>
      <c r="B9" s="297">
        <v>0.67958877362757519</v>
      </c>
      <c r="C9" s="297">
        <v>0.4804754127596178</v>
      </c>
      <c r="D9" s="296">
        <v>-0.35335919983461928</v>
      </c>
      <c r="E9" s="297">
        <v>0.67958877362757519</v>
      </c>
      <c r="F9" s="297">
        <v>-0.21657942726314072</v>
      </c>
      <c r="G9" s="297">
        <v>-0.82649475680907436</v>
      </c>
      <c r="H9" s="41">
        <v>0.34901717563613488</v>
      </c>
    </row>
    <row r="10" spans="1:8" x14ac:dyDescent="0.25">
      <c r="A10" s="299" t="s">
        <v>326</v>
      </c>
      <c r="B10" s="303">
        <v>6.5776327541158253E-3</v>
      </c>
      <c r="C10" s="303">
        <v>0.25966444278331835</v>
      </c>
      <c r="D10" s="302">
        <v>1.3126120813325315E-2</v>
      </c>
      <c r="E10" s="303">
        <v>6.5637292979516815E-3</v>
      </c>
      <c r="F10" s="303">
        <v>0.18386369109414602</v>
      </c>
      <c r="G10" s="303">
        <v>-0.2437756682758021</v>
      </c>
      <c r="H10" s="310">
        <v>-6.2875104158763406E-2</v>
      </c>
    </row>
    <row r="11" spans="1:8" x14ac:dyDescent="0.25">
      <c r="A11" s="304" t="s">
        <v>327</v>
      </c>
      <c r="B11" s="297">
        <v>0.21457726043916558</v>
      </c>
      <c r="C11" s="297">
        <v>0.471530309451623</v>
      </c>
      <c r="D11" s="296">
        <v>0.17794229768399195</v>
      </c>
      <c r="E11" s="297">
        <v>0.21455906397430091</v>
      </c>
      <c r="F11" s="297">
        <v>0.15981084905669718</v>
      </c>
      <c r="G11" s="297">
        <v>-0.29138947035618568</v>
      </c>
      <c r="H11" s="41">
        <v>-0.24270899254992262</v>
      </c>
    </row>
    <row r="12" spans="1:8" x14ac:dyDescent="0.25">
      <c r="A12" s="306" t="s">
        <v>328</v>
      </c>
      <c r="B12" s="303">
        <v>0.4145772604391656</v>
      </c>
      <c r="C12" s="303">
        <v>0.44102183487535185</v>
      </c>
      <c r="D12" s="302">
        <v>0.30578756955129727</v>
      </c>
      <c r="E12" s="303">
        <v>0.41455906397430092</v>
      </c>
      <c r="F12" s="303">
        <v>7.9302374480425986E-2</v>
      </c>
      <c r="G12" s="303">
        <v>-0.14341707984481245</v>
      </c>
      <c r="H12" s="310">
        <v>-0.27399091893520655</v>
      </c>
    </row>
    <row r="13" spans="1:8" x14ac:dyDescent="0.25">
      <c r="A13" s="308"/>
      <c r="B13" s="308"/>
      <c r="C13" s="308"/>
      <c r="D13" s="308"/>
      <c r="E13" s="308"/>
      <c r="F13" s="308"/>
      <c r="G13" s="308"/>
      <c r="H13" s="311" t="s">
        <v>125</v>
      </c>
    </row>
  </sheetData>
  <mergeCells count="3">
    <mergeCell ref="A1:F1"/>
    <mergeCell ref="B2:D2"/>
    <mergeCell ref="E2: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/>
  </sheetViews>
  <sheetFormatPr defaultRowHeight="15" x14ac:dyDescent="0.25"/>
  <cols>
    <col min="1" max="1" width="41.140625" style="39" customWidth="1"/>
    <col min="2" max="16384" width="9.140625" style="39"/>
  </cols>
  <sheetData>
    <row r="1" spans="1:12" x14ac:dyDescent="0.25">
      <c r="A1" s="343" t="s">
        <v>333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x14ac:dyDescent="0.25">
      <c r="A2" s="693" t="s">
        <v>282</v>
      </c>
      <c r="B2" s="694" t="s">
        <v>283</v>
      </c>
      <c r="C2" s="695" t="s">
        <v>334</v>
      </c>
      <c r="D2" s="696"/>
      <c r="E2" s="696"/>
      <c r="F2" s="697"/>
      <c r="G2" s="696" t="s">
        <v>335</v>
      </c>
      <c r="H2" s="696"/>
      <c r="I2" s="696"/>
      <c r="J2" s="698"/>
    </row>
    <row r="3" spans="1:12" x14ac:dyDescent="0.25">
      <c r="A3" s="693"/>
      <c r="B3" s="694"/>
      <c r="C3" s="695"/>
      <c r="D3" s="696"/>
      <c r="E3" s="696"/>
      <c r="F3" s="697"/>
      <c r="G3" s="699" t="s">
        <v>336</v>
      </c>
      <c r="H3" s="699"/>
      <c r="I3" s="699"/>
      <c r="J3" s="700"/>
    </row>
    <row r="4" spans="1:12" x14ac:dyDescent="0.25">
      <c r="A4" s="312"/>
      <c r="B4" s="313">
        <v>2015</v>
      </c>
      <c r="C4" s="314">
        <v>2016</v>
      </c>
      <c r="D4" s="315">
        <v>2017</v>
      </c>
      <c r="E4" s="315">
        <v>2018</v>
      </c>
      <c r="F4" s="316">
        <v>2019</v>
      </c>
      <c r="G4" s="315">
        <v>2016</v>
      </c>
      <c r="H4" s="315">
        <v>2017</v>
      </c>
      <c r="I4" s="315">
        <v>2018</v>
      </c>
      <c r="J4" s="317">
        <v>2019</v>
      </c>
    </row>
    <row r="5" spans="1:12" x14ac:dyDescent="0.25">
      <c r="A5" s="99" t="s">
        <v>287</v>
      </c>
      <c r="B5" s="318">
        <v>3.5950030659232226</v>
      </c>
      <c r="C5" s="319">
        <v>3.4248805349486986</v>
      </c>
      <c r="D5" s="319">
        <v>3.7787034974074771</v>
      </c>
      <c r="E5" s="319">
        <v>3.7957837775549166</v>
      </c>
      <c r="F5" s="320">
        <v>4.3606755075845882</v>
      </c>
      <c r="G5" s="319">
        <v>3.2103214709743977</v>
      </c>
      <c r="H5" s="319">
        <v>3.61889264835078</v>
      </c>
      <c r="I5" s="319">
        <v>4.0871732479111023</v>
      </c>
      <c r="J5" s="319">
        <v>4.6033845001345108</v>
      </c>
    </row>
    <row r="6" spans="1:12" x14ac:dyDescent="0.25">
      <c r="A6" s="99" t="s">
        <v>295</v>
      </c>
      <c r="B6" s="318">
        <v>-0.32591693725294135</v>
      </c>
      <c r="C6" s="319">
        <v>0.37096548237081067</v>
      </c>
      <c r="D6" s="319">
        <v>1.5088621391265851</v>
      </c>
      <c r="E6" s="319">
        <v>2.258290588233312</v>
      </c>
      <c r="F6" s="320">
        <v>2.1574210391950741</v>
      </c>
      <c r="G6" s="319">
        <v>0.17096548237081066</v>
      </c>
      <c r="H6" s="319">
        <v>1.5893706137028563</v>
      </c>
      <c r="I6" s="319">
        <v>2.1103181977219387</v>
      </c>
      <c r="J6" s="319">
        <v>2.188702965580358</v>
      </c>
    </row>
    <row r="7" spans="1:12" x14ac:dyDescent="0.25">
      <c r="A7" s="99" t="s">
        <v>302</v>
      </c>
      <c r="B7" s="318">
        <v>3.1634764782140667</v>
      </c>
      <c r="C7" s="319">
        <v>2.4288267041949845</v>
      </c>
      <c r="D7" s="319">
        <v>4.3172872319481135</v>
      </c>
      <c r="E7" s="319">
        <v>2.4377975045529037</v>
      </c>
      <c r="F7" s="320">
        <v>2.1805138161755235</v>
      </c>
      <c r="G7" s="319">
        <v>3.0531601564600885</v>
      </c>
      <c r="H7" s="319">
        <v>2.8829183921270207</v>
      </c>
      <c r="I7" s="319">
        <v>2.5293646660036417</v>
      </c>
      <c r="J7" s="319">
        <v>2.8560238553430262</v>
      </c>
    </row>
    <row r="8" spans="1:12" x14ac:dyDescent="0.25">
      <c r="A8" s="321" t="s">
        <v>307</v>
      </c>
      <c r="B8" s="322">
        <v>2.1158685268070077</v>
      </c>
      <c r="C8" s="323">
        <v>1.2872811298766891</v>
      </c>
      <c r="D8" s="323">
        <v>1.0411768264735315</v>
      </c>
      <c r="E8" s="323">
        <v>1.285736939845151</v>
      </c>
      <c r="F8" s="324">
        <v>1.0577900939933613</v>
      </c>
      <c r="G8" s="323">
        <v>1.3322304682261032</v>
      </c>
      <c r="H8" s="323">
        <v>0.90400848700216141</v>
      </c>
      <c r="I8" s="323">
        <v>1.1093542175499627</v>
      </c>
      <c r="J8" s="323">
        <v>0.9368854172458807</v>
      </c>
    </row>
    <row r="9" spans="1:12" x14ac:dyDescent="0.25">
      <c r="A9" s="692"/>
      <c r="B9" s="692"/>
      <c r="C9" s="692"/>
      <c r="D9" s="692"/>
      <c r="E9" s="692"/>
      <c r="F9" s="325"/>
      <c r="G9" s="326"/>
      <c r="H9" s="326"/>
      <c r="I9" s="326"/>
      <c r="J9" s="309" t="s">
        <v>125</v>
      </c>
    </row>
  </sheetData>
  <mergeCells count="6">
    <mergeCell ref="A9:E9"/>
    <mergeCell ref="A2:A3"/>
    <mergeCell ref="B2:B3"/>
    <mergeCell ref="C2:F3"/>
    <mergeCell ref="G2:J2"/>
    <mergeCell ref="G3:J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sqref="A1:D1"/>
    </sheetView>
  </sheetViews>
  <sheetFormatPr defaultRowHeight="15" x14ac:dyDescent="0.25"/>
  <cols>
    <col min="1" max="1" width="58.28515625" style="39" customWidth="1"/>
    <col min="2" max="4" width="13.85546875" style="39" customWidth="1"/>
    <col min="5" max="16384" width="9.140625" style="39"/>
  </cols>
  <sheetData>
    <row r="1" spans="1:4" x14ac:dyDescent="0.25">
      <c r="A1" s="701" t="s">
        <v>337</v>
      </c>
      <c r="B1" s="701"/>
      <c r="C1" s="701"/>
      <c r="D1" s="701"/>
    </row>
    <row r="2" spans="1:4" x14ac:dyDescent="0.25">
      <c r="A2" s="702" t="s">
        <v>338</v>
      </c>
      <c r="B2" s="702"/>
      <c r="C2" s="702"/>
      <c r="D2" s="702"/>
    </row>
    <row r="3" spans="1:4" x14ac:dyDescent="0.25">
      <c r="A3" s="344"/>
      <c r="B3" s="345">
        <v>2016</v>
      </c>
      <c r="C3" s="345">
        <v>2017</v>
      </c>
      <c r="D3" s="345">
        <v>2018</v>
      </c>
    </row>
    <row r="4" spans="1:4" x14ac:dyDescent="0.25">
      <c r="A4" s="327" t="s">
        <v>323</v>
      </c>
      <c r="B4" s="328">
        <v>0.28532097252841976</v>
      </c>
      <c r="C4" s="328">
        <v>0.44200579986286881</v>
      </c>
      <c r="D4" s="328">
        <v>0.3610148322276836</v>
      </c>
    </row>
    <row r="5" spans="1:4" x14ac:dyDescent="0.25">
      <c r="A5" s="329" t="s">
        <v>339</v>
      </c>
      <c r="B5" s="330">
        <v>0.60341299801404102</v>
      </c>
      <c r="C5" s="330">
        <v>0.19493601068241642</v>
      </c>
      <c r="D5" s="330">
        <v>0.13385830695295614</v>
      </c>
    </row>
    <row r="6" spans="1:4" x14ac:dyDescent="0.25">
      <c r="A6" s="329" t="s">
        <v>340</v>
      </c>
      <c r="B6" s="330">
        <v>-0.22858414996051249</v>
      </c>
      <c r="C6" s="330">
        <v>0.25606978918045237</v>
      </c>
      <c r="D6" s="330">
        <v>0.2361565252747275</v>
      </c>
    </row>
    <row r="7" spans="1:4" x14ac:dyDescent="0.25">
      <c r="A7" s="329" t="s">
        <v>341</v>
      </c>
      <c r="B7" s="330">
        <v>-7.2507875525108789E-2</v>
      </c>
      <c r="C7" s="330">
        <v>0</v>
      </c>
      <c r="D7" s="330">
        <v>0</v>
      </c>
    </row>
    <row r="8" spans="1:4" x14ac:dyDescent="0.25">
      <c r="A8" s="329" t="s">
        <v>342</v>
      </c>
      <c r="B8" s="330">
        <v>-1.7000000000000001E-2</v>
      </c>
      <c r="C8" s="330">
        <v>-8.9999999999999993E-3</v>
      </c>
      <c r="D8" s="330">
        <v>-8.9999999999999993E-3</v>
      </c>
    </row>
    <row r="9" spans="1:4" x14ac:dyDescent="0.25">
      <c r="A9" s="327" t="s">
        <v>343</v>
      </c>
      <c r="B9" s="328">
        <v>0.16</v>
      </c>
      <c r="C9" s="328">
        <v>0.10972753989177621</v>
      </c>
      <c r="D9" s="328">
        <v>-7.6528213301740936E-2</v>
      </c>
    </row>
    <row r="10" spans="1:4" x14ac:dyDescent="0.25">
      <c r="A10" s="329" t="s">
        <v>344</v>
      </c>
      <c r="B10" s="330">
        <v>0.15</v>
      </c>
      <c r="C10" s="330">
        <v>0.10972753989177621</v>
      </c>
      <c r="D10" s="330">
        <v>-7.6528213301740936E-2</v>
      </c>
    </row>
    <row r="11" spans="1:4" x14ac:dyDescent="0.25">
      <c r="A11" s="329" t="s">
        <v>345</v>
      </c>
      <c r="B11" s="330">
        <v>0.01</v>
      </c>
      <c r="C11" s="330">
        <v>0</v>
      </c>
      <c r="D11" s="330">
        <v>0</v>
      </c>
    </row>
    <row r="12" spans="1:4" x14ac:dyDescent="0.25">
      <c r="A12" s="327" t="s">
        <v>346</v>
      </c>
      <c r="B12" s="328">
        <v>-0.13100000000000001</v>
      </c>
      <c r="C12" s="328">
        <v>6.6000000000000003E-2</v>
      </c>
      <c r="D12" s="328">
        <v>0</v>
      </c>
    </row>
    <row r="13" spans="1:4" x14ac:dyDescent="0.25">
      <c r="A13" s="331" t="s">
        <v>347</v>
      </c>
      <c r="B13" s="332">
        <v>-7.0000000000000007E-2</v>
      </c>
      <c r="C13" s="332">
        <v>0.01</v>
      </c>
      <c r="D13" s="332">
        <v>0</v>
      </c>
    </row>
    <row r="14" spans="1:4" x14ac:dyDescent="0.25">
      <c r="A14" s="306" t="s">
        <v>348</v>
      </c>
      <c r="B14" s="332">
        <v>0.24432097252841975</v>
      </c>
      <c r="C14" s="332">
        <v>0.62773333975464496</v>
      </c>
      <c r="D14" s="332">
        <v>0.28448661892594268</v>
      </c>
    </row>
    <row r="15" spans="1:4" x14ac:dyDescent="0.25">
      <c r="A15" s="308"/>
      <c r="B15" s="308"/>
      <c r="C15" s="308"/>
      <c r="D15" s="346" t="s">
        <v>125</v>
      </c>
    </row>
  </sheetData>
  <mergeCells count="2">
    <mergeCell ref="A1:D1"/>
    <mergeCell ref="A2:D2"/>
  </mergeCells>
  <pageMargins left="0.7" right="0.7" top="0.75" bottom="0.75" header="0.3" footer="0.3"/>
  <pageSetup orientation="portrait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sqref="A1:B1"/>
    </sheetView>
  </sheetViews>
  <sheetFormatPr defaultRowHeight="15" x14ac:dyDescent="0.25"/>
  <cols>
    <col min="1" max="1" width="39.5703125" style="39" customWidth="1"/>
    <col min="2" max="2" width="46" style="39" customWidth="1"/>
    <col min="3" max="16384" width="9.140625" style="39"/>
  </cols>
  <sheetData>
    <row r="1" spans="1:5" x14ac:dyDescent="0.25">
      <c r="A1" s="681" t="s">
        <v>548</v>
      </c>
      <c r="B1" s="681"/>
    </row>
    <row r="2" spans="1:5" x14ac:dyDescent="0.25">
      <c r="A2" s="536" t="s">
        <v>549</v>
      </c>
      <c r="B2" s="536" t="s">
        <v>550</v>
      </c>
    </row>
    <row r="3" spans="1:5" x14ac:dyDescent="0.25">
      <c r="A3" s="537" t="s">
        <v>551</v>
      </c>
      <c r="B3" s="538" t="s">
        <v>552</v>
      </c>
    </row>
    <row r="4" spans="1:5" x14ac:dyDescent="0.25">
      <c r="A4" s="537" t="s">
        <v>553</v>
      </c>
      <c r="B4" s="538" t="s">
        <v>554</v>
      </c>
    </row>
    <row r="5" spans="1:5" x14ac:dyDescent="0.25">
      <c r="A5" s="537" t="s">
        <v>555</v>
      </c>
      <c r="B5" s="538" t="s">
        <v>556</v>
      </c>
    </row>
    <row r="6" spans="1:5" x14ac:dyDescent="0.25">
      <c r="A6" s="537" t="s">
        <v>557</v>
      </c>
      <c r="B6" s="538" t="s">
        <v>558</v>
      </c>
    </row>
    <row r="7" spans="1:5" x14ac:dyDescent="0.25">
      <c r="A7" s="537" t="s">
        <v>559</v>
      </c>
      <c r="B7" s="703" t="s">
        <v>560</v>
      </c>
    </row>
    <row r="8" spans="1:5" x14ac:dyDescent="0.25">
      <c r="A8" s="537" t="s">
        <v>561</v>
      </c>
      <c r="B8" s="703"/>
    </row>
    <row r="9" spans="1:5" x14ac:dyDescent="0.25">
      <c r="A9" s="539" t="s">
        <v>562</v>
      </c>
      <c r="B9" s="703"/>
    </row>
    <row r="10" spans="1:5" x14ac:dyDescent="0.25">
      <c r="A10" s="539" t="s">
        <v>563</v>
      </c>
      <c r="B10" s="703"/>
    </row>
    <row r="11" spans="1:5" x14ac:dyDescent="0.25">
      <c r="A11" s="540" t="s">
        <v>564</v>
      </c>
      <c r="B11" s="704"/>
    </row>
    <row r="12" spans="1:5" x14ac:dyDescent="0.25">
      <c r="A12" s="705" t="s">
        <v>565</v>
      </c>
      <c r="B12" s="705"/>
      <c r="E12" s="541"/>
    </row>
  </sheetData>
  <mergeCells count="3">
    <mergeCell ref="A1:B1"/>
    <mergeCell ref="B7:B11"/>
    <mergeCell ref="A12:B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sqref="A1:G1"/>
    </sheetView>
  </sheetViews>
  <sheetFormatPr defaultRowHeight="15" x14ac:dyDescent="0.25"/>
  <cols>
    <col min="1" max="1" width="45" style="39" customWidth="1"/>
    <col min="2" max="3" width="9.140625" style="39"/>
    <col min="4" max="4" width="11.85546875" style="39" customWidth="1"/>
    <col min="5" max="16384" width="9.140625" style="39"/>
  </cols>
  <sheetData>
    <row r="1" spans="1:7" x14ac:dyDescent="0.25">
      <c r="A1" s="668" t="s">
        <v>566</v>
      </c>
      <c r="B1" s="668"/>
      <c r="C1" s="668"/>
      <c r="D1" s="668"/>
      <c r="E1" s="668"/>
      <c r="F1" s="668"/>
      <c r="G1" s="668"/>
    </row>
    <row r="2" spans="1:7" x14ac:dyDescent="0.25">
      <c r="A2" s="476"/>
      <c r="B2" s="669">
        <v>2013</v>
      </c>
      <c r="C2" s="670">
        <v>2014</v>
      </c>
      <c r="D2" s="671" t="s">
        <v>462</v>
      </c>
      <c r="E2" s="669" t="s">
        <v>463</v>
      </c>
      <c r="F2" s="669"/>
      <c r="G2" s="542"/>
    </row>
    <row r="3" spans="1:7" ht="24" x14ac:dyDescent="0.25">
      <c r="A3" s="477"/>
      <c r="B3" s="669"/>
      <c r="C3" s="670"/>
      <c r="D3" s="671"/>
      <c r="E3" s="478" t="s">
        <v>464</v>
      </c>
      <c r="F3" s="478" t="s">
        <v>465</v>
      </c>
      <c r="G3" s="543"/>
    </row>
    <row r="4" spans="1:7" x14ac:dyDescent="0.25">
      <c r="A4" s="479" t="s">
        <v>467</v>
      </c>
      <c r="B4" s="544">
        <f>SUM(B5:B7)</f>
        <v>2195.6669999999999</v>
      </c>
      <c r="C4" s="545">
        <f>SUM(C5:C7)</f>
        <v>-17153.233</v>
      </c>
      <c r="D4" s="544">
        <f>C4-B4</f>
        <v>-19348.900000000001</v>
      </c>
      <c r="E4" s="544">
        <f>SUM(E5:E7)</f>
        <v>-19133.742999999999</v>
      </c>
      <c r="F4" s="544">
        <f>D4-E4</f>
        <v>-215.15700000000288</v>
      </c>
      <c r="G4" s="546"/>
    </row>
    <row r="5" spans="1:7" x14ac:dyDescent="0.25">
      <c r="A5" s="482" t="s">
        <v>468</v>
      </c>
      <c r="B5" s="544">
        <v>672.14099999999996</v>
      </c>
      <c r="C5" s="545">
        <v>-14039.737999999999</v>
      </c>
      <c r="D5" s="544">
        <v>-14711.878999999999</v>
      </c>
      <c r="E5" s="547">
        <v>-19133.742999999999</v>
      </c>
      <c r="F5" s="544">
        <v>4421.8639999999996</v>
      </c>
      <c r="G5" s="546"/>
    </row>
    <row r="6" spans="1:7" x14ac:dyDescent="0.25">
      <c r="A6" s="482" t="s">
        <v>469</v>
      </c>
      <c r="B6" s="544">
        <v>5194.7330000000002</v>
      </c>
      <c r="C6" s="545">
        <v>303.726</v>
      </c>
      <c r="D6" s="544">
        <v>-4891.0070000000005</v>
      </c>
      <c r="E6" s="548" t="s">
        <v>68</v>
      </c>
      <c r="F6" s="544">
        <v>-4891.0070000000005</v>
      </c>
      <c r="G6" s="546"/>
    </row>
    <row r="7" spans="1:7" x14ac:dyDescent="0.25">
      <c r="A7" s="482" t="s">
        <v>470</v>
      </c>
      <c r="B7" s="544">
        <v>-3671.2069999999999</v>
      </c>
      <c r="C7" s="545">
        <v>-3417.221</v>
      </c>
      <c r="D7" s="544">
        <v>253.98599999999988</v>
      </c>
      <c r="E7" s="548" t="s">
        <v>68</v>
      </c>
      <c r="F7" s="544">
        <v>253.98599999999988</v>
      </c>
      <c r="G7" s="546"/>
    </row>
    <row r="8" spans="1:7" x14ac:dyDescent="0.25">
      <c r="A8" s="483" t="s">
        <v>471</v>
      </c>
      <c r="B8" s="544">
        <v>-159932.386</v>
      </c>
      <c r="C8" s="545">
        <v>-111466.637</v>
      </c>
      <c r="D8" s="544">
        <v>48465.748999999996</v>
      </c>
      <c r="E8" s="548" t="s">
        <v>68</v>
      </c>
      <c r="F8" s="544">
        <v>48465.748999999996</v>
      </c>
      <c r="G8" s="546"/>
    </row>
    <row r="9" spans="1:7" x14ac:dyDescent="0.25">
      <c r="A9" s="483" t="s">
        <v>472</v>
      </c>
      <c r="B9" s="544">
        <v>-12063.321800000002</v>
      </c>
      <c r="C9" s="545">
        <v>-13401.058999999999</v>
      </c>
      <c r="D9" s="544">
        <v>-1337.7371999999978</v>
      </c>
      <c r="E9" s="544">
        <v>-1711.001</v>
      </c>
      <c r="F9" s="544">
        <v>373.26380000000222</v>
      </c>
      <c r="G9" s="546"/>
    </row>
    <row r="10" spans="1:7" x14ac:dyDescent="0.25">
      <c r="A10" s="483" t="s">
        <v>473</v>
      </c>
      <c r="B10" s="544">
        <v>688.64499999999998</v>
      </c>
      <c r="C10" s="545">
        <v>866.053</v>
      </c>
      <c r="D10" s="544">
        <v>177.40800000000002</v>
      </c>
      <c r="E10" s="544">
        <v>214.19244</v>
      </c>
      <c r="F10" s="544">
        <v>-36.784439999999989</v>
      </c>
      <c r="G10" s="546"/>
    </row>
    <row r="11" spans="1:7" x14ac:dyDescent="0.25">
      <c r="A11" s="484" t="s">
        <v>474</v>
      </c>
      <c r="B11" s="549">
        <f>B4+B8+B9+B10</f>
        <v>-169111.39580000003</v>
      </c>
      <c r="C11" s="550">
        <f t="shared" ref="C11:F11" si="0">C4+C8+C9+C10</f>
        <v>-141154.87599999999</v>
      </c>
      <c r="D11" s="551">
        <f t="shared" si="0"/>
        <v>27956.519799999998</v>
      </c>
      <c r="E11" s="549">
        <f>SUM(E5:E10)</f>
        <v>-20630.55156</v>
      </c>
      <c r="F11" s="549">
        <f t="shared" si="0"/>
        <v>48587.071359999987</v>
      </c>
      <c r="G11" s="552"/>
    </row>
    <row r="12" spans="1:7" x14ac:dyDescent="0.25">
      <c r="A12" s="553"/>
      <c r="B12" s="544"/>
      <c r="C12" s="544"/>
      <c r="G12" s="164"/>
    </row>
    <row r="13" spans="1:7" x14ac:dyDescent="0.25">
      <c r="G13" s="164"/>
    </row>
  </sheetData>
  <mergeCells count="5">
    <mergeCell ref="A1:G1"/>
    <mergeCell ref="B2:B3"/>
    <mergeCell ref="C2:C3"/>
    <mergeCell ref="D2:D3"/>
    <mergeCell ref="E2:F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workbookViewId="0">
      <selection sqref="A1:D1"/>
    </sheetView>
  </sheetViews>
  <sheetFormatPr defaultRowHeight="15" x14ac:dyDescent="0.25"/>
  <cols>
    <col min="1" max="1" width="20.85546875" style="555" bestFit="1" customWidth="1"/>
    <col min="2" max="2" width="48.28515625" style="555" customWidth="1"/>
    <col min="3" max="3" width="9.140625" style="555"/>
    <col min="4" max="4" width="8.28515625" style="555" customWidth="1"/>
    <col min="5" max="5" width="9.140625" style="555" customWidth="1"/>
    <col min="6" max="6" width="8.28515625" style="555" customWidth="1"/>
    <col min="7" max="16384" width="9.140625" style="555"/>
  </cols>
  <sheetData>
    <row r="1" spans="1:9" x14ac:dyDescent="0.25">
      <c r="A1" s="719" t="s">
        <v>567</v>
      </c>
      <c r="B1" s="719"/>
      <c r="C1" s="719"/>
      <c r="D1" s="719"/>
      <c r="E1" s="554"/>
      <c r="F1" s="554"/>
    </row>
    <row r="2" spans="1:9" ht="21" customHeight="1" x14ac:dyDescent="0.25">
      <c r="A2" s="716" t="s">
        <v>568</v>
      </c>
      <c r="B2" s="716" t="s">
        <v>569</v>
      </c>
      <c r="C2" s="717">
        <v>2013</v>
      </c>
      <c r="D2" s="717"/>
      <c r="E2" s="717">
        <v>2014</v>
      </c>
      <c r="F2" s="717"/>
    </row>
    <row r="3" spans="1:9" ht="15" customHeight="1" x14ac:dyDescent="0.25">
      <c r="A3" s="716"/>
      <c r="B3" s="716"/>
      <c r="C3" s="556" t="s">
        <v>570</v>
      </c>
      <c r="D3" s="556" t="s">
        <v>571</v>
      </c>
      <c r="E3" s="556" t="s">
        <v>570</v>
      </c>
      <c r="F3" s="556" t="s">
        <v>571</v>
      </c>
    </row>
    <row r="4" spans="1:9" x14ac:dyDescent="0.25">
      <c r="A4" s="718" t="s">
        <v>81</v>
      </c>
      <c r="B4" s="557" t="s">
        <v>572</v>
      </c>
      <c r="C4" s="558">
        <v>5109</v>
      </c>
      <c r="D4" s="559">
        <f t="shared" ref="D4:D15" si="0">C4/$C$44*100</f>
        <v>6.919474383236329</v>
      </c>
      <c r="E4" s="558">
        <v>5108.8</v>
      </c>
      <c r="F4" s="559">
        <f t="shared" ref="F4:F28" si="1">E4/$C$44*100</f>
        <v>6.9192035093125384</v>
      </c>
    </row>
    <row r="5" spans="1:9" x14ac:dyDescent="0.25">
      <c r="A5" s="718"/>
      <c r="B5" s="560" t="s">
        <v>573</v>
      </c>
      <c r="C5" s="561">
        <v>2188.0700000000002</v>
      </c>
      <c r="D5" s="562">
        <f t="shared" si="0"/>
        <v>2.9634555321448262</v>
      </c>
      <c r="E5" s="561">
        <v>2318.3290000000002</v>
      </c>
      <c r="F5" s="562">
        <f t="shared" si="1"/>
        <v>3.1398743643401636</v>
      </c>
    </row>
    <row r="6" spans="1:9" ht="15" customHeight="1" x14ac:dyDescent="0.25">
      <c r="A6" s="718"/>
      <c r="B6" s="560" t="s">
        <v>574</v>
      </c>
      <c r="C6" s="561">
        <v>573.99599999999998</v>
      </c>
      <c r="D6" s="562">
        <f t="shared" si="0"/>
        <v>0.7774027438011587</v>
      </c>
      <c r="E6" s="561">
        <v>580.49599999999998</v>
      </c>
      <c r="F6" s="562">
        <f t="shared" si="1"/>
        <v>0.78620614632436014</v>
      </c>
    </row>
    <row r="7" spans="1:9" ht="15" customHeight="1" x14ac:dyDescent="0.25">
      <c r="A7" s="718"/>
      <c r="B7" s="560" t="s">
        <v>575</v>
      </c>
      <c r="C7" s="561">
        <v>339.803</v>
      </c>
      <c r="D7" s="562">
        <f t="shared" si="0"/>
        <v>0.46021885962944886</v>
      </c>
      <c r="E7" s="561">
        <v>385.983</v>
      </c>
      <c r="F7" s="562">
        <f t="shared" si="1"/>
        <v>0.52276364863274771</v>
      </c>
    </row>
    <row r="8" spans="1:9" ht="15" customHeight="1" x14ac:dyDescent="0.25">
      <c r="A8" s="718"/>
      <c r="B8" s="560" t="s">
        <v>576</v>
      </c>
      <c r="C8" s="561">
        <v>101.35899999999999</v>
      </c>
      <c r="D8" s="562">
        <f t="shared" si="0"/>
        <v>0.1372775502075653</v>
      </c>
      <c r="E8" s="561">
        <v>101.35899999999999</v>
      </c>
      <c r="F8" s="562">
        <f t="shared" si="1"/>
        <v>0.1372775502075653</v>
      </c>
    </row>
    <row r="9" spans="1:9" ht="15" customHeight="1" x14ac:dyDescent="0.25">
      <c r="A9" s="718"/>
      <c r="B9" s="560" t="s">
        <v>577</v>
      </c>
      <c r="C9" s="561">
        <v>16.853000000000002</v>
      </c>
      <c r="D9" s="562">
        <f t="shared" si="0"/>
        <v>2.2825191188232896E-2</v>
      </c>
      <c r="E9" s="561">
        <v>16.853999999999999</v>
      </c>
      <c r="F9" s="562">
        <f t="shared" si="1"/>
        <v>2.2826545557851848E-2</v>
      </c>
    </row>
    <row r="10" spans="1:9" ht="15" customHeight="1" x14ac:dyDescent="0.25">
      <c r="A10" s="718"/>
      <c r="B10" s="560" t="s">
        <v>578</v>
      </c>
      <c r="C10" s="561">
        <v>11.526</v>
      </c>
      <c r="D10" s="562">
        <f t="shared" si="0"/>
        <v>1.5610464228064579E-2</v>
      </c>
      <c r="E10" s="561">
        <v>11.526</v>
      </c>
      <c r="F10" s="562">
        <f t="shared" si="1"/>
        <v>1.5610464228064579E-2</v>
      </c>
    </row>
    <row r="11" spans="1:9" ht="15" customHeight="1" x14ac:dyDescent="0.25">
      <c r="A11" s="718"/>
      <c r="B11" s="560" t="s">
        <v>579</v>
      </c>
      <c r="C11" s="561">
        <v>2.4849999999999999</v>
      </c>
      <c r="D11" s="562">
        <f t="shared" si="0"/>
        <v>3.3656085031008565E-3</v>
      </c>
      <c r="E11" s="561">
        <v>2.4849999999999999</v>
      </c>
      <c r="F11" s="562">
        <f t="shared" si="1"/>
        <v>3.3656085031008565E-3</v>
      </c>
    </row>
    <row r="12" spans="1:9" ht="15" customHeight="1" x14ac:dyDescent="0.25">
      <c r="A12" s="718"/>
      <c r="B12" s="560" t="s">
        <v>580</v>
      </c>
      <c r="C12" s="561">
        <v>47.612000000000002</v>
      </c>
      <c r="D12" s="562">
        <f t="shared" si="0"/>
        <v>6.4484246297641046E-2</v>
      </c>
      <c r="E12" s="561">
        <v>47.612000000000002</v>
      </c>
      <c r="F12" s="562">
        <f t="shared" si="1"/>
        <v>6.4484246297641046E-2</v>
      </c>
    </row>
    <row r="13" spans="1:9" ht="15" customHeight="1" x14ac:dyDescent="0.25">
      <c r="A13" s="718"/>
      <c r="B13" s="560" t="s">
        <v>581</v>
      </c>
      <c r="C13" s="561">
        <v>26</v>
      </c>
      <c r="D13" s="562">
        <f t="shared" si="0"/>
        <v>3.5213610092805742E-2</v>
      </c>
      <c r="E13" s="561">
        <v>27.393999999999998</v>
      </c>
      <c r="F13" s="562">
        <f t="shared" si="1"/>
        <v>3.7101601341627717E-2</v>
      </c>
    </row>
    <row r="14" spans="1:9" ht="15" customHeight="1" x14ac:dyDescent="0.25">
      <c r="A14" s="718"/>
      <c r="B14" s="560" t="s">
        <v>582</v>
      </c>
      <c r="C14" s="561">
        <v>131.4</v>
      </c>
      <c r="D14" s="562">
        <f t="shared" si="0"/>
        <v>0.17796416793056444</v>
      </c>
      <c r="E14" s="561">
        <v>0</v>
      </c>
      <c r="F14" s="562">
        <f t="shared" si="1"/>
        <v>0</v>
      </c>
      <c r="I14" s="563"/>
    </row>
    <row r="15" spans="1:9" ht="15" customHeight="1" x14ac:dyDescent="0.25">
      <c r="A15" s="718"/>
      <c r="B15" s="560" t="s">
        <v>583</v>
      </c>
      <c r="C15" s="561">
        <v>257.43900000000002</v>
      </c>
      <c r="D15" s="562">
        <f t="shared" si="0"/>
        <v>0.3486675603339161</v>
      </c>
      <c r="E15" s="561">
        <v>0</v>
      </c>
      <c r="F15" s="562">
        <f t="shared" si="1"/>
        <v>0</v>
      </c>
    </row>
    <row r="16" spans="1:9" ht="15" customHeight="1" x14ac:dyDescent="0.25">
      <c r="A16" s="564"/>
      <c r="B16" s="557" t="s">
        <v>584</v>
      </c>
      <c r="C16" s="565" t="s">
        <v>68</v>
      </c>
      <c r="D16" s="559" t="s">
        <v>68</v>
      </c>
      <c r="E16" s="565">
        <v>227</v>
      </c>
      <c r="F16" s="559">
        <f t="shared" si="1"/>
        <v>0.30744190350257322</v>
      </c>
    </row>
    <row r="17" spans="1:9" ht="15" customHeight="1" x14ac:dyDescent="0.25">
      <c r="A17" s="566"/>
      <c r="B17" s="557" t="s">
        <v>585</v>
      </c>
      <c r="C17" s="565">
        <v>823.46699999999998</v>
      </c>
      <c r="D17" s="559">
        <f>C17/$C$44*100</f>
        <v>1.1152786870112488</v>
      </c>
      <c r="E17" s="565">
        <v>555.87800000000004</v>
      </c>
      <c r="F17" s="559">
        <f t="shared" si="1"/>
        <v>0.75286427504494902</v>
      </c>
    </row>
    <row r="18" spans="1:9" ht="15" customHeight="1" x14ac:dyDescent="0.25">
      <c r="A18" s="566" t="s">
        <v>87</v>
      </c>
      <c r="B18" s="557" t="s">
        <v>586</v>
      </c>
      <c r="C18" s="565" t="s">
        <v>68</v>
      </c>
      <c r="D18" s="559" t="s">
        <v>68</v>
      </c>
      <c r="E18" s="565">
        <v>128.90600000000001</v>
      </c>
      <c r="F18" s="559">
        <f t="shared" si="1"/>
        <v>0.17458637010089298</v>
      </c>
    </row>
    <row r="19" spans="1:9" ht="15" customHeight="1" x14ac:dyDescent="0.25">
      <c r="A19" s="567" t="s">
        <v>587</v>
      </c>
      <c r="B19" s="560" t="s">
        <v>586</v>
      </c>
      <c r="C19" s="561">
        <v>724.73500000000001</v>
      </c>
      <c r="D19" s="562">
        <f>C19/$C$44*100</f>
        <v>0.98155906579267593</v>
      </c>
      <c r="E19" s="561">
        <v>728.07299999999998</v>
      </c>
      <c r="F19" s="562">
        <f t="shared" si="1"/>
        <v>0.98607995158074457</v>
      </c>
    </row>
    <row r="20" spans="1:9" ht="15" customHeight="1" x14ac:dyDescent="0.25">
      <c r="A20" s="568" t="s">
        <v>588</v>
      </c>
      <c r="B20" s="557" t="s">
        <v>586</v>
      </c>
      <c r="C20" s="565">
        <f>116.131+0.027</f>
        <v>116.158</v>
      </c>
      <c r="D20" s="559">
        <f>C20/$C$44*100</f>
        <v>0.15732086619846655</v>
      </c>
      <c r="E20" s="565">
        <f>116.842+0.027</f>
        <v>116.869</v>
      </c>
      <c r="F20" s="559">
        <f t="shared" si="1"/>
        <v>0.15828382299754287</v>
      </c>
    </row>
    <row r="21" spans="1:9" ht="15" customHeight="1" x14ac:dyDescent="0.25">
      <c r="A21" s="720" t="s">
        <v>12</v>
      </c>
      <c r="B21" s="560" t="s">
        <v>589</v>
      </c>
      <c r="C21" s="561">
        <v>1114.433</v>
      </c>
      <c r="D21" s="562">
        <f>C21/$C$44*100</f>
        <v>1.5093541975598379</v>
      </c>
      <c r="E21" s="561">
        <v>1013.876</v>
      </c>
      <c r="F21" s="562">
        <f t="shared" si="1"/>
        <v>1.3731628517866739</v>
      </c>
    </row>
    <row r="22" spans="1:9" ht="15" customHeight="1" x14ac:dyDescent="0.25">
      <c r="A22" s="721"/>
      <c r="B22" s="560" t="s">
        <v>590</v>
      </c>
      <c r="C22" s="561">
        <v>208.54300000000001</v>
      </c>
      <c r="D22" s="562">
        <f>C22/$C$44*100</f>
        <v>0.282444303445538</v>
      </c>
      <c r="E22" s="561">
        <v>221.286</v>
      </c>
      <c r="F22" s="562">
        <f t="shared" si="1"/>
        <v>0.29970303549986971</v>
      </c>
    </row>
    <row r="23" spans="1:9" ht="15" customHeight="1" x14ac:dyDescent="0.25">
      <c r="A23" s="712" t="s">
        <v>591</v>
      </c>
      <c r="B23" s="712"/>
      <c r="C23" s="561">
        <v>241.7</v>
      </c>
      <c r="D23" s="562">
        <f>C23/$C$44*100</f>
        <v>0.32735113690119799</v>
      </c>
      <c r="E23" s="561">
        <v>0</v>
      </c>
      <c r="F23" s="562">
        <f t="shared" si="1"/>
        <v>0</v>
      </c>
    </row>
    <row r="24" spans="1:9" ht="15" customHeight="1" x14ac:dyDescent="0.25">
      <c r="A24" s="712" t="s">
        <v>96</v>
      </c>
      <c r="B24" s="713"/>
      <c r="C24" s="565" t="s">
        <v>68</v>
      </c>
      <c r="D24" s="559" t="s">
        <v>68</v>
      </c>
      <c r="E24" s="561">
        <v>1111.5809999999999</v>
      </c>
      <c r="F24" s="562">
        <f t="shared" si="1"/>
        <v>1.5054915354065808</v>
      </c>
    </row>
    <row r="25" spans="1:9" ht="15" customHeight="1" x14ac:dyDescent="0.25">
      <c r="A25" s="712" t="s">
        <v>592</v>
      </c>
      <c r="B25" s="713"/>
      <c r="C25" s="565" t="s">
        <v>68</v>
      </c>
      <c r="D25" s="559" t="s">
        <v>68</v>
      </c>
      <c r="E25" s="561">
        <v>146.88</v>
      </c>
      <c r="F25" s="562">
        <f t="shared" si="1"/>
        <v>0.19892980963197338</v>
      </c>
    </row>
    <row r="26" spans="1:9" ht="15" customHeight="1" x14ac:dyDescent="0.25">
      <c r="A26" s="712" t="s">
        <v>593</v>
      </c>
      <c r="B26" s="713"/>
      <c r="C26" s="565" t="s">
        <v>68</v>
      </c>
      <c r="D26" s="559" t="s">
        <v>68</v>
      </c>
      <c r="E26" s="561">
        <v>198.39599999999999</v>
      </c>
      <c r="F26" s="562">
        <f t="shared" si="1"/>
        <v>0.26870151492201105</v>
      </c>
    </row>
    <row r="27" spans="1:9" ht="15" customHeight="1" x14ac:dyDescent="0.25">
      <c r="A27" s="712" t="s">
        <v>594</v>
      </c>
      <c r="B27" s="713"/>
      <c r="C27" s="565" t="s">
        <v>68</v>
      </c>
      <c r="D27" s="559" t="s">
        <v>68</v>
      </c>
      <c r="E27" s="561">
        <v>115.05</v>
      </c>
      <c r="F27" s="562">
        <f t="shared" si="1"/>
        <v>0.15582022466066542</v>
      </c>
    </row>
    <row r="28" spans="1:9" ht="15" customHeight="1" x14ac:dyDescent="0.25">
      <c r="A28" s="712" t="s">
        <v>595</v>
      </c>
      <c r="B28" s="713"/>
      <c r="C28" s="565" t="s">
        <v>68</v>
      </c>
      <c r="D28" s="559" t="s">
        <v>68</v>
      </c>
      <c r="E28" s="561">
        <v>10.188000000000001</v>
      </c>
      <c r="F28" s="562">
        <f t="shared" si="1"/>
        <v>1.3798317677904038E-2</v>
      </c>
    </row>
    <row r="29" spans="1:9" ht="15" customHeight="1" x14ac:dyDescent="0.25">
      <c r="A29" s="714" t="s">
        <v>596</v>
      </c>
      <c r="B29" s="714"/>
      <c r="C29" s="561">
        <v>21.164999999999999</v>
      </c>
      <c r="D29" s="562">
        <f>C29/$C$44*100</f>
        <v>2.8665232985162832E-2</v>
      </c>
      <c r="E29" s="561">
        <v>85.611999999999995</v>
      </c>
      <c r="F29" s="562">
        <f>E29/$C$44*100</f>
        <v>0.11595029181789558</v>
      </c>
      <c r="I29" s="563"/>
    </row>
    <row r="30" spans="1:9" ht="15" customHeight="1" x14ac:dyDescent="0.25">
      <c r="A30" s="714" t="s">
        <v>597</v>
      </c>
      <c r="B30" s="714"/>
      <c r="C30" s="569">
        <v>7.5780000000000003</v>
      </c>
      <c r="D30" s="562">
        <f>C30/$C$44*100</f>
        <v>1.0263412972433921E-2</v>
      </c>
      <c r="E30" s="569">
        <v>5.8319999999999999</v>
      </c>
      <c r="F30" s="562">
        <f>E30/$C$44*100</f>
        <v>7.8986836177401196E-3</v>
      </c>
    </row>
    <row r="31" spans="1:9" ht="15" customHeight="1" x14ac:dyDescent="0.25">
      <c r="A31" s="715" t="s">
        <v>598</v>
      </c>
      <c r="B31" s="715" t="s">
        <v>569</v>
      </c>
      <c r="C31" s="706">
        <v>2013</v>
      </c>
      <c r="D31" s="706"/>
      <c r="E31" s="706">
        <v>2014</v>
      </c>
      <c r="F31" s="706"/>
    </row>
    <row r="32" spans="1:9" ht="15" customHeight="1" x14ac:dyDescent="0.25">
      <c r="A32" s="716"/>
      <c r="B32" s="716"/>
      <c r="C32" s="556" t="s">
        <v>570</v>
      </c>
      <c r="D32" s="570" t="s">
        <v>571</v>
      </c>
      <c r="E32" s="556" t="s">
        <v>570</v>
      </c>
      <c r="F32" s="570" t="s">
        <v>571</v>
      </c>
    </row>
    <row r="33" spans="1:8" ht="15" customHeight="1" x14ac:dyDescent="0.25">
      <c r="A33" s="571" t="s">
        <v>599</v>
      </c>
      <c r="B33" s="572" t="s">
        <v>600</v>
      </c>
      <c r="C33" s="565">
        <v>26856.459883</v>
      </c>
      <c r="D33" s="573">
        <f>C33/$C$44*100</f>
        <v>36.3735733381939</v>
      </c>
      <c r="E33" s="565">
        <v>28149.301298999999</v>
      </c>
      <c r="F33" s="574">
        <f>E33/$E$44*100</f>
        <v>37.254011445431033</v>
      </c>
      <c r="H33" s="575"/>
    </row>
    <row r="34" spans="1:8" ht="15" hidden="1" customHeight="1" x14ac:dyDescent="0.25">
      <c r="A34" s="707" t="s">
        <v>601</v>
      </c>
      <c r="B34" s="576" t="s">
        <v>602</v>
      </c>
      <c r="C34" s="561">
        <v>30.21734283</v>
      </c>
      <c r="D34" s="577">
        <f>C34/$C$44*100</f>
        <v>4.0925451094471516E-2</v>
      </c>
      <c r="E34" s="561"/>
      <c r="F34" s="578"/>
    </row>
    <row r="35" spans="1:8" ht="24" hidden="1" customHeight="1" x14ac:dyDescent="0.25">
      <c r="A35" s="708"/>
      <c r="B35" s="576" t="s">
        <v>603</v>
      </c>
      <c r="C35" s="561">
        <v>527.14292526999998</v>
      </c>
      <c r="D35" s="577">
        <f>C35/$C$44*100</f>
        <v>0.7139463628322622</v>
      </c>
      <c r="E35" s="561"/>
      <c r="F35" s="578"/>
    </row>
    <row r="36" spans="1:8" ht="15" hidden="1" customHeight="1" x14ac:dyDescent="0.25">
      <c r="A36" s="708"/>
      <c r="B36" s="576" t="s">
        <v>604</v>
      </c>
      <c r="C36" s="579" t="s">
        <v>63</v>
      </c>
      <c r="D36" s="577" t="s">
        <v>68</v>
      </c>
      <c r="E36" s="579"/>
      <c r="F36" s="578"/>
    </row>
    <row r="37" spans="1:8" ht="15" hidden="1" customHeight="1" x14ac:dyDescent="0.25">
      <c r="A37" s="708"/>
      <c r="B37" s="576" t="s">
        <v>605</v>
      </c>
      <c r="C37" s="561">
        <v>131.4</v>
      </c>
      <c r="D37" s="577">
        <f>C37/$C$44*100</f>
        <v>0.17796416793056444</v>
      </c>
      <c r="E37" s="561"/>
      <c r="F37" s="578"/>
    </row>
    <row r="38" spans="1:8" ht="15" hidden="1" customHeight="1" x14ac:dyDescent="0.25">
      <c r="A38" s="708"/>
      <c r="B38" s="576" t="s">
        <v>606</v>
      </c>
      <c r="C38" s="561">
        <f>3.455+8.174+10.59</f>
        <v>22.219000000000001</v>
      </c>
      <c r="D38" s="577">
        <f>C38/$C$44*100</f>
        <v>3.009273856354042E-2</v>
      </c>
      <c r="E38" s="561"/>
      <c r="F38" s="578"/>
    </row>
    <row r="39" spans="1:8" ht="15" hidden="1" customHeight="1" x14ac:dyDescent="0.25">
      <c r="A39" s="709"/>
      <c r="B39" s="572" t="s">
        <v>607</v>
      </c>
      <c r="C39" s="565">
        <f>0.435+9.10987349+4.211612822</f>
        <v>13.756486312</v>
      </c>
      <c r="D39" s="573">
        <f>C39/$C$44*100</f>
        <v>1.8631367124530278E-2</v>
      </c>
      <c r="E39" s="565"/>
      <c r="F39" s="574"/>
    </row>
    <row r="40" spans="1:8" ht="15" hidden="1" customHeight="1" x14ac:dyDescent="0.25">
      <c r="A40" s="580"/>
      <c r="B40" s="581" t="s">
        <v>608</v>
      </c>
      <c r="C40" s="565"/>
      <c r="D40" s="573"/>
      <c r="E40" s="565"/>
      <c r="F40" s="574"/>
    </row>
    <row r="41" spans="1:8" x14ac:dyDescent="0.25">
      <c r="A41" s="582" t="s">
        <v>94</v>
      </c>
      <c r="B41" s="582"/>
      <c r="C41" s="583">
        <f>SUM(C4:C30,C33)</f>
        <v>38919.781883000003</v>
      </c>
      <c r="D41" s="584">
        <f>C41/C44*100</f>
        <v>52.711770158654126</v>
      </c>
      <c r="E41" s="585">
        <f>SUM(E4:E30,E33:E39)</f>
        <v>41415.566298999998</v>
      </c>
      <c r="F41" s="586">
        <f>E41/E44*100</f>
        <v>54.811164388537236</v>
      </c>
    </row>
    <row r="42" spans="1:8" ht="24" customHeight="1" x14ac:dyDescent="0.25">
      <c r="A42" s="710"/>
      <c r="B42" s="710"/>
      <c r="C42" s="711" t="s">
        <v>609</v>
      </c>
      <c r="D42" s="711"/>
      <c r="E42" s="711"/>
      <c r="F42" s="711"/>
    </row>
    <row r="43" spans="1:8" x14ac:dyDescent="0.25">
      <c r="A43" s="587"/>
      <c r="B43" s="588"/>
    </row>
    <row r="44" spans="1:8" x14ac:dyDescent="0.25">
      <c r="A44" s="589" t="s">
        <v>610</v>
      </c>
      <c r="B44" s="589"/>
      <c r="C44" s="506">
        <v>73835.087999999989</v>
      </c>
      <c r="D44" s="590"/>
      <c r="E44" s="506">
        <v>75560.457000000009</v>
      </c>
      <c r="F44" s="563"/>
    </row>
    <row r="45" spans="1:8" x14ac:dyDescent="0.25">
      <c r="A45" s="591"/>
      <c r="B45" s="591"/>
      <c r="C45" s="592"/>
      <c r="D45" s="593"/>
      <c r="E45" s="592"/>
      <c r="F45" s="593"/>
    </row>
  </sheetData>
  <mergeCells count="22">
    <mergeCell ref="E2:F2"/>
    <mergeCell ref="A4:A15"/>
    <mergeCell ref="A27:B27"/>
    <mergeCell ref="A1:D1"/>
    <mergeCell ref="A2:A3"/>
    <mergeCell ref="B2:B3"/>
    <mergeCell ref="C2:D2"/>
    <mergeCell ref="A21:A22"/>
    <mergeCell ref="A23:B23"/>
    <mergeCell ref="A24:B24"/>
    <mergeCell ref="A25:B25"/>
    <mergeCell ref="A26:B26"/>
    <mergeCell ref="E31:F31"/>
    <mergeCell ref="A34:A39"/>
    <mergeCell ref="A42:B42"/>
    <mergeCell ref="C42:F42"/>
    <mergeCell ref="A28:B28"/>
    <mergeCell ref="A29:B29"/>
    <mergeCell ref="A30:B30"/>
    <mergeCell ref="A31:A32"/>
    <mergeCell ref="B31:B32"/>
    <mergeCell ref="C31:D31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sqref="A1:F1"/>
    </sheetView>
  </sheetViews>
  <sheetFormatPr defaultRowHeight="15" x14ac:dyDescent="0.25"/>
  <cols>
    <col min="1" max="1" width="32.42578125" style="39" customWidth="1"/>
    <col min="2" max="2" width="10" style="39" bestFit="1" customWidth="1"/>
    <col min="3" max="16384" width="9.140625" style="39"/>
  </cols>
  <sheetData>
    <row r="1" spans="1:8" x14ac:dyDescent="0.25">
      <c r="A1" s="655" t="s">
        <v>368</v>
      </c>
      <c r="B1" s="655"/>
      <c r="C1" s="655"/>
      <c r="D1" s="655"/>
      <c r="E1" s="655"/>
      <c r="F1" s="655"/>
      <c r="G1" s="1"/>
      <c r="H1" s="1"/>
    </row>
    <row r="2" spans="1:8" x14ac:dyDescent="0.25">
      <c r="A2" s="347"/>
      <c r="B2" s="348">
        <v>2015</v>
      </c>
      <c r="C2" s="161">
        <v>2015</v>
      </c>
      <c r="D2" s="349">
        <v>2015</v>
      </c>
      <c r="E2" s="348">
        <v>2016</v>
      </c>
      <c r="F2" s="348">
        <v>2017</v>
      </c>
      <c r="G2" s="348">
        <v>2018</v>
      </c>
      <c r="H2" s="348">
        <v>2019</v>
      </c>
    </row>
    <row r="3" spans="1:8" x14ac:dyDescent="0.25">
      <c r="A3" s="350"/>
      <c r="B3" s="348" t="s">
        <v>369</v>
      </c>
      <c r="C3" s="161" t="s">
        <v>370</v>
      </c>
      <c r="D3" s="349" t="s">
        <v>371</v>
      </c>
      <c r="E3" s="348" t="s">
        <v>372</v>
      </c>
      <c r="F3" s="348" t="s">
        <v>372</v>
      </c>
      <c r="G3" s="348" t="s">
        <v>372</v>
      </c>
      <c r="H3" s="348" t="s">
        <v>372</v>
      </c>
    </row>
    <row r="4" spans="1:8" x14ac:dyDescent="0.25">
      <c r="A4" s="351" t="s">
        <v>373</v>
      </c>
      <c r="B4" s="352">
        <f>SUM(B5:B10)-B8-B10</f>
        <v>42.647915230894284</v>
      </c>
      <c r="C4" s="352">
        <f t="shared" ref="C4:H4" si="0">SUM(C5:C10)-C8-C10</f>
        <v>-3.643554435752705E-3</v>
      </c>
      <c r="D4" s="353">
        <f t="shared" si="0"/>
        <v>42.644271676458537</v>
      </c>
      <c r="E4" s="354">
        <f t="shared" si="0"/>
        <v>40.233225633600185</v>
      </c>
      <c r="F4" s="354">
        <f t="shared" si="0"/>
        <v>39.56388926553263</v>
      </c>
      <c r="G4" s="354">
        <f t="shared" si="0"/>
        <v>38.812830417497153</v>
      </c>
      <c r="H4" s="354">
        <f t="shared" si="0"/>
        <v>38.300980049969482</v>
      </c>
    </row>
    <row r="5" spans="1:8" x14ac:dyDescent="0.25">
      <c r="A5" s="355" t="s">
        <v>374</v>
      </c>
      <c r="B5" s="356">
        <v>18.118273639983741</v>
      </c>
      <c r="C5" s="357">
        <f t="shared" ref="C5:C10" si="1">D5-B5</f>
        <v>2.7043880521524954E-2</v>
      </c>
      <c r="D5" s="358">
        <v>18.145317520505266</v>
      </c>
      <c r="E5" s="357">
        <v>17.900239868220815</v>
      </c>
      <c r="F5" s="357">
        <v>17.52466350743245</v>
      </c>
      <c r="G5" s="357">
        <v>17.270349345199392</v>
      </c>
      <c r="H5" s="357">
        <v>17.071430747805231</v>
      </c>
    </row>
    <row r="6" spans="1:8" x14ac:dyDescent="0.25">
      <c r="A6" s="355" t="s">
        <v>375</v>
      </c>
      <c r="B6" s="356">
        <v>14.031136774276964</v>
      </c>
      <c r="C6" s="357">
        <f t="shared" si="1"/>
        <v>0</v>
      </c>
      <c r="D6" s="358">
        <v>14.031136774276964</v>
      </c>
      <c r="E6" s="357">
        <v>14.001122655120401</v>
      </c>
      <c r="F6" s="357">
        <v>13.828609023344615</v>
      </c>
      <c r="G6" s="357">
        <v>13.698259807849634</v>
      </c>
      <c r="H6" s="357">
        <v>13.541912566519491</v>
      </c>
    </row>
    <row r="7" spans="1:8" x14ac:dyDescent="0.25">
      <c r="A7" s="355" t="s">
        <v>376</v>
      </c>
      <c r="B7" s="356">
        <v>5.1081855305003669</v>
      </c>
      <c r="C7" s="357">
        <f t="shared" si="1"/>
        <v>-3.0687435008522002E-2</v>
      </c>
      <c r="D7" s="358">
        <v>5.0774980954918449</v>
      </c>
      <c r="E7" s="357">
        <v>4.9633113986705766</v>
      </c>
      <c r="F7" s="357">
        <v>4.8085987992206176</v>
      </c>
      <c r="G7" s="357">
        <v>4.6495585460788229</v>
      </c>
      <c r="H7" s="357">
        <v>4.5381168284240836</v>
      </c>
    </row>
    <row r="8" spans="1:8" x14ac:dyDescent="0.25">
      <c r="A8" s="359" t="s">
        <v>377</v>
      </c>
      <c r="B8" s="357">
        <v>0.93598376639167336</v>
      </c>
      <c r="C8" s="357">
        <f t="shared" si="1"/>
        <v>-3.0687435008522113E-2</v>
      </c>
      <c r="D8" s="360">
        <v>0.90529633138315124</v>
      </c>
      <c r="E8" s="357">
        <v>0.85747555478638182</v>
      </c>
      <c r="F8" s="357">
        <v>0.80476691721731619</v>
      </c>
      <c r="G8" s="357">
        <v>0.74133463945881517</v>
      </c>
      <c r="H8" s="357">
        <v>0.72059251642949584</v>
      </c>
    </row>
    <row r="9" spans="1:8" x14ac:dyDescent="0.25">
      <c r="A9" s="355" t="s">
        <v>378</v>
      </c>
      <c r="B9" s="356">
        <v>5.390319286133213</v>
      </c>
      <c r="C9" s="357">
        <f t="shared" si="1"/>
        <v>5.1244342103018425E-11</v>
      </c>
      <c r="D9" s="358">
        <v>5.3903192861844573</v>
      </c>
      <c r="E9" s="357">
        <v>3.3685517115883994</v>
      </c>
      <c r="F9" s="357">
        <v>3.4020179355349471</v>
      </c>
      <c r="G9" s="357">
        <v>3.1946627183693028</v>
      </c>
      <c r="H9" s="357">
        <v>3.1495199072206757</v>
      </c>
    </row>
    <row r="10" spans="1:8" x14ac:dyDescent="0.25">
      <c r="A10" s="359" t="s">
        <v>379</v>
      </c>
      <c r="B10" s="357">
        <v>3.5840165903357515</v>
      </c>
      <c r="C10" s="357">
        <f t="shared" si="1"/>
        <v>0</v>
      </c>
      <c r="D10" s="360">
        <v>3.5840165903357515</v>
      </c>
      <c r="E10" s="357">
        <v>1.6809420631834975</v>
      </c>
      <c r="F10" s="357">
        <v>1.8164784238617935</v>
      </c>
      <c r="G10" s="357">
        <v>1.744654586570318</v>
      </c>
      <c r="H10" s="357">
        <v>1.7761518440488664</v>
      </c>
    </row>
    <row r="11" spans="1:8" x14ac:dyDescent="0.25">
      <c r="A11" s="351" t="s">
        <v>380</v>
      </c>
      <c r="B11" s="352">
        <f>SUM(B12:B19)</f>
        <v>45.617324826398303</v>
      </c>
      <c r="C11" s="354">
        <f t="shared" ref="C11:H11" si="2">SUM(C12:C19)</f>
        <v>-0.24667180088158913</v>
      </c>
      <c r="D11" s="353">
        <f t="shared" si="2"/>
        <v>45.370653025516724</v>
      </c>
      <c r="E11" s="354">
        <f t="shared" si="2"/>
        <v>42.534517001864252</v>
      </c>
      <c r="F11" s="354">
        <f t="shared" si="2"/>
        <v>41.711508868950908</v>
      </c>
      <c r="G11" s="354">
        <f t="shared" si="2"/>
        <v>40.82882427449853</v>
      </c>
      <c r="H11" s="354">
        <f t="shared" si="2"/>
        <v>40.22942563149487</v>
      </c>
    </row>
    <row r="12" spans="1:8" x14ac:dyDescent="0.25">
      <c r="A12" s="355" t="s">
        <v>381</v>
      </c>
      <c r="B12" s="356">
        <v>8.9983407465988527</v>
      </c>
      <c r="C12" s="357">
        <f t="shared" ref="C12:C21" si="3">D12-B12</f>
        <v>0</v>
      </c>
      <c r="D12" s="358">
        <v>8.9983407465988527</v>
      </c>
      <c r="E12" s="357">
        <v>8.84307040555702</v>
      </c>
      <c r="F12" s="357">
        <v>8.7737977753279512</v>
      </c>
      <c r="G12" s="357">
        <v>8.6405963826073702</v>
      </c>
      <c r="H12" s="357">
        <v>8.5230962057562785</v>
      </c>
    </row>
    <row r="13" spans="1:8" x14ac:dyDescent="0.25">
      <c r="A13" s="355" t="s">
        <v>382</v>
      </c>
      <c r="B13" s="356">
        <v>5.8561551892254524</v>
      </c>
      <c r="C13" s="357">
        <f t="shared" si="3"/>
        <v>-7.413782151850512E-3</v>
      </c>
      <c r="D13" s="358">
        <v>5.8487414070736019</v>
      </c>
      <c r="E13" s="357">
        <v>5.5174937494623864</v>
      </c>
      <c r="F13" s="357">
        <v>5.3587995774727926</v>
      </c>
      <c r="G13" s="357">
        <v>5.1621337309211945</v>
      </c>
      <c r="H13" s="357">
        <v>4.9779112759613495</v>
      </c>
    </row>
    <row r="14" spans="1:8" x14ac:dyDescent="0.25">
      <c r="A14" s="355" t="s">
        <v>383</v>
      </c>
      <c r="B14" s="356">
        <v>0.59399384426802349</v>
      </c>
      <c r="C14" s="357">
        <f t="shared" si="3"/>
        <v>0</v>
      </c>
      <c r="D14" s="358">
        <v>0.59399384426802371</v>
      </c>
      <c r="E14" s="357">
        <v>0.56389057505015705</v>
      </c>
      <c r="F14" s="357">
        <v>0.55700171460512171</v>
      </c>
      <c r="G14" s="357">
        <v>0.54695583848832796</v>
      </c>
      <c r="H14" s="357">
        <v>0.50183462178581062</v>
      </c>
    </row>
    <row r="15" spans="1:8" x14ac:dyDescent="0.25">
      <c r="A15" s="355" t="s">
        <v>384</v>
      </c>
      <c r="B15" s="356">
        <v>13.836992204782089</v>
      </c>
      <c r="C15" s="357">
        <f t="shared" si="3"/>
        <v>0</v>
      </c>
      <c r="D15" s="358">
        <v>13.836992204782089</v>
      </c>
      <c r="E15" s="357">
        <v>13.616317152495165</v>
      </c>
      <c r="F15" s="357">
        <v>13.248210333430938</v>
      </c>
      <c r="G15" s="357">
        <v>13.023527558450144</v>
      </c>
      <c r="H15" s="357">
        <v>12.844871482154634</v>
      </c>
    </row>
    <row r="16" spans="1:8" x14ac:dyDescent="0.25">
      <c r="A16" s="355" t="s">
        <v>385</v>
      </c>
      <c r="B16" s="356">
        <v>5.1144130021932792</v>
      </c>
      <c r="C16" s="357">
        <f t="shared" si="3"/>
        <v>0</v>
      </c>
      <c r="D16" s="358">
        <v>5.1144130021932792</v>
      </c>
      <c r="E16" s="357">
        <v>5.1966553966656139</v>
      </c>
      <c r="F16" s="357">
        <v>5.1362238609378128</v>
      </c>
      <c r="G16" s="357">
        <v>5.1184840917921246</v>
      </c>
      <c r="H16" s="357">
        <v>5.1318361767423237</v>
      </c>
    </row>
    <row r="17" spans="1:8" x14ac:dyDescent="0.25">
      <c r="A17" s="355" t="s">
        <v>386</v>
      </c>
      <c r="B17" s="356">
        <v>1.7842552929351463</v>
      </c>
      <c r="C17" s="357">
        <f t="shared" si="3"/>
        <v>0</v>
      </c>
      <c r="D17" s="358">
        <v>1.7842552929351463</v>
      </c>
      <c r="E17" s="357">
        <v>1.6047753654265076</v>
      </c>
      <c r="F17" s="357">
        <v>1.4485847315567344</v>
      </c>
      <c r="G17" s="357">
        <v>1.3418725340738475</v>
      </c>
      <c r="H17" s="357">
        <v>1.2877694812958991</v>
      </c>
    </row>
    <row r="18" spans="1:8" x14ac:dyDescent="0.25">
      <c r="A18" s="355" t="s">
        <v>343</v>
      </c>
      <c r="B18" s="356">
        <v>6.1883690747014501</v>
      </c>
      <c r="C18" s="357">
        <f t="shared" si="3"/>
        <v>-3.9373228943873073E-7</v>
      </c>
      <c r="D18" s="358">
        <v>6.1883686809691607</v>
      </c>
      <c r="E18" s="357">
        <v>4.4166259771858174</v>
      </c>
      <c r="F18" s="357">
        <v>4.5038321250018409</v>
      </c>
      <c r="G18" s="357">
        <v>4.3795610180893894</v>
      </c>
      <c r="H18" s="357">
        <v>4.397813404693153</v>
      </c>
    </row>
    <row r="19" spans="1:8" x14ac:dyDescent="0.25">
      <c r="A19" s="355" t="s">
        <v>387</v>
      </c>
      <c r="B19" s="356">
        <v>3.2448054716940127</v>
      </c>
      <c r="C19" s="357">
        <f t="shared" si="3"/>
        <v>-0.23925762499744918</v>
      </c>
      <c r="D19" s="358">
        <v>3.0055478466965635</v>
      </c>
      <c r="E19" s="357">
        <v>2.7756883800215859</v>
      </c>
      <c r="F19" s="357">
        <v>2.6850587506177162</v>
      </c>
      <c r="G19" s="357">
        <v>2.6156931200761235</v>
      </c>
      <c r="H19" s="357">
        <v>2.5642929831054238</v>
      </c>
    </row>
    <row r="20" spans="1:8" x14ac:dyDescent="0.25">
      <c r="A20" s="361" t="s">
        <v>388</v>
      </c>
      <c r="B20" s="362">
        <f>B4-B11</f>
        <v>-2.9694095955040183</v>
      </c>
      <c r="C20" s="363">
        <f t="shared" si="3"/>
        <v>0.24302824644583154</v>
      </c>
      <c r="D20" s="364">
        <f>D4-D11</f>
        <v>-2.7263813490581867</v>
      </c>
      <c r="E20" s="363">
        <f>E4-E11</f>
        <v>-2.3012913682640672</v>
      </c>
      <c r="F20" s="363">
        <f>F4-F11</f>
        <v>-2.1476196034182777</v>
      </c>
      <c r="G20" s="363">
        <f>G4-G11</f>
        <v>-2.0159938570013765</v>
      </c>
      <c r="H20" s="363">
        <f>H4-H11</f>
        <v>-1.9284455815253878</v>
      </c>
    </row>
    <row r="21" spans="1:8" x14ac:dyDescent="0.25">
      <c r="A21" s="361" t="s">
        <v>389</v>
      </c>
      <c r="B21" s="362">
        <v>52.908033633516801</v>
      </c>
      <c r="C21" s="362">
        <f t="shared" si="3"/>
        <v>0</v>
      </c>
      <c r="D21" s="364">
        <v>52.908033633516801</v>
      </c>
      <c r="E21" s="362">
        <v>53.58372848315522</v>
      </c>
      <c r="F21" s="362">
        <v>53.080896588100735</v>
      </c>
      <c r="G21" s="362">
        <v>51.961449727290038</v>
      </c>
      <c r="H21" s="362">
        <v>50.53601421713627</v>
      </c>
    </row>
    <row r="22" spans="1:8" x14ac:dyDescent="0.25">
      <c r="A22" s="365"/>
      <c r="B22" s="366"/>
      <c r="C22" s="366"/>
      <c r="D22" s="366"/>
      <c r="E22" s="366"/>
      <c r="F22" s="366"/>
      <c r="G22" s="366"/>
      <c r="H22" s="162" t="s">
        <v>390</v>
      </c>
    </row>
    <row r="23" spans="1:8" x14ac:dyDescent="0.25">
      <c r="A23" s="365"/>
      <c r="B23" s="366"/>
      <c r="C23" s="366"/>
      <c r="D23" s="366"/>
      <c r="E23" s="366"/>
      <c r="F23" s="366"/>
      <c r="G23" s="366"/>
      <c r="H23" s="162"/>
    </row>
    <row r="24" spans="1:8" x14ac:dyDescent="0.25">
      <c r="A24" s="655" t="s">
        <v>391</v>
      </c>
      <c r="B24" s="655"/>
      <c r="C24" s="655"/>
      <c r="D24" s="655"/>
      <c r="E24" s="655"/>
      <c r="F24" s="655"/>
      <c r="G24" s="1"/>
      <c r="H24" s="1"/>
    </row>
    <row r="25" spans="1:8" x14ac:dyDescent="0.25">
      <c r="A25" s="347"/>
      <c r="B25" s="348">
        <v>2015</v>
      </c>
      <c r="C25" s="161">
        <v>2015</v>
      </c>
      <c r="D25" s="349">
        <v>2015</v>
      </c>
      <c r="E25" s="348">
        <v>2016</v>
      </c>
      <c r="F25" s="348">
        <v>2017</v>
      </c>
      <c r="G25" s="348">
        <v>2018</v>
      </c>
      <c r="H25" s="348">
        <v>2019</v>
      </c>
    </row>
    <row r="26" spans="1:8" x14ac:dyDescent="0.25">
      <c r="A26" s="350"/>
      <c r="B26" s="348" t="s">
        <v>369</v>
      </c>
      <c r="C26" s="161" t="s">
        <v>370</v>
      </c>
      <c r="D26" s="349" t="s">
        <v>371</v>
      </c>
      <c r="E26" s="348" t="s">
        <v>372</v>
      </c>
      <c r="F26" s="348" t="s">
        <v>372</v>
      </c>
      <c r="G26" s="348" t="s">
        <v>372</v>
      </c>
      <c r="H26" s="348" t="s">
        <v>372</v>
      </c>
    </row>
    <row r="27" spans="1:8" x14ac:dyDescent="0.25">
      <c r="A27" s="351" t="s">
        <v>373</v>
      </c>
      <c r="B27" s="367">
        <f>SUM(B28:B33)-B31-B33</f>
        <v>33295.574148309992</v>
      </c>
      <c r="C27" s="367">
        <f t="shared" ref="C27:H27" si="4">SUM(C28:C33)-C31-C33</f>
        <v>-2.844552570088581</v>
      </c>
      <c r="D27" s="368">
        <f t="shared" si="4"/>
        <v>33292.729595739904</v>
      </c>
      <c r="E27" s="369">
        <f t="shared" si="4"/>
        <v>34395.382663300741</v>
      </c>
      <c r="F27" s="369">
        <f t="shared" si="4"/>
        <v>34169.405526824426</v>
      </c>
      <c r="G27" s="369">
        <f t="shared" si="4"/>
        <v>35719.492590918038</v>
      </c>
      <c r="H27" s="369">
        <f t="shared" si="4"/>
        <v>37449.800181221173</v>
      </c>
    </row>
    <row r="28" spans="1:8" x14ac:dyDescent="0.25">
      <c r="A28" s="355" t="s">
        <v>374</v>
      </c>
      <c r="B28" s="370">
        <f t="shared" ref="B28:B33" si="5">B5*$D$48/100</f>
        <v>14145.083532299997</v>
      </c>
      <c r="C28" s="371">
        <f t="shared" ref="C28:C33" si="6">D28-B28</f>
        <v>21.11337738990369</v>
      </c>
      <c r="D28" s="372">
        <f t="shared" ref="D28:D33" si="7">D5*$D$48/100</f>
        <v>14166.196909689901</v>
      </c>
      <c r="E28" s="371">
        <f t="shared" ref="E28:H33" si="8">D5*E$48/100</f>
        <v>14635.380442185211</v>
      </c>
      <c r="F28" s="371">
        <f t="shared" si="8"/>
        <v>15202.374292700624</v>
      </c>
      <c r="G28" s="371">
        <f t="shared" si="8"/>
        <v>15821.803668260722</v>
      </c>
      <c r="H28" s="371">
        <f t="shared" si="8"/>
        <v>16663.848657273687</v>
      </c>
    </row>
    <row r="29" spans="1:8" x14ac:dyDescent="0.25">
      <c r="A29" s="355" t="s">
        <v>375</v>
      </c>
      <c r="B29" s="370">
        <f t="shared" si="5"/>
        <v>10954.22255282</v>
      </c>
      <c r="C29" s="371">
        <f t="shared" si="6"/>
        <v>0</v>
      </c>
      <c r="D29" s="372">
        <f t="shared" si="7"/>
        <v>10954.22255282</v>
      </c>
      <c r="E29" s="371">
        <f t="shared" si="8"/>
        <v>11317.025700752833</v>
      </c>
      <c r="F29" s="371">
        <f t="shared" si="8"/>
        <v>11890.919266340916</v>
      </c>
      <c r="G29" s="371">
        <f t="shared" si="8"/>
        <v>12484.892327872873</v>
      </c>
      <c r="H29" s="371">
        <f t="shared" si="8"/>
        <v>13217.203876045034</v>
      </c>
    </row>
    <row r="30" spans="1:8" x14ac:dyDescent="0.25">
      <c r="A30" s="355" t="s">
        <v>376</v>
      </c>
      <c r="B30" s="370">
        <f t="shared" si="5"/>
        <v>3988.0019732099991</v>
      </c>
      <c r="C30" s="371">
        <f t="shared" si="6"/>
        <v>-23.957930000000033</v>
      </c>
      <c r="D30" s="372">
        <f t="shared" si="7"/>
        <v>3964.044043209999</v>
      </c>
      <c r="E30" s="371">
        <f t="shared" si="8"/>
        <v>4095.3329275179735</v>
      </c>
      <c r="F30" s="371">
        <f t="shared" si="8"/>
        <v>4215.2573467898046</v>
      </c>
      <c r="G30" s="371">
        <f t="shared" si="8"/>
        <v>4341.3504680666756</v>
      </c>
      <c r="H30" s="371">
        <f t="shared" si="8"/>
        <v>4486.2751983953258</v>
      </c>
    </row>
    <row r="31" spans="1:8" x14ac:dyDescent="0.25">
      <c r="A31" s="359" t="s">
        <v>377</v>
      </c>
      <c r="B31" s="370">
        <f t="shared" si="5"/>
        <v>730.73013597000011</v>
      </c>
      <c r="C31" s="371">
        <f t="shared" si="6"/>
        <v>-23.957929999999919</v>
      </c>
      <c r="D31" s="372">
        <f t="shared" si="7"/>
        <v>706.77220597000019</v>
      </c>
      <c r="E31" s="371">
        <f t="shared" si="8"/>
        <v>730.18045607272779</v>
      </c>
      <c r="F31" s="371">
        <f t="shared" si="8"/>
        <v>728.2396452042276</v>
      </c>
      <c r="G31" s="371">
        <f t="shared" si="8"/>
        <v>726.568253794067</v>
      </c>
      <c r="H31" s="371">
        <f t="shared" si="8"/>
        <v>715.30042556841067</v>
      </c>
    </row>
    <row r="32" spans="1:8" x14ac:dyDescent="0.25">
      <c r="A32" s="355" t="s">
        <v>378</v>
      </c>
      <c r="B32" s="370">
        <f t="shared" si="5"/>
        <v>4208.2660899799948</v>
      </c>
      <c r="C32" s="371">
        <f t="shared" si="6"/>
        <v>4.000776243628934E-8</v>
      </c>
      <c r="D32" s="372">
        <f t="shared" si="7"/>
        <v>4208.2660900200026</v>
      </c>
      <c r="E32" s="371">
        <f t="shared" si="8"/>
        <v>4347.6435928447199</v>
      </c>
      <c r="F32" s="371">
        <f t="shared" si="8"/>
        <v>2860.8546209930851</v>
      </c>
      <c r="G32" s="371">
        <f t="shared" si="8"/>
        <v>3071.4461267177667</v>
      </c>
      <c r="H32" s="371">
        <f t="shared" si="8"/>
        <v>3082.4724495071291</v>
      </c>
    </row>
    <row r="33" spans="1:8" x14ac:dyDescent="0.25">
      <c r="A33" s="359" t="s">
        <v>379</v>
      </c>
      <c r="B33" s="370">
        <f t="shared" si="5"/>
        <v>2798.0708901300004</v>
      </c>
      <c r="C33" s="371">
        <f t="shared" si="6"/>
        <v>0</v>
      </c>
      <c r="D33" s="372">
        <f t="shared" si="7"/>
        <v>2798.0708901300004</v>
      </c>
      <c r="E33" s="371">
        <f t="shared" si="8"/>
        <v>2890.7428184374144</v>
      </c>
      <c r="F33" s="371">
        <f t="shared" si="8"/>
        <v>1427.5959761984968</v>
      </c>
      <c r="G33" s="371">
        <f t="shared" si="8"/>
        <v>1639.9724295866772</v>
      </c>
      <c r="H33" s="371">
        <f t="shared" si="8"/>
        <v>1683.3857502661026</v>
      </c>
    </row>
    <row r="34" spans="1:8" x14ac:dyDescent="0.25">
      <c r="A34" s="351" t="s">
        <v>380</v>
      </c>
      <c r="B34" s="367">
        <f>SUM(B35:B42)</f>
        <v>35613.81636081999</v>
      </c>
      <c r="C34" s="369">
        <f t="shared" ref="C34:H34" si="9">SUM(C35:C42)</f>
        <v>-192.57868038999823</v>
      </c>
      <c r="D34" s="368">
        <f t="shared" si="9"/>
        <v>35421.237680429993</v>
      </c>
      <c r="E34" s="369">
        <f t="shared" si="9"/>
        <v>36594.386799153057</v>
      </c>
      <c r="F34" s="369">
        <f t="shared" si="9"/>
        <v>36123.853790896137</v>
      </c>
      <c r="G34" s="369">
        <f t="shared" si="9"/>
        <v>37658.429432985271</v>
      </c>
      <c r="H34" s="369">
        <f t="shared" si="9"/>
        <v>39394.996300626968</v>
      </c>
    </row>
    <row r="35" spans="1:8" x14ac:dyDescent="0.25">
      <c r="A35" s="355" t="s">
        <v>381</v>
      </c>
      <c r="B35" s="370">
        <f t="shared" ref="B35:B42" si="10">B12*$D$48/100</f>
        <v>7025.0777773799937</v>
      </c>
      <c r="C35" s="371">
        <f t="shared" ref="C35:C44" si="11">D35-B35</f>
        <v>0</v>
      </c>
      <c r="D35" s="372">
        <f t="shared" ref="D35:D42" si="12">D12*$D$48/100</f>
        <v>7025.0777773799937</v>
      </c>
      <c r="E35" s="371">
        <f t="shared" ref="E35:H42" si="13">D12*E$48/100</f>
        <v>7257.7479025136408</v>
      </c>
      <c r="F35" s="371">
        <f t="shared" si="13"/>
        <v>7510.2717724275881</v>
      </c>
      <c r="G35" s="371">
        <f t="shared" si="13"/>
        <v>7921.2537100862</v>
      </c>
      <c r="H35" s="371">
        <f t="shared" si="13"/>
        <v>8337.155638856786</v>
      </c>
    </row>
    <row r="36" spans="1:8" x14ac:dyDescent="0.25">
      <c r="A36" s="355" t="s">
        <v>382</v>
      </c>
      <c r="B36" s="370">
        <f t="shared" si="10"/>
        <v>4571.9479667699989</v>
      </c>
      <c r="C36" s="371">
        <f t="shared" si="11"/>
        <v>-5.7879999999986467</v>
      </c>
      <c r="D36" s="372">
        <f t="shared" si="12"/>
        <v>4566.1599667700002</v>
      </c>
      <c r="E36" s="371">
        <f t="shared" si="13"/>
        <v>4717.3908918238794</v>
      </c>
      <c r="F36" s="371">
        <f t="shared" si="13"/>
        <v>4685.9151471974365</v>
      </c>
      <c r="G36" s="371">
        <f t="shared" si="13"/>
        <v>4838.0886044616018</v>
      </c>
      <c r="H36" s="371">
        <f t="shared" si="13"/>
        <v>4980.8497512871363</v>
      </c>
    </row>
    <row r="37" spans="1:8" x14ac:dyDescent="0.25">
      <c r="A37" s="355" t="s">
        <v>383</v>
      </c>
      <c r="B37" s="370">
        <f t="shared" si="10"/>
        <v>463.73582338999978</v>
      </c>
      <c r="C37" s="371">
        <f t="shared" si="11"/>
        <v>0</v>
      </c>
      <c r="D37" s="372">
        <f t="shared" si="12"/>
        <v>463.73582339000001</v>
      </c>
      <c r="E37" s="371">
        <f t="shared" si="13"/>
        <v>479.09472409918851</v>
      </c>
      <c r="F37" s="371">
        <f t="shared" si="13"/>
        <v>478.90283287531923</v>
      </c>
      <c r="G37" s="371">
        <f t="shared" si="13"/>
        <v>502.87823030834278</v>
      </c>
      <c r="H37" s="371">
        <f t="shared" si="13"/>
        <v>527.74782562897246</v>
      </c>
    </row>
    <row r="38" spans="1:8" x14ac:dyDescent="0.25">
      <c r="A38" s="355" t="s">
        <v>384</v>
      </c>
      <c r="B38" s="370">
        <f t="shared" si="10"/>
        <v>10802.652309020001</v>
      </c>
      <c r="C38" s="371">
        <f t="shared" si="11"/>
        <v>0</v>
      </c>
      <c r="D38" s="372">
        <f t="shared" si="12"/>
        <v>10802.652309020001</v>
      </c>
      <c r="E38" s="371">
        <f t="shared" si="13"/>
        <v>11160.435460205605</v>
      </c>
      <c r="F38" s="371">
        <f t="shared" si="13"/>
        <v>11564.11038981936</v>
      </c>
      <c r="G38" s="371">
        <f t="shared" si="13"/>
        <v>11960.89059070769</v>
      </c>
      <c r="H38" s="371">
        <f t="shared" si="13"/>
        <v>12566.166895643692</v>
      </c>
    </row>
    <row r="39" spans="1:8" x14ac:dyDescent="0.25">
      <c r="A39" s="355" t="s">
        <v>385</v>
      </c>
      <c r="B39" s="370">
        <f t="shared" si="10"/>
        <v>3992.8638109900003</v>
      </c>
      <c r="C39" s="371">
        <f t="shared" si="11"/>
        <v>0</v>
      </c>
      <c r="D39" s="372">
        <f t="shared" si="12"/>
        <v>3992.8638109900003</v>
      </c>
      <c r="E39" s="371">
        <f t="shared" si="13"/>
        <v>4125.1072041572625</v>
      </c>
      <c r="F39" s="371">
        <f t="shared" si="13"/>
        <v>4413.4325010107032</v>
      </c>
      <c r="G39" s="371">
        <f t="shared" si="13"/>
        <v>4637.14042152814</v>
      </c>
      <c r="H39" s="371">
        <f t="shared" si="13"/>
        <v>4938.7330015994057</v>
      </c>
    </row>
    <row r="40" spans="1:8" x14ac:dyDescent="0.25">
      <c r="A40" s="355" t="s">
        <v>386</v>
      </c>
      <c r="B40" s="370">
        <f t="shared" si="10"/>
        <v>1392.9826131900002</v>
      </c>
      <c r="C40" s="371">
        <f t="shared" si="11"/>
        <v>0</v>
      </c>
      <c r="D40" s="372">
        <f t="shared" si="12"/>
        <v>1392.9826131900002</v>
      </c>
      <c r="E40" s="371">
        <f t="shared" si="13"/>
        <v>1439.1181079404639</v>
      </c>
      <c r="F40" s="371">
        <f t="shared" si="13"/>
        <v>1362.908873876675</v>
      </c>
      <c r="G40" s="371">
        <f t="shared" si="13"/>
        <v>1307.8267214551911</v>
      </c>
      <c r="H40" s="371">
        <f t="shared" si="13"/>
        <v>1294.7486109407801</v>
      </c>
    </row>
    <row r="41" spans="1:8" x14ac:dyDescent="0.25">
      <c r="A41" s="355" t="s">
        <v>343</v>
      </c>
      <c r="B41" s="370">
        <f t="shared" si="10"/>
        <v>4831.3100480599996</v>
      </c>
      <c r="C41" s="371">
        <f t="shared" si="11"/>
        <v>-3.073899997616536E-4</v>
      </c>
      <c r="D41" s="372">
        <f t="shared" si="12"/>
        <v>4831.3097406699999</v>
      </c>
      <c r="E41" s="371">
        <f t="shared" si="13"/>
        <v>4991.3224092187502</v>
      </c>
      <c r="F41" s="371">
        <f t="shared" si="13"/>
        <v>3750.9665630372979</v>
      </c>
      <c r="G41" s="371">
        <f t="shared" si="13"/>
        <v>4066.1977678694252</v>
      </c>
      <c r="H41" s="371">
        <f t="shared" si="13"/>
        <v>4225.7594523427097</v>
      </c>
    </row>
    <row r="42" spans="1:8" x14ac:dyDescent="0.25">
      <c r="A42" s="355" t="s">
        <v>387</v>
      </c>
      <c r="B42" s="370">
        <f t="shared" si="10"/>
        <v>2533.2460120200003</v>
      </c>
      <c r="C42" s="371">
        <f t="shared" si="11"/>
        <v>-186.79037299999982</v>
      </c>
      <c r="D42" s="372">
        <f t="shared" si="12"/>
        <v>2346.4556390200005</v>
      </c>
      <c r="E42" s="371">
        <f t="shared" si="13"/>
        <v>2424.1700991942694</v>
      </c>
      <c r="F42" s="371">
        <f t="shared" si="13"/>
        <v>2357.3457106517617</v>
      </c>
      <c r="G42" s="371">
        <f t="shared" si="13"/>
        <v>2424.1533865686797</v>
      </c>
      <c r="H42" s="371">
        <f t="shared" si="13"/>
        <v>2523.8351243274919</v>
      </c>
    </row>
    <row r="43" spans="1:8" x14ac:dyDescent="0.25">
      <c r="A43" s="361" t="s">
        <v>388</v>
      </c>
      <c r="B43" s="373">
        <f>B27-B34</f>
        <v>-2318.2422125099984</v>
      </c>
      <c r="C43" s="374">
        <f>D43-B43</f>
        <v>189.73412781990919</v>
      </c>
      <c r="D43" s="375">
        <f>D27-D34</f>
        <v>-2128.5080846900892</v>
      </c>
      <c r="E43" s="374">
        <f>E27-E34</f>
        <v>-2199.0041358523158</v>
      </c>
      <c r="F43" s="374">
        <f>F27-F34</f>
        <v>-1954.4482640717106</v>
      </c>
      <c r="G43" s="374">
        <f>G27-G34</f>
        <v>-1938.9368420672326</v>
      </c>
      <c r="H43" s="374">
        <f>H27-H34</f>
        <v>-1945.1961194057949</v>
      </c>
    </row>
    <row r="44" spans="1:8" x14ac:dyDescent="0.25">
      <c r="A44" s="361" t="s">
        <v>389</v>
      </c>
      <c r="B44" s="373">
        <v>2533.2460120200003</v>
      </c>
      <c r="C44" s="373">
        <f t="shared" si="11"/>
        <v>-186.79037299999982</v>
      </c>
      <c r="D44" s="375">
        <v>2346.4556390200005</v>
      </c>
      <c r="E44" s="373">
        <v>2424.1700991942694</v>
      </c>
      <c r="F44" s="373">
        <v>2357.3457106517617</v>
      </c>
      <c r="G44" s="373">
        <v>2424.1533865686797</v>
      </c>
      <c r="H44" s="373">
        <v>2523.8351243274919</v>
      </c>
    </row>
    <row r="45" spans="1:8" x14ac:dyDescent="0.25">
      <c r="A45" s="365"/>
      <c r="B45" s="366"/>
      <c r="C45" s="366"/>
      <c r="D45" s="366"/>
      <c r="E45" s="366"/>
      <c r="F45" s="366"/>
      <c r="G45" s="366"/>
      <c r="H45" s="162" t="s">
        <v>390</v>
      </c>
    </row>
    <row r="47" spans="1:8" x14ac:dyDescent="0.25">
      <c r="A47" s="348"/>
      <c r="B47" s="348"/>
      <c r="C47" s="348">
        <v>2014</v>
      </c>
      <c r="D47" s="348">
        <v>2015</v>
      </c>
      <c r="E47" s="348">
        <v>2016</v>
      </c>
      <c r="F47" s="348">
        <v>2017</v>
      </c>
      <c r="G47" s="348">
        <v>2018</v>
      </c>
      <c r="H47" s="348">
        <v>2019</v>
      </c>
    </row>
    <row r="48" spans="1:8" s="73" customFormat="1" ht="12.75" x14ac:dyDescent="0.2">
      <c r="A48" s="376" t="s">
        <v>392</v>
      </c>
      <c r="B48" s="377"/>
      <c r="C48" s="378">
        <v>75560.457000000009</v>
      </c>
      <c r="D48" s="378">
        <v>78070.812999999995</v>
      </c>
      <c r="E48" s="378">
        <v>80656.513316156517</v>
      </c>
      <c r="F48" s="378">
        <v>84928.327243760315</v>
      </c>
      <c r="G48" s="378">
        <v>90283.066842056491</v>
      </c>
      <c r="H48" s="378">
        <v>96488.196759642888</v>
      </c>
    </row>
  </sheetData>
  <mergeCells count="2">
    <mergeCell ref="A1:F1"/>
    <mergeCell ref="A24:F24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>
      <selection sqref="A1:B1"/>
    </sheetView>
  </sheetViews>
  <sheetFormatPr defaultRowHeight="15" x14ac:dyDescent="0.25"/>
  <cols>
    <col min="1" max="1" width="69.28515625" style="39" customWidth="1"/>
    <col min="2" max="16384" width="9.140625" style="39"/>
  </cols>
  <sheetData>
    <row r="1" spans="1:3" x14ac:dyDescent="0.25">
      <c r="A1" s="701" t="s">
        <v>611</v>
      </c>
      <c r="B1" s="701"/>
      <c r="C1" s="491"/>
    </row>
    <row r="2" spans="1:3" x14ac:dyDescent="0.25">
      <c r="A2" s="492"/>
      <c r="B2" s="492" t="s">
        <v>0</v>
      </c>
      <c r="C2" s="491"/>
    </row>
    <row r="3" spans="1:3" x14ac:dyDescent="0.25">
      <c r="A3" s="594" t="s">
        <v>612</v>
      </c>
      <c r="B3" s="595">
        <v>2.41531949157197</v>
      </c>
      <c r="C3" s="491"/>
    </row>
    <row r="4" spans="1:3" x14ac:dyDescent="0.25">
      <c r="A4" s="491" t="s">
        <v>613</v>
      </c>
      <c r="B4" s="596">
        <v>-0.70030144563390007</v>
      </c>
      <c r="C4" s="491"/>
    </row>
    <row r="5" spans="1:3" x14ac:dyDescent="0.25">
      <c r="A5" s="491" t="s">
        <v>614</v>
      </c>
      <c r="B5" s="596">
        <v>0.14515230377107002</v>
      </c>
      <c r="C5" s="491"/>
    </row>
    <row r="6" spans="1:3" x14ac:dyDescent="0.25">
      <c r="A6" s="491" t="s">
        <v>615</v>
      </c>
      <c r="B6" s="596">
        <v>-5.9790931959359916E-2</v>
      </c>
      <c r="C6" s="491"/>
    </row>
    <row r="7" spans="1:3" x14ac:dyDescent="0.25">
      <c r="A7" s="491" t="s">
        <v>616</v>
      </c>
      <c r="B7" s="596">
        <v>-5.0800696437129922E-2</v>
      </c>
      <c r="C7" s="491"/>
    </row>
    <row r="8" spans="1:3" x14ac:dyDescent="0.25">
      <c r="A8" s="491" t="s">
        <v>617</v>
      </c>
      <c r="B8" s="596">
        <v>-3.1981057752469955E-2</v>
      </c>
      <c r="C8" s="491"/>
    </row>
    <row r="9" spans="1:3" x14ac:dyDescent="0.25">
      <c r="A9" s="491" t="s">
        <v>618</v>
      </c>
      <c r="B9" s="596">
        <v>1.0343782348940067E-2</v>
      </c>
      <c r="C9" s="491"/>
    </row>
    <row r="10" spans="1:3" x14ac:dyDescent="0.25">
      <c r="A10" s="491" t="s">
        <v>417</v>
      </c>
      <c r="B10" s="596">
        <v>3.0853535808169852E-2</v>
      </c>
      <c r="C10" s="491"/>
    </row>
    <row r="11" spans="1:3" x14ac:dyDescent="0.25">
      <c r="A11" s="491" t="s">
        <v>619</v>
      </c>
      <c r="B11" s="596">
        <v>9.2527318606800968E-3</v>
      </c>
      <c r="C11" s="491"/>
    </row>
    <row r="12" spans="1:3" x14ac:dyDescent="0.25">
      <c r="A12" s="491" t="s">
        <v>620</v>
      </c>
      <c r="B12" s="596">
        <v>-0.154260273918535</v>
      </c>
      <c r="C12" s="491"/>
    </row>
    <row r="13" spans="1:3" x14ac:dyDescent="0.25">
      <c r="A13" s="491" t="s">
        <v>621</v>
      </c>
      <c r="B13" s="596">
        <v>-0.18227544090674996</v>
      </c>
      <c r="C13" s="491"/>
    </row>
    <row r="14" spans="1:3" x14ac:dyDescent="0.25">
      <c r="A14" s="597" t="s">
        <v>622</v>
      </c>
      <c r="B14" s="598">
        <v>1.4315119987527101</v>
      </c>
      <c r="C14" s="491"/>
    </row>
    <row r="15" spans="1:3" x14ac:dyDescent="0.25">
      <c r="A15" s="722" t="s">
        <v>623</v>
      </c>
      <c r="B15" s="722"/>
      <c r="C15" s="491"/>
    </row>
    <row r="16" spans="1:3" x14ac:dyDescent="0.25">
      <c r="A16" s="491"/>
      <c r="B16" s="599"/>
      <c r="C16" s="491"/>
    </row>
    <row r="17" spans="1:3" x14ac:dyDescent="0.25">
      <c r="A17" s="491"/>
      <c r="B17" s="491"/>
      <c r="C17" s="491"/>
    </row>
    <row r="18" spans="1:3" x14ac:dyDescent="0.25">
      <c r="A18" s="491"/>
      <c r="B18" s="491"/>
      <c r="C18" s="491"/>
    </row>
    <row r="19" spans="1:3" x14ac:dyDescent="0.25">
      <c r="A19" s="491"/>
      <c r="B19" s="491"/>
      <c r="C19" s="491"/>
    </row>
    <row r="20" spans="1:3" x14ac:dyDescent="0.25">
      <c r="A20" s="491"/>
      <c r="B20" s="491"/>
      <c r="C20" s="491"/>
    </row>
    <row r="21" spans="1:3" x14ac:dyDescent="0.25">
      <c r="A21" s="491"/>
      <c r="B21" s="491"/>
      <c r="C21" s="491"/>
    </row>
    <row r="22" spans="1:3" x14ac:dyDescent="0.25">
      <c r="A22" s="491"/>
      <c r="B22" s="491"/>
      <c r="C22" s="491"/>
    </row>
    <row r="23" spans="1:3" x14ac:dyDescent="0.25">
      <c r="A23" s="491"/>
      <c r="B23" s="491"/>
      <c r="C23" s="491"/>
    </row>
    <row r="24" spans="1:3" x14ac:dyDescent="0.25">
      <c r="A24" s="491"/>
      <c r="B24" s="491"/>
      <c r="C24" s="491"/>
    </row>
    <row r="25" spans="1:3" x14ac:dyDescent="0.25">
      <c r="A25" s="491"/>
      <c r="B25" s="491"/>
      <c r="C25" s="491"/>
    </row>
    <row r="26" spans="1:3" x14ac:dyDescent="0.25">
      <c r="A26" s="491"/>
      <c r="B26" s="491"/>
      <c r="C26" s="491"/>
    </row>
    <row r="27" spans="1:3" x14ac:dyDescent="0.25">
      <c r="A27" s="491"/>
      <c r="B27" s="491"/>
      <c r="C27" s="491"/>
    </row>
    <row r="28" spans="1:3" x14ac:dyDescent="0.25">
      <c r="A28" s="491"/>
      <c r="B28" s="491"/>
      <c r="C28" s="491"/>
    </row>
    <row r="29" spans="1:3" x14ac:dyDescent="0.25">
      <c r="A29" s="491"/>
      <c r="B29" s="491"/>
      <c r="C29" s="491"/>
    </row>
    <row r="30" spans="1:3" x14ac:dyDescent="0.25">
      <c r="A30" s="491"/>
      <c r="B30" s="491"/>
      <c r="C30" s="491"/>
    </row>
  </sheetData>
  <mergeCells count="2">
    <mergeCell ref="A1:B1"/>
    <mergeCell ref="A15:B1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workbookViewId="0">
      <selection activeCell="J1" sqref="J1"/>
    </sheetView>
  </sheetViews>
  <sheetFormatPr defaultRowHeight="15" x14ac:dyDescent="0.25"/>
  <cols>
    <col min="1" max="1" width="36.7109375" bestFit="1" customWidth="1"/>
  </cols>
  <sheetData>
    <row r="1" spans="1:24" s="39" customFormat="1" x14ac:dyDescent="0.25">
      <c r="B1" s="48"/>
      <c r="C1" s="48"/>
      <c r="D1" s="48"/>
      <c r="E1" s="48"/>
      <c r="F1" s="9"/>
      <c r="G1" s="9"/>
      <c r="H1" s="9"/>
      <c r="I1" s="9"/>
      <c r="J1" s="154" t="s">
        <v>202</v>
      </c>
      <c r="K1" s="9"/>
      <c r="L1" s="9"/>
      <c r="M1" s="9"/>
      <c r="N1" s="9"/>
      <c r="O1" s="9"/>
      <c r="P1" s="9"/>
      <c r="Q1" s="9"/>
    </row>
    <row r="2" spans="1:24" s="39" customFormat="1" x14ac:dyDescent="0.25">
      <c r="A2" s="169"/>
      <c r="B2" s="170"/>
      <c r="C2" s="170"/>
      <c r="D2" s="170"/>
      <c r="E2" s="170"/>
      <c r="F2" s="170"/>
      <c r="G2" s="17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54"/>
      <c r="V2" s="54"/>
      <c r="W2" s="54"/>
      <c r="X2" s="54"/>
    </row>
    <row r="3" spans="1:24" s="39" customFormat="1" x14ac:dyDescent="0.25">
      <c r="A3" s="9"/>
      <c r="B3" s="54">
        <v>2011</v>
      </c>
      <c r="C3" s="54">
        <v>2012</v>
      </c>
      <c r="D3" s="54">
        <v>2013</v>
      </c>
      <c r="E3" s="54">
        <v>2014</v>
      </c>
      <c r="F3" s="54">
        <v>2015</v>
      </c>
      <c r="G3" s="5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4" s="39" customFormat="1" x14ac:dyDescent="0.25">
      <c r="A4" s="169" t="s">
        <v>121</v>
      </c>
      <c r="B4" s="105">
        <v>-3.185361835144418</v>
      </c>
      <c r="C4" s="105">
        <v>-2.7401246238677404</v>
      </c>
      <c r="D4" s="105">
        <v>-0.50401620787906376</v>
      </c>
      <c r="E4" s="105">
        <v>-0.63588282999574219</v>
      </c>
      <c r="F4" s="105">
        <v>-0.83717532976812281</v>
      </c>
      <c r="G4" s="4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4" s="39" customFormat="1" x14ac:dyDescent="0.25">
      <c r="A5" s="111" t="s">
        <v>122</v>
      </c>
      <c r="B5" s="48">
        <v>1.1871701654693445</v>
      </c>
      <c r="C5" s="48">
        <v>0.71326809772999733</v>
      </c>
      <c r="D5" s="48">
        <v>0.67778664160723923</v>
      </c>
      <c r="E5" s="48">
        <v>0.78558900700799117</v>
      </c>
      <c r="F5" s="48">
        <v>0.78692369149456387</v>
      </c>
      <c r="G5" s="4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4" s="39" customFormat="1" x14ac:dyDescent="0.25">
      <c r="A6" s="111" t="s">
        <v>123</v>
      </c>
      <c r="B6" s="48">
        <v>-0.11</v>
      </c>
      <c r="C6" s="48">
        <v>0.28052063732346633</v>
      </c>
      <c r="D6" s="48">
        <v>0.66561352525770201</v>
      </c>
      <c r="E6" s="48">
        <v>0.1352466674467043</v>
      </c>
      <c r="F6" s="48">
        <v>5.8972102672992539E-3</v>
      </c>
      <c r="G6" s="4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4" s="39" customFormat="1" x14ac:dyDescent="0.25">
      <c r="A7" s="111" t="s">
        <v>11</v>
      </c>
      <c r="B7" s="48">
        <v>-0.68</v>
      </c>
      <c r="C7" s="48">
        <v>-0.84420551998011362</v>
      </c>
      <c r="D7" s="48">
        <v>-0.59271286041870508</v>
      </c>
      <c r="E7" s="48">
        <v>-0.37455983293496226</v>
      </c>
      <c r="F7" s="48">
        <v>-0.41613228701742871</v>
      </c>
      <c r="G7" s="4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4" s="39" customFormat="1" x14ac:dyDescent="0.25">
      <c r="A8" s="153" t="s">
        <v>124</v>
      </c>
      <c r="B8" s="105">
        <v>-2.7881916696750735</v>
      </c>
      <c r="C8" s="105">
        <v>-2.5905414087943903</v>
      </c>
      <c r="D8" s="105">
        <v>0.2466710985671724</v>
      </c>
      <c r="E8" s="105">
        <v>-8.9606988476008953E-2</v>
      </c>
      <c r="F8" s="105">
        <v>-0.46048671502368843</v>
      </c>
      <c r="G8" s="10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4" s="39" customFormat="1" x14ac:dyDescent="0.25">
      <c r="A9" s="9"/>
      <c r="B9" s="9"/>
      <c r="C9" s="9"/>
      <c r="D9" s="9"/>
      <c r="E9" s="17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4" s="39" customFormat="1" x14ac:dyDescent="0.25">
      <c r="A10" s="111"/>
      <c r="B10" s="172"/>
      <c r="C10" s="172"/>
      <c r="D10" s="172"/>
      <c r="E10" s="172"/>
      <c r="F10" s="17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4" s="39" customFormat="1" x14ac:dyDescent="0.25">
      <c r="A11" s="9"/>
      <c r="B11" s="172"/>
      <c r="C11" s="172"/>
      <c r="D11" s="172"/>
      <c r="E11" s="172"/>
      <c r="F11" s="17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4" s="39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4" s="39" customFormat="1" x14ac:dyDescent="0.25">
      <c r="A13" s="169"/>
      <c r="B13" s="170"/>
      <c r="C13" s="170"/>
      <c r="D13" s="170"/>
      <c r="E13" s="170"/>
      <c r="F13" s="170"/>
      <c r="G13" s="17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4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4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showGridLines="0" workbookViewId="0">
      <selection activeCell="J1" sqref="J1"/>
    </sheetView>
  </sheetViews>
  <sheetFormatPr defaultRowHeight="15" x14ac:dyDescent="0.25"/>
  <sheetData>
    <row r="1" spans="1:10" x14ac:dyDescent="0.25">
      <c r="A1" s="73"/>
      <c r="B1" s="103">
        <v>2011</v>
      </c>
      <c r="C1" s="103">
        <v>2012</v>
      </c>
      <c r="D1" s="103">
        <v>2013</v>
      </c>
      <c r="E1" s="103">
        <v>2014</v>
      </c>
      <c r="F1" s="103">
        <v>2015</v>
      </c>
      <c r="G1" s="90"/>
      <c r="J1" s="93" t="s">
        <v>110</v>
      </c>
    </row>
    <row r="2" spans="1:10" x14ac:dyDescent="0.25">
      <c r="A2" s="73" t="s">
        <v>104</v>
      </c>
      <c r="B2" s="152">
        <v>43.3</v>
      </c>
      <c r="C2" s="92">
        <v>52.369105811829364</v>
      </c>
      <c r="D2" s="92">
        <v>54.98741871886169</v>
      </c>
      <c r="E2" s="92">
        <v>53.897262691251314</v>
      </c>
      <c r="F2" s="92">
        <v>52.908033633516801</v>
      </c>
      <c r="G2" s="90"/>
    </row>
    <row r="3" spans="1:10" x14ac:dyDescent="0.25">
      <c r="A3" s="90"/>
      <c r="B3" s="90"/>
      <c r="C3" s="90"/>
      <c r="D3" s="90"/>
      <c r="E3" s="90"/>
      <c r="F3" s="90"/>
      <c r="G3" s="90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"/>
  <sheetViews>
    <sheetView showGridLines="0" zoomScaleNormal="100" workbookViewId="0">
      <pane xSplit="1" ySplit="3" topLeftCell="B4" activePane="bottomRight" state="frozen"/>
      <selection activeCell="N26" sqref="N26"/>
      <selection pane="topRight" activeCell="N26" sqref="N26"/>
      <selection pane="bottomLeft" activeCell="N26" sqref="N26"/>
      <selection pane="bottomRight" activeCell="F10" sqref="F10"/>
    </sheetView>
  </sheetViews>
  <sheetFormatPr defaultRowHeight="12.75" x14ac:dyDescent="0.2"/>
  <cols>
    <col min="1" max="1" width="14.42578125" style="187" bestFit="1" customWidth="1"/>
    <col min="2" max="36" width="9.140625" style="187"/>
    <col min="37" max="37" width="9.140625" style="181"/>
    <col min="38" max="16384" width="9.140625" style="187"/>
  </cols>
  <sheetData>
    <row r="1" spans="1:87" x14ac:dyDescent="0.2">
      <c r="A1" s="274"/>
    </row>
    <row r="2" spans="1:87" x14ac:dyDescent="0.2">
      <c r="A2" s="274"/>
    </row>
    <row r="3" spans="1:87" s="190" customFormat="1" x14ac:dyDescent="0.2">
      <c r="A3" s="197"/>
      <c r="B3" s="275">
        <v>1980</v>
      </c>
      <c r="C3" s="275">
        <v>1981</v>
      </c>
      <c r="D3" s="275">
        <v>1982</v>
      </c>
      <c r="E3" s="275">
        <v>1983</v>
      </c>
      <c r="F3" s="275">
        <v>1984</v>
      </c>
      <c r="G3" s="275">
        <v>1985</v>
      </c>
      <c r="H3" s="275">
        <v>1986</v>
      </c>
      <c r="I3" s="275">
        <v>1987</v>
      </c>
      <c r="J3" s="275">
        <v>1988</v>
      </c>
      <c r="K3" s="275">
        <v>1989</v>
      </c>
      <c r="L3" s="275">
        <v>1990</v>
      </c>
      <c r="M3" s="275">
        <v>1991</v>
      </c>
      <c r="N3" s="275">
        <v>1992</v>
      </c>
      <c r="O3" s="275">
        <v>1993</v>
      </c>
      <c r="P3" s="275">
        <v>1994</v>
      </c>
      <c r="Q3" s="275">
        <v>1995</v>
      </c>
      <c r="R3" s="275">
        <v>1996</v>
      </c>
      <c r="S3" s="275">
        <v>1997</v>
      </c>
      <c r="T3" s="275">
        <v>1998</v>
      </c>
      <c r="U3" s="275">
        <v>1999</v>
      </c>
      <c r="V3" s="275">
        <v>2000</v>
      </c>
      <c r="W3" s="275">
        <v>2001</v>
      </c>
      <c r="X3" s="275">
        <v>2002</v>
      </c>
      <c r="Y3" s="275">
        <v>2003</v>
      </c>
      <c r="Z3" s="275">
        <v>2004</v>
      </c>
      <c r="AA3" s="275">
        <v>2005</v>
      </c>
      <c r="AB3" s="275">
        <v>2006</v>
      </c>
      <c r="AC3" s="275">
        <v>2007</v>
      </c>
      <c r="AD3" s="275">
        <v>2008</v>
      </c>
      <c r="AE3" s="275">
        <v>2009</v>
      </c>
      <c r="AF3" s="275">
        <v>2010</v>
      </c>
      <c r="AG3" s="275">
        <v>2011</v>
      </c>
      <c r="AH3" s="275">
        <v>2012</v>
      </c>
      <c r="AI3" s="275">
        <v>2013</v>
      </c>
      <c r="AJ3" s="275">
        <v>2014</v>
      </c>
      <c r="AK3" s="275">
        <v>2015</v>
      </c>
      <c r="AL3" s="275">
        <v>2016</v>
      </c>
      <c r="AM3" s="275">
        <v>2017</v>
      </c>
      <c r="AN3" s="275">
        <v>2018</v>
      </c>
      <c r="AO3" s="275">
        <v>2019</v>
      </c>
      <c r="AP3" s="275">
        <v>2020</v>
      </c>
      <c r="AQ3" s="275">
        <v>2021</v>
      </c>
      <c r="AR3" s="275">
        <v>2022</v>
      </c>
      <c r="AS3" s="275">
        <v>2023</v>
      </c>
      <c r="AT3" s="275">
        <v>2024</v>
      </c>
      <c r="AU3" s="275">
        <v>2025</v>
      </c>
      <c r="AV3" s="275">
        <v>2026</v>
      </c>
      <c r="AW3" s="275">
        <v>2027</v>
      </c>
      <c r="AX3" s="275">
        <v>2028</v>
      </c>
      <c r="AY3" s="275">
        <v>2029</v>
      </c>
      <c r="AZ3" s="275">
        <v>2030</v>
      </c>
      <c r="BA3" s="190">
        <v>2031</v>
      </c>
      <c r="BB3" s="190">
        <v>2032</v>
      </c>
      <c r="BC3" s="190">
        <v>2033</v>
      </c>
      <c r="BD3" s="190">
        <v>2034</v>
      </c>
      <c r="BE3" s="190">
        <v>2035</v>
      </c>
      <c r="BF3" s="190">
        <v>2036</v>
      </c>
      <c r="BG3" s="190">
        <v>2037</v>
      </c>
      <c r="BH3" s="190">
        <v>2038</v>
      </c>
      <c r="BI3" s="190">
        <v>2039</v>
      </c>
      <c r="BJ3" s="190">
        <v>2040</v>
      </c>
      <c r="BK3" s="190">
        <v>2041</v>
      </c>
      <c r="BL3" s="190">
        <v>2042</v>
      </c>
      <c r="BM3" s="190">
        <v>2043</v>
      </c>
      <c r="BN3" s="190">
        <v>2044</v>
      </c>
      <c r="BO3" s="190">
        <v>2045</v>
      </c>
      <c r="BP3" s="190">
        <v>2046</v>
      </c>
      <c r="BQ3" s="190">
        <v>2047</v>
      </c>
      <c r="BR3" s="190">
        <v>2048</v>
      </c>
      <c r="BS3" s="190">
        <v>2049</v>
      </c>
      <c r="BT3" s="190">
        <v>2050</v>
      </c>
      <c r="BU3" s="190">
        <v>2051</v>
      </c>
      <c r="BV3" s="190">
        <v>2052</v>
      </c>
      <c r="BW3" s="190">
        <v>2053</v>
      </c>
      <c r="BX3" s="190">
        <v>2054</v>
      </c>
      <c r="BY3" s="190">
        <v>2055</v>
      </c>
      <c r="BZ3" s="190">
        <v>2056</v>
      </c>
      <c r="CA3" s="190">
        <v>2057</v>
      </c>
      <c r="CB3" s="190">
        <v>2058</v>
      </c>
      <c r="CC3" s="190">
        <v>2059</v>
      </c>
      <c r="CD3" s="190">
        <v>2060</v>
      </c>
      <c r="CE3" s="190">
        <v>2061</v>
      </c>
      <c r="CF3" s="190">
        <v>2062</v>
      </c>
      <c r="CG3" s="190">
        <v>2063</v>
      </c>
      <c r="CH3" s="190">
        <v>2064</v>
      </c>
      <c r="CI3" s="190">
        <v>2065</v>
      </c>
    </row>
    <row r="4" spans="1:87" x14ac:dyDescent="0.2">
      <c r="A4" s="187" t="s">
        <v>266</v>
      </c>
      <c r="B4" s="185">
        <v>5.9998816529644978</v>
      </c>
      <c r="C4" s="185">
        <v>6.12811682608318</v>
      </c>
      <c r="D4" s="185">
        <v>6.3484872729427799</v>
      </c>
      <c r="E4" s="185">
        <v>6.606669390028026</v>
      </c>
      <c r="F4" s="185">
        <v>6.8925679644235611</v>
      </c>
      <c r="G4" s="185">
        <v>6.8258541929349512</v>
      </c>
      <c r="H4" s="185">
        <v>6.7647926642893532</v>
      </c>
      <c r="I4" s="185">
        <v>6.6072726190948394</v>
      </c>
      <c r="J4" s="185">
        <v>6.4597787629398988</v>
      </c>
      <c r="K4" s="185">
        <v>6.3258497412341548</v>
      </c>
      <c r="L4" s="185">
        <v>6.2602488418997453</v>
      </c>
      <c r="M4" s="185">
        <v>6.2184223650921755</v>
      </c>
      <c r="N4" s="185">
        <v>6.2430998935585711</v>
      </c>
      <c r="O4" s="185">
        <v>6.2070408498599763</v>
      </c>
      <c r="P4" s="185">
        <v>6.1739790886123131</v>
      </c>
      <c r="Q4" s="185">
        <v>6.1398277543061424</v>
      </c>
      <c r="R4" s="185">
        <v>6.1027960064346454</v>
      </c>
      <c r="S4" s="185">
        <v>6.0623996540894209</v>
      </c>
      <c r="T4" s="185">
        <v>6.0273629539567581</v>
      </c>
      <c r="U4" s="185">
        <v>6.0315091835564365</v>
      </c>
      <c r="V4" s="185">
        <v>6.037480391758443</v>
      </c>
      <c r="W4" s="185">
        <v>6.1162038510894572</v>
      </c>
      <c r="X4" s="185">
        <v>6.1357728686029525</v>
      </c>
      <c r="Y4" s="185">
        <v>6.1470161061300663</v>
      </c>
      <c r="Z4" s="185">
        <v>6.1506018755108327</v>
      </c>
      <c r="AA4" s="185">
        <v>6.1346179960348204</v>
      </c>
      <c r="AB4" s="185">
        <v>6.1049668214682011</v>
      </c>
      <c r="AC4" s="185">
        <v>6.0711095338522654</v>
      </c>
      <c r="AD4" s="185">
        <v>6.0347566877247667</v>
      </c>
      <c r="AE4" s="185">
        <v>5.9939630600408069</v>
      </c>
      <c r="AF4" s="185">
        <v>5.9062850493284058</v>
      </c>
      <c r="AG4" s="185">
        <v>5.8450300569029796</v>
      </c>
      <c r="AH4" s="185">
        <v>5.6196179731028968</v>
      </c>
      <c r="AI4" s="185">
        <v>5.4875045531239666</v>
      </c>
      <c r="AJ4" s="185">
        <v>5.3114142290916524</v>
      </c>
      <c r="AK4" s="184">
        <v>5.1217276903764155</v>
      </c>
      <c r="AL4" s="185">
        <v>4.9113249725305952</v>
      </c>
      <c r="AM4" s="185">
        <v>4.700031008506059</v>
      </c>
      <c r="AN4" s="185">
        <v>4.5044899576919111</v>
      </c>
      <c r="AO4" s="185">
        <v>4.3252024785572631</v>
      </c>
      <c r="AP4" s="185">
        <v>4.1543497767661739</v>
      </c>
      <c r="AQ4" s="185">
        <v>3.9914947995565448</v>
      </c>
      <c r="AR4" s="185">
        <v>3.8449841979606503</v>
      </c>
      <c r="AS4" s="185">
        <v>3.7206016644667845</v>
      </c>
      <c r="AT4" s="185">
        <v>3.6189275982872715</v>
      </c>
      <c r="AU4" s="185">
        <v>3.5299100143645745</v>
      </c>
      <c r="AV4" s="185">
        <v>3.4451046096845497</v>
      </c>
      <c r="AW4" s="185">
        <v>3.3696875968290789</v>
      </c>
      <c r="AX4" s="185">
        <v>3.298131173193982</v>
      </c>
      <c r="AY4" s="185">
        <v>3.2250799895049544</v>
      </c>
      <c r="AZ4" s="185">
        <v>3.1583105191932965</v>
      </c>
      <c r="BA4" s="185">
        <v>3.1015299393974525</v>
      </c>
      <c r="BB4" s="185">
        <v>3.0551026526820739</v>
      </c>
      <c r="BC4" s="185">
        <v>3.0161489885725623</v>
      </c>
      <c r="BD4" s="185">
        <v>2.9746440965489702</v>
      </c>
      <c r="BE4" s="185">
        <v>2.9280147533214955</v>
      </c>
      <c r="BF4" s="185">
        <v>2.8778039190408662</v>
      </c>
      <c r="BG4" s="185">
        <v>2.8193890057899802</v>
      </c>
      <c r="BH4" s="185">
        <v>2.7506088026854485</v>
      </c>
      <c r="BI4" s="185">
        <v>2.67288821888343</v>
      </c>
      <c r="BJ4" s="185">
        <v>2.5921738608302749</v>
      </c>
      <c r="BK4" s="185">
        <v>2.5115407833659189</v>
      </c>
      <c r="BL4" s="185">
        <v>2.4316352748051409</v>
      </c>
      <c r="BM4" s="185">
        <v>2.3543162394972517</v>
      </c>
      <c r="BN4" s="185">
        <v>2.2782295589673049</v>
      </c>
      <c r="BO4" s="185">
        <v>2.2076178071624146</v>
      </c>
      <c r="BP4" s="185">
        <v>2.1441541130698538</v>
      </c>
      <c r="BQ4" s="185">
        <v>2.0839678752867106</v>
      </c>
      <c r="BR4" s="185">
        <v>2.0267874421931178</v>
      </c>
      <c r="BS4" s="185">
        <v>1.9725637779103107</v>
      </c>
      <c r="BT4" s="185">
        <v>1.9201344873033119</v>
      </c>
      <c r="BU4" s="185">
        <v>1.8712229412385142</v>
      </c>
      <c r="BV4" s="185">
        <v>1.8281816826974087</v>
      </c>
      <c r="BW4" s="185">
        <v>1.7890334696592822</v>
      </c>
      <c r="BX4" s="185">
        <v>1.7532270343274912</v>
      </c>
      <c r="BY4" s="185">
        <v>1.7205429832952071</v>
      </c>
      <c r="BZ4" s="185">
        <v>1.6898631738853327</v>
      </c>
      <c r="CA4" s="185">
        <v>1.6633114698561622</v>
      </c>
      <c r="CB4" s="185">
        <v>1.6408054657861459</v>
      </c>
      <c r="CC4" s="185">
        <v>1.6241528567172723</v>
      </c>
      <c r="CD4" s="185">
        <v>1.6153431920556443</v>
      </c>
      <c r="CE4" s="185"/>
      <c r="CF4" s="185"/>
      <c r="CG4" s="185"/>
      <c r="CH4" s="185"/>
    </row>
    <row r="5" spans="1:87" x14ac:dyDescent="0.2">
      <c r="A5" s="187" t="s">
        <v>267</v>
      </c>
      <c r="B5" s="185">
        <v>5.9998816529644978</v>
      </c>
      <c r="C5" s="185">
        <v>6.12811682608318</v>
      </c>
      <c r="D5" s="185">
        <v>6.3484872729427799</v>
      </c>
      <c r="E5" s="185">
        <v>6.606669390028026</v>
      </c>
      <c r="F5" s="185">
        <v>6.8925679644235611</v>
      </c>
      <c r="G5" s="185">
        <v>6.8258541929349512</v>
      </c>
      <c r="H5" s="185">
        <v>6.7647926642893532</v>
      </c>
      <c r="I5" s="185">
        <v>6.6072726190948394</v>
      </c>
      <c r="J5" s="185">
        <v>6.4597787629398988</v>
      </c>
      <c r="K5" s="185">
        <v>6.3258497412341548</v>
      </c>
      <c r="L5" s="185">
        <v>6.2602488418997453</v>
      </c>
      <c r="M5" s="185">
        <v>6.2184223650921755</v>
      </c>
      <c r="N5" s="185">
        <v>6.2430998935585711</v>
      </c>
      <c r="O5" s="185">
        <v>6.2070408498599763</v>
      </c>
      <c r="P5" s="185">
        <v>6.1739790886123131</v>
      </c>
      <c r="Q5" s="185">
        <v>6.1398277543061424</v>
      </c>
      <c r="R5" s="185">
        <v>6.1027960064346454</v>
      </c>
      <c r="S5" s="185">
        <v>6.0623996540894209</v>
      </c>
      <c r="T5" s="185">
        <v>6.0273629539567581</v>
      </c>
      <c r="U5" s="185">
        <v>6.0315091835564365</v>
      </c>
      <c r="V5" s="185">
        <v>6.037480391758443</v>
      </c>
      <c r="W5" s="185">
        <v>6.1162038510894572</v>
      </c>
      <c r="X5" s="185">
        <v>6.1357728686029525</v>
      </c>
      <c r="Y5" s="185">
        <v>6.1470161061300663</v>
      </c>
      <c r="Z5" s="185">
        <v>6.1506018755108327</v>
      </c>
      <c r="AA5" s="185">
        <v>6.1346179960348204</v>
      </c>
      <c r="AB5" s="185">
        <v>6.1049668214682011</v>
      </c>
      <c r="AC5" s="185">
        <v>6.0711095338522654</v>
      </c>
      <c r="AD5" s="185">
        <v>6.0347566877247667</v>
      </c>
      <c r="AE5" s="185">
        <v>5.9939630600408069</v>
      </c>
      <c r="AF5" s="185">
        <v>5.9062850493284058</v>
      </c>
      <c r="AG5" s="185">
        <v>5.8450300569029796</v>
      </c>
      <c r="AH5" s="185">
        <v>5.6196179731028968</v>
      </c>
      <c r="AI5" s="185">
        <v>5.3562830118298317</v>
      </c>
      <c r="AJ5" s="185">
        <v>5.1778063133638073</v>
      </c>
      <c r="AK5" s="184">
        <v>4.988555894538778</v>
      </c>
      <c r="AL5" s="185">
        <v>4.7798229158284382</v>
      </c>
      <c r="AM5" s="185">
        <v>4.5709058105135352</v>
      </c>
      <c r="AN5" s="185">
        <v>4.3768758225496862</v>
      </c>
      <c r="AO5" s="185">
        <v>4.198964648762094</v>
      </c>
      <c r="AP5" s="185">
        <v>4.0305712743240205</v>
      </c>
      <c r="AQ5" s="185">
        <v>3.8711306053707921</v>
      </c>
      <c r="AR5" s="185">
        <v>3.7272617235422763</v>
      </c>
      <c r="AS5" s="185">
        <v>3.6041620078268508</v>
      </c>
      <c r="AT5" s="185">
        <v>3.5031577961796301</v>
      </c>
      <c r="AU5" s="185">
        <v>3.4139305302169061</v>
      </c>
      <c r="AV5" s="185">
        <v>3.3298710120810093</v>
      </c>
      <c r="AW5" s="185">
        <v>3.2547885249041881</v>
      </c>
      <c r="AX5" s="185">
        <v>3.1814526486381558</v>
      </c>
      <c r="AY5" s="185">
        <v>3.1052162272773023</v>
      </c>
      <c r="AZ5" s="185">
        <v>3.0349595499785154</v>
      </c>
      <c r="BA5" s="185">
        <v>2.9758983097096685</v>
      </c>
      <c r="BB5" s="185">
        <v>2.9270366347514303</v>
      </c>
      <c r="BC5" s="185">
        <v>2.885101645299939</v>
      </c>
      <c r="BD5" s="185">
        <v>2.8411854767513685</v>
      </c>
      <c r="BE5" s="185">
        <v>2.7930176773008686</v>
      </c>
      <c r="BF5" s="185">
        <v>2.7423075946245534</v>
      </c>
      <c r="BG5" s="185">
        <v>2.6847462070957868</v>
      </c>
      <c r="BH5" s="185">
        <v>2.6176249248641175</v>
      </c>
      <c r="BI5" s="185">
        <v>2.5415708571412905</v>
      </c>
      <c r="BJ5" s="185">
        <v>2.463125572188734</v>
      </c>
      <c r="BK5" s="185">
        <v>2.3858233234650341</v>
      </c>
      <c r="BL5" s="185">
        <v>2.3091136720275922</v>
      </c>
      <c r="BM5" s="185">
        <v>2.2345652545016379</v>
      </c>
      <c r="BN5" s="185">
        <v>2.1616919647406045</v>
      </c>
      <c r="BO5" s="185">
        <v>2.0948611456517021</v>
      </c>
      <c r="BP5" s="185">
        <v>2.0354205865164681</v>
      </c>
      <c r="BQ5" s="185">
        <v>1.9788594766712693</v>
      </c>
      <c r="BR5" s="185">
        <v>1.9242138115174228</v>
      </c>
      <c r="BS5" s="185">
        <v>1.8716494960548562</v>
      </c>
      <c r="BT5" s="185">
        <v>1.8208017531803078</v>
      </c>
      <c r="BU5" s="185">
        <v>1.7738242573249461</v>
      </c>
      <c r="BV5" s="185">
        <v>1.7321964884607901</v>
      </c>
      <c r="BW5" s="185">
        <v>1.6938127071038294</v>
      </c>
      <c r="BX5" s="185">
        <v>1.6585928862693011</v>
      </c>
      <c r="BY5" s="185">
        <v>1.6258053239405692</v>
      </c>
      <c r="BZ5" s="185">
        <v>1.5945292009668222</v>
      </c>
      <c r="CA5" s="185">
        <v>1.5670855795905423</v>
      </c>
      <c r="CB5" s="185">
        <v>1.5431145359071572</v>
      </c>
      <c r="CC5" s="185">
        <v>1.5246278714695658</v>
      </c>
      <c r="CD5" s="185">
        <v>1.51395663682209</v>
      </c>
      <c r="CE5" s="185"/>
      <c r="CF5" s="185"/>
      <c r="CG5" s="185"/>
      <c r="CH5" s="185"/>
    </row>
    <row r="6" spans="1:87" x14ac:dyDescent="0.2">
      <c r="A6" s="187" t="s">
        <v>268</v>
      </c>
      <c r="B6" s="185">
        <v>5.9998816529644978</v>
      </c>
      <c r="C6" s="185">
        <v>6.12811682608318</v>
      </c>
      <c r="D6" s="185">
        <v>6.3484872729427799</v>
      </c>
      <c r="E6" s="185">
        <v>6.606669390028026</v>
      </c>
      <c r="F6" s="185">
        <v>6.8925679644235611</v>
      </c>
      <c r="G6" s="185">
        <v>6.8258541929349512</v>
      </c>
      <c r="H6" s="185">
        <v>6.7647926642893532</v>
      </c>
      <c r="I6" s="185">
        <v>6.6072726190948394</v>
      </c>
      <c r="J6" s="185">
        <v>6.4597787629398988</v>
      </c>
      <c r="K6" s="185">
        <v>6.3258497412341548</v>
      </c>
      <c r="L6" s="185">
        <v>6.2602488418997453</v>
      </c>
      <c r="M6" s="185">
        <v>6.2184223650921755</v>
      </c>
      <c r="N6" s="185">
        <v>6.2430998935585711</v>
      </c>
      <c r="O6" s="185">
        <v>6.2070408498599763</v>
      </c>
      <c r="P6" s="185">
        <v>6.1739790886123131</v>
      </c>
      <c r="Q6" s="185">
        <v>6.1398277543061424</v>
      </c>
      <c r="R6" s="185">
        <v>6.1027960064346454</v>
      </c>
      <c r="S6" s="185">
        <v>6.0623996540894209</v>
      </c>
      <c r="T6" s="185">
        <v>6.0273629539567581</v>
      </c>
      <c r="U6" s="185">
        <v>6.0315091835564365</v>
      </c>
      <c r="V6" s="185">
        <v>6.037480391758443</v>
      </c>
      <c r="W6" s="185">
        <v>6.1162038510894572</v>
      </c>
      <c r="X6" s="185">
        <v>6.1357728686029525</v>
      </c>
      <c r="Y6" s="185">
        <v>6.1470161061300663</v>
      </c>
      <c r="Z6" s="185">
        <v>6.1506018755108327</v>
      </c>
      <c r="AA6" s="185">
        <v>6.1346179960348204</v>
      </c>
      <c r="AB6" s="185">
        <v>6.1049668214682011</v>
      </c>
      <c r="AC6" s="185">
        <v>6.0711095338522654</v>
      </c>
      <c r="AD6" s="185">
        <v>6.0347566877247667</v>
      </c>
      <c r="AE6" s="185">
        <v>5.9939630600408069</v>
      </c>
      <c r="AF6" s="185">
        <v>5.9062850493284058</v>
      </c>
      <c r="AG6" s="185">
        <v>5.8450300569029796</v>
      </c>
      <c r="AH6" s="185">
        <v>5.6196179731028968</v>
      </c>
      <c r="AI6" s="185">
        <v>5.4490539577765826</v>
      </c>
      <c r="AJ6" s="185">
        <v>5.2553523493594643</v>
      </c>
      <c r="AK6" s="184">
        <v>5.1386258569731753</v>
      </c>
      <c r="AL6" s="185">
        <v>4.9595836013427261</v>
      </c>
      <c r="AM6" s="185">
        <v>4.7604375345399061</v>
      </c>
      <c r="AN6" s="185">
        <v>4.5669978411756897</v>
      </c>
      <c r="AO6" s="185">
        <v>4.3909642486994374</v>
      </c>
      <c r="AP6" s="185">
        <v>4.2226761729276401</v>
      </c>
      <c r="AQ6" s="185">
        <v>4.0577048319037861</v>
      </c>
      <c r="AR6" s="185">
        <v>3.9042153480337936</v>
      </c>
      <c r="AS6" s="185">
        <v>3.7724319772403079</v>
      </c>
      <c r="AT6" s="185">
        <v>3.6622413063776023</v>
      </c>
      <c r="AU6" s="185">
        <v>3.5704914427770085</v>
      </c>
      <c r="AV6" s="185">
        <v>3.4847258292500483</v>
      </c>
      <c r="AW6" s="185">
        <v>3.3999745084821988</v>
      </c>
      <c r="AX6" s="185">
        <v>3.3290519768269289</v>
      </c>
      <c r="AY6" s="185">
        <v>3.2530264526798041</v>
      </c>
      <c r="AZ6" s="185">
        <v>3.1781205351249704</v>
      </c>
      <c r="BA6" s="185">
        <v>3.115765799768393</v>
      </c>
      <c r="BB6" s="185">
        <v>3.0637235028085481</v>
      </c>
      <c r="BC6" s="185">
        <v>3.0219160561677061</v>
      </c>
      <c r="BD6" s="185">
        <v>2.984152618860147</v>
      </c>
      <c r="BE6" s="185">
        <v>2.938220690376903</v>
      </c>
      <c r="BF6" s="185">
        <v>2.8908871974929493</v>
      </c>
      <c r="BG6" s="185">
        <v>2.8393059208664146</v>
      </c>
      <c r="BH6" s="185">
        <v>2.7775902839090718</v>
      </c>
      <c r="BI6" s="185">
        <v>2.7055946450328543</v>
      </c>
      <c r="BJ6" s="185">
        <v>2.625136167021862</v>
      </c>
      <c r="BK6" s="185">
        <v>2.5480891102650114</v>
      </c>
      <c r="BL6" s="185">
        <v>2.4697713959006569</v>
      </c>
      <c r="BM6" s="185">
        <v>2.394050363956592</v>
      </c>
      <c r="BN6" s="185">
        <v>2.3202904026191664</v>
      </c>
      <c r="BO6" s="185">
        <v>2.2477410768924404</v>
      </c>
      <c r="BP6" s="185">
        <v>2.1865092440648723</v>
      </c>
      <c r="BQ6" s="185">
        <v>2.128805735043644</v>
      </c>
      <c r="BR6" s="185">
        <v>2.0730016123331163</v>
      </c>
      <c r="BS6" s="185">
        <v>2.0190070806236373</v>
      </c>
      <c r="BT6" s="185">
        <v>1.9668460647050099</v>
      </c>
      <c r="BU6" s="185">
        <v>1.9159968966274115</v>
      </c>
      <c r="BV6" s="185">
        <v>1.8712996343222852</v>
      </c>
      <c r="BW6" s="185">
        <v>1.8311860635951855</v>
      </c>
      <c r="BX6" s="185">
        <v>1.7930641219663404</v>
      </c>
      <c r="BY6" s="185">
        <v>1.7594338515888899</v>
      </c>
      <c r="BZ6" s="185">
        <v>1.726274925184669</v>
      </c>
      <c r="CA6" s="185">
        <v>1.6957753586022282</v>
      </c>
      <c r="CB6" s="185">
        <v>1.6709548499917484</v>
      </c>
      <c r="CC6" s="185">
        <v>1.6481934341062665</v>
      </c>
      <c r="CD6" s="185">
        <v>1.6352936247579857</v>
      </c>
      <c r="CE6" s="185">
        <v>1.6295914107257556</v>
      </c>
      <c r="CF6" s="185">
        <v>1.6259063060644834</v>
      </c>
      <c r="CG6" s="185">
        <v>1.623998097852029</v>
      </c>
      <c r="CH6" s="185">
        <v>1.6248063386313718</v>
      </c>
      <c r="CI6" s="185">
        <v>1.6270874362731971</v>
      </c>
    </row>
    <row r="10" spans="1:87" x14ac:dyDescent="0.2">
      <c r="F10" s="276" t="s">
        <v>265</v>
      </c>
    </row>
  </sheetData>
  <conditionalFormatting sqref="B3:AZ3">
    <cfRule type="cellIs" dxfId="3" priority="1" operator="equal">
      <formula>$B$31+50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"/>
  <sheetViews>
    <sheetView showGridLines="0" zoomScaleNormal="100" workbookViewId="0">
      <pane xSplit="1" ySplit="1" topLeftCell="B2" activePane="bottomRight" state="frozen"/>
      <selection activeCell="N26" sqref="N26"/>
      <selection pane="topRight" activeCell="N26" sqref="N26"/>
      <selection pane="bottomLeft" activeCell="N26" sqref="N26"/>
      <selection pane="bottomRight" activeCell="H10" sqref="H10"/>
    </sheetView>
  </sheetViews>
  <sheetFormatPr defaultRowHeight="12.75" x14ac:dyDescent="0.2"/>
  <cols>
    <col min="1" max="1" width="16.85546875" style="187" customWidth="1"/>
    <col min="2" max="16384" width="9.140625" style="187"/>
  </cols>
  <sheetData>
    <row r="1" spans="1:86" s="181" customFormat="1" x14ac:dyDescent="0.2">
      <c r="B1" s="180"/>
    </row>
    <row r="2" spans="1:86" s="181" customFormat="1" x14ac:dyDescent="0.2">
      <c r="A2" s="179"/>
      <c r="B2" s="180"/>
    </row>
    <row r="3" spans="1:86" s="190" customFormat="1" x14ac:dyDescent="0.2">
      <c r="A3" s="197"/>
      <c r="B3" s="275">
        <v>1980</v>
      </c>
      <c r="C3" s="275">
        <v>1981</v>
      </c>
      <c r="D3" s="275">
        <v>1982</v>
      </c>
      <c r="E3" s="275">
        <v>1983</v>
      </c>
      <c r="F3" s="275">
        <v>1984</v>
      </c>
      <c r="G3" s="275">
        <v>1985</v>
      </c>
      <c r="H3" s="275">
        <v>1986</v>
      </c>
      <c r="I3" s="275">
        <v>1987</v>
      </c>
      <c r="J3" s="275">
        <v>1988</v>
      </c>
      <c r="K3" s="275">
        <v>1989</v>
      </c>
      <c r="L3" s="275">
        <v>1990</v>
      </c>
      <c r="M3" s="275">
        <v>1991</v>
      </c>
      <c r="N3" s="275">
        <v>1992</v>
      </c>
      <c r="O3" s="275">
        <v>1993</v>
      </c>
      <c r="P3" s="275">
        <v>1994</v>
      </c>
      <c r="Q3" s="275">
        <v>1995</v>
      </c>
      <c r="R3" s="275">
        <v>1996</v>
      </c>
      <c r="S3" s="275">
        <v>1997</v>
      </c>
      <c r="T3" s="275">
        <v>1998</v>
      </c>
      <c r="U3" s="275">
        <v>1999</v>
      </c>
      <c r="V3" s="275">
        <v>2000</v>
      </c>
      <c r="W3" s="275">
        <v>2001</v>
      </c>
      <c r="X3" s="275">
        <v>2002</v>
      </c>
      <c r="Y3" s="275">
        <v>2003</v>
      </c>
      <c r="Z3" s="275">
        <v>2004</v>
      </c>
      <c r="AA3" s="275">
        <v>2005</v>
      </c>
      <c r="AB3" s="275">
        <v>2006</v>
      </c>
      <c r="AC3" s="275">
        <v>2007</v>
      </c>
      <c r="AD3" s="275">
        <v>2008</v>
      </c>
      <c r="AE3" s="275">
        <v>2009</v>
      </c>
      <c r="AF3" s="275">
        <v>2010</v>
      </c>
      <c r="AG3" s="275">
        <v>2011</v>
      </c>
      <c r="AH3" s="275">
        <v>2012</v>
      </c>
      <c r="AI3" s="275">
        <v>2013</v>
      </c>
      <c r="AJ3" s="275">
        <v>2014</v>
      </c>
      <c r="AK3" s="275">
        <v>2015</v>
      </c>
      <c r="AL3" s="275">
        <v>2016</v>
      </c>
      <c r="AM3" s="275">
        <v>2017</v>
      </c>
      <c r="AN3" s="275">
        <v>2018</v>
      </c>
      <c r="AO3" s="275">
        <v>2019</v>
      </c>
      <c r="AP3" s="275">
        <v>2020</v>
      </c>
      <c r="AQ3" s="275">
        <v>2021</v>
      </c>
      <c r="AR3" s="275">
        <v>2022</v>
      </c>
      <c r="AS3" s="275">
        <v>2023</v>
      </c>
      <c r="AT3" s="275">
        <v>2024</v>
      </c>
      <c r="AU3" s="275">
        <v>2025</v>
      </c>
      <c r="AV3" s="275">
        <v>2026</v>
      </c>
      <c r="AW3" s="275">
        <v>2027</v>
      </c>
      <c r="AX3" s="275">
        <v>2028</v>
      </c>
      <c r="AY3" s="275">
        <v>2029</v>
      </c>
      <c r="AZ3" s="275">
        <v>2030</v>
      </c>
      <c r="BA3" s="190">
        <v>2031</v>
      </c>
      <c r="BB3" s="190">
        <v>2032</v>
      </c>
      <c r="BC3" s="190">
        <v>2033</v>
      </c>
      <c r="BD3" s="190">
        <v>2034</v>
      </c>
      <c r="BE3" s="190">
        <v>2035</v>
      </c>
      <c r="BF3" s="190">
        <v>2036</v>
      </c>
      <c r="BG3" s="190">
        <v>2037</v>
      </c>
      <c r="BH3" s="190">
        <v>2038</v>
      </c>
      <c r="BI3" s="190">
        <v>2039</v>
      </c>
      <c r="BJ3" s="190">
        <v>2040</v>
      </c>
      <c r="BK3" s="190">
        <v>2041</v>
      </c>
      <c r="BL3" s="190">
        <v>2042</v>
      </c>
      <c r="BM3" s="190">
        <v>2043</v>
      </c>
      <c r="BN3" s="190">
        <v>2044</v>
      </c>
      <c r="BO3" s="190">
        <v>2045</v>
      </c>
      <c r="BP3" s="190">
        <v>2046</v>
      </c>
      <c r="BQ3" s="190">
        <v>2047</v>
      </c>
      <c r="BR3" s="190">
        <v>2048</v>
      </c>
      <c r="BS3" s="190">
        <v>2049</v>
      </c>
      <c r="BT3" s="190">
        <v>2050</v>
      </c>
      <c r="BU3" s="190">
        <v>2051</v>
      </c>
      <c r="BV3" s="190">
        <v>2052</v>
      </c>
      <c r="BW3" s="190">
        <v>2053</v>
      </c>
      <c r="BX3" s="190">
        <v>2054</v>
      </c>
      <c r="BY3" s="190">
        <v>2055</v>
      </c>
      <c r="BZ3" s="190">
        <v>2056</v>
      </c>
      <c r="CA3" s="190">
        <v>2057</v>
      </c>
      <c r="CB3" s="190">
        <v>2058</v>
      </c>
      <c r="CC3" s="190">
        <v>2059</v>
      </c>
      <c r="CD3" s="190">
        <v>2060</v>
      </c>
      <c r="CE3" s="190">
        <v>2061</v>
      </c>
      <c r="CF3" s="190">
        <v>2062</v>
      </c>
      <c r="CG3" s="190">
        <v>2063</v>
      </c>
      <c r="CH3" s="190">
        <v>2064</v>
      </c>
    </row>
    <row r="4" spans="1:86" s="184" customFormat="1" x14ac:dyDescent="0.2">
      <c r="A4" s="182" t="s">
        <v>207</v>
      </c>
      <c r="B4" s="183">
        <v>2.3106800000000001</v>
      </c>
      <c r="C4" s="183">
        <v>2.2778800000000001</v>
      </c>
      <c r="D4" s="183">
        <v>2.2700299999999989</v>
      </c>
      <c r="E4" s="183">
        <v>2.2680999999999996</v>
      </c>
      <c r="F4" s="183">
        <v>2.2517800000000001</v>
      </c>
      <c r="G4" s="183">
        <v>2.2535799999999995</v>
      </c>
      <c r="H4" s="183">
        <v>2.1990600000000007</v>
      </c>
      <c r="I4" s="183">
        <v>2.1448</v>
      </c>
      <c r="J4" s="183">
        <v>2.1452400000000003</v>
      </c>
      <c r="K4" s="183">
        <v>2.0805500000000001</v>
      </c>
      <c r="L4" s="183">
        <v>2.0849200000000003</v>
      </c>
      <c r="M4" s="183">
        <v>2.0443299999999986</v>
      </c>
      <c r="N4" s="183">
        <v>1.9287799999999995</v>
      </c>
      <c r="O4" s="183">
        <v>1.87063</v>
      </c>
      <c r="P4" s="183">
        <v>1.66906</v>
      </c>
      <c r="Q4" s="183">
        <v>1.5225700000000006</v>
      </c>
      <c r="R4" s="183">
        <v>1.4698799999999996</v>
      </c>
      <c r="S4" s="183">
        <v>1.4270399999999999</v>
      </c>
      <c r="T4" s="183">
        <v>1.3735100000000005</v>
      </c>
      <c r="U4" s="183">
        <v>1.3286599999999997</v>
      </c>
      <c r="V4" s="184">
        <v>1.2980599999999995</v>
      </c>
      <c r="W4" s="184">
        <v>1.19936</v>
      </c>
      <c r="X4" s="184">
        <v>1.1858300000000006</v>
      </c>
      <c r="Y4" s="184">
        <v>1.2037699999999998</v>
      </c>
      <c r="Z4" s="184">
        <v>1.2485200000000003</v>
      </c>
      <c r="AA4" s="184">
        <v>1.2641600000000002</v>
      </c>
      <c r="AB4" s="184">
        <v>1.2536799999999997</v>
      </c>
      <c r="AC4" s="184">
        <v>1.2689500000000005</v>
      </c>
      <c r="AD4" s="184">
        <v>1.34179</v>
      </c>
      <c r="AE4" s="184">
        <v>1.4383700000000006</v>
      </c>
      <c r="AF4" s="185">
        <v>1.4292500000000001</v>
      </c>
      <c r="AG4" s="184">
        <v>1.4478400000000002</v>
      </c>
      <c r="AH4" s="184">
        <v>1.3370100000000003</v>
      </c>
      <c r="AI4" s="184">
        <v>1.3379400000000008</v>
      </c>
      <c r="AJ4" s="184">
        <v>1.3649899999999999</v>
      </c>
      <c r="AK4" s="184">
        <v>1.3649899999999999</v>
      </c>
    </row>
    <row r="5" spans="1:86" s="184" customFormat="1" x14ac:dyDescent="0.2">
      <c r="A5" s="182" t="s">
        <v>208</v>
      </c>
      <c r="B5" s="183">
        <v>2.3106800000000001</v>
      </c>
      <c r="C5" s="183">
        <v>2.2778800000000001</v>
      </c>
      <c r="D5" s="183">
        <v>2.2700299999999989</v>
      </c>
      <c r="E5" s="183">
        <v>2.2680999999999996</v>
      </c>
      <c r="F5" s="183">
        <v>2.2517800000000001</v>
      </c>
      <c r="G5" s="183">
        <v>2.2535799999999995</v>
      </c>
      <c r="H5" s="183">
        <v>2.1990600000000007</v>
      </c>
      <c r="I5" s="183">
        <v>2.1448</v>
      </c>
      <c r="J5" s="183">
        <v>2.1452400000000003</v>
      </c>
      <c r="K5" s="183">
        <v>2.0805500000000001</v>
      </c>
      <c r="L5" s="183">
        <v>2.0849200000000003</v>
      </c>
      <c r="M5" s="183">
        <v>2.0443299999999986</v>
      </c>
      <c r="N5" s="183">
        <v>1.9287799999999995</v>
      </c>
      <c r="O5" s="183">
        <v>1.87063</v>
      </c>
      <c r="P5" s="183">
        <v>1.66906</v>
      </c>
      <c r="Q5" s="183">
        <v>1.5225700000000006</v>
      </c>
      <c r="R5" s="183">
        <v>1.4698799999999996</v>
      </c>
      <c r="S5" s="183">
        <v>1.4270399999999999</v>
      </c>
      <c r="T5" s="183">
        <v>1.3735100000000005</v>
      </c>
      <c r="U5" s="183">
        <v>1.3286599999999997</v>
      </c>
      <c r="V5" s="184">
        <v>1.2980599999999995</v>
      </c>
      <c r="W5" s="184">
        <v>1.19936</v>
      </c>
      <c r="X5" s="184">
        <v>1.1858300000000006</v>
      </c>
      <c r="Y5" s="184">
        <v>1.2037699999999998</v>
      </c>
      <c r="Z5" s="184">
        <v>1.2485200000000003</v>
      </c>
      <c r="AA5" s="184">
        <v>1.2641600000000002</v>
      </c>
      <c r="AB5" s="184">
        <v>1.2536799999999997</v>
      </c>
      <c r="AC5" s="184">
        <v>1.2689500000000005</v>
      </c>
      <c r="AD5" s="184">
        <v>1.34179</v>
      </c>
      <c r="AE5" s="184">
        <v>1.4383700000000006</v>
      </c>
      <c r="AF5" s="185">
        <v>1.4292500000000001</v>
      </c>
      <c r="AG5" s="184">
        <v>1.4478400000000002</v>
      </c>
      <c r="AH5" s="184">
        <v>1.3370100000000003</v>
      </c>
      <c r="AI5" s="184">
        <v>1.3379400000000008</v>
      </c>
      <c r="AJ5" s="184">
        <v>1.3649899999999999</v>
      </c>
      <c r="AK5" s="184">
        <v>1.3649899999999999</v>
      </c>
      <c r="AL5" s="184">
        <v>1.4325163951313058</v>
      </c>
      <c r="AM5" s="184">
        <v>1.4356319451676389</v>
      </c>
      <c r="AN5" s="184">
        <v>1.4387474952039723</v>
      </c>
      <c r="AO5" s="184">
        <v>1.4418630452403065</v>
      </c>
      <c r="AP5" s="184">
        <v>1.4449785952766399</v>
      </c>
      <c r="AQ5" s="184">
        <v>1.4480941453129734</v>
      </c>
      <c r="AR5" s="184">
        <v>1.4512096953493068</v>
      </c>
      <c r="AS5" s="184">
        <v>1.4543252453856403</v>
      </c>
      <c r="AT5" s="184">
        <v>1.4574407954219739</v>
      </c>
      <c r="AU5" s="184">
        <v>1.4605563454583079</v>
      </c>
      <c r="AV5" s="184">
        <v>1.4636718954946417</v>
      </c>
      <c r="AW5" s="184">
        <v>1.4667874455309744</v>
      </c>
      <c r="AX5" s="184">
        <v>1.4699029955673082</v>
      </c>
      <c r="AY5" s="184">
        <v>1.4730185456036418</v>
      </c>
      <c r="AZ5" s="184">
        <v>1.4761340956399751</v>
      </c>
      <c r="BA5" s="184">
        <v>1.4792496456763087</v>
      </c>
      <c r="BB5" s="184">
        <v>1.4823651957126425</v>
      </c>
      <c r="BC5" s="184">
        <v>1.4854807457489765</v>
      </c>
      <c r="BD5" s="184">
        <v>1.4885962957853096</v>
      </c>
      <c r="BE5" s="184">
        <v>1.4917118458216432</v>
      </c>
      <c r="BF5" s="184">
        <v>1.4948273958579761</v>
      </c>
      <c r="BG5" s="184">
        <v>1.4979429458943103</v>
      </c>
      <c r="BH5" s="184">
        <v>1.5010584959306437</v>
      </c>
      <c r="BI5" s="184">
        <v>1.5041740459669777</v>
      </c>
      <c r="BJ5" s="184">
        <v>1.5072895960033108</v>
      </c>
      <c r="BK5" s="184">
        <v>1.5104051460396439</v>
      </c>
      <c r="BL5" s="184">
        <v>1.5135206960759782</v>
      </c>
      <c r="BM5" s="184">
        <v>1.5166362461123113</v>
      </c>
      <c r="BN5" s="184">
        <v>1.5197517961486449</v>
      </c>
      <c r="BO5" s="184">
        <v>1.5228673461849784</v>
      </c>
      <c r="BP5" s="184">
        <v>1.5259828962213127</v>
      </c>
      <c r="BQ5" s="184">
        <v>1.5290984462576458</v>
      </c>
      <c r="BR5" s="184">
        <v>1.5322139962939789</v>
      </c>
      <c r="BS5" s="184">
        <v>1.5353295463303127</v>
      </c>
      <c r="BT5" s="184">
        <v>1.5384450963666461</v>
      </c>
      <c r="BU5" s="184">
        <v>1.5415606464029801</v>
      </c>
      <c r="BV5" s="184">
        <v>1.5446761964393132</v>
      </c>
      <c r="BW5" s="184">
        <v>1.5477917464756468</v>
      </c>
      <c r="BX5" s="184">
        <v>1.5509072965119797</v>
      </c>
      <c r="BY5" s="184">
        <v>1.5540228465483139</v>
      </c>
      <c r="BZ5" s="184">
        <v>1.5571383965846479</v>
      </c>
      <c r="CA5" s="184">
        <v>1.560253946620981</v>
      </c>
      <c r="CB5" s="184">
        <v>1.5633694966573142</v>
      </c>
      <c r="CC5" s="184">
        <v>1.566485046693648</v>
      </c>
      <c r="CD5" s="184">
        <v>1.569600596729982</v>
      </c>
    </row>
    <row r="6" spans="1:86" s="184" customFormat="1" x14ac:dyDescent="0.2">
      <c r="A6" s="182" t="s">
        <v>209</v>
      </c>
      <c r="B6" s="183">
        <v>2.3106800000000001</v>
      </c>
      <c r="C6" s="183">
        <v>2.2778800000000001</v>
      </c>
      <c r="D6" s="183">
        <v>2.2700299999999989</v>
      </c>
      <c r="E6" s="183">
        <v>2.2680999999999996</v>
      </c>
      <c r="F6" s="183">
        <v>2.2517800000000001</v>
      </c>
      <c r="G6" s="183">
        <v>2.2535799999999995</v>
      </c>
      <c r="H6" s="183">
        <v>2.1990600000000007</v>
      </c>
      <c r="I6" s="183">
        <v>2.1448</v>
      </c>
      <c r="J6" s="183">
        <v>2.1452400000000003</v>
      </c>
      <c r="K6" s="183">
        <v>2.0805500000000001</v>
      </c>
      <c r="L6" s="183">
        <v>2.0849200000000003</v>
      </c>
      <c r="M6" s="183">
        <v>2.0443299999999986</v>
      </c>
      <c r="N6" s="183">
        <v>1.9287799999999995</v>
      </c>
      <c r="O6" s="183">
        <v>1.87063</v>
      </c>
      <c r="P6" s="183">
        <v>1.66906</v>
      </c>
      <c r="Q6" s="183">
        <v>1.5225700000000006</v>
      </c>
      <c r="R6" s="183">
        <v>1.4698799999999996</v>
      </c>
      <c r="S6" s="183">
        <v>1.4270399999999999</v>
      </c>
      <c r="T6" s="183">
        <v>1.3735100000000005</v>
      </c>
      <c r="U6" s="183">
        <v>1.3286599999999997</v>
      </c>
      <c r="V6" s="184">
        <v>1.2980599999999995</v>
      </c>
      <c r="W6" s="184">
        <v>1.19936</v>
      </c>
      <c r="X6" s="184">
        <v>1.1858300000000006</v>
      </c>
      <c r="Y6" s="184">
        <v>1.2037699999999998</v>
      </c>
      <c r="Z6" s="184">
        <v>1.2485200000000003</v>
      </c>
      <c r="AA6" s="184">
        <v>1.2641600000000002</v>
      </c>
      <c r="AB6" s="184">
        <v>1.2536799999999997</v>
      </c>
      <c r="AC6" s="184">
        <v>1.2689500000000005</v>
      </c>
      <c r="AD6" s="184">
        <v>1.34179</v>
      </c>
      <c r="AE6" s="184">
        <v>1.4383700000000006</v>
      </c>
      <c r="AF6" s="185">
        <v>1.4292500000000001</v>
      </c>
      <c r="AG6" s="184">
        <v>1.4478400000000002</v>
      </c>
      <c r="AH6" s="184">
        <v>1.3370100000000003</v>
      </c>
      <c r="AI6" s="186">
        <v>1.3379400000000008</v>
      </c>
      <c r="AJ6" s="186">
        <v>1.3649899999999999</v>
      </c>
      <c r="AK6" s="186">
        <v>1.3649899999999999</v>
      </c>
      <c r="AL6" s="186">
        <v>1.3</v>
      </c>
      <c r="AM6" s="186">
        <v>1.3</v>
      </c>
      <c r="AN6" s="186">
        <v>1.31</v>
      </c>
      <c r="AO6" s="186">
        <v>1.32</v>
      </c>
      <c r="AP6" s="186">
        <v>1.32</v>
      </c>
      <c r="AQ6" s="186">
        <v>1.33</v>
      </c>
      <c r="AR6" s="186">
        <v>1.33</v>
      </c>
      <c r="AS6" s="186">
        <v>1.34</v>
      </c>
      <c r="AT6" s="186">
        <v>1.35</v>
      </c>
      <c r="AU6" s="186">
        <v>1.35</v>
      </c>
      <c r="AV6" s="186">
        <v>1.36</v>
      </c>
      <c r="AW6" s="186">
        <v>1.37</v>
      </c>
      <c r="AX6" s="186">
        <v>1.37</v>
      </c>
      <c r="AY6" s="186">
        <v>1.38</v>
      </c>
      <c r="AZ6" s="186">
        <v>1.38</v>
      </c>
      <c r="BA6" s="186">
        <v>1.39</v>
      </c>
      <c r="BB6" s="186">
        <v>1.39</v>
      </c>
      <c r="BC6" s="186">
        <v>1.4</v>
      </c>
      <c r="BD6" s="186">
        <v>1.4</v>
      </c>
      <c r="BE6" s="186">
        <v>1.41</v>
      </c>
      <c r="BF6" s="186">
        <v>1.42</v>
      </c>
      <c r="BG6" s="186">
        <v>1.42</v>
      </c>
      <c r="BH6" s="186">
        <v>1.43</v>
      </c>
      <c r="BI6" s="186">
        <v>1.43</v>
      </c>
      <c r="BJ6" s="186">
        <v>1.44</v>
      </c>
      <c r="BK6" s="186">
        <v>1.44</v>
      </c>
      <c r="BL6" s="186">
        <v>1.45</v>
      </c>
      <c r="BM6" s="186">
        <v>1.45</v>
      </c>
      <c r="BN6" s="186">
        <v>1.46</v>
      </c>
      <c r="BO6" s="186">
        <v>1.46</v>
      </c>
      <c r="BP6" s="186">
        <v>1.47</v>
      </c>
      <c r="BQ6" s="186">
        <v>1.47</v>
      </c>
      <c r="BR6" s="186">
        <v>1.48</v>
      </c>
      <c r="BS6" s="186">
        <v>1.48</v>
      </c>
      <c r="BT6" s="186">
        <v>1.48</v>
      </c>
      <c r="BU6" s="186">
        <v>1.49</v>
      </c>
      <c r="BV6" s="186">
        <v>1.49</v>
      </c>
      <c r="BW6" s="186">
        <v>1.5</v>
      </c>
      <c r="BX6" s="186">
        <v>1.5</v>
      </c>
      <c r="BY6" s="186">
        <v>1.51</v>
      </c>
      <c r="BZ6" s="186">
        <v>1.51</v>
      </c>
      <c r="CA6" s="186">
        <v>1.52</v>
      </c>
      <c r="CB6" s="186">
        <v>1.52</v>
      </c>
      <c r="CC6" s="186">
        <v>1.52</v>
      </c>
      <c r="CD6" s="186">
        <v>1.53</v>
      </c>
      <c r="CE6" s="186">
        <v>1.53</v>
      </c>
      <c r="CF6" s="186">
        <v>1.54</v>
      </c>
      <c r="CG6" s="186">
        <v>1.54</v>
      </c>
      <c r="CH6" s="186">
        <v>1.55</v>
      </c>
    </row>
    <row r="7" spans="1:86" s="184" customFormat="1" x14ac:dyDescent="0.2">
      <c r="A7" s="182" t="s">
        <v>210</v>
      </c>
      <c r="B7" s="183">
        <v>2.3106800000000001</v>
      </c>
      <c r="C7" s="183">
        <v>2.2778800000000001</v>
      </c>
      <c r="D7" s="183">
        <v>2.2700299999999989</v>
      </c>
      <c r="E7" s="183">
        <v>2.2680999999999996</v>
      </c>
      <c r="F7" s="183">
        <v>2.2517800000000001</v>
      </c>
      <c r="G7" s="183">
        <v>2.2535799999999995</v>
      </c>
      <c r="H7" s="183">
        <v>2.1990600000000007</v>
      </c>
      <c r="I7" s="183">
        <v>2.1448</v>
      </c>
      <c r="J7" s="183">
        <v>2.1452400000000003</v>
      </c>
      <c r="K7" s="183">
        <v>2.0805500000000001</v>
      </c>
      <c r="L7" s="183">
        <v>2.0849200000000003</v>
      </c>
      <c r="M7" s="183">
        <v>2.0443299999999986</v>
      </c>
      <c r="N7" s="183">
        <v>1.9287799999999995</v>
      </c>
      <c r="O7" s="183">
        <v>1.87063</v>
      </c>
      <c r="P7" s="183">
        <v>1.66906</v>
      </c>
      <c r="Q7" s="183">
        <v>1.5225700000000006</v>
      </c>
      <c r="R7" s="183">
        <v>1.4698799999999996</v>
      </c>
      <c r="S7" s="183">
        <v>1.4270399999999999</v>
      </c>
      <c r="T7" s="183">
        <v>1.3735100000000005</v>
      </c>
      <c r="U7" s="183">
        <v>1.3286599999999997</v>
      </c>
      <c r="V7" s="184">
        <v>1.2980599999999995</v>
      </c>
      <c r="W7" s="184">
        <v>1.19936</v>
      </c>
      <c r="X7" s="184">
        <v>1.1858300000000006</v>
      </c>
      <c r="Y7" s="184">
        <v>1.2037699999999998</v>
      </c>
      <c r="Z7" s="184">
        <v>1.2485200000000003</v>
      </c>
      <c r="AA7" s="184">
        <v>1.2641600000000002</v>
      </c>
      <c r="AB7" s="184">
        <v>1.2536799999999997</v>
      </c>
      <c r="AC7" s="184">
        <v>1.2689500000000005</v>
      </c>
      <c r="AD7" s="184">
        <v>1.34179</v>
      </c>
      <c r="AE7" s="184">
        <v>1.4383700000000006</v>
      </c>
      <c r="AF7" s="185">
        <v>1.4292500000000001</v>
      </c>
      <c r="AG7" s="184">
        <v>1.4478400000000002</v>
      </c>
      <c r="AH7" s="184">
        <v>1.3370100000000003</v>
      </c>
      <c r="AI7" s="184">
        <v>1.3379400000000008</v>
      </c>
      <c r="AJ7" s="184">
        <v>1.3649899999999999</v>
      </c>
      <c r="AK7" s="184">
        <v>1.3649899999999999</v>
      </c>
      <c r="AL7" s="184">
        <v>1.368686326530612</v>
      </c>
      <c r="AM7" s="184">
        <v>1.3723826530612244</v>
      </c>
      <c r="AN7" s="184">
        <v>1.3760789795918367</v>
      </c>
      <c r="AO7" s="184">
        <v>1.3797753061224489</v>
      </c>
      <c r="AP7" s="184">
        <v>1.3834716326530612</v>
      </c>
      <c r="AQ7" s="184">
        <v>1.3871679591836734</v>
      </c>
      <c r="AR7" s="184">
        <v>1.3908642857142857</v>
      </c>
      <c r="AS7" s="184">
        <v>1.3945606122448979</v>
      </c>
      <c r="AT7" s="184">
        <v>1.3982569387755102</v>
      </c>
      <c r="AU7" s="184">
        <v>1.4019532653061224</v>
      </c>
      <c r="AV7" s="184">
        <v>1.4056495918367347</v>
      </c>
      <c r="AW7" s="184">
        <v>1.4093459183673469</v>
      </c>
      <c r="AX7" s="184">
        <v>1.4130422448979592</v>
      </c>
      <c r="AY7" s="184">
        <v>1.4167385714285714</v>
      </c>
      <c r="AZ7" s="184">
        <v>1.4204348979591837</v>
      </c>
      <c r="BA7" s="184">
        <v>1.4241312244897961</v>
      </c>
      <c r="BB7" s="184">
        <v>1.4278275510204084</v>
      </c>
      <c r="BC7" s="184">
        <v>1.4315238775510206</v>
      </c>
      <c r="BD7" s="184">
        <v>1.4352202040816326</v>
      </c>
      <c r="BE7" s="184">
        <v>1.4389165306122451</v>
      </c>
      <c r="BF7" s="184">
        <v>1.4426128571428571</v>
      </c>
      <c r="BG7" s="184">
        <v>1.4463091836734696</v>
      </c>
      <c r="BH7" s="184">
        <v>1.4500055102040816</v>
      </c>
      <c r="BI7" s="184">
        <v>1.4537018367346941</v>
      </c>
      <c r="BJ7" s="184">
        <v>1.4573981632653061</v>
      </c>
      <c r="BK7" s="184">
        <v>1.4610944897959186</v>
      </c>
      <c r="BL7" s="184">
        <v>1.4647908163265306</v>
      </c>
      <c r="BM7" s="184">
        <v>1.4684871428571431</v>
      </c>
      <c r="BN7" s="184">
        <v>1.4721834693877551</v>
      </c>
      <c r="BO7" s="184">
        <v>1.4758797959183676</v>
      </c>
      <c r="BP7" s="184">
        <v>1.4795761224489796</v>
      </c>
      <c r="BQ7" s="184">
        <v>1.4832724489795919</v>
      </c>
      <c r="BR7" s="184">
        <v>1.4869687755102043</v>
      </c>
      <c r="BS7" s="184">
        <v>1.4906651020408166</v>
      </c>
      <c r="BT7" s="184">
        <v>1.4943614285714286</v>
      </c>
      <c r="BU7" s="184">
        <v>1.4980577551020411</v>
      </c>
      <c r="BV7" s="184">
        <v>1.5017540816326533</v>
      </c>
      <c r="BW7" s="184">
        <v>1.5054504081632654</v>
      </c>
      <c r="BX7" s="184">
        <v>1.5091467346938778</v>
      </c>
      <c r="BY7" s="184">
        <v>1.5128430612244901</v>
      </c>
      <c r="BZ7" s="184">
        <v>1.5165393877551021</v>
      </c>
      <c r="CA7" s="184">
        <v>1.5202357142857146</v>
      </c>
      <c r="CB7" s="184">
        <v>1.5239320408163268</v>
      </c>
      <c r="CC7" s="184">
        <v>1.5276283673469391</v>
      </c>
      <c r="CD7" s="184">
        <v>1.5313246938775513</v>
      </c>
      <c r="CE7" s="184">
        <v>1.5350210204081636</v>
      </c>
      <c r="CF7" s="184">
        <v>1.5387173469387758</v>
      </c>
      <c r="CG7" s="184">
        <v>1.5424136734693881</v>
      </c>
      <c r="CH7" s="184">
        <v>1.5461100000000003</v>
      </c>
    </row>
    <row r="10" spans="1:86" x14ac:dyDescent="0.2">
      <c r="H10" s="179" t="s">
        <v>206</v>
      </c>
    </row>
  </sheetData>
  <conditionalFormatting sqref="B3:AZ3">
    <cfRule type="cellIs" dxfId="2" priority="1" operator="equal">
      <formula>$B$31+50</formula>
    </cfRule>
  </conditionalFormatting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workbookViewId="0">
      <selection activeCell="F3" sqref="F3"/>
    </sheetView>
  </sheetViews>
  <sheetFormatPr defaultRowHeight="15" x14ac:dyDescent="0.25"/>
  <cols>
    <col min="1" max="1" width="9.140625" style="631"/>
    <col min="2" max="16384" width="9.140625" style="630"/>
  </cols>
  <sheetData>
    <row r="2" spans="1:6" x14ac:dyDescent="0.25">
      <c r="A2" s="629"/>
      <c r="B2" s="629">
        <v>2014</v>
      </c>
      <c r="C2" s="629" t="s">
        <v>707</v>
      </c>
      <c r="D2" s="629">
        <v>2060</v>
      </c>
    </row>
    <row r="3" spans="1:6" x14ac:dyDescent="0.25">
      <c r="A3" s="631" t="s">
        <v>683</v>
      </c>
      <c r="B3" s="632">
        <v>5.2553523493594643</v>
      </c>
      <c r="C3" s="633">
        <f>D3-B3</f>
        <v>-3.7312814712026112</v>
      </c>
      <c r="D3" s="633">
        <v>1.524070878156853</v>
      </c>
      <c r="F3" s="635" t="s">
        <v>709</v>
      </c>
    </row>
    <row r="4" spans="1:6" x14ac:dyDescent="0.25">
      <c r="A4" s="631" t="s">
        <v>695</v>
      </c>
      <c r="B4" s="633">
        <v>5.1856950239443727</v>
      </c>
      <c r="C4" s="633">
        <f t="shared" ref="C4:C34" si="0">D4-B4</f>
        <v>-2.3820861602190559</v>
      </c>
      <c r="D4" s="633">
        <v>2.8036088637253167</v>
      </c>
    </row>
    <row r="5" spans="1:6" x14ac:dyDescent="0.25">
      <c r="A5" s="631" t="s">
        <v>698</v>
      </c>
      <c r="B5" s="633">
        <v>5.0366365003739277</v>
      </c>
      <c r="C5" s="633">
        <f t="shared" si="0"/>
        <v>-2.8830597236585791</v>
      </c>
      <c r="D5" s="633">
        <v>2.1535767767153486</v>
      </c>
    </row>
    <row r="6" spans="1:6" x14ac:dyDescent="0.25">
      <c r="A6" s="631" t="s">
        <v>706</v>
      </c>
      <c r="B6" s="633">
        <v>5.014172203893871</v>
      </c>
      <c r="C6" s="633">
        <f t="shared" si="0"/>
        <v>-2.4296747242107108</v>
      </c>
      <c r="D6" s="633">
        <v>2.5844974796831601</v>
      </c>
    </row>
    <row r="7" spans="1:6" x14ac:dyDescent="0.25">
      <c r="A7" s="631" t="s">
        <v>697</v>
      </c>
      <c r="B7" s="633">
        <v>4.9080052730891515</v>
      </c>
      <c r="C7" s="633">
        <f t="shared" si="0"/>
        <v>-2.0623918371404266</v>
      </c>
      <c r="D7" s="633">
        <v>2.8456134359487248</v>
      </c>
    </row>
    <row r="8" spans="1:6" x14ac:dyDescent="0.25">
      <c r="A8" s="631" t="s">
        <v>682</v>
      </c>
      <c r="B8" s="633">
        <v>4.7065199185871478</v>
      </c>
      <c r="C8" s="633">
        <f t="shared" si="0"/>
        <v>-3.0553238065873987</v>
      </c>
      <c r="D8" s="633">
        <v>1.6511961119997491</v>
      </c>
    </row>
    <row r="9" spans="1:6" x14ac:dyDescent="0.25">
      <c r="A9" s="631" t="s">
        <v>702</v>
      </c>
      <c r="B9" s="633">
        <v>4.1394737942964852</v>
      </c>
      <c r="C9" s="633">
        <f t="shared" si="0"/>
        <v>-1.5526604753047928</v>
      </c>
      <c r="D9" s="633">
        <v>2.5868133189916924</v>
      </c>
    </row>
    <row r="10" spans="1:6" x14ac:dyDescent="0.25">
      <c r="A10" s="631" t="s">
        <v>678</v>
      </c>
      <c r="B10" s="633">
        <v>4.1120704691339602</v>
      </c>
      <c r="C10" s="633">
        <f t="shared" si="0"/>
        <v>-2.1784127466793848</v>
      </c>
      <c r="D10" s="633">
        <v>1.9336577224545752</v>
      </c>
    </row>
    <row r="11" spans="1:6" x14ac:dyDescent="0.25">
      <c r="A11" s="631" t="s">
        <v>685</v>
      </c>
      <c r="B11" s="633">
        <v>3.8944117479501998</v>
      </c>
      <c r="C11" s="633">
        <f t="shared" si="0"/>
        <v>-1.9001658072364815</v>
      </c>
      <c r="D11" s="633">
        <v>1.9942459407137183</v>
      </c>
    </row>
    <row r="12" spans="1:6" x14ac:dyDescent="0.25">
      <c r="A12" s="631" t="s">
        <v>686</v>
      </c>
      <c r="B12" s="634">
        <v>3.8875386691696332</v>
      </c>
      <c r="C12" s="634">
        <f t="shared" si="0"/>
        <v>-1.9832626568168572</v>
      </c>
      <c r="D12" s="634">
        <v>1.904276012352776</v>
      </c>
    </row>
    <row r="13" spans="1:6" x14ac:dyDescent="0.25">
      <c r="A13" s="631" t="s">
        <v>681</v>
      </c>
      <c r="B13" s="634">
        <v>3.8801797655748809</v>
      </c>
      <c r="C13" s="634">
        <f t="shared" si="0"/>
        <v>-1.9622896263120635</v>
      </c>
      <c r="D13" s="634">
        <v>1.9178901392628174</v>
      </c>
    </row>
    <row r="14" spans="1:6" x14ac:dyDescent="0.25">
      <c r="A14" s="631" t="s">
        <v>705</v>
      </c>
      <c r="B14" s="634">
        <v>3.8350155330983071</v>
      </c>
      <c r="C14" s="634">
        <f t="shared" si="0"/>
        <v>-1.5714184627866121</v>
      </c>
      <c r="D14" s="634">
        <v>2.263597070311695</v>
      </c>
    </row>
    <row r="15" spans="1:6" x14ac:dyDescent="0.25">
      <c r="A15" s="631" t="s">
        <v>696</v>
      </c>
      <c r="B15" s="634">
        <v>3.7902241397453436</v>
      </c>
      <c r="C15" s="634">
        <f t="shared" si="0"/>
        <v>-1.808596239668206</v>
      </c>
      <c r="D15" s="634">
        <v>1.9816279000771375</v>
      </c>
    </row>
    <row r="16" spans="1:6" x14ac:dyDescent="0.25">
      <c r="A16" s="631" t="s">
        <v>701</v>
      </c>
      <c r="B16" s="634">
        <v>3.789003105147474</v>
      </c>
      <c r="C16" s="634">
        <f t="shared" si="0"/>
        <v>-1.6842493997070873</v>
      </c>
      <c r="D16" s="634">
        <v>2.1047537054403866</v>
      </c>
    </row>
    <row r="17" spans="1:12" x14ac:dyDescent="0.25">
      <c r="A17" s="631" t="s">
        <v>699</v>
      </c>
      <c r="B17" s="634">
        <v>3.7021522051206306</v>
      </c>
      <c r="C17" s="634">
        <f t="shared" si="0"/>
        <v>-1.3505683160870161</v>
      </c>
      <c r="D17" s="634">
        <v>2.3515838890336145</v>
      </c>
    </row>
    <row r="18" spans="1:12" x14ac:dyDescent="0.25">
      <c r="A18" s="631" t="s">
        <v>693</v>
      </c>
      <c r="B18" s="634">
        <v>3.6816294123655116</v>
      </c>
      <c r="C18" s="634">
        <f t="shared" si="0"/>
        <v>-1.6887576121104091</v>
      </c>
      <c r="D18" s="634">
        <v>1.9928718002551025</v>
      </c>
      <c r="K18" s="635"/>
    </row>
    <row r="19" spans="1:12" x14ac:dyDescent="0.25">
      <c r="A19" s="631" t="s">
        <v>700</v>
      </c>
      <c r="B19" s="634">
        <v>3.6735950451313988</v>
      </c>
      <c r="C19" s="634">
        <f t="shared" si="0"/>
        <v>-1.7993309512888016</v>
      </c>
      <c r="D19" s="634">
        <v>1.8742640938425972</v>
      </c>
      <c r="L19" s="637"/>
    </row>
    <row r="20" spans="1:12" x14ac:dyDescent="0.25">
      <c r="A20" s="631" t="s">
        <v>689</v>
      </c>
      <c r="B20" s="634">
        <v>3.6620702207768181</v>
      </c>
      <c r="C20" s="634">
        <f t="shared" si="0"/>
        <v>-1.1410968133134287</v>
      </c>
      <c r="D20" s="634">
        <v>2.5209734074633894</v>
      </c>
    </row>
    <row r="21" spans="1:12" x14ac:dyDescent="0.25">
      <c r="A21" s="631" t="s">
        <v>676</v>
      </c>
      <c r="B21" s="634">
        <v>3.6309257304155405</v>
      </c>
      <c r="C21" s="634">
        <f t="shared" si="0"/>
        <v>-1.4514410411051548</v>
      </c>
      <c r="D21" s="634">
        <v>2.1794846893103856</v>
      </c>
    </row>
    <row r="22" spans="1:12" x14ac:dyDescent="0.25">
      <c r="A22" s="631" t="s">
        <v>684</v>
      </c>
      <c r="B22" s="634">
        <v>3.6240513412820499</v>
      </c>
      <c r="C22" s="634">
        <f t="shared" si="0"/>
        <v>-1.7010071107158233</v>
      </c>
      <c r="D22" s="634">
        <v>1.9230442305662265</v>
      </c>
    </row>
    <row r="23" spans="1:12" x14ac:dyDescent="0.25">
      <c r="A23" s="631" t="s">
        <v>680</v>
      </c>
      <c r="B23" s="634">
        <v>3.5817571955017518</v>
      </c>
      <c r="C23" s="634">
        <f t="shared" si="0"/>
        <v>-1.750530905479921</v>
      </c>
      <c r="D23" s="634">
        <v>1.8312262900218308</v>
      </c>
    </row>
    <row r="24" spans="1:12" x14ac:dyDescent="0.25">
      <c r="A24" s="631" t="s">
        <v>708</v>
      </c>
      <c r="B24" s="634">
        <v>3.5528852131220954</v>
      </c>
      <c r="C24" s="634">
        <f t="shared" si="0"/>
        <v>-1.5472148425933945</v>
      </c>
      <c r="D24" s="634">
        <v>2.0056703705287009</v>
      </c>
    </row>
    <row r="25" spans="1:12" x14ac:dyDescent="0.25">
      <c r="A25" s="631" t="s">
        <v>692</v>
      </c>
      <c r="B25" s="634">
        <v>3.5372657377665493</v>
      </c>
      <c r="C25" s="634">
        <f t="shared" si="0"/>
        <v>-1.1203511952502279</v>
      </c>
      <c r="D25" s="634">
        <v>2.4169145425163214</v>
      </c>
    </row>
    <row r="26" spans="1:12" x14ac:dyDescent="0.25">
      <c r="A26" s="631" t="s">
        <v>694</v>
      </c>
      <c r="B26" s="634">
        <v>3.525922554852611</v>
      </c>
      <c r="C26" s="634">
        <f t="shared" si="0"/>
        <v>-1.1764939220859976</v>
      </c>
      <c r="D26" s="634">
        <v>2.3494286327666134</v>
      </c>
    </row>
    <row r="27" spans="1:12" x14ac:dyDescent="0.25">
      <c r="A27" s="631" t="s">
        <v>677</v>
      </c>
      <c r="B27" s="634">
        <v>3.4733147281946466</v>
      </c>
      <c r="C27" s="634">
        <f t="shared" si="0"/>
        <v>-1.5030772378487256</v>
      </c>
      <c r="D27" s="634">
        <v>1.970237490345921</v>
      </c>
    </row>
    <row r="28" spans="1:12" x14ac:dyDescent="0.25">
      <c r="A28" s="631" t="s">
        <v>679</v>
      </c>
      <c r="B28" s="634">
        <v>3.4083222646785174</v>
      </c>
      <c r="C28" s="634">
        <f t="shared" si="0"/>
        <v>-1.7022899596509251</v>
      </c>
      <c r="D28" s="634">
        <v>1.7060323050275923</v>
      </c>
    </row>
    <row r="29" spans="1:12" x14ac:dyDescent="0.25">
      <c r="A29" s="631" t="s">
        <v>690</v>
      </c>
      <c r="B29" s="634">
        <v>3.3123959464179067</v>
      </c>
      <c r="C29" s="634">
        <f t="shared" si="0"/>
        <v>-1.0736966131879484</v>
      </c>
      <c r="D29" s="634">
        <v>2.2386993332299583</v>
      </c>
    </row>
    <row r="30" spans="1:12" x14ac:dyDescent="0.25">
      <c r="A30" s="631" t="s">
        <v>687</v>
      </c>
      <c r="B30" s="634">
        <v>3.3024746321339347</v>
      </c>
      <c r="C30" s="634">
        <f t="shared" si="0"/>
        <v>-1.7258524869921819</v>
      </c>
      <c r="D30" s="634">
        <v>1.5766221451417528</v>
      </c>
    </row>
    <row r="31" spans="1:12" x14ac:dyDescent="0.25">
      <c r="A31" s="631" t="s">
        <v>704</v>
      </c>
      <c r="B31" s="634">
        <v>3.2723710572602283</v>
      </c>
      <c r="C31" s="634">
        <f t="shared" si="0"/>
        <v>-0.84566694750810179</v>
      </c>
      <c r="D31" s="634">
        <v>2.4267041097521265</v>
      </c>
    </row>
    <row r="32" spans="1:12" x14ac:dyDescent="0.25">
      <c r="A32" s="631" t="s">
        <v>691</v>
      </c>
      <c r="B32" s="634">
        <v>3.1702119388831718</v>
      </c>
      <c r="C32" s="634">
        <f t="shared" si="0"/>
        <v>-1.4661985413250656</v>
      </c>
      <c r="D32" s="634">
        <v>1.7040133975581062</v>
      </c>
    </row>
    <row r="33" spans="1:4" x14ac:dyDescent="0.25">
      <c r="A33" s="631" t="s">
        <v>688</v>
      </c>
      <c r="B33" s="634">
        <v>3.1664465070110834</v>
      </c>
      <c r="C33" s="634">
        <f t="shared" si="0"/>
        <v>-1.5173235442995006</v>
      </c>
      <c r="D33" s="634">
        <v>1.6491229627115829</v>
      </c>
    </row>
    <row r="34" spans="1:4" x14ac:dyDescent="0.25">
      <c r="A34" s="631" t="s">
        <v>703</v>
      </c>
      <c r="B34" s="634">
        <v>3.0211116576624009</v>
      </c>
      <c r="C34" s="634">
        <f t="shared" si="0"/>
        <v>-1.1263372923503574</v>
      </c>
      <c r="D34" s="634">
        <v>1.8947743653120435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showGridLines="0" zoomScaleNormal="100" workbookViewId="0">
      <selection activeCell="F5" sqref="F5"/>
    </sheetView>
  </sheetViews>
  <sheetFormatPr defaultRowHeight="15" x14ac:dyDescent="0.25"/>
  <cols>
    <col min="1" max="2" width="9.140625" style="624"/>
    <col min="3" max="3" width="12.28515625" style="628" customWidth="1"/>
    <col min="4" max="4" width="9.140625" style="622"/>
    <col min="5" max="16384" width="9.140625" style="623"/>
  </cols>
  <sheetData>
    <row r="2" spans="1:6" x14ac:dyDescent="0.25">
      <c r="A2" s="620"/>
      <c r="B2" s="620" t="s">
        <v>245</v>
      </c>
      <c r="C2" s="621" t="s">
        <v>246</v>
      </c>
    </row>
    <row r="3" spans="1:6" x14ac:dyDescent="0.25">
      <c r="A3" s="624" t="s">
        <v>676</v>
      </c>
      <c r="B3" s="625">
        <v>11.900001525878906</v>
      </c>
      <c r="C3" s="625">
        <v>7.5999984741210938</v>
      </c>
      <c r="D3" s="626">
        <v>-7.5999984741210938</v>
      </c>
    </row>
    <row r="4" spans="1:6" x14ac:dyDescent="0.25">
      <c r="A4" s="624" t="s">
        <v>677</v>
      </c>
      <c r="B4" s="625">
        <v>11.5</v>
      </c>
      <c r="C4" s="625">
        <v>7.9000015258789062</v>
      </c>
      <c r="D4" s="626">
        <v>-7.9000015258789062</v>
      </c>
    </row>
    <row r="5" spans="1:6" x14ac:dyDescent="0.25">
      <c r="A5" s="624" t="s">
        <v>678</v>
      </c>
      <c r="B5" s="625">
        <v>10.400001525878906</v>
      </c>
      <c r="C5" s="625">
        <v>8.2999954223632812</v>
      </c>
      <c r="D5" s="626">
        <v>-8.2999954223632812</v>
      </c>
      <c r="F5" s="635" t="s">
        <v>710</v>
      </c>
    </row>
    <row r="6" spans="1:6" x14ac:dyDescent="0.25">
      <c r="A6" s="624" t="s">
        <v>679</v>
      </c>
      <c r="B6" s="625">
        <v>10.199996948242187</v>
      </c>
      <c r="C6" s="625">
        <v>8.2000045776367188</v>
      </c>
      <c r="D6" s="626">
        <v>-8.2000045776367188</v>
      </c>
    </row>
    <row r="7" spans="1:6" x14ac:dyDescent="0.25">
      <c r="A7" s="624" t="s">
        <v>680</v>
      </c>
      <c r="B7" s="625">
        <v>10.099998474121094</v>
      </c>
      <c r="C7" s="625">
        <v>6.8000030517578125</v>
      </c>
      <c r="D7" s="626">
        <v>-6.8000030517578125</v>
      </c>
    </row>
    <row r="8" spans="1:6" x14ac:dyDescent="0.25">
      <c r="A8" s="624" t="s">
        <v>681</v>
      </c>
      <c r="B8" s="625">
        <v>9.9000015258789062</v>
      </c>
      <c r="C8" s="625">
        <v>8</v>
      </c>
      <c r="D8" s="626">
        <v>-8</v>
      </c>
    </row>
    <row r="9" spans="1:6" x14ac:dyDescent="0.25">
      <c r="A9" s="624" t="s">
        <v>682</v>
      </c>
      <c r="B9" s="625">
        <v>9.5</v>
      </c>
      <c r="C9" s="625">
        <v>7</v>
      </c>
      <c r="D9" s="626">
        <v>-7</v>
      </c>
    </row>
    <row r="10" spans="1:6" x14ac:dyDescent="0.25">
      <c r="A10" s="624" t="s">
        <v>683</v>
      </c>
      <c r="B10" s="625">
        <v>9.4000015258789062</v>
      </c>
      <c r="C10" s="625">
        <v>7.3000030517578125</v>
      </c>
      <c r="D10" s="626">
        <v>-7.3000030517578125</v>
      </c>
    </row>
    <row r="11" spans="1:6" x14ac:dyDescent="0.25">
      <c r="A11" s="624" t="s">
        <v>684</v>
      </c>
      <c r="B11" s="625">
        <v>8.5</v>
      </c>
      <c r="C11" s="625">
        <v>6.7999954223632812</v>
      </c>
      <c r="D11" s="626">
        <v>-6.7999954223632812</v>
      </c>
    </row>
    <row r="12" spans="1:6" x14ac:dyDescent="0.25">
      <c r="A12" s="624" t="s">
        <v>685</v>
      </c>
      <c r="B12" s="625">
        <v>8</v>
      </c>
      <c r="C12" s="625">
        <v>6.5</v>
      </c>
      <c r="D12" s="626">
        <v>-6.5</v>
      </c>
    </row>
    <row r="13" spans="1:6" x14ac:dyDescent="0.25">
      <c r="A13" s="624" t="s">
        <v>686</v>
      </c>
      <c r="B13" s="625">
        <v>7</v>
      </c>
      <c r="C13" s="625">
        <v>5.7000045776367188</v>
      </c>
      <c r="D13" s="626">
        <v>-5.7000045776367188</v>
      </c>
    </row>
    <row r="14" spans="1:6" x14ac:dyDescent="0.25">
      <c r="A14" s="624" t="s">
        <v>687</v>
      </c>
      <c r="B14" s="625">
        <v>6.9000015258789062</v>
      </c>
      <c r="C14" s="625">
        <v>5.5999984741210937</v>
      </c>
      <c r="D14" s="626">
        <v>-5.5999984741210937</v>
      </c>
    </row>
    <row r="15" spans="1:6" x14ac:dyDescent="0.25">
      <c r="A15" s="624" t="s">
        <v>688</v>
      </c>
      <c r="B15" s="625">
        <v>6.7000045776367187</v>
      </c>
      <c r="C15" s="625">
        <v>5.5999984741210937</v>
      </c>
      <c r="D15" s="626">
        <v>-5.5999984741210937</v>
      </c>
    </row>
    <row r="16" spans="1:6" x14ac:dyDescent="0.25">
      <c r="A16" s="624" t="s">
        <v>689</v>
      </c>
      <c r="B16" s="625">
        <v>6.6999969482421875</v>
      </c>
      <c r="C16" s="625">
        <v>5.8000030517578125</v>
      </c>
      <c r="D16" s="626">
        <v>-5.8000030517578125</v>
      </c>
    </row>
    <row r="17" spans="1:4" x14ac:dyDescent="0.25">
      <c r="A17" s="624" t="s">
        <v>690</v>
      </c>
      <c r="B17" s="625">
        <v>6.6999969482421875</v>
      </c>
      <c r="C17" s="625">
        <v>5.5</v>
      </c>
      <c r="D17" s="626">
        <v>-5.5</v>
      </c>
    </row>
    <row r="18" spans="1:4" x14ac:dyDescent="0.25">
      <c r="A18" s="624" t="s">
        <v>691</v>
      </c>
      <c r="B18" s="625">
        <v>6.5999984741210938</v>
      </c>
      <c r="C18" s="625">
        <v>5.7999954223632812</v>
      </c>
      <c r="D18" s="626">
        <v>-5.7999954223632812</v>
      </c>
    </row>
    <row r="19" spans="1:4" x14ac:dyDescent="0.25">
      <c r="A19" s="624" t="s">
        <v>692</v>
      </c>
      <c r="B19" s="625">
        <v>6.5</v>
      </c>
      <c r="C19" s="625">
        <v>6.399993896484375</v>
      </c>
      <c r="D19" s="626">
        <v>-6.399993896484375</v>
      </c>
    </row>
    <row r="20" spans="1:4" x14ac:dyDescent="0.25">
      <c r="A20" s="624" t="s">
        <v>693</v>
      </c>
      <c r="B20" s="625">
        <v>6.4000015258789062</v>
      </c>
      <c r="C20" s="625">
        <v>5.5</v>
      </c>
      <c r="D20" s="626">
        <v>-5.5</v>
      </c>
    </row>
    <row r="21" spans="1:4" x14ac:dyDescent="0.25">
      <c r="A21" s="624" t="s">
        <v>694</v>
      </c>
      <c r="B21" s="625">
        <v>6.399993896484375</v>
      </c>
      <c r="C21" s="625">
        <v>4.9000015258789062</v>
      </c>
      <c r="D21" s="626">
        <v>-4.9000015258789062</v>
      </c>
    </row>
    <row r="22" spans="1:4" x14ac:dyDescent="0.25">
      <c r="A22" s="624" t="s">
        <v>695</v>
      </c>
      <c r="B22" s="625">
        <v>6.2999954223632812</v>
      </c>
      <c r="C22" s="625">
        <v>6</v>
      </c>
      <c r="D22" s="626">
        <v>-6</v>
      </c>
    </row>
    <row r="23" spans="1:4" x14ac:dyDescent="0.25">
      <c r="A23" s="624" t="s">
        <v>696</v>
      </c>
      <c r="B23" s="625">
        <v>6.2999954223632812</v>
      </c>
      <c r="C23" s="625">
        <v>6.0999984741210937</v>
      </c>
      <c r="D23" s="626">
        <v>-6.0999984741210937</v>
      </c>
    </row>
    <row r="24" spans="1:4" x14ac:dyDescent="0.25">
      <c r="A24" s="624" t="s">
        <v>697</v>
      </c>
      <c r="B24" s="625">
        <v>6.2000045776367187</v>
      </c>
      <c r="C24" s="625">
        <v>5.8000030517578125</v>
      </c>
      <c r="D24" s="626">
        <v>-5.8000030517578125</v>
      </c>
    </row>
    <row r="25" spans="1:4" x14ac:dyDescent="0.25">
      <c r="A25" s="624" t="s">
        <v>698</v>
      </c>
      <c r="B25" s="625">
        <v>6</v>
      </c>
      <c r="C25" s="625">
        <v>5.4000015258789062</v>
      </c>
      <c r="D25" s="626">
        <v>-5.4000015258789062</v>
      </c>
    </row>
    <row r="26" spans="1:4" x14ac:dyDescent="0.25">
      <c r="A26" s="624" t="s">
        <v>699</v>
      </c>
      <c r="B26" s="625">
        <v>6</v>
      </c>
      <c r="C26" s="625">
        <v>6</v>
      </c>
      <c r="D26" s="626">
        <v>-6</v>
      </c>
    </row>
    <row r="27" spans="1:4" x14ac:dyDescent="0.25">
      <c r="A27" s="624" t="s">
        <v>700</v>
      </c>
      <c r="B27" s="625">
        <v>5.9000015258789062</v>
      </c>
      <c r="C27" s="625">
        <v>4.6999969482421875</v>
      </c>
      <c r="D27" s="626">
        <v>-4.6999969482421875</v>
      </c>
    </row>
    <row r="28" spans="1:4" x14ac:dyDescent="0.25">
      <c r="A28" s="624" t="s">
        <v>701</v>
      </c>
      <c r="B28" s="625">
        <v>5.7999954223632812</v>
      </c>
      <c r="C28" s="625">
        <v>5.8000030517578125</v>
      </c>
      <c r="D28" s="626">
        <v>-5.8000030517578125</v>
      </c>
    </row>
    <row r="29" spans="1:4" x14ac:dyDescent="0.25">
      <c r="A29" s="624" t="s">
        <v>702</v>
      </c>
      <c r="B29" s="625">
        <v>5.7000045776367188</v>
      </c>
      <c r="C29" s="625">
        <v>5.4000015258789062</v>
      </c>
      <c r="D29" s="626">
        <v>-5.4000015258789062</v>
      </c>
    </row>
    <row r="30" spans="1:4" x14ac:dyDescent="0.25">
      <c r="A30" s="624" t="s">
        <v>703</v>
      </c>
      <c r="B30" s="625">
        <v>5.5</v>
      </c>
      <c r="C30" s="625">
        <v>4.899993896484375</v>
      </c>
      <c r="D30" s="626">
        <v>-4.899993896484375</v>
      </c>
    </row>
    <row r="31" spans="1:4" x14ac:dyDescent="0.25">
      <c r="A31" s="624" t="s">
        <v>704</v>
      </c>
      <c r="B31" s="625">
        <v>5.4000015258789062</v>
      </c>
      <c r="C31" s="625">
        <v>5.399993896484375</v>
      </c>
      <c r="D31" s="626">
        <v>-5.399993896484375</v>
      </c>
    </row>
    <row r="32" spans="1:4" x14ac:dyDescent="0.25">
      <c r="A32" s="624" t="s">
        <v>705</v>
      </c>
      <c r="B32" s="625">
        <v>5.1999969482421875</v>
      </c>
      <c r="C32" s="625">
        <v>4.899993896484375</v>
      </c>
      <c r="D32" s="626">
        <v>-4.899993896484375</v>
      </c>
    </row>
    <row r="33" spans="1:4" x14ac:dyDescent="0.25">
      <c r="A33" s="624" t="s">
        <v>706</v>
      </c>
      <c r="B33" s="625">
        <v>4.9000015258789062</v>
      </c>
      <c r="C33" s="625">
        <v>5.5</v>
      </c>
      <c r="D33" s="626">
        <v>-5.5</v>
      </c>
    </row>
    <row r="34" spans="1:4" x14ac:dyDescent="0.25">
      <c r="C34" s="627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showGridLines="0" zoomScale="90" zoomScaleNormal="90" workbookViewId="0">
      <selection activeCell="K9" sqref="K9"/>
    </sheetView>
  </sheetViews>
  <sheetFormatPr defaultRowHeight="16.5" x14ac:dyDescent="0.3"/>
  <cols>
    <col min="1" max="1" width="43.28515625" style="194" bestFit="1" customWidth="1"/>
    <col min="2" max="16384" width="9.140625" style="194"/>
  </cols>
  <sheetData>
    <row r="1" spans="1:52" s="189" customFormat="1" ht="12.75" x14ac:dyDescent="0.2">
      <c r="A1" s="188"/>
    </row>
    <row r="2" spans="1:52" s="190" customFormat="1" ht="12.75" x14ac:dyDescent="0.2">
      <c r="A2" s="197" t="s">
        <v>268</v>
      </c>
      <c r="B2" s="275">
        <v>2015</v>
      </c>
      <c r="C2" s="275">
        <f>B2+1</f>
        <v>2016</v>
      </c>
      <c r="D2" s="275">
        <f t="shared" ref="D2:AZ2" si="0">C2+1</f>
        <v>2017</v>
      </c>
      <c r="E2" s="275">
        <f t="shared" si="0"/>
        <v>2018</v>
      </c>
      <c r="F2" s="275">
        <f t="shared" si="0"/>
        <v>2019</v>
      </c>
      <c r="G2" s="275">
        <f t="shared" si="0"/>
        <v>2020</v>
      </c>
      <c r="H2" s="275">
        <f t="shared" si="0"/>
        <v>2021</v>
      </c>
      <c r="I2" s="275">
        <f t="shared" si="0"/>
        <v>2022</v>
      </c>
      <c r="J2" s="275">
        <f t="shared" si="0"/>
        <v>2023</v>
      </c>
      <c r="K2" s="275">
        <f t="shared" si="0"/>
        <v>2024</v>
      </c>
      <c r="L2" s="275">
        <f t="shared" si="0"/>
        <v>2025</v>
      </c>
      <c r="M2" s="275">
        <f t="shared" si="0"/>
        <v>2026</v>
      </c>
      <c r="N2" s="275">
        <f t="shared" si="0"/>
        <v>2027</v>
      </c>
      <c r="O2" s="275">
        <f t="shared" si="0"/>
        <v>2028</v>
      </c>
      <c r="P2" s="275">
        <f t="shared" si="0"/>
        <v>2029</v>
      </c>
      <c r="Q2" s="275">
        <f t="shared" si="0"/>
        <v>2030</v>
      </c>
      <c r="R2" s="275">
        <f t="shared" si="0"/>
        <v>2031</v>
      </c>
      <c r="S2" s="275">
        <f t="shared" si="0"/>
        <v>2032</v>
      </c>
      <c r="T2" s="275">
        <f t="shared" si="0"/>
        <v>2033</v>
      </c>
      <c r="U2" s="275">
        <f t="shared" si="0"/>
        <v>2034</v>
      </c>
      <c r="V2" s="275">
        <f t="shared" si="0"/>
        <v>2035</v>
      </c>
      <c r="W2" s="275">
        <f t="shared" si="0"/>
        <v>2036</v>
      </c>
      <c r="X2" s="275">
        <f t="shared" si="0"/>
        <v>2037</v>
      </c>
      <c r="Y2" s="275">
        <f t="shared" si="0"/>
        <v>2038</v>
      </c>
      <c r="Z2" s="275">
        <f t="shared" si="0"/>
        <v>2039</v>
      </c>
      <c r="AA2" s="275">
        <f t="shared" si="0"/>
        <v>2040</v>
      </c>
      <c r="AB2" s="275">
        <f t="shared" si="0"/>
        <v>2041</v>
      </c>
      <c r="AC2" s="275">
        <f t="shared" si="0"/>
        <v>2042</v>
      </c>
      <c r="AD2" s="275">
        <f t="shared" si="0"/>
        <v>2043</v>
      </c>
      <c r="AE2" s="275">
        <f t="shared" si="0"/>
        <v>2044</v>
      </c>
      <c r="AF2" s="275">
        <f t="shared" si="0"/>
        <v>2045</v>
      </c>
      <c r="AG2" s="275">
        <f t="shared" si="0"/>
        <v>2046</v>
      </c>
      <c r="AH2" s="275">
        <f t="shared" si="0"/>
        <v>2047</v>
      </c>
      <c r="AI2" s="275">
        <f t="shared" si="0"/>
        <v>2048</v>
      </c>
      <c r="AJ2" s="275">
        <f t="shared" si="0"/>
        <v>2049</v>
      </c>
      <c r="AK2" s="275">
        <f t="shared" si="0"/>
        <v>2050</v>
      </c>
      <c r="AL2" s="275">
        <f t="shared" si="0"/>
        <v>2051</v>
      </c>
      <c r="AM2" s="275">
        <f t="shared" si="0"/>
        <v>2052</v>
      </c>
      <c r="AN2" s="275">
        <f t="shared" si="0"/>
        <v>2053</v>
      </c>
      <c r="AO2" s="275">
        <f t="shared" si="0"/>
        <v>2054</v>
      </c>
      <c r="AP2" s="275">
        <f t="shared" si="0"/>
        <v>2055</v>
      </c>
      <c r="AQ2" s="275">
        <f t="shared" si="0"/>
        <v>2056</v>
      </c>
      <c r="AR2" s="275">
        <f t="shared" si="0"/>
        <v>2057</v>
      </c>
      <c r="AS2" s="275">
        <f t="shared" si="0"/>
        <v>2058</v>
      </c>
      <c r="AT2" s="275">
        <f t="shared" si="0"/>
        <v>2059</v>
      </c>
      <c r="AU2" s="275">
        <f t="shared" si="0"/>
        <v>2060</v>
      </c>
      <c r="AV2" s="275">
        <f t="shared" si="0"/>
        <v>2061</v>
      </c>
      <c r="AW2" s="275">
        <f t="shared" si="0"/>
        <v>2062</v>
      </c>
      <c r="AX2" s="275">
        <f t="shared" si="0"/>
        <v>2063</v>
      </c>
      <c r="AY2" s="275">
        <f t="shared" si="0"/>
        <v>2064</v>
      </c>
      <c r="AZ2" s="275">
        <f t="shared" si="0"/>
        <v>2065</v>
      </c>
    </row>
    <row r="3" spans="1:52" s="192" customFormat="1" ht="12.75" x14ac:dyDescent="0.2">
      <c r="A3" s="191" t="s">
        <v>211</v>
      </c>
      <c r="B3" s="193">
        <v>-1.7637279157961247E-2</v>
      </c>
      <c r="C3" s="193">
        <v>-1.5894596183420748E-2</v>
      </c>
      <c r="D3" s="193">
        <v>-1.6186056698387644E-2</v>
      </c>
      <c r="E3" s="193">
        <v>-1.6897883174165573E-2</v>
      </c>
      <c r="F3" s="193">
        <v>-1.7881061232220954E-2</v>
      </c>
      <c r="G3" s="193">
        <v>-1.818617033064869E-2</v>
      </c>
      <c r="H3" s="193">
        <v>-1.8520427059999151E-2</v>
      </c>
      <c r="I3" s="193">
        <v>-1.8816944426490734E-2</v>
      </c>
      <c r="J3" s="193">
        <v>-1.8644773483170646E-2</v>
      </c>
      <c r="K3" s="193">
        <v>-1.8238374033541102E-2</v>
      </c>
      <c r="L3" s="193">
        <v>-1.7550205786537987E-2</v>
      </c>
      <c r="M3" s="193">
        <v>-1.6836702229485023E-2</v>
      </c>
      <c r="N3" s="193">
        <v>-1.6200359915060053E-2</v>
      </c>
      <c r="O3" s="193">
        <v>-1.545158237518289E-2</v>
      </c>
      <c r="P3" s="193">
        <v>-1.4473353466881195E-2</v>
      </c>
      <c r="Q3" s="193">
        <v>-1.3846720241200275E-2</v>
      </c>
      <c r="R3" s="193">
        <v>-1.3102386949043907E-2</v>
      </c>
      <c r="S3" s="193">
        <v>-1.2396026427135012E-2</v>
      </c>
      <c r="T3" s="193">
        <v>-1.1954363462462633E-2</v>
      </c>
      <c r="U3" s="193">
        <v>-1.1518285954821544E-2</v>
      </c>
      <c r="V3" s="193">
        <v>-1.13613243880204E-2</v>
      </c>
      <c r="W3" s="193">
        <v>-1.1041305103754076E-2</v>
      </c>
      <c r="X3" s="193">
        <v>-1.1271211731685979E-2</v>
      </c>
      <c r="Y3" s="193">
        <v>-1.1367163565156824E-2</v>
      </c>
      <c r="Z3" s="193">
        <v>-1.1168875811986251E-2</v>
      </c>
      <c r="AA3" s="193">
        <v>-1.1419484358718188E-2</v>
      </c>
      <c r="AB3" s="193">
        <v>-1.1358279451687436E-2</v>
      </c>
      <c r="AC3" s="193">
        <v>-1.1436986500971108E-2</v>
      </c>
      <c r="AD3" s="193">
        <v>-1.1768779998481291E-2</v>
      </c>
      <c r="AE3" s="193">
        <v>-1.1819372040107828E-2</v>
      </c>
      <c r="AF3" s="193">
        <v>-1.2487880757041006E-2</v>
      </c>
      <c r="AG3" s="193">
        <v>-1.2951759720450165E-2</v>
      </c>
      <c r="AH3" s="193">
        <v>-1.3130570249321932E-2</v>
      </c>
      <c r="AI3" s="193">
        <v>-1.3325611833439291E-2</v>
      </c>
      <c r="AJ3" s="193">
        <v>-1.3524388157880873E-2</v>
      </c>
      <c r="AK3" s="193">
        <v>-1.3764093504027061E-2</v>
      </c>
      <c r="AL3" s="193">
        <v>-1.4569106111908467E-2</v>
      </c>
      <c r="AM3" s="193">
        <v>-1.5319934325866827E-2</v>
      </c>
      <c r="AN3" s="193">
        <v>-1.642167744884207E-2</v>
      </c>
      <c r="AO3" s="193">
        <v>-1.8056471618215011E-2</v>
      </c>
      <c r="AP3" s="193">
        <v>-1.9059938124592168E-2</v>
      </c>
      <c r="AQ3" s="193">
        <v>-2.0240118547465491E-2</v>
      </c>
      <c r="AR3" s="193">
        <v>-2.1654051897547308E-2</v>
      </c>
      <c r="AS3" s="193">
        <v>-2.2960725104574128E-2</v>
      </c>
      <c r="AT3" s="193">
        <v>-2.4167155377079544E-2</v>
      </c>
      <c r="AU3" s="193">
        <v>-2.5484252458826476E-2</v>
      </c>
      <c r="AV3" s="193">
        <v>-2.6637302478881422E-2</v>
      </c>
      <c r="AW3" s="193">
        <v>-2.7560093869818711E-2</v>
      </c>
      <c r="AX3" s="193">
        <v>-2.8242909190326126E-2</v>
      </c>
      <c r="AY3" s="193">
        <v>-2.8498059033023743E-2</v>
      </c>
      <c r="AZ3" s="193">
        <v>-2.8847835990020679E-2</v>
      </c>
    </row>
    <row r="4" spans="1:52" s="192" customFormat="1" ht="12.75" x14ac:dyDescent="0.2">
      <c r="A4" s="191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</row>
    <row r="5" spans="1:52" s="192" customFormat="1" ht="12.75" x14ac:dyDescent="0.2">
      <c r="A5" s="197" t="s">
        <v>269</v>
      </c>
      <c r="B5" s="275">
        <v>2015</v>
      </c>
      <c r="C5" s="275">
        <f>B5+1</f>
        <v>2016</v>
      </c>
      <c r="D5" s="275">
        <f t="shared" ref="D5:AZ5" si="1">C5+1</f>
        <v>2017</v>
      </c>
      <c r="E5" s="275">
        <f t="shared" si="1"/>
        <v>2018</v>
      </c>
      <c r="F5" s="275">
        <f t="shared" si="1"/>
        <v>2019</v>
      </c>
      <c r="G5" s="275">
        <f t="shared" si="1"/>
        <v>2020</v>
      </c>
      <c r="H5" s="275">
        <f t="shared" si="1"/>
        <v>2021</v>
      </c>
      <c r="I5" s="275">
        <f t="shared" si="1"/>
        <v>2022</v>
      </c>
      <c r="J5" s="275">
        <f t="shared" si="1"/>
        <v>2023</v>
      </c>
      <c r="K5" s="275">
        <f t="shared" si="1"/>
        <v>2024</v>
      </c>
      <c r="L5" s="275">
        <f t="shared" si="1"/>
        <v>2025</v>
      </c>
      <c r="M5" s="275">
        <f t="shared" si="1"/>
        <v>2026</v>
      </c>
      <c r="N5" s="275">
        <f t="shared" si="1"/>
        <v>2027</v>
      </c>
      <c r="O5" s="275">
        <f t="shared" si="1"/>
        <v>2028</v>
      </c>
      <c r="P5" s="275">
        <f t="shared" si="1"/>
        <v>2029</v>
      </c>
      <c r="Q5" s="275">
        <f t="shared" si="1"/>
        <v>2030</v>
      </c>
      <c r="R5" s="275">
        <f t="shared" si="1"/>
        <v>2031</v>
      </c>
      <c r="S5" s="275">
        <f t="shared" si="1"/>
        <v>2032</v>
      </c>
      <c r="T5" s="275">
        <f t="shared" si="1"/>
        <v>2033</v>
      </c>
      <c r="U5" s="275">
        <f t="shared" si="1"/>
        <v>2034</v>
      </c>
      <c r="V5" s="275">
        <f t="shared" si="1"/>
        <v>2035</v>
      </c>
      <c r="W5" s="275">
        <f t="shared" si="1"/>
        <v>2036</v>
      </c>
      <c r="X5" s="275">
        <f t="shared" si="1"/>
        <v>2037</v>
      </c>
      <c r="Y5" s="275">
        <f t="shared" si="1"/>
        <v>2038</v>
      </c>
      <c r="Z5" s="275">
        <f t="shared" si="1"/>
        <v>2039</v>
      </c>
      <c r="AA5" s="275">
        <f t="shared" si="1"/>
        <v>2040</v>
      </c>
      <c r="AB5" s="275">
        <f t="shared" si="1"/>
        <v>2041</v>
      </c>
      <c r="AC5" s="275">
        <f t="shared" si="1"/>
        <v>2042</v>
      </c>
      <c r="AD5" s="275">
        <f t="shared" si="1"/>
        <v>2043</v>
      </c>
      <c r="AE5" s="275">
        <f t="shared" si="1"/>
        <v>2044</v>
      </c>
      <c r="AF5" s="275">
        <f t="shared" si="1"/>
        <v>2045</v>
      </c>
      <c r="AG5" s="275">
        <f t="shared" si="1"/>
        <v>2046</v>
      </c>
      <c r="AH5" s="275">
        <f t="shared" si="1"/>
        <v>2047</v>
      </c>
      <c r="AI5" s="275">
        <f t="shared" si="1"/>
        <v>2048</v>
      </c>
      <c r="AJ5" s="275">
        <f t="shared" si="1"/>
        <v>2049</v>
      </c>
      <c r="AK5" s="275">
        <f t="shared" si="1"/>
        <v>2050</v>
      </c>
      <c r="AL5" s="275">
        <f t="shared" si="1"/>
        <v>2051</v>
      </c>
      <c r="AM5" s="275">
        <f t="shared" si="1"/>
        <v>2052</v>
      </c>
      <c r="AN5" s="275">
        <f t="shared" si="1"/>
        <v>2053</v>
      </c>
      <c r="AO5" s="275">
        <f t="shared" si="1"/>
        <v>2054</v>
      </c>
      <c r="AP5" s="275">
        <f t="shared" si="1"/>
        <v>2055</v>
      </c>
      <c r="AQ5" s="275">
        <f t="shared" si="1"/>
        <v>2056</v>
      </c>
      <c r="AR5" s="275">
        <f t="shared" si="1"/>
        <v>2057</v>
      </c>
      <c r="AS5" s="275">
        <f t="shared" si="1"/>
        <v>2058</v>
      </c>
      <c r="AT5" s="275">
        <f t="shared" si="1"/>
        <v>2059</v>
      </c>
      <c r="AU5" s="275">
        <f t="shared" si="1"/>
        <v>2060</v>
      </c>
      <c r="AV5" s="275">
        <f t="shared" si="1"/>
        <v>2061</v>
      </c>
      <c r="AW5" s="275">
        <f t="shared" si="1"/>
        <v>2062</v>
      </c>
      <c r="AX5" s="275">
        <f t="shared" si="1"/>
        <v>2063</v>
      </c>
      <c r="AY5" s="275">
        <f t="shared" si="1"/>
        <v>2064</v>
      </c>
      <c r="AZ5" s="275">
        <f t="shared" si="1"/>
        <v>2065</v>
      </c>
    </row>
    <row r="6" spans="1:52" x14ac:dyDescent="0.3">
      <c r="A6" s="191" t="s">
        <v>270</v>
      </c>
      <c r="B6" s="193">
        <v>-2.0322536036158356E-2</v>
      </c>
      <c r="C6" s="193">
        <v>-1.9322150037949334E-2</v>
      </c>
      <c r="D6" s="193">
        <v>-1.9640144092443843E-2</v>
      </c>
      <c r="E6" s="193">
        <v>-2.0022648377766537E-2</v>
      </c>
      <c r="F6" s="193">
        <v>-2.0501261822954225E-2</v>
      </c>
      <c r="G6" s="193">
        <v>-2.0771467523168594E-2</v>
      </c>
      <c r="H6" s="193">
        <v>-2.1049076038809511E-2</v>
      </c>
      <c r="I6" s="193">
        <v>-2.1293712123441097E-2</v>
      </c>
      <c r="J6" s="193">
        <v>-2.1052672055586495E-2</v>
      </c>
      <c r="K6" s="193">
        <v>-2.0568166156819057E-2</v>
      </c>
      <c r="L6" s="193">
        <v>-1.981015338930496E-2</v>
      </c>
      <c r="M6" s="193">
        <v>-1.9000693770225965E-2</v>
      </c>
      <c r="N6" s="193">
        <v>-1.8276621625622123E-2</v>
      </c>
      <c r="O6" s="193">
        <v>-1.7452335865966347E-2</v>
      </c>
      <c r="P6" s="193">
        <v>-1.6400617021044277E-2</v>
      </c>
      <c r="Q6" s="193">
        <v>-1.5705367607786909E-2</v>
      </c>
      <c r="R6" s="193">
        <v>-1.4896785972248409E-2</v>
      </c>
      <c r="S6" s="193">
        <v>-1.415463554233895E-2</v>
      </c>
      <c r="T6" s="193">
        <v>-1.369851786306879E-2</v>
      </c>
      <c r="U6" s="193">
        <v>-1.3228014905652584E-2</v>
      </c>
      <c r="V6" s="193">
        <v>-1.3050508548523354E-2</v>
      </c>
      <c r="W6" s="193">
        <v>-1.2729749325823582E-2</v>
      </c>
      <c r="X6" s="193">
        <v>-1.2957127866015113E-2</v>
      </c>
      <c r="Y6" s="193">
        <v>-1.3036349822455329E-2</v>
      </c>
      <c r="Z6" s="193">
        <v>-1.2832656370993276E-2</v>
      </c>
      <c r="AA6" s="193">
        <v>-1.3080672801171547E-2</v>
      </c>
      <c r="AB6" s="193">
        <v>-1.3049433817427833E-2</v>
      </c>
      <c r="AC6" s="193">
        <v>-1.312034825197915E-2</v>
      </c>
      <c r="AD6" s="193">
        <v>-1.3455179377404231E-2</v>
      </c>
      <c r="AE6" s="193">
        <v>-1.3507084552139975E-2</v>
      </c>
      <c r="AF6" s="193">
        <v>-1.4172822627131446E-2</v>
      </c>
      <c r="AG6" s="193">
        <v>-1.4624903974794157E-2</v>
      </c>
      <c r="AH6" s="193">
        <v>-1.4815731899646134E-2</v>
      </c>
      <c r="AI6" s="193">
        <v>-1.5020878027966353E-2</v>
      </c>
      <c r="AJ6" s="193">
        <v>-1.5229802833006637E-2</v>
      </c>
      <c r="AK6" s="193">
        <v>-1.5511570463410979E-2</v>
      </c>
      <c r="AL6" s="193">
        <v>-1.6321819300284174E-2</v>
      </c>
      <c r="AM6" s="193">
        <v>-1.7084996591639104E-2</v>
      </c>
      <c r="AN6" s="193">
        <v>-1.8198014871559726E-2</v>
      </c>
      <c r="AO6" s="193">
        <v>-1.984289177183847E-2</v>
      </c>
      <c r="AP6" s="193">
        <v>-2.0826907477595927E-2</v>
      </c>
      <c r="AQ6" s="193">
        <v>-2.2016096650163547E-2</v>
      </c>
      <c r="AR6" s="193">
        <v>-2.3437188184253568E-2</v>
      </c>
      <c r="AS6" s="193">
        <v>-2.4750164217979015E-2</v>
      </c>
      <c r="AT6" s="193">
        <v>-2.599526577743945E-2</v>
      </c>
      <c r="AU6" s="193">
        <v>-2.7323889291807096E-2</v>
      </c>
      <c r="AV6" s="193">
        <v>-2.8490891295390286E-2</v>
      </c>
      <c r="AW6" s="193">
        <v>-2.943164127726107E-2</v>
      </c>
      <c r="AX6" s="193">
        <v>-3.0132920859960319E-2</v>
      </c>
      <c r="AY6" s="193">
        <v>-3.038636518275778E-2</v>
      </c>
    </row>
    <row r="9" spans="1:52" x14ac:dyDescent="0.3">
      <c r="K9" s="277" t="s">
        <v>674</v>
      </c>
    </row>
  </sheetData>
  <conditionalFormatting sqref="B2:AZ2">
    <cfRule type="cellIs" dxfId="1" priority="2" operator="equal">
      <formula>$B$31+50</formula>
    </cfRule>
  </conditionalFormatting>
  <conditionalFormatting sqref="B5:AZ5">
    <cfRule type="cellIs" dxfId="0" priority="1" operator="equal">
      <formula>$B$31+50</formula>
    </cfRule>
  </conditionalFormatting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showGridLines="0" workbookViewId="0">
      <selection activeCell="G13" sqref="G13"/>
    </sheetView>
  </sheetViews>
  <sheetFormatPr defaultRowHeight="15" x14ac:dyDescent="0.25"/>
  <cols>
    <col min="1" max="1" width="25.5703125" style="200" customWidth="1"/>
    <col min="2" max="49" width="10.5703125" style="200" bestFit="1" customWidth="1"/>
    <col min="50" max="51" width="9.28515625" style="200" customWidth="1"/>
    <col min="52" max="16384" width="9.140625" style="200"/>
  </cols>
  <sheetData>
    <row r="1" spans="1:52" s="196" customFormat="1" ht="12.75" x14ac:dyDescent="0.2">
      <c r="A1" s="195"/>
    </row>
    <row r="2" spans="1:52" s="196" customFormat="1" ht="12.75" x14ac:dyDescent="0.2">
      <c r="A2" s="197" t="s">
        <v>268</v>
      </c>
      <c r="B2" s="197">
        <v>2015</v>
      </c>
      <c r="C2" s="197">
        <v>2016</v>
      </c>
      <c r="D2" s="197">
        <v>2017</v>
      </c>
      <c r="E2" s="197">
        <v>2018</v>
      </c>
      <c r="F2" s="197">
        <v>2019</v>
      </c>
      <c r="G2" s="197">
        <v>2020</v>
      </c>
      <c r="H2" s="197">
        <v>2021</v>
      </c>
      <c r="I2" s="197">
        <v>2022</v>
      </c>
      <c r="J2" s="197">
        <v>2023</v>
      </c>
      <c r="K2" s="197">
        <v>2024</v>
      </c>
      <c r="L2" s="197">
        <v>2025</v>
      </c>
      <c r="M2" s="197">
        <v>2026</v>
      </c>
      <c r="N2" s="197">
        <v>2027</v>
      </c>
      <c r="O2" s="197">
        <v>2028</v>
      </c>
      <c r="P2" s="197">
        <v>2029</v>
      </c>
      <c r="Q2" s="197">
        <v>2030</v>
      </c>
      <c r="R2" s="197">
        <v>2031</v>
      </c>
      <c r="S2" s="197">
        <v>2032</v>
      </c>
      <c r="T2" s="197">
        <v>2033</v>
      </c>
      <c r="U2" s="197">
        <v>2034</v>
      </c>
      <c r="V2" s="197">
        <v>2035</v>
      </c>
      <c r="W2" s="197">
        <v>2036</v>
      </c>
      <c r="X2" s="197">
        <v>2037</v>
      </c>
      <c r="Y2" s="197">
        <v>2038</v>
      </c>
      <c r="Z2" s="197">
        <v>2039</v>
      </c>
      <c r="AA2" s="197">
        <v>2040</v>
      </c>
      <c r="AB2" s="197">
        <v>2041</v>
      </c>
      <c r="AC2" s="197">
        <v>2042</v>
      </c>
      <c r="AD2" s="197">
        <v>2043</v>
      </c>
      <c r="AE2" s="197">
        <v>2044</v>
      </c>
      <c r="AF2" s="197">
        <v>2045</v>
      </c>
      <c r="AG2" s="197">
        <v>2046</v>
      </c>
      <c r="AH2" s="197">
        <v>2047</v>
      </c>
      <c r="AI2" s="197">
        <v>2048</v>
      </c>
      <c r="AJ2" s="197">
        <v>2049</v>
      </c>
      <c r="AK2" s="197">
        <v>2050</v>
      </c>
      <c r="AL2" s="197">
        <v>2051</v>
      </c>
      <c r="AM2" s="197">
        <v>2052</v>
      </c>
      <c r="AN2" s="197">
        <v>2053</v>
      </c>
      <c r="AO2" s="197">
        <v>2054</v>
      </c>
      <c r="AP2" s="197">
        <v>2055</v>
      </c>
      <c r="AQ2" s="197">
        <v>2056</v>
      </c>
      <c r="AR2" s="197">
        <v>2057</v>
      </c>
      <c r="AS2" s="197">
        <v>2058</v>
      </c>
      <c r="AT2" s="197">
        <v>2059</v>
      </c>
      <c r="AU2" s="197">
        <v>2060</v>
      </c>
      <c r="AV2" s="197">
        <v>2061</v>
      </c>
      <c r="AW2" s="197">
        <v>2062</v>
      </c>
      <c r="AX2" s="197">
        <v>2063</v>
      </c>
      <c r="AY2" s="197">
        <v>2064</v>
      </c>
      <c r="AZ2" s="197">
        <v>2065</v>
      </c>
    </row>
    <row r="3" spans="1:52" s="196" customFormat="1" ht="12.75" x14ac:dyDescent="0.2">
      <c r="A3" s="196" t="s">
        <v>212</v>
      </c>
      <c r="B3" s="198">
        <v>3.1753223832829908E-5</v>
      </c>
      <c r="C3" s="198">
        <v>4.81149185603243E-6</v>
      </c>
      <c r="D3" s="198">
        <v>1.1764094788432357E-5</v>
      </c>
      <c r="E3" s="198">
        <v>2.7798464710588906E-6</v>
      </c>
      <c r="F3" s="198">
        <v>-1.2710266641706306E-5</v>
      </c>
      <c r="G3" s="198">
        <v>-3.3275240617968837E-5</v>
      </c>
      <c r="H3" s="198">
        <v>-5.611691244898501E-5</v>
      </c>
      <c r="I3" s="198">
        <v>-8.266412678964094E-5</v>
      </c>
      <c r="J3" s="198">
        <v>-1.1616022727038515E-4</v>
      </c>
      <c r="K3" s="198">
        <v>-1.380875353354633E-4</v>
      </c>
      <c r="L3" s="198">
        <v>-1.6392945407694656E-4</v>
      </c>
      <c r="M3" s="198">
        <v>-1.8538035645482027E-4</v>
      </c>
      <c r="N3" s="198">
        <v>-2.1158831888958506E-4</v>
      </c>
      <c r="O3" s="198">
        <v>-2.547341128482834E-4</v>
      </c>
      <c r="P3" s="198">
        <v>-2.8608175561654512E-4</v>
      </c>
      <c r="Q3" s="198">
        <v>-3.167383648941893E-4</v>
      </c>
      <c r="R3" s="198">
        <v>-3.382908062221164E-4</v>
      </c>
      <c r="S3" s="198">
        <v>-3.692575469201511E-4</v>
      </c>
      <c r="T3" s="198">
        <v>-4.3046906322806314E-4</v>
      </c>
      <c r="U3" s="198">
        <v>-4.9336932516940552E-4</v>
      </c>
      <c r="V3" s="198">
        <v>-5.5608191977991796E-4</v>
      </c>
      <c r="W3" s="198">
        <v>-6.128134895994051E-4</v>
      </c>
      <c r="X3" s="198">
        <v>-6.7106647778739027E-4</v>
      </c>
      <c r="Y3" s="198">
        <v>-7.2691517011883359E-4</v>
      </c>
      <c r="Z3" s="198">
        <v>-7.3347636325809661E-4</v>
      </c>
      <c r="AA3" s="198">
        <v>-7.2831950161009532E-4</v>
      </c>
      <c r="AB3" s="198">
        <v>-7.1145639036364512E-4</v>
      </c>
      <c r="AC3" s="198">
        <v>-6.8993398526715041E-4</v>
      </c>
      <c r="AD3" s="198">
        <v>-6.5886371695067698E-4</v>
      </c>
      <c r="AE3" s="198">
        <v>-6.4904240469128272E-4</v>
      </c>
      <c r="AF3" s="198">
        <v>-6.2114381084623087E-4</v>
      </c>
      <c r="AG3" s="198">
        <v>-5.9860290806934254E-4</v>
      </c>
      <c r="AH3" s="198">
        <v>-5.8307992726320049E-4</v>
      </c>
      <c r="AI3" s="198">
        <v>-5.6442596404716384E-4</v>
      </c>
      <c r="AJ3" s="198">
        <v>-5.721264265197369E-4</v>
      </c>
      <c r="AK3" s="198">
        <v>-5.6530570555615289E-4</v>
      </c>
      <c r="AL3" s="198">
        <v>-5.6316360936030309E-4</v>
      </c>
      <c r="AM3" s="198">
        <v>-5.6491793232125607E-4</v>
      </c>
      <c r="AN3" s="198">
        <v>-5.7058366509221323E-4</v>
      </c>
      <c r="AO3" s="198">
        <v>-5.8498019238094659E-4</v>
      </c>
      <c r="AP3" s="198">
        <v>-6.1953886415307266E-4</v>
      </c>
      <c r="AQ3" s="198">
        <v>-6.3233938252584693E-4</v>
      </c>
      <c r="AR3" s="198">
        <v>-6.4712167912753813E-4</v>
      </c>
      <c r="AS3" s="198">
        <v>-6.6500733323089688E-4</v>
      </c>
      <c r="AT3" s="198">
        <v>-6.8513484486282597E-4</v>
      </c>
      <c r="AU3" s="198">
        <v>-7.0279555623487932E-4</v>
      </c>
      <c r="AV3" s="198">
        <v>-7.4115748100620675E-4</v>
      </c>
      <c r="AW3" s="198">
        <v>-7.5924282473291546E-4</v>
      </c>
      <c r="AX3" s="198">
        <v>-7.7693002545112765E-4</v>
      </c>
      <c r="AY3" s="198">
        <v>-7.9167202737994704E-4</v>
      </c>
      <c r="AZ3" s="196">
        <v>-8.0641822718836246E-4</v>
      </c>
    </row>
    <row r="4" spans="1:52" s="196" customFormat="1" ht="12.75" x14ac:dyDescent="0.2">
      <c r="A4" s="196" t="s">
        <v>271</v>
      </c>
      <c r="B4" s="198">
        <v>-1.2047239728373267E-3</v>
      </c>
      <c r="C4" s="198">
        <v>-1.121278219842902E-3</v>
      </c>
      <c r="D4" s="198">
        <v>-1.0173665430234786E-3</v>
      </c>
      <c r="E4" s="198">
        <v>-9.2432742337859072E-4</v>
      </c>
      <c r="F4" s="198">
        <v>-8.4552558712529366E-4</v>
      </c>
      <c r="G4" s="198">
        <v>-7.8983909552848082E-4</v>
      </c>
      <c r="H4" s="198">
        <v>-7.4692989457394911E-4</v>
      </c>
      <c r="I4" s="198">
        <v>-7.0914868097191302E-4</v>
      </c>
      <c r="J4" s="198">
        <v>-6.8247045548076922E-4</v>
      </c>
      <c r="K4" s="198">
        <v>-6.5357812577096182E-4</v>
      </c>
      <c r="L4" s="198">
        <v>-6.3323096720025341E-4</v>
      </c>
      <c r="M4" s="198">
        <v>-6.1860961137716135E-4</v>
      </c>
      <c r="N4" s="198">
        <v>-6.0814235431398808E-4</v>
      </c>
      <c r="O4" s="198">
        <v>-6.1184375169399485E-4</v>
      </c>
      <c r="P4" s="198">
        <v>-6.0816371359775424E-4</v>
      </c>
      <c r="Q4" s="198">
        <v>-6.028082423018235E-4</v>
      </c>
      <c r="R4" s="198">
        <v>-5.9384882763529755E-4</v>
      </c>
      <c r="S4" s="198">
        <v>-5.8410778793444962E-4</v>
      </c>
      <c r="T4" s="198">
        <v>-5.8296326560983418E-4</v>
      </c>
      <c r="U4" s="198">
        <v>-5.7273408901707624E-4</v>
      </c>
      <c r="V4" s="198">
        <v>-5.6980296095035879E-4</v>
      </c>
      <c r="W4" s="198">
        <v>-5.6965242795072491E-4</v>
      </c>
      <c r="X4" s="198">
        <v>-5.697897529087833E-4</v>
      </c>
      <c r="Y4" s="198">
        <v>-5.6464604553985978E-4</v>
      </c>
      <c r="Z4" s="198">
        <v>-5.5133773555806362E-4</v>
      </c>
      <c r="AA4" s="198">
        <v>-5.3466962350053472E-4</v>
      </c>
      <c r="AB4" s="198">
        <v>-5.1849427593720222E-4</v>
      </c>
      <c r="AC4" s="198">
        <v>-4.9607102884156049E-4</v>
      </c>
      <c r="AD4" s="198">
        <v>-4.6978667319267742E-4</v>
      </c>
      <c r="AE4" s="198">
        <v>-4.5315478821220632E-4</v>
      </c>
      <c r="AF4" s="198">
        <v>-4.3232641220230486E-4</v>
      </c>
      <c r="AG4" s="198">
        <v>-4.127336515475378E-4</v>
      </c>
      <c r="AH4" s="198">
        <v>-3.9663046825103617E-4</v>
      </c>
      <c r="AI4" s="198">
        <v>-3.8112715542040635E-4</v>
      </c>
      <c r="AJ4" s="198">
        <v>-3.7655101690656939E-4</v>
      </c>
      <c r="AK4" s="198">
        <v>-3.6664609764159228E-4</v>
      </c>
      <c r="AL4" s="198">
        <v>-3.5619179143054605E-4</v>
      </c>
      <c r="AM4" s="198">
        <v>-3.4902605399479616E-4</v>
      </c>
      <c r="AN4" s="198">
        <v>-3.4493443781469539E-4</v>
      </c>
      <c r="AO4" s="198">
        <v>-3.4582892953912737E-4</v>
      </c>
      <c r="AP4" s="198">
        <v>-3.5672274586626964E-4</v>
      </c>
      <c r="AQ4" s="198">
        <v>-3.578255245137962E-4</v>
      </c>
      <c r="AR4" s="198">
        <v>-3.6105620653186735E-4</v>
      </c>
      <c r="AS4" s="198">
        <v>-3.6508934381696912E-4</v>
      </c>
      <c r="AT4" s="198">
        <v>-3.683941865495168E-4</v>
      </c>
      <c r="AU4" s="198">
        <v>-3.7283788918637643E-4</v>
      </c>
      <c r="AV4" s="198">
        <v>-3.8402619669772569E-4</v>
      </c>
      <c r="AW4" s="198">
        <v>-3.8477945021647448E-4</v>
      </c>
      <c r="AX4" s="198">
        <v>-3.8294062711091671E-4</v>
      </c>
      <c r="AY4" s="198">
        <v>-3.7951006755780332E-4</v>
      </c>
      <c r="AZ4" s="196">
        <v>-3.7192791660531886E-4</v>
      </c>
    </row>
    <row r="5" spans="1:52" s="196" customFormat="1" ht="12.75" x14ac:dyDescent="0.2">
      <c r="A5" s="196" t="s">
        <v>94</v>
      </c>
      <c r="B5" s="198">
        <f>B4+B3</f>
        <v>-1.1729707490044968E-3</v>
      </c>
      <c r="C5" s="198">
        <f t="shared" ref="C5:AZ5" si="0">C4+C3</f>
        <v>-1.1164667279868696E-3</v>
      </c>
      <c r="D5" s="198">
        <f t="shared" si="0"/>
        <v>-1.0056024482350463E-3</v>
      </c>
      <c r="E5" s="198">
        <f t="shared" si="0"/>
        <v>-9.2154757690753183E-4</v>
      </c>
      <c r="F5" s="198">
        <f t="shared" si="0"/>
        <v>-8.5823585376699997E-4</v>
      </c>
      <c r="G5" s="198">
        <f t="shared" si="0"/>
        <v>-8.2311433614644966E-4</v>
      </c>
      <c r="H5" s="198">
        <f t="shared" si="0"/>
        <v>-8.0304680702293412E-4</v>
      </c>
      <c r="I5" s="198">
        <f t="shared" si="0"/>
        <v>-7.9181280776155396E-4</v>
      </c>
      <c r="J5" s="198">
        <f t="shared" si="0"/>
        <v>-7.9863068275115438E-4</v>
      </c>
      <c r="K5" s="198">
        <f t="shared" si="0"/>
        <v>-7.9166566110642513E-4</v>
      </c>
      <c r="L5" s="198">
        <f t="shared" si="0"/>
        <v>-7.9716042127719996E-4</v>
      </c>
      <c r="M5" s="198">
        <f t="shared" si="0"/>
        <v>-8.0398996783198162E-4</v>
      </c>
      <c r="N5" s="198">
        <f t="shared" si="0"/>
        <v>-8.1973067320357314E-4</v>
      </c>
      <c r="O5" s="198">
        <f t="shared" si="0"/>
        <v>-8.6657786454227826E-4</v>
      </c>
      <c r="P5" s="198">
        <f t="shared" si="0"/>
        <v>-8.9424546921429936E-4</v>
      </c>
      <c r="Q5" s="198">
        <f t="shared" si="0"/>
        <v>-9.195466071960128E-4</v>
      </c>
      <c r="R5" s="198">
        <f t="shared" si="0"/>
        <v>-9.3213963385741394E-4</v>
      </c>
      <c r="S5" s="198">
        <f t="shared" si="0"/>
        <v>-9.5336533485460072E-4</v>
      </c>
      <c r="T5" s="198">
        <f t="shared" si="0"/>
        <v>-1.0134323288378973E-3</v>
      </c>
      <c r="U5" s="198">
        <f t="shared" si="0"/>
        <v>-1.0661034141864817E-3</v>
      </c>
      <c r="V5" s="198">
        <f t="shared" si="0"/>
        <v>-1.1258848807302766E-3</v>
      </c>
      <c r="W5" s="198">
        <f t="shared" si="0"/>
        <v>-1.18246591755013E-3</v>
      </c>
      <c r="X5" s="198">
        <f t="shared" si="0"/>
        <v>-1.2408562306961736E-3</v>
      </c>
      <c r="Y5" s="198">
        <f t="shared" si="0"/>
        <v>-1.2915612156586933E-3</v>
      </c>
      <c r="Z5" s="198">
        <f t="shared" si="0"/>
        <v>-1.2848140988161601E-3</v>
      </c>
      <c r="AA5" s="198">
        <f t="shared" si="0"/>
        <v>-1.2629891251106301E-3</v>
      </c>
      <c r="AB5" s="198">
        <f t="shared" si="0"/>
        <v>-1.2299506663008474E-3</v>
      </c>
      <c r="AC5" s="198">
        <f t="shared" si="0"/>
        <v>-1.1860050141087109E-3</v>
      </c>
      <c r="AD5" s="198">
        <f t="shared" si="0"/>
        <v>-1.1286503901433544E-3</v>
      </c>
      <c r="AE5" s="198">
        <f t="shared" si="0"/>
        <v>-1.102197192903489E-3</v>
      </c>
      <c r="AF5" s="198">
        <f t="shared" si="0"/>
        <v>-1.0534702230485357E-3</v>
      </c>
      <c r="AG5" s="198">
        <f t="shared" si="0"/>
        <v>-1.0113365596168804E-3</v>
      </c>
      <c r="AH5" s="198">
        <f t="shared" si="0"/>
        <v>-9.7971039551423677E-4</v>
      </c>
      <c r="AI5" s="198">
        <f t="shared" si="0"/>
        <v>-9.4555311946757019E-4</v>
      </c>
      <c r="AJ5" s="198">
        <f t="shared" si="0"/>
        <v>-9.4867744342630629E-4</v>
      </c>
      <c r="AK5" s="198">
        <f t="shared" si="0"/>
        <v>-9.3195180319774517E-4</v>
      </c>
      <c r="AL5" s="198">
        <f t="shared" si="0"/>
        <v>-9.1935540079084914E-4</v>
      </c>
      <c r="AM5" s="198">
        <f t="shared" si="0"/>
        <v>-9.1394398631605223E-4</v>
      </c>
      <c r="AN5" s="198">
        <f t="shared" si="0"/>
        <v>-9.1551810290690862E-4</v>
      </c>
      <c r="AO5" s="198">
        <f t="shared" si="0"/>
        <v>-9.3080912192007397E-4</v>
      </c>
      <c r="AP5" s="198">
        <f t="shared" si="0"/>
        <v>-9.762616100193423E-4</v>
      </c>
      <c r="AQ5" s="198">
        <f t="shared" si="0"/>
        <v>-9.9016490703964302E-4</v>
      </c>
      <c r="AR5" s="198">
        <f t="shared" si="0"/>
        <v>-1.0081778856594055E-3</v>
      </c>
      <c r="AS5" s="198">
        <f t="shared" si="0"/>
        <v>-1.030096677047866E-3</v>
      </c>
      <c r="AT5" s="198">
        <f t="shared" si="0"/>
        <v>-1.0535290314123429E-3</v>
      </c>
      <c r="AU5" s="198">
        <f t="shared" si="0"/>
        <v>-1.0756334454212558E-3</v>
      </c>
      <c r="AV5" s="198">
        <f t="shared" si="0"/>
        <v>-1.1251836777039326E-3</v>
      </c>
      <c r="AW5" s="198">
        <f t="shared" si="0"/>
        <v>-1.1440222749493898E-3</v>
      </c>
      <c r="AX5" s="198">
        <f t="shared" si="0"/>
        <v>-1.1598706525620442E-3</v>
      </c>
      <c r="AY5" s="198">
        <f t="shared" si="0"/>
        <v>-1.1711820949377504E-3</v>
      </c>
      <c r="AZ5" s="198">
        <f t="shared" si="0"/>
        <v>-1.1783461437936812E-3</v>
      </c>
    </row>
    <row r="6" spans="1:52" x14ac:dyDescent="0.25">
      <c r="B6" s="201"/>
      <c r="C6" s="201"/>
      <c r="D6" s="201"/>
      <c r="E6" s="201"/>
    </row>
    <row r="7" spans="1:52" s="196" customFormat="1" ht="12.75" x14ac:dyDescent="0.2">
      <c r="A7" s="197" t="s">
        <v>269</v>
      </c>
      <c r="B7" s="197">
        <v>2015</v>
      </c>
      <c r="C7" s="197">
        <v>2016</v>
      </c>
      <c r="D7" s="197">
        <v>2017</v>
      </c>
      <c r="E7" s="197">
        <v>2018</v>
      </c>
      <c r="F7" s="197">
        <v>2019</v>
      </c>
      <c r="G7" s="197">
        <v>2020</v>
      </c>
      <c r="H7" s="197">
        <v>2021</v>
      </c>
      <c r="I7" s="197">
        <v>2022</v>
      </c>
      <c r="J7" s="197">
        <v>2023</v>
      </c>
      <c r="K7" s="197">
        <v>2024</v>
      </c>
      <c r="L7" s="197">
        <v>2025</v>
      </c>
      <c r="M7" s="197">
        <v>2026</v>
      </c>
      <c r="N7" s="197">
        <v>2027</v>
      </c>
      <c r="O7" s="197">
        <v>2028</v>
      </c>
      <c r="P7" s="197">
        <v>2029</v>
      </c>
      <c r="Q7" s="197">
        <v>2030</v>
      </c>
      <c r="R7" s="197">
        <v>2031</v>
      </c>
      <c r="S7" s="197">
        <v>2032</v>
      </c>
      <c r="T7" s="197">
        <v>2033</v>
      </c>
      <c r="U7" s="197">
        <v>2034</v>
      </c>
      <c r="V7" s="197">
        <v>2035</v>
      </c>
      <c r="W7" s="197">
        <v>2036</v>
      </c>
      <c r="X7" s="197">
        <v>2037</v>
      </c>
      <c r="Y7" s="197">
        <v>2038</v>
      </c>
      <c r="Z7" s="197">
        <v>2039</v>
      </c>
      <c r="AA7" s="197">
        <v>2040</v>
      </c>
      <c r="AB7" s="197">
        <v>2041</v>
      </c>
      <c r="AC7" s="197">
        <v>2042</v>
      </c>
      <c r="AD7" s="197">
        <v>2043</v>
      </c>
      <c r="AE7" s="197">
        <v>2044</v>
      </c>
      <c r="AF7" s="197">
        <v>2045</v>
      </c>
      <c r="AG7" s="197">
        <v>2046</v>
      </c>
      <c r="AH7" s="197">
        <v>2047</v>
      </c>
      <c r="AI7" s="197">
        <v>2048</v>
      </c>
      <c r="AJ7" s="197">
        <v>2049</v>
      </c>
      <c r="AK7" s="197">
        <v>2050</v>
      </c>
      <c r="AL7" s="197">
        <v>2051</v>
      </c>
      <c r="AM7" s="197">
        <v>2052</v>
      </c>
      <c r="AN7" s="197">
        <v>2053</v>
      </c>
      <c r="AO7" s="197">
        <v>2054</v>
      </c>
      <c r="AP7" s="197">
        <v>2055</v>
      </c>
      <c r="AQ7" s="197">
        <v>2056</v>
      </c>
      <c r="AR7" s="197">
        <v>2057</v>
      </c>
      <c r="AS7" s="197">
        <v>2058</v>
      </c>
      <c r="AT7" s="197">
        <v>2059</v>
      </c>
      <c r="AU7" s="197">
        <v>2060</v>
      </c>
      <c r="AV7" s="197">
        <v>2061</v>
      </c>
      <c r="AW7" s="197">
        <v>2062</v>
      </c>
      <c r="AX7" s="197">
        <v>2063</v>
      </c>
      <c r="AY7" s="197">
        <v>2064</v>
      </c>
      <c r="AZ7" s="197">
        <v>2065</v>
      </c>
    </row>
    <row r="8" spans="1:52" s="196" customFormat="1" ht="12.75" x14ac:dyDescent="0.2">
      <c r="A8" s="196" t="s">
        <v>212</v>
      </c>
      <c r="B8" s="198">
        <v>1.138310545942961E-5</v>
      </c>
      <c r="C8" s="198">
        <v>-2.7730651747104318E-7</v>
      </c>
      <c r="D8" s="198">
        <v>2.9189406669017683E-6</v>
      </c>
      <c r="E8" s="198">
        <v>4.451173578550122E-6</v>
      </c>
      <c r="F8" s="198">
        <v>-7.4996844249067274E-6</v>
      </c>
      <c r="G8" s="198">
        <v>-2.3754887005003698E-5</v>
      </c>
      <c r="H8" s="198">
        <v>-4.7380820000551046E-5</v>
      </c>
      <c r="I8" s="198">
        <v>-7.8767255323432738E-5</v>
      </c>
      <c r="J8" s="198">
        <v>-9.9722296036765636E-5</v>
      </c>
      <c r="K8" s="198">
        <v>-1.1873694722396304E-4</v>
      </c>
      <c r="L8" s="198">
        <v>-1.4238842438428728E-4</v>
      </c>
      <c r="M8" s="198">
        <v>-1.6308807655973515E-4</v>
      </c>
      <c r="N8" s="198">
        <v>-1.9667606186076999E-4</v>
      </c>
      <c r="O8" s="198">
        <v>-2.2505128280887309E-4</v>
      </c>
      <c r="P8" s="198">
        <v>-2.5585013481079291E-4</v>
      </c>
      <c r="Q8" s="198">
        <v>-2.8594536989243343E-4</v>
      </c>
      <c r="R8" s="198">
        <v>-3.0860519184216779E-4</v>
      </c>
      <c r="S8" s="198">
        <v>-3.4730874940163748E-4</v>
      </c>
      <c r="T8" s="198">
        <v>-3.9195044512441829E-4</v>
      </c>
      <c r="U8" s="198">
        <v>-4.5362126319524855E-4</v>
      </c>
      <c r="V8" s="198">
        <v>-5.1508743375707389E-4</v>
      </c>
      <c r="W8" s="198">
        <v>-5.6926627780540121E-4</v>
      </c>
      <c r="X8" s="198">
        <v>-6.3766216936303791E-4</v>
      </c>
      <c r="Y8" s="198">
        <v>-6.7707497861558478E-4</v>
      </c>
      <c r="Z8" s="198">
        <v>-6.8548308690106444E-4</v>
      </c>
      <c r="AA8" s="198">
        <v>-6.7963137441119019E-4</v>
      </c>
      <c r="AB8" s="198">
        <v>-6.6826589027770347E-4</v>
      </c>
      <c r="AC8" s="198">
        <v>-6.4752829542415223E-4</v>
      </c>
      <c r="AD8" s="198">
        <v>-6.3298068638222601E-4</v>
      </c>
      <c r="AE8" s="198">
        <v>-6.073537350862765E-4</v>
      </c>
      <c r="AF8" s="198">
        <v>-5.8374562546806849E-4</v>
      </c>
      <c r="AG8" s="198">
        <v>-5.6250959590899434E-4</v>
      </c>
      <c r="AH8" s="198">
        <v>-5.4547810077188569E-4</v>
      </c>
      <c r="AI8" s="198">
        <v>-5.4600834344920154E-4</v>
      </c>
      <c r="AJ8" s="198">
        <v>-5.3558820190125075E-4</v>
      </c>
      <c r="AK8" s="198">
        <v>-5.275778747190821E-4</v>
      </c>
      <c r="AL8" s="198">
        <v>-5.2298694648047106E-4</v>
      </c>
      <c r="AM8" s="198">
        <v>-5.2196584430826772E-4</v>
      </c>
      <c r="AN8" s="198">
        <v>-5.2834689011893761E-4</v>
      </c>
      <c r="AO8" s="198">
        <v>-5.5551199849564084E-4</v>
      </c>
      <c r="AP8" s="198">
        <v>-5.6286895326879442E-4</v>
      </c>
      <c r="AQ8" s="198">
        <v>-5.7137084035129753E-4</v>
      </c>
      <c r="AR8" s="198">
        <v>-5.8629132403899579E-4</v>
      </c>
      <c r="AS8" s="198">
        <v>-6.0515165152689207E-4</v>
      </c>
      <c r="AT8" s="198">
        <v>-6.201774190998531E-4</v>
      </c>
      <c r="AU8" s="198">
        <v>-6.5802742669103108E-4</v>
      </c>
      <c r="AV8" s="198">
        <v>-6.6964138338782963E-4</v>
      </c>
      <c r="AW8" s="198">
        <v>-6.8459923758182719E-4</v>
      </c>
      <c r="AX8" s="198">
        <v>-6.9956560558276197E-4</v>
      </c>
      <c r="AY8" s="198">
        <v>-7.1669861575324265E-4</v>
      </c>
    </row>
    <row r="9" spans="1:52" s="196" customFormat="1" ht="12.75" x14ac:dyDescent="0.2">
      <c r="A9" s="196" t="s">
        <v>271</v>
      </c>
      <c r="B9" s="198">
        <v>-1.1723871929738162E-3</v>
      </c>
      <c r="C9" s="198">
        <v>-1.0941711293823658E-3</v>
      </c>
      <c r="D9" s="198">
        <v>-1.0033572863036885E-3</v>
      </c>
      <c r="E9" s="198">
        <v>-9.037359383479599E-4</v>
      </c>
      <c r="F9" s="198">
        <v>-8.2825052431776953E-4</v>
      </c>
      <c r="G9" s="198">
        <v>-7.7358867015391562E-4</v>
      </c>
      <c r="H9" s="198">
        <v>-7.3159597069020034E-4</v>
      </c>
      <c r="I9" s="198">
        <v>-6.9986856228932228E-4</v>
      </c>
      <c r="J9" s="198">
        <v>-6.6611464486527878E-4</v>
      </c>
      <c r="K9" s="198">
        <v>-6.3641852208140939E-4</v>
      </c>
      <c r="L9" s="198">
        <v>-6.1623523740287484E-4</v>
      </c>
      <c r="M9" s="198">
        <v>-6.018106721999057E-4</v>
      </c>
      <c r="N9" s="198">
        <v>-5.9863391150059278E-4</v>
      </c>
      <c r="O9" s="198">
        <v>-5.9274477110604141E-4</v>
      </c>
      <c r="P9" s="198">
        <v>-5.8790558617246062E-4</v>
      </c>
      <c r="Q9" s="198">
        <v>-5.8104273625820006E-4</v>
      </c>
      <c r="R9" s="198">
        <v>-5.7171071177477802E-4</v>
      </c>
      <c r="S9" s="198">
        <v>-5.6975674728572704E-4</v>
      </c>
      <c r="T9" s="198">
        <v>-5.5928042774344862E-4</v>
      </c>
      <c r="U9" s="198">
        <v>-5.4918903951256797E-4</v>
      </c>
      <c r="V9" s="198">
        <v>-5.457583646891693E-4</v>
      </c>
      <c r="W9" s="198">
        <v>-5.4461580612125767E-4</v>
      </c>
      <c r="X9" s="198">
        <v>-5.4809754040575193E-4</v>
      </c>
      <c r="Y9" s="198">
        <v>-5.3426073712495119E-4</v>
      </c>
      <c r="Z9" s="198">
        <v>-5.190642300399404E-4</v>
      </c>
      <c r="AA9" s="198">
        <v>-4.9998082073707576E-4</v>
      </c>
      <c r="AB9" s="198">
        <v>-4.8061320589020448E-4</v>
      </c>
      <c r="AC9" s="198">
        <v>-4.5666829742981713E-4</v>
      </c>
      <c r="AD9" s="198">
        <v>-4.3790016364931444E-4</v>
      </c>
      <c r="AE9" s="198">
        <v>-4.119253431662922E-4</v>
      </c>
      <c r="AF9" s="198">
        <v>-3.8947119840056807E-4</v>
      </c>
      <c r="AG9" s="198">
        <v>-3.6852286024334545E-4</v>
      </c>
      <c r="AH9" s="198">
        <v>-3.5130834683647538E-4</v>
      </c>
      <c r="AI9" s="198">
        <v>-3.4343519752546247E-4</v>
      </c>
      <c r="AJ9" s="198">
        <v>-3.3068787933639111E-4</v>
      </c>
      <c r="AK9" s="198">
        <v>-3.2094560943970801E-4</v>
      </c>
      <c r="AL9" s="198">
        <v>-3.1035504307508452E-4</v>
      </c>
      <c r="AM9" s="198">
        <v>-3.0281613009855381E-4</v>
      </c>
      <c r="AN9" s="198">
        <v>-2.9816479463809422E-4</v>
      </c>
      <c r="AO9" s="198">
        <v>-3.0493641561446256E-4</v>
      </c>
      <c r="AP9" s="198">
        <v>-3.0654254608584986E-4</v>
      </c>
      <c r="AQ9" s="198">
        <v>-3.0741992576543661E-4</v>
      </c>
      <c r="AR9" s="198">
        <v>-3.0975975321851799E-4</v>
      </c>
      <c r="AS9" s="198">
        <v>-3.1281897581976871E-4</v>
      </c>
      <c r="AT9" s="198">
        <v>-3.1512941332002874E-4</v>
      </c>
      <c r="AU9" s="198">
        <v>-3.2667066475679035E-4</v>
      </c>
      <c r="AV9" s="198">
        <v>-3.286799992031947E-4</v>
      </c>
      <c r="AW9" s="198">
        <v>-3.2828071380462123E-4</v>
      </c>
      <c r="AX9" s="198">
        <v>-3.2551942605109146E-4</v>
      </c>
      <c r="AY9" s="198">
        <v>-3.204588069570302E-4</v>
      </c>
    </row>
    <row r="10" spans="1:52" s="196" customFormat="1" ht="12.75" x14ac:dyDescent="0.2">
      <c r="A10" s="196" t="s">
        <v>94</v>
      </c>
      <c r="B10" s="198">
        <f>B9+B8</f>
        <v>-1.1610040875143866E-3</v>
      </c>
      <c r="C10" s="198">
        <f t="shared" ref="C10:AY10" si="1">C9+C8</f>
        <v>-1.0944484358998369E-3</v>
      </c>
      <c r="D10" s="198">
        <f t="shared" si="1"/>
        <v>-1.0004383456367867E-3</v>
      </c>
      <c r="E10" s="198">
        <f t="shared" si="1"/>
        <v>-8.9928476476940978E-4</v>
      </c>
      <c r="F10" s="198">
        <f t="shared" si="1"/>
        <v>-8.3575020874267626E-4</v>
      </c>
      <c r="G10" s="198">
        <f t="shared" si="1"/>
        <v>-7.9734355715891931E-4</v>
      </c>
      <c r="H10" s="198">
        <f t="shared" si="1"/>
        <v>-7.7897679069075139E-4</v>
      </c>
      <c r="I10" s="198">
        <f t="shared" si="1"/>
        <v>-7.7863581761275502E-4</v>
      </c>
      <c r="J10" s="198">
        <f t="shared" si="1"/>
        <v>-7.6583694090204442E-4</v>
      </c>
      <c r="K10" s="198">
        <f t="shared" si="1"/>
        <v>-7.5515546930537243E-4</v>
      </c>
      <c r="L10" s="198">
        <f t="shared" si="1"/>
        <v>-7.5862366178716212E-4</v>
      </c>
      <c r="M10" s="198">
        <f t="shared" si="1"/>
        <v>-7.6489874875964084E-4</v>
      </c>
      <c r="N10" s="198">
        <f t="shared" si="1"/>
        <v>-7.9530997336136277E-4</v>
      </c>
      <c r="O10" s="198">
        <f t="shared" si="1"/>
        <v>-8.177960539149145E-4</v>
      </c>
      <c r="P10" s="198">
        <f t="shared" si="1"/>
        <v>-8.4375572098325353E-4</v>
      </c>
      <c r="Q10" s="198">
        <f t="shared" si="1"/>
        <v>-8.6698810615063349E-4</v>
      </c>
      <c r="R10" s="198">
        <f t="shared" si="1"/>
        <v>-8.8031590361694581E-4</v>
      </c>
      <c r="S10" s="198">
        <f t="shared" si="1"/>
        <v>-9.1706549668736453E-4</v>
      </c>
      <c r="T10" s="198">
        <f t="shared" si="1"/>
        <v>-9.5123087286786692E-4</v>
      </c>
      <c r="U10" s="198">
        <f t="shared" si="1"/>
        <v>-1.0028103027078165E-3</v>
      </c>
      <c r="V10" s="198">
        <f t="shared" si="1"/>
        <v>-1.0608457984462431E-3</v>
      </c>
      <c r="W10" s="198">
        <f t="shared" si="1"/>
        <v>-1.1138820839266589E-3</v>
      </c>
      <c r="X10" s="198">
        <f t="shared" si="1"/>
        <v>-1.18575970976879E-3</v>
      </c>
      <c r="Y10" s="198">
        <f t="shared" si="1"/>
        <v>-1.2113357157405359E-3</v>
      </c>
      <c r="Z10" s="198">
        <f t="shared" si="1"/>
        <v>-1.2045473169410049E-3</v>
      </c>
      <c r="AA10" s="198">
        <f t="shared" si="1"/>
        <v>-1.1796121951482661E-3</v>
      </c>
      <c r="AB10" s="198">
        <f t="shared" si="1"/>
        <v>-1.1488790961679081E-3</v>
      </c>
      <c r="AC10" s="198">
        <f t="shared" si="1"/>
        <v>-1.1041965928539695E-3</v>
      </c>
      <c r="AD10" s="198">
        <f t="shared" si="1"/>
        <v>-1.0708808500315406E-3</v>
      </c>
      <c r="AE10" s="198">
        <f t="shared" si="1"/>
        <v>-1.0192790782525686E-3</v>
      </c>
      <c r="AF10" s="198">
        <f t="shared" si="1"/>
        <v>-9.7321682386863656E-4</v>
      </c>
      <c r="AG10" s="198">
        <f t="shared" si="1"/>
        <v>-9.3103245615233979E-4</v>
      </c>
      <c r="AH10" s="198">
        <f t="shared" si="1"/>
        <v>-8.9678644760836108E-4</v>
      </c>
      <c r="AI10" s="198">
        <f t="shared" si="1"/>
        <v>-8.8944354097466401E-4</v>
      </c>
      <c r="AJ10" s="198">
        <f t="shared" si="1"/>
        <v>-8.6627608123764186E-4</v>
      </c>
      <c r="AK10" s="198">
        <f t="shared" si="1"/>
        <v>-8.4852348415879011E-4</v>
      </c>
      <c r="AL10" s="198">
        <f t="shared" si="1"/>
        <v>-8.3334198955555558E-4</v>
      </c>
      <c r="AM10" s="198">
        <f t="shared" si="1"/>
        <v>-8.2478197440682152E-4</v>
      </c>
      <c r="AN10" s="198">
        <f t="shared" si="1"/>
        <v>-8.2651168475703183E-4</v>
      </c>
      <c r="AO10" s="198">
        <f t="shared" si="1"/>
        <v>-8.604484141101034E-4</v>
      </c>
      <c r="AP10" s="198">
        <f t="shared" si="1"/>
        <v>-8.6941149935464428E-4</v>
      </c>
      <c r="AQ10" s="198">
        <f t="shared" si="1"/>
        <v>-8.7879076611673413E-4</v>
      </c>
      <c r="AR10" s="198">
        <f t="shared" si="1"/>
        <v>-8.9605107725751379E-4</v>
      </c>
      <c r="AS10" s="198">
        <f t="shared" si="1"/>
        <v>-9.1797062734666078E-4</v>
      </c>
      <c r="AT10" s="198">
        <f t="shared" si="1"/>
        <v>-9.3530683241988184E-4</v>
      </c>
      <c r="AU10" s="198">
        <f t="shared" si="1"/>
        <v>-9.8469809144782153E-4</v>
      </c>
      <c r="AV10" s="198">
        <f t="shared" si="1"/>
        <v>-9.9832138259102433E-4</v>
      </c>
      <c r="AW10" s="198">
        <f t="shared" si="1"/>
        <v>-1.0128799513864483E-3</v>
      </c>
      <c r="AX10" s="198">
        <f t="shared" si="1"/>
        <v>-1.0250850316338533E-3</v>
      </c>
      <c r="AY10" s="198">
        <f t="shared" si="1"/>
        <v>-1.037157422710273E-3</v>
      </c>
      <c r="AZ10" s="198"/>
    </row>
    <row r="12" spans="1:52" ht="17.25" customHeight="1" x14ac:dyDescent="0.25"/>
    <row r="13" spans="1:52" x14ac:dyDescent="0.25">
      <c r="G13" s="215" t="s">
        <v>675</v>
      </c>
    </row>
    <row r="20" spans="2:50" x14ac:dyDescent="0.25"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</row>
    <row r="21" spans="2:50" x14ac:dyDescent="0.25"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"/>
  <sheetViews>
    <sheetView showGridLines="0" topLeftCell="B1" workbookViewId="0">
      <selection activeCell="H5" sqref="H5"/>
    </sheetView>
  </sheetViews>
  <sheetFormatPr defaultRowHeight="15" x14ac:dyDescent="0.25"/>
  <cols>
    <col min="1" max="1" width="42.85546875" style="39" customWidth="1"/>
    <col min="2" max="71" width="9.85546875" style="39" bestFit="1" customWidth="1"/>
    <col min="72" max="97" width="10.85546875" style="39" bestFit="1" customWidth="1"/>
    <col min="98" max="102" width="9.85546875" style="39" bestFit="1" customWidth="1"/>
    <col min="103" max="16384" width="9.140625" style="39"/>
  </cols>
  <sheetData>
    <row r="1" spans="1:102" x14ac:dyDescent="0.25">
      <c r="A1" s="176"/>
      <c r="B1" s="176">
        <v>0</v>
      </c>
      <c r="C1" s="176">
        <v>1</v>
      </c>
      <c r="D1" s="176">
        <v>2</v>
      </c>
      <c r="E1" s="176">
        <v>3</v>
      </c>
      <c r="F1" s="176">
        <v>4</v>
      </c>
      <c r="G1" s="176">
        <v>5</v>
      </c>
      <c r="H1" s="176">
        <v>6</v>
      </c>
      <c r="I1" s="176">
        <v>7</v>
      </c>
      <c r="J1" s="176">
        <v>8</v>
      </c>
      <c r="K1" s="176">
        <v>9</v>
      </c>
      <c r="L1" s="176">
        <v>10</v>
      </c>
      <c r="M1" s="176">
        <v>11</v>
      </c>
      <c r="N1" s="176">
        <v>12</v>
      </c>
      <c r="O1" s="176">
        <v>13</v>
      </c>
      <c r="P1" s="176">
        <v>14</v>
      </c>
      <c r="Q1" s="176">
        <v>15</v>
      </c>
      <c r="R1" s="176">
        <v>16</v>
      </c>
      <c r="S1" s="176">
        <v>17</v>
      </c>
      <c r="T1" s="176">
        <v>18</v>
      </c>
      <c r="U1" s="176">
        <v>19</v>
      </c>
      <c r="V1" s="176">
        <v>20</v>
      </c>
      <c r="W1" s="176">
        <v>21</v>
      </c>
      <c r="X1" s="176">
        <v>22</v>
      </c>
      <c r="Y1" s="176">
        <v>23</v>
      </c>
      <c r="Z1" s="176">
        <v>24</v>
      </c>
      <c r="AA1" s="176">
        <v>25</v>
      </c>
      <c r="AB1" s="176">
        <v>26</v>
      </c>
      <c r="AC1" s="176">
        <v>27</v>
      </c>
      <c r="AD1" s="176">
        <v>28</v>
      </c>
      <c r="AE1" s="176">
        <v>29</v>
      </c>
      <c r="AF1" s="176">
        <v>30</v>
      </c>
      <c r="AG1" s="176">
        <v>31</v>
      </c>
      <c r="AH1" s="176">
        <v>32</v>
      </c>
      <c r="AI1" s="176">
        <v>33</v>
      </c>
      <c r="AJ1" s="176">
        <v>34</v>
      </c>
      <c r="AK1" s="176">
        <v>35</v>
      </c>
      <c r="AL1" s="176">
        <v>36</v>
      </c>
      <c r="AM1" s="176">
        <v>37</v>
      </c>
      <c r="AN1" s="176">
        <v>38</v>
      </c>
      <c r="AO1" s="176">
        <v>39</v>
      </c>
      <c r="AP1" s="176">
        <v>40</v>
      </c>
      <c r="AQ1" s="176">
        <v>41</v>
      </c>
      <c r="AR1" s="176">
        <v>42</v>
      </c>
      <c r="AS1" s="176">
        <v>43</v>
      </c>
      <c r="AT1" s="176">
        <v>44</v>
      </c>
      <c r="AU1" s="176">
        <v>45</v>
      </c>
      <c r="AV1" s="176">
        <v>46</v>
      </c>
      <c r="AW1" s="176">
        <v>47</v>
      </c>
      <c r="AX1" s="176">
        <v>48</v>
      </c>
      <c r="AY1" s="176">
        <v>49</v>
      </c>
      <c r="AZ1" s="176">
        <v>50</v>
      </c>
      <c r="BA1" s="176">
        <v>51</v>
      </c>
      <c r="BB1" s="176">
        <v>52</v>
      </c>
      <c r="BC1" s="176">
        <v>53</v>
      </c>
      <c r="BD1" s="176">
        <v>54</v>
      </c>
      <c r="BE1" s="176">
        <v>55</v>
      </c>
      <c r="BF1" s="176">
        <v>56</v>
      </c>
      <c r="BG1" s="176">
        <v>57</v>
      </c>
      <c r="BH1" s="176">
        <v>58</v>
      </c>
      <c r="BI1" s="176">
        <v>59</v>
      </c>
      <c r="BJ1" s="176">
        <v>60</v>
      </c>
      <c r="BK1" s="176">
        <v>61</v>
      </c>
      <c r="BL1" s="176">
        <v>62</v>
      </c>
      <c r="BM1" s="176">
        <v>63</v>
      </c>
      <c r="BN1" s="176">
        <v>64</v>
      </c>
      <c r="BO1" s="176">
        <v>65</v>
      </c>
      <c r="BP1" s="176">
        <v>66</v>
      </c>
      <c r="BQ1" s="176">
        <v>67</v>
      </c>
      <c r="BR1" s="176">
        <v>68</v>
      </c>
      <c r="BS1" s="176">
        <v>69</v>
      </c>
      <c r="BT1" s="176">
        <v>70</v>
      </c>
      <c r="BU1" s="176">
        <v>71</v>
      </c>
      <c r="BV1" s="176">
        <v>72</v>
      </c>
      <c r="BW1" s="176">
        <v>73</v>
      </c>
      <c r="BX1" s="176">
        <v>74</v>
      </c>
      <c r="BY1" s="176">
        <v>75</v>
      </c>
      <c r="BZ1" s="176">
        <v>76</v>
      </c>
      <c r="CA1" s="176">
        <v>77</v>
      </c>
      <c r="CB1" s="176">
        <v>78</v>
      </c>
      <c r="CC1" s="176">
        <v>79</v>
      </c>
      <c r="CD1" s="176">
        <v>80</v>
      </c>
      <c r="CE1" s="176">
        <v>81</v>
      </c>
      <c r="CF1" s="176">
        <v>82</v>
      </c>
      <c r="CG1" s="176">
        <v>83</v>
      </c>
      <c r="CH1" s="176">
        <v>84</v>
      </c>
      <c r="CI1" s="176">
        <v>85</v>
      </c>
      <c r="CJ1" s="176">
        <v>86</v>
      </c>
      <c r="CK1" s="176">
        <v>87</v>
      </c>
      <c r="CL1" s="176">
        <v>88</v>
      </c>
      <c r="CM1" s="176">
        <v>89</v>
      </c>
      <c r="CN1" s="176">
        <v>90</v>
      </c>
      <c r="CO1" s="176">
        <v>91</v>
      </c>
      <c r="CP1" s="176">
        <v>92</v>
      </c>
      <c r="CQ1" s="176">
        <v>93</v>
      </c>
      <c r="CR1" s="176">
        <v>94</v>
      </c>
      <c r="CS1" s="176">
        <v>95</v>
      </c>
      <c r="CT1" s="176">
        <v>96</v>
      </c>
      <c r="CU1" s="176">
        <v>97</v>
      </c>
      <c r="CV1" s="176">
        <v>98</v>
      </c>
      <c r="CW1" s="176">
        <v>99</v>
      </c>
      <c r="CX1" s="176">
        <v>100</v>
      </c>
    </row>
    <row r="2" spans="1:102" x14ac:dyDescent="0.25">
      <c r="A2" s="177" t="str">
        <f>"Priemerné náklady v roku 2015, ľavá os"</f>
        <v>Priemerné náklady v roku 2015, ľavá os</v>
      </c>
      <c r="B2" s="178">
        <v>538.8506599478344</v>
      </c>
      <c r="C2" s="178">
        <v>738.35558329420473</v>
      </c>
      <c r="D2" s="178">
        <v>372.49986659310741</v>
      </c>
      <c r="E2" s="178">
        <v>361.89882642517603</v>
      </c>
      <c r="F2" s="178">
        <v>369.31981224004431</v>
      </c>
      <c r="G2" s="178">
        <v>375.8135340977301</v>
      </c>
      <c r="H2" s="178">
        <v>362.90398079301895</v>
      </c>
      <c r="I2" s="178">
        <v>326.06905917916208</v>
      </c>
      <c r="J2" s="178">
        <v>311.21067203646646</v>
      </c>
      <c r="K2" s="178">
        <v>310.13075829766262</v>
      </c>
      <c r="L2" s="178">
        <v>316.869637526779</v>
      </c>
      <c r="M2" s="178">
        <v>317.45894469204444</v>
      </c>
      <c r="N2" s="178">
        <v>340.694491400429</v>
      </c>
      <c r="O2" s="178">
        <v>358.94886005794933</v>
      </c>
      <c r="P2" s="178">
        <v>368.73774203847233</v>
      </c>
      <c r="Q2" s="178">
        <v>395.23230396621528</v>
      </c>
      <c r="R2" s="178">
        <v>373.48154297873634</v>
      </c>
      <c r="S2" s="178">
        <v>439.48232864269471</v>
      </c>
      <c r="T2" s="178">
        <v>372.22147720447424</v>
      </c>
      <c r="U2" s="178">
        <v>351.50538145526855</v>
      </c>
      <c r="V2" s="178">
        <v>318.84870256630285</v>
      </c>
      <c r="W2" s="178">
        <v>300.3276480708268</v>
      </c>
      <c r="X2" s="178">
        <v>310.96611266941886</v>
      </c>
      <c r="Y2" s="178">
        <v>339.22305906584802</v>
      </c>
      <c r="Z2" s="178">
        <v>345.38376008780995</v>
      </c>
      <c r="AA2" s="178">
        <v>353.1374511851003</v>
      </c>
      <c r="AB2" s="178">
        <v>381.80273741297594</v>
      </c>
      <c r="AC2" s="178">
        <v>390.83000742137551</v>
      </c>
      <c r="AD2" s="178">
        <v>421.98131130946501</v>
      </c>
      <c r="AE2" s="178">
        <v>434.4310454993693</v>
      </c>
      <c r="AF2" s="178">
        <v>429.28594150455081</v>
      </c>
      <c r="AG2" s="178">
        <v>440.64794397904143</v>
      </c>
      <c r="AH2" s="178">
        <v>450.13478572267979</v>
      </c>
      <c r="AI2" s="178">
        <v>441.19218673251009</v>
      </c>
      <c r="AJ2" s="178">
        <v>436.77066266222823</v>
      </c>
      <c r="AK2" s="178">
        <v>451.55540801848372</v>
      </c>
      <c r="AL2" s="178">
        <v>434.28505747241439</v>
      </c>
      <c r="AM2" s="178">
        <v>433.13021511341799</v>
      </c>
      <c r="AN2" s="178">
        <v>427.38795146177216</v>
      </c>
      <c r="AO2" s="178">
        <v>442.51885176751671</v>
      </c>
      <c r="AP2" s="178">
        <v>438.15216096995044</v>
      </c>
      <c r="AQ2" s="178">
        <v>451.09742605841677</v>
      </c>
      <c r="AR2" s="178">
        <v>467.95961247152184</v>
      </c>
      <c r="AS2" s="178">
        <v>476.77848476436617</v>
      </c>
      <c r="AT2" s="178">
        <v>490.20232659273574</v>
      </c>
      <c r="AU2" s="178">
        <v>513.81374249831833</v>
      </c>
      <c r="AV2" s="178">
        <v>536.63540234071411</v>
      </c>
      <c r="AW2" s="178">
        <v>542.10396219857</v>
      </c>
      <c r="AX2" s="178">
        <v>582.85909942561193</v>
      </c>
      <c r="AY2" s="178">
        <v>598.3852749854932</v>
      </c>
      <c r="AZ2" s="178">
        <v>621.99411505286321</v>
      </c>
      <c r="BA2" s="178">
        <v>672.21704406986964</v>
      </c>
      <c r="BB2" s="178">
        <v>692.21473080266242</v>
      </c>
      <c r="BC2" s="178">
        <v>745.1927809006163</v>
      </c>
      <c r="BD2" s="178">
        <v>803.37069285830546</v>
      </c>
      <c r="BE2" s="178">
        <v>842.78997847043979</v>
      </c>
      <c r="BF2" s="178">
        <v>865.78394881919758</v>
      </c>
      <c r="BG2" s="178">
        <v>893.90478494604804</v>
      </c>
      <c r="BH2" s="178">
        <v>954.96706804935206</v>
      </c>
      <c r="BI2" s="178">
        <v>1000.4980792083885</v>
      </c>
      <c r="BJ2" s="178">
        <v>1058.3105825800569</v>
      </c>
      <c r="BK2" s="178">
        <v>1102.4984860245563</v>
      </c>
      <c r="BL2" s="178">
        <v>1141.8997513930879</v>
      </c>
      <c r="BM2" s="178">
        <v>1194.7086919816356</v>
      </c>
      <c r="BN2" s="178">
        <v>1238.6943078165987</v>
      </c>
      <c r="BO2" s="178">
        <v>1323.977243851416</v>
      </c>
      <c r="BP2" s="178">
        <v>1368.5808487999604</v>
      </c>
      <c r="BQ2" s="178">
        <v>1400.3316207254779</v>
      </c>
      <c r="BR2" s="178">
        <v>1505.4241670331526</v>
      </c>
      <c r="BS2" s="178">
        <v>1549.6608950623618</v>
      </c>
      <c r="BT2" s="178">
        <v>1576.5233088782416</v>
      </c>
      <c r="BU2" s="178">
        <v>1644.1914272464767</v>
      </c>
      <c r="BV2" s="178">
        <v>1609.8820862362281</v>
      </c>
      <c r="BW2" s="178">
        <v>1612.5658679296266</v>
      </c>
      <c r="BX2" s="178">
        <v>1683.6112490684868</v>
      </c>
      <c r="BY2" s="178">
        <v>1749.7976947401007</v>
      </c>
      <c r="BZ2" s="178">
        <v>1715.4186676740189</v>
      </c>
      <c r="CA2" s="178">
        <v>1789.9565257651998</v>
      </c>
      <c r="CB2" s="178">
        <v>1801.7775932867576</v>
      </c>
      <c r="CC2" s="178">
        <v>1733.3920611300841</v>
      </c>
      <c r="CD2" s="178">
        <v>1741.4734229555761</v>
      </c>
      <c r="CE2" s="178">
        <v>1776.182619377912</v>
      </c>
      <c r="CF2" s="178">
        <v>1701.5666033495595</v>
      </c>
      <c r="CG2" s="178">
        <v>1566.4404212296065</v>
      </c>
      <c r="CH2" s="178">
        <v>1596.9590707735435</v>
      </c>
      <c r="CI2" s="178">
        <v>1632.8237351513242</v>
      </c>
      <c r="CJ2" s="178">
        <v>1522.7245225581687</v>
      </c>
      <c r="CK2" s="178">
        <v>1644.8765920891994</v>
      </c>
      <c r="CL2" s="178">
        <v>1627.5231870200582</v>
      </c>
      <c r="CM2" s="178">
        <v>1942.6761418621211</v>
      </c>
      <c r="CN2" s="178">
        <v>1766.5365112118438</v>
      </c>
      <c r="CO2" s="178">
        <v>1573.2994594542795</v>
      </c>
      <c r="CP2" s="178">
        <v>1448.4138591307262</v>
      </c>
      <c r="CQ2" s="178">
        <v>1371.7066002966023</v>
      </c>
      <c r="CR2" s="178">
        <v>1480.3257134760079</v>
      </c>
      <c r="CS2" s="178">
        <v>1175.631409648337</v>
      </c>
      <c r="CT2" s="178">
        <v>1138.2545978245703</v>
      </c>
      <c r="CU2" s="178">
        <v>987.96929832812214</v>
      </c>
      <c r="CV2" s="178">
        <v>961.88442308775984</v>
      </c>
      <c r="CW2" s="178">
        <v>916.97832219961288</v>
      </c>
      <c r="CX2" s="178">
        <v>860.08575358231747</v>
      </c>
    </row>
    <row r="3" spans="1:102" x14ac:dyDescent="0.25">
      <c r="A3" s="177" t="str">
        <f>"Priemerné náklady v roku 2065, pravá os"</f>
        <v>Priemerné náklady v roku 2065, pravá os</v>
      </c>
      <c r="B3" s="178">
        <v>4206.3400605875031</v>
      </c>
      <c r="C3" s="178">
        <v>5618.8626203477534</v>
      </c>
      <c r="D3" s="178">
        <v>2812.2847879887331</v>
      </c>
      <c r="E3" s="178">
        <v>2704.6886461919676</v>
      </c>
      <c r="F3" s="178">
        <v>2764.6703307266098</v>
      </c>
      <c r="G3" s="178">
        <v>2792.574222165822</v>
      </c>
      <c r="H3" s="178">
        <v>2607.8386237917557</v>
      </c>
      <c r="I3" s="178">
        <v>2369.4130498413188</v>
      </c>
      <c r="J3" s="178">
        <v>2211.4751541610208</v>
      </c>
      <c r="K3" s="178">
        <v>2189.6360645907807</v>
      </c>
      <c r="L3" s="178">
        <v>2183.3457382903021</v>
      </c>
      <c r="M3" s="178">
        <v>2209.2355922630768</v>
      </c>
      <c r="N3" s="178">
        <v>2358.0343435484601</v>
      </c>
      <c r="O3" s="178">
        <v>2461.7895275695464</v>
      </c>
      <c r="P3" s="178">
        <v>2519.3826500960372</v>
      </c>
      <c r="Q3" s="178">
        <v>2626.519472512311</v>
      </c>
      <c r="R3" s="178">
        <v>2560.5576837205263</v>
      </c>
      <c r="S3" s="178">
        <v>2749.273262736433</v>
      </c>
      <c r="T3" s="178">
        <v>2521.5113636522956</v>
      </c>
      <c r="U3" s="178">
        <v>2281.1352808908809</v>
      </c>
      <c r="V3" s="178">
        <v>2181.671772652272</v>
      </c>
      <c r="W3" s="178">
        <v>2049.5903759256225</v>
      </c>
      <c r="X3" s="178">
        <v>2134.2886644961413</v>
      </c>
      <c r="Y3" s="178">
        <v>2241.2214813933256</v>
      </c>
      <c r="Z3" s="178">
        <v>2303.7124867421608</v>
      </c>
      <c r="AA3" s="178">
        <v>2170.042881155483</v>
      </c>
      <c r="AB3" s="178">
        <v>2380.0447007834046</v>
      </c>
      <c r="AC3" s="178">
        <v>2523.2786747308401</v>
      </c>
      <c r="AD3" s="178">
        <v>2617.9491748173164</v>
      </c>
      <c r="AE3" s="178">
        <v>2877.3752200860199</v>
      </c>
      <c r="AF3" s="178">
        <v>2949.8977420041419</v>
      </c>
      <c r="AG3" s="178">
        <v>3096.0680561129593</v>
      </c>
      <c r="AH3" s="178">
        <v>3218.6428822487787</v>
      </c>
      <c r="AI3" s="178">
        <v>3358.8614615427996</v>
      </c>
      <c r="AJ3" s="178">
        <v>3335.2868339902279</v>
      </c>
      <c r="AK3" s="178">
        <v>3405.7734999930362</v>
      </c>
      <c r="AL3" s="178">
        <v>3287.1307645623592</v>
      </c>
      <c r="AM3" s="178">
        <v>3407.4792314465649</v>
      </c>
      <c r="AN3" s="178">
        <v>3375.5863713670601</v>
      </c>
      <c r="AO3" s="178">
        <v>3322.9350527276656</v>
      </c>
      <c r="AP3" s="178">
        <v>3261.5730767334535</v>
      </c>
      <c r="AQ3" s="178">
        <v>3206.7263678567829</v>
      </c>
      <c r="AR3" s="178">
        <v>3356.5191331974465</v>
      </c>
      <c r="AS3" s="178">
        <v>3314.9514642690101</v>
      </c>
      <c r="AT3" s="178">
        <v>3342.140097498409</v>
      </c>
      <c r="AU3" s="178">
        <v>3382.3683887182578</v>
      </c>
      <c r="AV3" s="178">
        <v>3448.1369619586367</v>
      </c>
      <c r="AW3" s="178">
        <v>3521.1571770281016</v>
      </c>
      <c r="AX3" s="178">
        <v>3640.3161980318737</v>
      </c>
      <c r="AY3" s="178">
        <v>3724.7137735276583</v>
      </c>
      <c r="AZ3" s="178">
        <v>3897.7193169887487</v>
      </c>
      <c r="BA3" s="178">
        <v>4045.3636333910008</v>
      </c>
      <c r="BB3" s="178">
        <v>4346.7454683891428</v>
      </c>
      <c r="BC3" s="178">
        <v>4496.6135920938623</v>
      </c>
      <c r="BD3" s="178">
        <v>4674.4713032069385</v>
      </c>
      <c r="BE3" s="178">
        <v>4832.862780603893</v>
      </c>
      <c r="BF3" s="178">
        <v>5103.8695536128962</v>
      </c>
      <c r="BG3" s="178">
        <v>5524.1841100799138</v>
      </c>
      <c r="BH3" s="178">
        <v>5758.0957789833246</v>
      </c>
      <c r="BI3" s="178">
        <v>6204.7242199866405</v>
      </c>
      <c r="BJ3" s="178">
        <v>6280.8791155932086</v>
      </c>
      <c r="BK3" s="178">
        <v>6515.7944923341001</v>
      </c>
      <c r="BL3" s="178">
        <v>6907.0504522620886</v>
      </c>
      <c r="BM3" s="178">
        <v>7310.6205868521511</v>
      </c>
      <c r="BN3" s="178">
        <v>7573.2103093460182</v>
      </c>
      <c r="BO3" s="178">
        <v>7880.8212444493392</v>
      </c>
      <c r="BP3" s="178">
        <v>8386.7179535086834</v>
      </c>
      <c r="BQ3" s="178">
        <v>8536.7608108239292</v>
      </c>
      <c r="BR3" s="178">
        <v>9312.3135193621965</v>
      </c>
      <c r="BS3" s="178">
        <v>9614.8229223618473</v>
      </c>
      <c r="BT3" s="178">
        <v>10147.855816115713</v>
      </c>
      <c r="BU3" s="178">
        <v>11049.817319716767</v>
      </c>
      <c r="BV3" s="178">
        <v>11528.160970470826</v>
      </c>
      <c r="BW3" s="178">
        <v>11045.639174354117</v>
      </c>
      <c r="BX3" s="178">
        <v>11510.286761324591</v>
      </c>
      <c r="BY3" s="178">
        <v>11545.034769719656</v>
      </c>
      <c r="BZ3" s="178">
        <v>11930.072294389702</v>
      </c>
      <c r="CA3" s="178">
        <v>13068.739468033771</v>
      </c>
      <c r="CB3" s="178">
        <v>12979.271549205057</v>
      </c>
      <c r="CC3" s="178">
        <v>13153.632051226952</v>
      </c>
      <c r="CD3" s="178">
        <v>13765.134002771945</v>
      </c>
      <c r="CE3" s="178">
        <v>13171.089931901293</v>
      </c>
      <c r="CF3" s="178">
        <v>12554.267835789036</v>
      </c>
      <c r="CG3" s="178">
        <v>13584.714777849516</v>
      </c>
      <c r="CH3" s="178">
        <v>13472.419931834263</v>
      </c>
      <c r="CI3" s="178">
        <v>12345.226703104046</v>
      </c>
      <c r="CJ3" s="178">
        <v>12946.304581683817</v>
      </c>
      <c r="CK3" s="178">
        <v>13411.478007405687</v>
      </c>
      <c r="CL3" s="178">
        <v>13320.729749506892</v>
      </c>
      <c r="CM3" s="178">
        <v>13315.989133266568</v>
      </c>
      <c r="CN3" s="178">
        <v>13914.005545331296</v>
      </c>
      <c r="CO3" s="178">
        <v>14359.5214144745</v>
      </c>
      <c r="CP3" s="178">
        <v>12134.232054740631</v>
      </c>
      <c r="CQ3" s="178">
        <v>13028.525098501606</v>
      </c>
      <c r="CR3" s="178">
        <v>11939.321963377686</v>
      </c>
      <c r="CS3" s="178">
        <v>10552.499113627384</v>
      </c>
      <c r="CT3" s="178">
        <v>9567.5374114488222</v>
      </c>
      <c r="CU3" s="178">
        <v>8132.7882619826669</v>
      </c>
      <c r="CV3" s="178">
        <v>8064.2011026874552</v>
      </c>
      <c r="CW3" s="178">
        <v>6967.5757874522969</v>
      </c>
      <c r="CX3" s="178">
        <v>7018.3185815545603</v>
      </c>
    </row>
    <row r="4" spans="1:102" x14ac:dyDescent="0.25">
      <c r="H4" s="278"/>
      <c r="I4" s="278"/>
      <c r="J4" s="278"/>
      <c r="K4" s="278"/>
      <c r="L4" s="278"/>
      <c r="M4" s="278"/>
      <c r="N4" s="278"/>
    </row>
    <row r="5" spans="1:102" x14ac:dyDescent="0.25">
      <c r="H5" s="278"/>
      <c r="I5" s="278"/>
      <c r="J5" s="278"/>
      <c r="K5" s="279" t="s">
        <v>673</v>
      </c>
      <c r="L5" s="278"/>
      <c r="M5" s="278"/>
      <c r="N5" s="27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showGridLines="0" workbookViewId="0"/>
  </sheetViews>
  <sheetFormatPr defaultRowHeight="15" x14ac:dyDescent="0.25"/>
  <cols>
    <col min="1" max="1" width="34.28515625" style="39" customWidth="1"/>
    <col min="2" max="16384" width="9.140625" style="39"/>
  </cols>
  <sheetData>
    <row r="1" spans="1:54" x14ac:dyDescent="0.25">
      <c r="A1" s="73" t="s">
        <v>393</v>
      </c>
    </row>
    <row r="2" spans="1:54" x14ac:dyDescent="0.25">
      <c r="A2" s="379"/>
      <c r="B2" s="380" t="s">
        <v>394</v>
      </c>
      <c r="C2" s="381" t="s">
        <v>395</v>
      </c>
      <c r="D2" s="381">
        <v>2016</v>
      </c>
      <c r="E2" s="381">
        <v>2017</v>
      </c>
      <c r="F2" s="381">
        <v>2018</v>
      </c>
      <c r="G2" s="381">
        <v>2019</v>
      </c>
      <c r="H2" s="381">
        <v>2020</v>
      </c>
      <c r="I2" s="382">
        <v>2021</v>
      </c>
      <c r="J2" s="382">
        <v>2022</v>
      </c>
      <c r="K2" s="382">
        <v>2023</v>
      </c>
      <c r="L2" s="382">
        <v>2024</v>
      </c>
      <c r="M2" s="382">
        <v>2025</v>
      </c>
      <c r="N2" s="382">
        <v>2026</v>
      </c>
      <c r="O2" s="382">
        <v>2027</v>
      </c>
      <c r="P2" s="382">
        <v>2028</v>
      </c>
      <c r="Q2" s="382">
        <v>2029</v>
      </c>
      <c r="R2" s="382">
        <v>2030</v>
      </c>
      <c r="S2" s="382">
        <v>2031</v>
      </c>
      <c r="T2" s="382">
        <v>2032</v>
      </c>
      <c r="U2" s="382">
        <v>2033</v>
      </c>
      <c r="V2" s="382">
        <v>2034</v>
      </c>
      <c r="W2" s="382">
        <v>2035</v>
      </c>
      <c r="X2" s="382">
        <v>2036</v>
      </c>
      <c r="Y2" s="382">
        <v>2037</v>
      </c>
      <c r="Z2" s="382">
        <v>2038</v>
      </c>
      <c r="AA2" s="382">
        <v>2039</v>
      </c>
      <c r="AB2" s="382">
        <v>2040</v>
      </c>
      <c r="AC2" s="382">
        <v>2041</v>
      </c>
      <c r="AD2" s="382">
        <v>2042</v>
      </c>
      <c r="AE2" s="382">
        <v>2043</v>
      </c>
      <c r="AF2" s="382">
        <v>2044</v>
      </c>
      <c r="AG2" s="382">
        <v>2045</v>
      </c>
      <c r="AH2" s="382">
        <v>2046</v>
      </c>
      <c r="AI2" s="382">
        <v>2047</v>
      </c>
      <c r="AJ2" s="382">
        <v>2048</v>
      </c>
      <c r="AK2" s="382">
        <v>2049</v>
      </c>
      <c r="AL2" s="382">
        <v>2050</v>
      </c>
      <c r="AM2" s="382">
        <v>2051</v>
      </c>
      <c r="AN2" s="382">
        <v>2052</v>
      </c>
      <c r="AO2" s="382">
        <v>2053</v>
      </c>
      <c r="AP2" s="382">
        <v>2054</v>
      </c>
      <c r="AQ2" s="382">
        <v>2055</v>
      </c>
      <c r="AR2" s="382">
        <v>2056</v>
      </c>
      <c r="AS2" s="382">
        <v>2057</v>
      </c>
      <c r="AT2" s="382">
        <v>2058</v>
      </c>
      <c r="AU2" s="382">
        <v>2059</v>
      </c>
      <c r="AV2" s="382">
        <v>2060</v>
      </c>
      <c r="AW2" s="382">
        <v>2061</v>
      </c>
      <c r="AX2" s="382">
        <v>2062</v>
      </c>
      <c r="AY2" s="382">
        <v>2063</v>
      </c>
      <c r="AZ2" s="382">
        <v>2064</v>
      </c>
      <c r="BA2" s="382">
        <v>2065</v>
      </c>
      <c r="BB2" s="382" t="s">
        <v>396</v>
      </c>
    </row>
    <row r="3" spans="1:54" s="385" customFormat="1" x14ac:dyDescent="0.25">
      <c r="A3" s="383" t="s">
        <v>397</v>
      </c>
      <c r="B3" s="384">
        <v>14.031136774276964</v>
      </c>
      <c r="C3" s="384">
        <v>14.031136774276964</v>
      </c>
      <c r="D3" s="384">
        <v>14.001122655120401</v>
      </c>
      <c r="E3" s="384">
        <v>13.828609023344615</v>
      </c>
      <c r="F3" s="384">
        <v>13.698259807849634</v>
      </c>
      <c r="G3" s="384">
        <v>13.541912566519491</v>
      </c>
      <c r="H3" s="384">
        <v>13.502850358998211</v>
      </c>
      <c r="I3" s="384">
        <v>13.464425798064251</v>
      </c>
      <c r="J3" s="384">
        <v>13.426251313916396</v>
      </c>
      <c r="K3" s="384">
        <v>13.386588389475961</v>
      </c>
      <c r="L3" s="384">
        <v>13.35858750043953</v>
      </c>
      <c r="M3" s="384">
        <v>13.36917070879791</v>
      </c>
      <c r="N3" s="384">
        <v>13.383702704249586</v>
      </c>
      <c r="O3" s="384">
        <v>13.398447083698859</v>
      </c>
      <c r="P3" s="384">
        <v>13.417867998472101</v>
      </c>
      <c r="Q3" s="384">
        <v>13.435876881422146</v>
      </c>
      <c r="R3" s="384">
        <v>13.450911080707863</v>
      </c>
      <c r="S3" s="384">
        <v>13.461468212079783</v>
      </c>
      <c r="T3" s="384">
        <v>13.481479379915342</v>
      </c>
      <c r="U3" s="384">
        <v>13.501504671682463</v>
      </c>
      <c r="V3" s="384">
        <v>13.524523251893047</v>
      </c>
      <c r="W3" s="384">
        <v>13.546869980756592</v>
      </c>
      <c r="X3" s="384">
        <v>13.574583606590153</v>
      </c>
      <c r="Y3" s="384">
        <v>13.594870876242567</v>
      </c>
      <c r="Z3" s="384">
        <v>13.609605189861245</v>
      </c>
      <c r="AA3" s="384">
        <v>13.636881335867434</v>
      </c>
      <c r="AB3" s="384">
        <v>13.663501271691175</v>
      </c>
      <c r="AC3" s="384">
        <v>13.694072289587478</v>
      </c>
      <c r="AD3" s="384">
        <v>13.725348536587177</v>
      </c>
      <c r="AE3" s="384">
        <v>13.752901578818699</v>
      </c>
      <c r="AF3" s="384">
        <v>13.786648069247288</v>
      </c>
      <c r="AG3" s="384">
        <v>13.80768696731308</v>
      </c>
      <c r="AH3" s="384">
        <v>13.822231118840524</v>
      </c>
      <c r="AI3" s="384">
        <v>13.848373748084786</v>
      </c>
      <c r="AJ3" s="384">
        <v>13.874061347224906</v>
      </c>
      <c r="AK3" s="384">
        <v>13.901606044118088</v>
      </c>
      <c r="AL3" s="384">
        <v>13.927252126857628</v>
      </c>
      <c r="AM3" s="384">
        <v>13.947028602284789</v>
      </c>
      <c r="AN3" s="384">
        <v>13.97002700663648</v>
      </c>
      <c r="AO3" s="384">
        <v>13.986364698365787</v>
      </c>
      <c r="AP3" s="384">
        <v>13.995644668847646</v>
      </c>
      <c r="AQ3" s="384">
        <v>14.000730167582541</v>
      </c>
      <c r="AR3" s="384">
        <v>14.012143308094377</v>
      </c>
      <c r="AS3" s="384">
        <v>14.018751528300333</v>
      </c>
      <c r="AT3" s="384">
        <v>14.024982046582281</v>
      </c>
      <c r="AU3" s="384">
        <v>14.030413042077289</v>
      </c>
      <c r="AV3" s="384">
        <v>14.033685546490597</v>
      </c>
      <c r="AW3" s="384">
        <v>14.037216782626501</v>
      </c>
      <c r="AX3" s="384">
        <v>14.038652751046863</v>
      </c>
      <c r="AY3" s="384">
        <v>14.039139939226533</v>
      </c>
      <c r="AZ3" s="384">
        <v>14.03852990937915</v>
      </c>
      <c r="BA3" s="384">
        <v>14.040188804544869</v>
      </c>
      <c r="BB3" s="384">
        <f>BA3-C3</f>
        <v>9.052030267904243E-3</v>
      </c>
    </row>
    <row r="4" spans="1:54" x14ac:dyDescent="0.25">
      <c r="A4" s="386" t="s">
        <v>398</v>
      </c>
      <c r="B4" s="387">
        <v>14.299830976570515</v>
      </c>
      <c r="C4" s="387">
        <v>14.299830976570515</v>
      </c>
      <c r="D4" s="387">
        <v>14.260234693604483</v>
      </c>
      <c r="E4" s="387">
        <v>14.120125235599764</v>
      </c>
      <c r="F4" s="387">
        <v>14.020368425521852</v>
      </c>
      <c r="G4" s="387">
        <v>13.892622460689884</v>
      </c>
      <c r="H4" s="387">
        <v>13.888597344524635</v>
      </c>
      <c r="I4" s="387">
        <v>13.884769145291884</v>
      </c>
      <c r="J4" s="387">
        <v>13.881185221798139</v>
      </c>
      <c r="K4" s="387">
        <v>13.877570458805589</v>
      </c>
      <c r="L4" s="387">
        <v>13.875083298056296</v>
      </c>
      <c r="M4" s="387">
        <v>13.876957349586439</v>
      </c>
      <c r="N4" s="387">
        <v>13.879342678327347</v>
      </c>
      <c r="O4" s="387">
        <v>13.881823731756876</v>
      </c>
      <c r="P4" s="387">
        <v>13.884744185101827</v>
      </c>
      <c r="Q4" s="387">
        <v>13.887623851730183</v>
      </c>
      <c r="R4" s="387">
        <v>13.89008460241727</v>
      </c>
      <c r="S4" s="387">
        <v>13.892103898429463</v>
      </c>
      <c r="T4" s="387">
        <v>13.895305529528613</v>
      </c>
      <c r="U4" s="387">
        <v>13.898380841645558</v>
      </c>
      <c r="V4" s="387">
        <v>13.901704080386043</v>
      </c>
      <c r="W4" s="387">
        <v>13.905025290602484</v>
      </c>
      <c r="X4" s="387">
        <v>13.908790291727007</v>
      </c>
      <c r="Y4" s="387">
        <v>13.911713298346438</v>
      </c>
      <c r="Z4" s="387">
        <v>13.914024037180889</v>
      </c>
      <c r="AA4" s="387">
        <v>13.917836448894931</v>
      </c>
      <c r="AB4" s="387">
        <v>13.921488436538723</v>
      </c>
      <c r="AC4" s="387">
        <v>13.925453236582305</v>
      </c>
      <c r="AD4" s="387">
        <v>13.929362548456448</v>
      </c>
      <c r="AE4" s="387">
        <v>13.93289761796505</v>
      </c>
      <c r="AF4" s="387">
        <v>13.936936717943786</v>
      </c>
      <c r="AG4" s="387">
        <v>13.93948347019408</v>
      </c>
      <c r="AH4" s="387">
        <v>13.941273485799874</v>
      </c>
      <c r="AI4" s="387">
        <v>13.94438898112333</v>
      </c>
      <c r="AJ4" s="387">
        <v>13.947643977176966</v>
      </c>
      <c r="AK4" s="387">
        <v>13.950904411413415</v>
      </c>
      <c r="AL4" s="387">
        <v>13.953860665412847</v>
      </c>
      <c r="AM4" s="387">
        <v>13.956178315792425</v>
      </c>
      <c r="AN4" s="387">
        <v>13.958808659763804</v>
      </c>
      <c r="AO4" s="387">
        <v>13.960655644911039</v>
      </c>
      <c r="AP4" s="387">
        <v>13.9617445521904</v>
      </c>
      <c r="AQ4" s="387">
        <v>13.962470624653264</v>
      </c>
      <c r="AR4" s="387">
        <v>13.963905281360386</v>
      </c>
      <c r="AS4" s="387">
        <v>13.964743751331614</v>
      </c>
      <c r="AT4" s="387">
        <v>13.965482231056512</v>
      </c>
      <c r="AU4" s="387">
        <v>13.966057594140855</v>
      </c>
      <c r="AV4" s="387">
        <v>13.966416329247613</v>
      </c>
      <c r="AW4" s="387">
        <v>13.966777120195086</v>
      </c>
      <c r="AX4" s="387">
        <v>13.966999584876566</v>
      </c>
      <c r="AY4" s="387">
        <v>13.967267192667734</v>
      </c>
      <c r="AZ4" s="387">
        <v>13.967359485888361</v>
      </c>
      <c r="BA4" s="387">
        <v>13.967725922068183</v>
      </c>
      <c r="BB4" s="387">
        <f t="shared" ref="BB4:BB13" si="0">BA4-C4</f>
        <v>-0.33210505450233185</v>
      </c>
    </row>
    <row r="5" spans="1:54" x14ac:dyDescent="0.25">
      <c r="A5" s="386" t="s">
        <v>399</v>
      </c>
      <c r="B5" s="387">
        <v>-0.52967354549994883</v>
      </c>
      <c r="C5" s="387">
        <v>-0.52967354549994883</v>
      </c>
      <c r="D5" s="387">
        <v>-0.52063991206012461</v>
      </c>
      <c r="E5" s="387">
        <v>-0.5508986402818552</v>
      </c>
      <c r="F5" s="387">
        <v>-0.57800096768191866</v>
      </c>
      <c r="G5" s="387">
        <v>-0.6023358498944249</v>
      </c>
      <c r="H5" s="387">
        <v>-0.63760556401274382</v>
      </c>
      <c r="I5" s="387">
        <v>-0.67223812902915614</v>
      </c>
      <c r="J5" s="387">
        <v>-0.70698657103106632</v>
      </c>
      <c r="K5" s="387">
        <v>-0.74259578793281145</v>
      </c>
      <c r="L5" s="387">
        <v>-0.76825118885925214</v>
      </c>
      <c r="M5" s="387">
        <v>-0.7592008071576688</v>
      </c>
      <c r="N5" s="387">
        <v>-0.74743373778238542</v>
      </c>
      <c r="O5" s="387">
        <v>-0.73514687085621477</v>
      </c>
      <c r="P5" s="387">
        <v>-0.71920757963435644</v>
      </c>
      <c r="Q5" s="387">
        <v>-0.70438847256904291</v>
      </c>
      <c r="R5" s="387">
        <v>-0.69193360756921762</v>
      </c>
      <c r="S5" s="387">
        <v>-0.68306100479307719</v>
      </c>
      <c r="T5" s="387">
        <v>-0.66622182255673856</v>
      </c>
      <c r="U5" s="387">
        <v>-0.64904783800687582</v>
      </c>
      <c r="V5" s="387">
        <v>-0.62896324052097341</v>
      </c>
      <c r="W5" s="387">
        <v>-0.60984099609392339</v>
      </c>
      <c r="X5" s="387">
        <v>-0.58625208264776374</v>
      </c>
      <c r="Y5" s="387">
        <v>-0.56958850131833416</v>
      </c>
      <c r="Z5" s="387">
        <v>-0.55765859717248856</v>
      </c>
      <c r="AA5" s="387">
        <v>-0.53485358676422956</v>
      </c>
      <c r="AB5" s="387">
        <v>-0.51265286691763312</v>
      </c>
      <c r="AC5" s="387">
        <v>-0.4872909583838359</v>
      </c>
      <c r="AD5" s="387">
        <v>-0.46132235813153438</v>
      </c>
      <c r="AE5" s="387">
        <v>-0.43873244722170018</v>
      </c>
      <c r="AF5" s="387">
        <v>-0.41082000350686343</v>
      </c>
      <c r="AG5" s="387">
        <v>-0.39445517297495558</v>
      </c>
      <c r="AH5" s="387">
        <v>-0.38386045605348124</v>
      </c>
      <c r="AI5" s="387">
        <v>-0.36272358891493284</v>
      </c>
      <c r="AJ5" s="387">
        <v>-0.34207493300909475</v>
      </c>
      <c r="AK5" s="387">
        <v>-0.31964693798409421</v>
      </c>
      <c r="AL5" s="387">
        <v>-0.2988103380977804</v>
      </c>
      <c r="AM5" s="387">
        <v>-0.28321771518333755</v>
      </c>
      <c r="AN5" s="387">
        <v>-0.26492172146855569</v>
      </c>
      <c r="AO5" s="387">
        <v>-0.25272773998064607</v>
      </c>
      <c r="AP5" s="387">
        <v>-0.24711483124058317</v>
      </c>
      <c r="AQ5" s="387">
        <v>-0.24521432871306711</v>
      </c>
      <c r="AR5" s="387">
        <v>-0.23735358103213616</v>
      </c>
      <c r="AS5" s="387">
        <v>-0.23346010900858699</v>
      </c>
      <c r="AT5" s="387">
        <v>-0.22977315383632907</v>
      </c>
      <c r="AU5" s="387">
        <v>-0.22657903619591538</v>
      </c>
      <c r="AV5" s="387">
        <v>-0.22518978125082154</v>
      </c>
      <c r="AW5" s="387">
        <v>-0.22339809770834934</v>
      </c>
      <c r="AX5" s="387">
        <v>-0.22343830142489862</v>
      </c>
      <c r="AY5" s="387">
        <v>-0.22450579909665339</v>
      </c>
      <c r="AZ5" s="387">
        <v>-0.22664071342862738</v>
      </c>
      <c r="BA5" s="387">
        <v>-0.22653015558925235</v>
      </c>
      <c r="BB5" s="387">
        <f t="shared" si="0"/>
        <v>0.30314338991069645</v>
      </c>
    </row>
    <row r="6" spans="1:54" x14ac:dyDescent="0.25">
      <c r="A6" s="386" t="s">
        <v>400</v>
      </c>
      <c r="B6" s="387">
        <v>0.26097934320639782</v>
      </c>
      <c r="C6" s="387">
        <v>0.26097934320639782</v>
      </c>
      <c r="D6" s="387">
        <v>0.26152787357604146</v>
      </c>
      <c r="E6" s="387">
        <v>0.25938242802670425</v>
      </c>
      <c r="F6" s="387">
        <v>0.25589235000970273</v>
      </c>
      <c r="G6" s="387">
        <v>0.25162595572403301</v>
      </c>
      <c r="H6" s="387">
        <v>0.25185857848631987</v>
      </c>
      <c r="I6" s="387">
        <v>0.25189478180152225</v>
      </c>
      <c r="J6" s="387">
        <v>0.25205266314932268</v>
      </c>
      <c r="K6" s="387">
        <v>0.25161371860318249</v>
      </c>
      <c r="L6" s="387">
        <v>0.25175539124248503</v>
      </c>
      <c r="M6" s="387">
        <v>0.25141416636913783</v>
      </c>
      <c r="N6" s="387">
        <v>0.25179376370462253</v>
      </c>
      <c r="O6" s="387">
        <v>0.25177022279819611</v>
      </c>
      <c r="P6" s="387">
        <v>0.25233139300463309</v>
      </c>
      <c r="Q6" s="387">
        <v>0.25264150226100479</v>
      </c>
      <c r="R6" s="387">
        <v>0.25276008585980969</v>
      </c>
      <c r="S6" s="387">
        <v>0.25242531844339799</v>
      </c>
      <c r="T6" s="387">
        <v>0.25239567294346499</v>
      </c>
      <c r="U6" s="387">
        <v>0.25217166804378</v>
      </c>
      <c r="V6" s="387">
        <v>0.25178241202797891</v>
      </c>
      <c r="W6" s="387">
        <v>0.25168568624803089</v>
      </c>
      <c r="X6" s="387">
        <v>0.25204539751090865</v>
      </c>
      <c r="Y6" s="387">
        <v>0.25274607921446335</v>
      </c>
      <c r="Z6" s="387">
        <v>0.25323974985284586</v>
      </c>
      <c r="AA6" s="387">
        <v>0.25389847373673263</v>
      </c>
      <c r="AB6" s="387">
        <v>0.25466570207008399</v>
      </c>
      <c r="AC6" s="387">
        <v>0.25591001138900993</v>
      </c>
      <c r="AD6" s="387">
        <v>0.2573083462622644</v>
      </c>
      <c r="AE6" s="387">
        <v>0.25873640807534926</v>
      </c>
      <c r="AF6" s="387">
        <v>0.2605313548103666</v>
      </c>
      <c r="AG6" s="387">
        <v>0.26265867009395616</v>
      </c>
      <c r="AH6" s="387">
        <v>0.26481808909413107</v>
      </c>
      <c r="AI6" s="387">
        <v>0.26670835587638664</v>
      </c>
      <c r="AJ6" s="387">
        <v>0.2684923030570342</v>
      </c>
      <c r="AK6" s="387">
        <v>0.27034857068876628</v>
      </c>
      <c r="AL6" s="387">
        <v>0.27220179954256241</v>
      </c>
      <c r="AM6" s="387">
        <v>0.27406800167569828</v>
      </c>
      <c r="AN6" s="387">
        <v>0.27614006834123095</v>
      </c>
      <c r="AO6" s="387">
        <v>0.27843679343539218</v>
      </c>
      <c r="AP6" s="387">
        <v>0.28101494789783005</v>
      </c>
      <c r="AQ6" s="387">
        <v>0.28347387164234444</v>
      </c>
      <c r="AR6" s="387">
        <v>0.28559160776613074</v>
      </c>
      <c r="AS6" s="387">
        <v>0.28746788597730599</v>
      </c>
      <c r="AT6" s="387">
        <v>0.28927296936209657</v>
      </c>
      <c r="AU6" s="387">
        <v>0.29093448413235001</v>
      </c>
      <c r="AV6" s="387">
        <v>0.29245899849380369</v>
      </c>
      <c r="AW6" s="387">
        <v>0.29383776013976232</v>
      </c>
      <c r="AX6" s="387">
        <v>0.29509146759519395</v>
      </c>
      <c r="AY6" s="387">
        <v>0.29637854565545402</v>
      </c>
      <c r="AZ6" s="387">
        <v>0.2978111369194173</v>
      </c>
      <c r="BA6" s="387">
        <v>0.29899303806593769</v>
      </c>
      <c r="BB6" s="387">
        <f t="shared" si="0"/>
        <v>3.801369485953987E-2</v>
      </c>
    </row>
    <row r="7" spans="1:54" s="385" customFormat="1" x14ac:dyDescent="0.25">
      <c r="A7" s="383" t="s">
        <v>401</v>
      </c>
      <c r="B7" s="384">
        <v>18.676835341114668</v>
      </c>
      <c r="C7" s="384">
        <v>18.676835341114668</v>
      </c>
      <c r="D7" s="384">
        <v>18.382692075190999</v>
      </c>
      <c r="E7" s="384">
        <v>18.340895677900853</v>
      </c>
      <c r="F7" s="384">
        <v>18.264350482585517</v>
      </c>
      <c r="G7" s="384">
        <v>18.2014479935205</v>
      </c>
      <c r="H7" s="384">
        <v>18.248588406443286</v>
      </c>
      <c r="I7" s="384">
        <v>18.304137470796963</v>
      </c>
      <c r="J7" s="384">
        <v>18.367210282624129</v>
      </c>
      <c r="K7" s="384">
        <v>18.382109005263366</v>
      </c>
      <c r="L7" s="384">
        <v>18.33664408220147</v>
      </c>
      <c r="M7" s="384">
        <v>18.305946562837931</v>
      </c>
      <c r="N7" s="384">
        <v>18.267034739224467</v>
      </c>
      <c r="O7" s="384">
        <v>18.235414642139443</v>
      </c>
      <c r="P7" s="384">
        <v>18.195368463236029</v>
      </c>
      <c r="Q7" s="384">
        <v>18.109159422543353</v>
      </c>
      <c r="R7" s="384">
        <v>18.058238166222075</v>
      </c>
      <c r="S7" s="384">
        <v>17.983173634419575</v>
      </c>
      <c r="T7" s="384">
        <v>17.92894690979201</v>
      </c>
      <c r="U7" s="384">
        <v>17.892257116106226</v>
      </c>
      <c r="V7" s="384">
        <v>17.873674497293187</v>
      </c>
      <c r="W7" s="384">
        <v>17.884187722318224</v>
      </c>
      <c r="X7" s="384">
        <v>17.885825780691544</v>
      </c>
      <c r="Y7" s="384">
        <v>17.928808195245661</v>
      </c>
      <c r="Z7" s="384">
        <v>17.970334598924598</v>
      </c>
      <c r="AA7" s="384">
        <v>17.983772133898732</v>
      </c>
      <c r="AB7" s="384">
        <v>18.063417091032875</v>
      </c>
      <c r="AC7" s="384">
        <v>18.113969449672471</v>
      </c>
      <c r="AD7" s="384">
        <v>18.182635631037748</v>
      </c>
      <c r="AE7" s="384">
        <v>18.273570377650252</v>
      </c>
      <c r="AF7" s="384">
        <v>18.349393503649669</v>
      </c>
      <c r="AG7" s="384">
        <v>18.480737657986587</v>
      </c>
      <c r="AH7" s="384">
        <v>18.575320730249452</v>
      </c>
      <c r="AI7" s="384">
        <v>18.660130603790915</v>
      </c>
      <c r="AJ7" s="384">
        <v>18.746758538532678</v>
      </c>
      <c r="AK7" s="384">
        <v>18.843606750835146</v>
      </c>
      <c r="AL7" s="384">
        <v>18.93587544158386</v>
      </c>
      <c r="AM7" s="384">
        <v>19.092725206809192</v>
      </c>
      <c r="AN7" s="384">
        <v>19.219301594572876</v>
      </c>
      <c r="AO7" s="384">
        <v>19.391881970297653</v>
      </c>
      <c r="AP7" s="384">
        <v>19.599162219178076</v>
      </c>
      <c r="AQ7" s="384">
        <v>19.752608325374823</v>
      </c>
      <c r="AR7" s="384">
        <v>19.912419404101374</v>
      </c>
      <c r="AS7" s="384">
        <v>20.095215512354525</v>
      </c>
      <c r="AT7" s="384">
        <v>20.247876044573722</v>
      </c>
      <c r="AU7" s="384">
        <v>20.395454109340513</v>
      </c>
      <c r="AV7" s="384">
        <v>20.544127132468802</v>
      </c>
      <c r="AW7" s="384">
        <v>20.672562220184709</v>
      </c>
      <c r="AX7" s="384">
        <v>20.761950829502997</v>
      </c>
      <c r="AY7" s="384">
        <v>20.837551629065263</v>
      </c>
      <c r="AZ7" s="384">
        <v>20.873136310176914</v>
      </c>
      <c r="BA7" s="384">
        <v>20.890729126108688</v>
      </c>
      <c r="BB7" s="384">
        <f t="shared" si="0"/>
        <v>2.2138937849940206</v>
      </c>
    </row>
    <row r="8" spans="1:54" x14ac:dyDescent="0.25">
      <c r="A8" s="386" t="s">
        <v>402</v>
      </c>
      <c r="B8" s="387">
        <v>8.2741041602399843</v>
      </c>
      <c r="C8" s="387">
        <v>8.2741041602399843</v>
      </c>
      <c r="D8" s="387">
        <v>8.1824784542368398</v>
      </c>
      <c r="E8" s="387">
        <v>8.1794000576272339</v>
      </c>
      <c r="F8" s="387">
        <v>8.1835612043615065</v>
      </c>
      <c r="G8" s="387">
        <v>8.1945525872229332</v>
      </c>
      <c r="H8" s="387">
        <v>8.1864336974413483</v>
      </c>
      <c r="I8" s="387">
        <v>8.1820311021235792</v>
      </c>
      <c r="J8" s="387">
        <v>8.1739426099771819</v>
      </c>
      <c r="K8" s="387">
        <v>8.118098767760376</v>
      </c>
      <c r="L8" s="387">
        <v>8.0497271904178245</v>
      </c>
      <c r="M8" s="387">
        <v>7.9915251677054915</v>
      </c>
      <c r="N8" s="387">
        <v>7.9339331055291193</v>
      </c>
      <c r="O8" s="387">
        <v>7.8846568741990168</v>
      </c>
      <c r="P8" s="387">
        <v>7.8281563467752857</v>
      </c>
      <c r="Q8" s="387">
        <v>7.7475564504270711</v>
      </c>
      <c r="R8" s="387">
        <v>7.6994021777265731</v>
      </c>
      <c r="S8" s="387">
        <v>7.6355271187273228</v>
      </c>
      <c r="T8" s="387">
        <v>7.5844029056130422</v>
      </c>
      <c r="U8" s="387">
        <v>7.559977802006296</v>
      </c>
      <c r="V8" s="387">
        <v>7.539228821165997</v>
      </c>
      <c r="W8" s="387">
        <v>7.5454273879800269</v>
      </c>
      <c r="X8" s="387">
        <v>7.5401573197343463</v>
      </c>
      <c r="Y8" s="387">
        <v>7.5822516306209522</v>
      </c>
      <c r="Z8" s="387">
        <v>7.6057056761233195</v>
      </c>
      <c r="AA8" s="387">
        <v>7.611864435349851</v>
      </c>
      <c r="AB8" s="387">
        <v>7.6621746152381194</v>
      </c>
      <c r="AC8" s="387">
        <v>7.6847257678973167</v>
      </c>
      <c r="AD8" s="387">
        <v>7.7218284875056984</v>
      </c>
      <c r="AE8" s="387">
        <v>7.7805487526422086</v>
      </c>
      <c r="AF8" s="387">
        <v>7.8168921594302008</v>
      </c>
      <c r="AG8" s="387">
        <v>7.9022338388874775</v>
      </c>
      <c r="AH8" s="387">
        <v>7.9607107209475085</v>
      </c>
      <c r="AI8" s="387">
        <v>8.0023293934113511</v>
      </c>
      <c r="AJ8" s="387">
        <v>8.0451994125530906</v>
      </c>
      <c r="AK8" s="387">
        <v>8.0902267845313531</v>
      </c>
      <c r="AL8" s="387">
        <v>8.137501740036166</v>
      </c>
      <c r="AM8" s="387">
        <v>8.2355303513661724</v>
      </c>
      <c r="AN8" s="387">
        <v>8.331104924385702</v>
      </c>
      <c r="AO8" s="387">
        <v>8.4550150439889009</v>
      </c>
      <c r="AP8" s="387">
        <v>8.6250163674234877</v>
      </c>
      <c r="AQ8" s="387">
        <v>8.7278696311849444</v>
      </c>
      <c r="AR8" s="387">
        <v>8.8549460435347296</v>
      </c>
      <c r="AS8" s="387">
        <v>9.0009327883277361</v>
      </c>
      <c r="AT8" s="387">
        <v>9.1359035321301256</v>
      </c>
      <c r="AU8" s="387">
        <v>9.2602209784784968</v>
      </c>
      <c r="AV8" s="387">
        <v>9.3936194064045715</v>
      </c>
      <c r="AW8" s="387">
        <v>9.5110172729330476</v>
      </c>
      <c r="AX8" s="387">
        <v>9.6034419173236234</v>
      </c>
      <c r="AY8" s="387">
        <v>9.6708793452702668</v>
      </c>
      <c r="AZ8" s="387">
        <v>9.6943364597206134</v>
      </c>
      <c r="BA8" s="387">
        <v>9.7297306067658944</v>
      </c>
      <c r="BB8" s="387">
        <f t="shared" si="0"/>
        <v>1.4556264465259101</v>
      </c>
    </row>
    <row r="9" spans="1:54" x14ac:dyDescent="0.25">
      <c r="A9" s="386" t="s">
        <v>403</v>
      </c>
      <c r="B9" s="387">
        <v>0.37815932077306597</v>
      </c>
      <c r="C9" s="387">
        <v>0.37815932077306597</v>
      </c>
      <c r="D9" s="387">
        <v>0.37317454637472841</v>
      </c>
      <c r="E9" s="387">
        <v>0.35994267285020892</v>
      </c>
      <c r="F9" s="387">
        <v>0.34804710770045599</v>
      </c>
      <c r="G9" s="387">
        <v>0.337449541100733</v>
      </c>
      <c r="H9" s="387">
        <v>0.33417001210096486</v>
      </c>
      <c r="I9" s="387">
        <v>0.33219946250381566</v>
      </c>
      <c r="J9" s="387">
        <v>0.33123394392547811</v>
      </c>
      <c r="K9" s="387">
        <v>0.33147678687829796</v>
      </c>
      <c r="L9" s="387">
        <v>0.33092195735312752</v>
      </c>
      <c r="M9" s="387">
        <v>0.33113020849685781</v>
      </c>
      <c r="N9" s="387">
        <v>0.33219276048782076</v>
      </c>
      <c r="O9" s="387">
        <v>0.33374329011855342</v>
      </c>
      <c r="P9" s="387">
        <v>0.33898917945886098</v>
      </c>
      <c r="Q9" s="387">
        <v>0.34206604918243472</v>
      </c>
      <c r="R9" s="387">
        <v>0.34471474657941098</v>
      </c>
      <c r="S9" s="387">
        <v>0.34563928182913933</v>
      </c>
      <c r="T9" s="387">
        <v>0.34773220642892505</v>
      </c>
      <c r="U9" s="387">
        <v>0.35351490092756971</v>
      </c>
      <c r="V9" s="387">
        <v>0.35839275344662708</v>
      </c>
      <c r="W9" s="387">
        <v>0.36427417432105857</v>
      </c>
      <c r="X9" s="387">
        <v>0.37029198926592166</v>
      </c>
      <c r="Y9" s="387">
        <v>0.37683170228408081</v>
      </c>
      <c r="Z9" s="387">
        <v>0.38239587141871517</v>
      </c>
      <c r="AA9" s="387">
        <v>0.38237988361834863</v>
      </c>
      <c r="AB9" s="387">
        <v>0.380964614581147</v>
      </c>
      <c r="AC9" s="387">
        <v>0.37890507801909473</v>
      </c>
      <c r="AD9" s="387">
        <v>0.37590884767313548</v>
      </c>
      <c r="AE9" s="387">
        <v>0.37160144708968468</v>
      </c>
      <c r="AF9" s="387">
        <v>0.37075107410071545</v>
      </c>
      <c r="AG9" s="387">
        <v>0.3680056923988097</v>
      </c>
      <c r="AH9" s="387">
        <v>0.36595174505581901</v>
      </c>
      <c r="AI9" s="387">
        <v>0.3646793954278103</v>
      </c>
      <c r="AJ9" s="387">
        <v>0.36304761500379124</v>
      </c>
      <c r="AK9" s="387">
        <v>0.3652163150313969</v>
      </c>
      <c r="AL9" s="387">
        <v>0.36539697986233688</v>
      </c>
      <c r="AM9" s="387">
        <v>0.36600354175478311</v>
      </c>
      <c r="AN9" s="387">
        <v>0.36753446697283609</v>
      </c>
      <c r="AO9" s="387">
        <v>0.36998860372608305</v>
      </c>
      <c r="AP9" s="387">
        <v>0.37409586008983753</v>
      </c>
      <c r="AQ9" s="387">
        <v>0.38110003264427855</v>
      </c>
      <c r="AR9" s="387">
        <v>0.38460809847009514</v>
      </c>
      <c r="AS9" s="387">
        <v>0.38828567454324647</v>
      </c>
      <c r="AT9" s="387">
        <v>0.39228263706688316</v>
      </c>
      <c r="AU9" s="387">
        <v>0.39628738727358426</v>
      </c>
      <c r="AV9" s="387">
        <v>0.40002234303592932</v>
      </c>
      <c r="AW9" s="387">
        <v>0.40635612791015552</v>
      </c>
      <c r="AX9" s="387">
        <v>0.40949369509013289</v>
      </c>
      <c r="AY9" s="387">
        <v>0.41236561091165846</v>
      </c>
      <c r="AZ9" s="387">
        <v>0.4149293464131924</v>
      </c>
      <c r="BA9" s="387">
        <v>0.41682765244530584</v>
      </c>
      <c r="BB9" s="387">
        <f t="shared" si="0"/>
        <v>3.8668331672239875E-2</v>
      </c>
    </row>
    <row r="10" spans="1:54" x14ac:dyDescent="0.25">
      <c r="A10" s="386" t="s">
        <v>404</v>
      </c>
      <c r="B10" s="387">
        <v>5.2680326371905464</v>
      </c>
      <c r="C10" s="387">
        <v>5.2680326371905464</v>
      </c>
      <c r="D10" s="387">
        <v>5.3067773456776397</v>
      </c>
      <c r="E10" s="387">
        <v>5.3391102271459951</v>
      </c>
      <c r="F10" s="387">
        <v>5.3816378227482922</v>
      </c>
      <c r="G10" s="387">
        <v>5.4201521810803808</v>
      </c>
      <c r="H10" s="387">
        <v>5.4603527900774429</v>
      </c>
      <c r="I10" s="387">
        <v>5.4994418547528054</v>
      </c>
      <c r="J10" s="387">
        <v>5.5458031479599743</v>
      </c>
      <c r="K10" s="387">
        <v>5.5914463276503996</v>
      </c>
      <c r="L10" s="387">
        <v>5.6298949633555235</v>
      </c>
      <c r="M10" s="387">
        <v>5.6747028614788011</v>
      </c>
      <c r="N10" s="387">
        <v>5.7116169758739384</v>
      </c>
      <c r="O10" s="387">
        <v>5.7511688458299668</v>
      </c>
      <c r="P10" s="387">
        <v>5.793056214307474</v>
      </c>
      <c r="Q10" s="387">
        <v>5.8232539490919404</v>
      </c>
      <c r="R10" s="387">
        <v>5.8620758106890296</v>
      </c>
      <c r="S10" s="387">
        <v>5.8968023861648806</v>
      </c>
      <c r="T10" s="387">
        <v>5.9366984456832963</v>
      </c>
      <c r="U10" s="387">
        <v>5.9607868151747301</v>
      </c>
      <c r="V10" s="387">
        <v>5.9974254067625923</v>
      </c>
      <c r="W10" s="387">
        <v>6.0313054652980593</v>
      </c>
      <c r="X10" s="387">
        <v>6.0644868805161725</v>
      </c>
      <c r="Y10" s="387">
        <v>6.0874585018941811</v>
      </c>
      <c r="Z10" s="387">
        <v>6.1248230184023269</v>
      </c>
      <c r="AA10" s="387">
        <v>6.1535278019241613</v>
      </c>
      <c r="AB10" s="387">
        <v>6.1833114068005548</v>
      </c>
      <c r="AC10" s="387">
        <v>6.2087129174321429</v>
      </c>
      <c r="AD10" s="387">
        <v>6.2347717384894183</v>
      </c>
      <c r="AE10" s="387">
        <v>6.25926345405336</v>
      </c>
      <c r="AF10" s="387">
        <v>6.2842576335656508</v>
      </c>
      <c r="AG10" s="387">
        <v>6.3147822721048197</v>
      </c>
      <c r="AH10" s="387">
        <v>6.3317229822344405</v>
      </c>
      <c r="AI10" s="387">
        <v>6.352523138194198</v>
      </c>
      <c r="AJ10" s="387">
        <v>6.3725764613694853</v>
      </c>
      <c r="AK10" s="387">
        <v>6.3960414736828577</v>
      </c>
      <c r="AL10" s="387">
        <v>6.4141053550502232</v>
      </c>
      <c r="AM10" s="387">
        <v>6.4457566330762459</v>
      </c>
      <c r="AN10" s="387">
        <v>6.4492980137863851</v>
      </c>
      <c r="AO10" s="387">
        <v>6.4700311680143132</v>
      </c>
      <c r="AP10" s="387">
        <v>6.4788118789465399</v>
      </c>
      <c r="AQ10" s="387">
        <v>6.4999873452258843</v>
      </c>
      <c r="AR10" s="387">
        <v>6.5098035330798805</v>
      </c>
      <c r="AS10" s="387">
        <v>6.5271087517717774</v>
      </c>
      <c r="AT10" s="387">
        <v>6.5284967104093621</v>
      </c>
      <c r="AU10" s="387">
        <v>6.5386031745687108</v>
      </c>
      <c r="AV10" s="387">
        <v>6.5450288030410562</v>
      </c>
      <c r="AW10" s="387">
        <v>6.5497322393542579</v>
      </c>
      <c r="AX10" s="387">
        <v>6.5435586371019951</v>
      </c>
      <c r="AY10" s="387">
        <v>6.5488500928960942</v>
      </c>
      <c r="AZ10" s="387">
        <v>6.5584139240558654</v>
      </c>
      <c r="BA10" s="387">
        <v>6.5387142869102393</v>
      </c>
      <c r="BB10" s="387">
        <f t="shared" si="0"/>
        <v>1.2706816497196929</v>
      </c>
    </row>
    <row r="11" spans="1:54" x14ac:dyDescent="0.25">
      <c r="A11" s="386" t="s">
        <v>405</v>
      </c>
      <c r="B11" s="387">
        <v>0.27613408651265731</v>
      </c>
      <c r="C11" s="387">
        <v>0.27613408651265731</v>
      </c>
      <c r="D11" s="387">
        <v>0.28047287587341357</v>
      </c>
      <c r="E11" s="387">
        <v>0.28912844886870326</v>
      </c>
      <c r="F11" s="387">
        <v>0.29056374086748465</v>
      </c>
      <c r="G11" s="387">
        <v>0.28949321161840547</v>
      </c>
      <c r="H11" s="387">
        <v>0.29505828370671805</v>
      </c>
      <c r="I11" s="387">
        <v>0.30124725158717353</v>
      </c>
      <c r="J11" s="387">
        <v>0.30799687136740639</v>
      </c>
      <c r="K11" s="387">
        <v>0.31508862746528693</v>
      </c>
      <c r="L11" s="387">
        <v>0.32062541283008084</v>
      </c>
      <c r="M11" s="387">
        <v>0.3264805423473241</v>
      </c>
      <c r="N11" s="387">
        <v>0.33252824044891233</v>
      </c>
      <c r="O11" s="387">
        <v>0.3389996257152964</v>
      </c>
      <c r="P11" s="387">
        <v>0.3456169734835256</v>
      </c>
      <c r="Q11" s="387">
        <v>0.35209824708199922</v>
      </c>
      <c r="R11" s="387">
        <v>0.35872714012278945</v>
      </c>
      <c r="S11" s="387">
        <v>0.36562424232797325</v>
      </c>
      <c r="T11" s="387">
        <v>0.3730041175012192</v>
      </c>
      <c r="U11" s="387">
        <v>0.3807203876984408</v>
      </c>
      <c r="V11" s="387">
        <v>0.38834727684743647</v>
      </c>
      <c r="W11" s="387">
        <v>0.39635009439584812</v>
      </c>
      <c r="X11" s="387">
        <v>0.40461177937222648</v>
      </c>
      <c r="Y11" s="387">
        <v>0.41291124330012402</v>
      </c>
      <c r="Z11" s="387">
        <v>0.42104192179218342</v>
      </c>
      <c r="AA11" s="387">
        <v>0.42897544319975733</v>
      </c>
      <c r="AB11" s="387">
        <v>0.43829767239438755</v>
      </c>
      <c r="AC11" s="387">
        <v>0.44760713680109754</v>
      </c>
      <c r="AD11" s="387">
        <v>0.45663853313420144</v>
      </c>
      <c r="AE11" s="387">
        <v>0.46536636577750351</v>
      </c>
      <c r="AF11" s="387">
        <v>0.47407916132814953</v>
      </c>
      <c r="AG11" s="387">
        <v>0.48269406227043155</v>
      </c>
      <c r="AH11" s="387">
        <v>0.49123558271520401</v>
      </c>
      <c r="AI11" s="387">
        <v>0.49951325989254214</v>
      </c>
      <c r="AJ11" s="387">
        <v>0.50784643355266479</v>
      </c>
      <c r="AK11" s="387">
        <v>0.51645489653052257</v>
      </c>
      <c r="AL11" s="387">
        <v>0.52513838553032777</v>
      </c>
      <c r="AM11" s="387">
        <v>0.53390003507880202</v>
      </c>
      <c r="AN11" s="387">
        <v>0.54271722935578603</v>
      </c>
      <c r="AO11" s="387">
        <v>0.55185314992245471</v>
      </c>
      <c r="AP11" s="387">
        <v>0.56160338095679607</v>
      </c>
      <c r="AQ11" s="387">
        <v>0.5715824007560385</v>
      </c>
      <c r="AR11" s="387">
        <v>0.58146240699167118</v>
      </c>
      <c r="AS11" s="387">
        <v>0.59135100418422049</v>
      </c>
      <c r="AT11" s="387">
        <v>0.60130247831489514</v>
      </c>
      <c r="AU11" s="387">
        <v>0.61181501232911739</v>
      </c>
      <c r="AV11" s="387">
        <v>0.62206068598353181</v>
      </c>
      <c r="AW11" s="387">
        <v>0.6220606859835317</v>
      </c>
      <c r="AX11" s="387">
        <v>0.62206068598353181</v>
      </c>
      <c r="AY11" s="387">
        <v>0.62206068598353181</v>
      </c>
      <c r="AZ11" s="387">
        <v>0.62206068598353181</v>
      </c>
      <c r="BA11" s="387">
        <v>0.62206068598353181</v>
      </c>
      <c r="BB11" s="387">
        <f t="shared" si="0"/>
        <v>0.34592659947087451</v>
      </c>
    </row>
    <row r="12" spans="1:54" x14ac:dyDescent="0.25">
      <c r="A12" s="99" t="s">
        <v>406</v>
      </c>
      <c r="B12" s="387">
        <v>4.2772248528781187</v>
      </c>
      <c r="C12" s="387">
        <v>4.2772248528781187</v>
      </c>
      <c r="D12" s="387">
        <v>4.0556718555019344</v>
      </c>
      <c r="E12" s="387">
        <v>4.0079699199796153</v>
      </c>
      <c r="F12" s="387">
        <v>3.9178083552038965</v>
      </c>
      <c r="G12" s="387">
        <v>3.8367658590312659</v>
      </c>
      <c r="H12" s="387">
        <v>3.8459051457334161</v>
      </c>
      <c r="I12" s="387">
        <v>3.8582901786191166</v>
      </c>
      <c r="J12" s="387">
        <v>3.8727190819396968</v>
      </c>
      <c r="K12" s="387">
        <v>3.8857180676563261</v>
      </c>
      <c r="L12" s="387">
        <v>3.8725789091837255</v>
      </c>
      <c r="M12" s="387">
        <v>3.8565338217051255</v>
      </c>
      <c r="N12" s="387">
        <v>3.838449097975245</v>
      </c>
      <c r="O12" s="387">
        <v>3.8157293552333065</v>
      </c>
      <c r="P12" s="387">
        <v>3.785570289786206</v>
      </c>
      <c r="Q12" s="387">
        <v>3.7472825077161169</v>
      </c>
      <c r="R12" s="387">
        <v>3.7034341134152369</v>
      </c>
      <c r="S12" s="387">
        <v>3.6566560096897964</v>
      </c>
      <c r="T12" s="387">
        <v>3.6110864889556664</v>
      </c>
      <c r="U12" s="387">
        <v>3.5680792982118361</v>
      </c>
      <c r="V12" s="387">
        <v>3.5278908475763564</v>
      </c>
      <c r="W12" s="387">
        <v>3.4911741085816468</v>
      </c>
      <c r="X12" s="387">
        <v>3.4572992797672368</v>
      </c>
      <c r="Y12" s="387">
        <v>3.4270002744985968</v>
      </c>
      <c r="Z12" s="387">
        <v>3.4005833464974069</v>
      </c>
      <c r="AA12" s="387">
        <v>3.3777569199064663</v>
      </c>
      <c r="AB12" s="387">
        <v>3.3694011321185173</v>
      </c>
      <c r="AC12" s="387">
        <v>3.3647508996226669</v>
      </c>
      <c r="AD12" s="387">
        <v>3.3642203743351473</v>
      </c>
      <c r="AE12" s="387">
        <v>3.3675227081873467</v>
      </c>
      <c r="AF12" s="387">
        <v>3.3741458253248071</v>
      </c>
      <c r="AG12" s="387">
        <v>3.3837541424248974</v>
      </c>
      <c r="AH12" s="387">
        <v>3.3964320493963278</v>
      </c>
      <c r="AI12" s="387">
        <v>3.4118177669648673</v>
      </c>
      <c r="AJ12" s="387">
        <v>3.4288209661534963</v>
      </c>
      <c r="AK12" s="387">
        <v>3.4463996311588665</v>
      </c>
      <c r="AL12" s="387">
        <v>3.4644653312046563</v>
      </c>
      <c r="AM12" s="387">
        <v>3.4822669956330365</v>
      </c>
      <c r="AN12" s="387">
        <v>3.4993793101720163</v>
      </c>
      <c r="AO12" s="387">
        <v>3.5157263547457567</v>
      </c>
      <c r="AP12" s="387">
        <v>3.5303670818612658</v>
      </c>
      <c r="AQ12" s="387">
        <v>3.5428012656635262</v>
      </c>
      <c r="AR12" s="387">
        <v>3.5523316721248457</v>
      </c>
      <c r="AS12" s="387">
        <v>3.5582696436273955</v>
      </c>
      <c r="AT12" s="387">
        <v>3.5606230367523062</v>
      </c>
      <c r="AU12" s="387">
        <v>3.559259906790456</v>
      </c>
      <c r="AV12" s="387">
        <v>3.5541282441035662</v>
      </c>
      <c r="AW12" s="387">
        <v>3.5541282441035662</v>
      </c>
      <c r="AX12" s="387">
        <v>3.5541282441035662</v>
      </c>
      <c r="AY12" s="387">
        <v>3.5541282441035662</v>
      </c>
      <c r="AZ12" s="387">
        <v>3.5541282441035662</v>
      </c>
      <c r="BA12" s="387">
        <v>3.5541282441035662</v>
      </c>
      <c r="BB12" s="387">
        <f t="shared" si="0"/>
        <v>-0.72309660877455251</v>
      </c>
    </row>
    <row r="13" spans="1:54" x14ac:dyDescent="0.25">
      <c r="A13" s="388" t="s">
        <v>407</v>
      </c>
      <c r="B13" s="389">
        <v>0.20318028352029588</v>
      </c>
      <c r="C13" s="389">
        <v>0.20318028352029588</v>
      </c>
      <c r="D13" s="389">
        <v>0.18411699752644045</v>
      </c>
      <c r="E13" s="389">
        <v>0.1653443514290964</v>
      </c>
      <c r="F13" s="389">
        <v>0.14273225170388082</v>
      </c>
      <c r="G13" s="389">
        <v>0.12303461346678239</v>
      </c>
      <c r="H13" s="389">
        <v>0.12666847738339468</v>
      </c>
      <c r="I13" s="389">
        <v>0.1309276212104705</v>
      </c>
      <c r="J13" s="389">
        <v>0.13551462745439291</v>
      </c>
      <c r="K13" s="389">
        <v>0.14028042785268299</v>
      </c>
      <c r="L13" s="389">
        <v>0.13289564906118731</v>
      </c>
      <c r="M13" s="389">
        <v>0.12557396110433441</v>
      </c>
      <c r="N13" s="389">
        <v>0.11831455890942881</v>
      </c>
      <c r="O13" s="389">
        <v>0.11111665104330144</v>
      </c>
      <c r="P13" s="389">
        <v>0.1039794594246771</v>
      </c>
      <c r="Q13" s="389">
        <v>9.6902219043790649E-2</v>
      </c>
      <c r="R13" s="389">
        <v>8.9884177689039071E-2</v>
      </c>
      <c r="S13" s="389">
        <v>8.2924595680462926E-2</v>
      </c>
      <c r="T13" s="389">
        <v>7.602274560986233E-2</v>
      </c>
      <c r="U13" s="389">
        <v>6.9177912087352522E-2</v>
      </c>
      <c r="V13" s="389">
        <v>6.2389391494174919E-2</v>
      </c>
      <c r="W13" s="389">
        <v>5.565649174158456E-2</v>
      </c>
      <c r="X13" s="389">
        <v>4.8978532035639274E-2</v>
      </c>
      <c r="Y13" s="389">
        <v>4.2354842647723864E-2</v>
      </c>
      <c r="Z13" s="389">
        <v>3.5784764690646259E-2</v>
      </c>
      <c r="AA13" s="389">
        <v>2.9267649900148334E-2</v>
      </c>
      <c r="AB13" s="389">
        <v>2.9267649900148456E-2</v>
      </c>
      <c r="AC13" s="389">
        <v>2.9267649900148456E-2</v>
      </c>
      <c r="AD13" s="389">
        <v>2.9267649900148456E-2</v>
      </c>
      <c r="AE13" s="389">
        <v>2.9267649900148452E-2</v>
      </c>
      <c r="AF13" s="389">
        <v>2.9267649900148452E-2</v>
      </c>
      <c r="AG13" s="389">
        <v>2.9267649900148456E-2</v>
      </c>
      <c r="AH13" s="389">
        <v>2.9267649900148452E-2</v>
      </c>
      <c r="AI13" s="389">
        <v>2.9267649900148452E-2</v>
      </c>
      <c r="AJ13" s="389">
        <v>2.9267649900148456E-2</v>
      </c>
      <c r="AK13" s="389">
        <v>2.9267649900148456E-2</v>
      </c>
      <c r="AL13" s="389">
        <v>2.9267649900148452E-2</v>
      </c>
      <c r="AM13" s="389">
        <v>2.9267649900148456E-2</v>
      </c>
      <c r="AN13" s="389">
        <v>2.9267649900148456E-2</v>
      </c>
      <c r="AO13" s="389">
        <v>2.9267649900148456E-2</v>
      </c>
      <c r="AP13" s="389">
        <v>2.9267649900148456E-2</v>
      </c>
      <c r="AQ13" s="389">
        <v>2.9267649900148456E-2</v>
      </c>
      <c r="AR13" s="389">
        <v>2.9267649900148456E-2</v>
      </c>
      <c r="AS13" s="389">
        <v>2.9267649900148456E-2</v>
      </c>
      <c r="AT13" s="389">
        <v>2.9267649900148462E-2</v>
      </c>
      <c r="AU13" s="389">
        <v>2.9267649900148456E-2</v>
      </c>
      <c r="AV13" s="389">
        <v>2.9267649900148462E-2</v>
      </c>
      <c r="AW13" s="389">
        <v>2.9267649900148462E-2</v>
      </c>
      <c r="AX13" s="389">
        <v>2.9267649900148462E-2</v>
      </c>
      <c r="AY13" s="389">
        <v>2.9267649900148462E-2</v>
      </c>
      <c r="AZ13" s="389">
        <v>2.9267649900148469E-2</v>
      </c>
      <c r="BA13" s="389">
        <v>2.9267649900148469E-2</v>
      </c>
      <c r="BB13" s="389">
        <f t="shared" si="0"/>
        <v>-0.17391263362014742</v>
      </c>
    </row>
    <row r="14" spans="1:54" x14ac:dyDescent="0.25">
      <c r="A14" s="390" t="s">
        <v>408</v>
      </c>
    </row>
    <row r="16" spans="1:54" x14ac:dyDescent="0.25">
      <c r="A16" s="73" t="s">
        <v>409</v>
      </c>
      <c r="BB16" s="164"/>
    </row>
    <row r="17" spans="1:54" x14ac:dyDescent="0.25">
      <c r="A17" s="379"/>
      <c r="B17" s="380" t="s">
        <v>394</v>
      </c>
      <c r="C17" s="381" t="s">
        <v>395</v>
      </c>
      <c r="D17" s="381">
        <v>2016</v>
      </c>
      <c r="E17" s="381">
        <v>2017</v>
      </c>
      <c r="F17" s="381">
        <v>2018</v>
      </c>
      <c r="G17" s="381">
        <v>2019</v>
      </c>
      <c r="H17" s="381">
        <v>2020</v>
      </c>
      <c r="I17" s="382">
        <v>2021</v>
      </c>
      <c r="J17" s="382">
        <v>2022</v>
      </c>
      <c r="K17" s="382">
        <v>2023</v>
      </c>
      <c r="L17" s="382">
        <v>2024</v>
      </c>
      <c r="M17" s="382">
        <v>2025</v>
      </c>
      <c r="N17" s="382">
        <v>2026</v>
      </c>
      <c r="O17" s="382">
        <v>2027</v>
      </c>
      <c r="P17" s="382">
        <v>2028</v>
      </c>
      <c r="Q17" s="382">
        <v>2029</v>
      </c>
      <c r="R17" s="382">
        <v>2030</v>
      </c>
      <c r="S17" s="382">
        <v>2031</v>
      </c>
      <c r="T17" s="382">
        <v>2032</v>
      </c>
      <c r="U17" s="382">
        <v>2033</v>
      </c>
      <c r="V17" s="382">
        <v>2034</v>
      </c>
      <c r="W17" s="382">
        <v>2035</v>
      </c>
      <c r="X17" s="382">
        <v>2036</v>
      </c>
      <c r="Y17" s="382">
        <v>2037</v>
      </c>
      <c r="Z17" s="382">
        <v>2038</v>
      </c>
      <c r="AA17" s="382">
        <v>2039</v>
      </c>
      <c r="AB17" s="382">
        <v>2040</v>
      </c>
      <c r="AC17" s="382">
        <v>2041</v>
      </c>
      <c r="AD17" s="382">
        <v>2042</v>
      </c>
      <c r="AE17" s="382">
        <v>2043</v>
      </c>
      <c r="AF17" s="382">
        <v>2044</v>
      </c>
      <c r="AG17" s="382">
        <v>2045</v>
      </c>
      <c r="AH17" s="382">
        <v>2046</v>
      </c>
      <c r="AI17" s="382">
        <v>2047</v>
      </c>
      <c r="AJ17" s="382">
        <v>2048</v>
      </c>
      <c r="AK17" s="382">
        <v>2049</v>
      </c>
      <c r="AL17" s="382">
        <v>2050</v>
      </c>
      <c r="AM17" s="382">
        <v>2051</v>
      </c>
      <c r="AN17" s="382">
        <v>2052</v>
      </c>
      <c r="AO17" s="382">
        <v>2053</v>
      </c>
      <c r="AP17" s="382">
        <v>2054</v>
      </c>
      <c r="AQ17" s="382">
        <v>2055</v>
      </c>
      <c r="AR17" s="382">
        <v>2056</v>
      </c>
      <c r="AS17" s="382">
        <v>2057</v>
      </c>
      <c r="AT17" s="382">
        <v>2058</v>
      </c>
      <c r="AU17" s="382">
        <v>2059</v>
      </c>
      <c r="AV17" s="382">
        <v>2060</v>
      </c>
      <c r="AW17" s="382">
        <v>2061</v>
      </c>
      <c r="AX17" s="382">
        <v>2062</v>
      </c>
      <c r="AY17" s="382">
        <v>2063</v>
      </c>
      <c r="AZ17" s="382">
        <v>2064</v>
      </c>
      <c r="BA17" s="382">
        <v>2065</v>
      </c>
      <c r="BB17" s="391"/>
    </row>
    <row r="18" spans="1:54" x14ac:dyDescent="0.25">
      <c r="A18" s="383" t="s">
        <v>397</v>
      </c>
      <c r="B18" s="392">
        <f>SUM(B19:B21)</f>
        <v>10954.222552820002</v>
      </c>
      <c r="C18" s="392">
        <f t="shared" ref="C18:BA18" si="1">SUM(C19:C21)</f>
        <v>10954.222552820002</v>
      </c>
      <c r="D18" s="392">
        <f t="shared" si="1"/>
        <v>11292.817358738592</v>
      </c>
      <c r="E18" s="392">
        <f t="shared" si="1"/>
        <v>11744.40632460628</v>
      </c>
      <c r="F18" s="392">
        <f t="shared" si="1"/>
        <v>12367.209058519446</v>
      </c>
      <c r="G18" s="392">
        <f t="shared" si="1"/>
        <v>13066.347242202131</v>
      </c>
      <c r="H18" s="392">
        <f t="shared" si="1"/>
        <v>13813.027128027215</v>
      </c>
      <c r="I18" s="392">
        <f t="shared" si="1"/>
        <v>14522.747982540839</v>
      </c>
      <c r="J18" s="392">
        <f t="shared" si="1"/>
        <v>15290.335083935724</v>
      </c>
      <c r="K18" s="392">
        <f t="shared" si="1"/>
        <v>16114.125502377086</v>
      </c>
      <c r="L18" s="392">
        <f t="shared" si="1"/>
        <v>16981.626977298867</v>
      </c>
      <c r="M18" s="392">
        <f t="shared" si="1"/>
        <v>17920.189037818775</v>
      </c>
      <c r="N18" s="392">
        <f t="shared" si="1"/>
        <v>18883.866272962674</v>
      </c>
      <c r="O18" s="392">
        <f t="shared" si="1"/>
        <v>19864.085995961279</v>
      </c>
      <c r="P18" s="392">
        <f t="shared" si="1"/>
        <v>20863.767747399794</v>
      </c>
      <c r="Q18" s="392">
        <f t="shared" si="1"/>
        <v>21875.337112685651</v>
      </c>
      <c r="R18" s="392">
        <f t="shared" si="1"/>
        <v>22921.96104476702</v>
      </c>
      <c r="S18" s="392">
        <f t="shared" si="1"/>
        <v>23967.602606462118</v>
      </c>
      <c r="T18" s="392">
        <f t="shared" si="1"/>
        <v>25022.608939195936</v>
      </c>
      <c r="U18" s="392">
        <f t="shared" si="1"/>
        <v>26055.716756175603</v>
      </c>
      <c r="V18" s="392">
        <f t="shared" si="1"/>
        <v>27083.335350247737</v>
      </c>
      <c r="W18" s="392">
        <f t="shared" si="1"/>
        <v>28094.983744649689</v>
      </c>
      <c r="X18" s="392">
        <f t="shared" si="1"/>
        <v>29127.984493062617</v>
      </c>
      <c r="Y18" s="392">
        <f t="shared" si="1"/>
        <v>30153.145304989735</v>
      </c>
      <c r="Z18" s="392">
        <f t="shared" si="1"/>
        <v>31211.024146686428</v>
      </c>
      <c r="AA18" s="392">
        <f t="shared" si="1"/>
        <v>32306.490605561889</v>
      </c>
      <c r="AB18" s="392">
        <f t="shared" si="1"/>
        <v>33411.895611656757</v>
      </c>
      <c r="AC18" s="392">
        <f t="shared" si="1"/>
        <v>34489.838166053276</v>
      </c>
      <c r="AD18" s="392">
        <f t="shared" si="1"/>
        <v>35583.789247505498</v>
      </c>
      <c r="AE18" s="392">
        <f t="shared" si="1"/>
        <v>36689.478953091035</v>
      </c>
      <c r="AF18" s="392">
        <f t="shared" si="1"/>
        <v>37816.164374709973</v>
      </c>
      <c r="AG18" s="392">
        <f t="shared" si="1"/>
        <v>38918.507184901871</v>
      </c>
      <c r="AH18" s="392">
        <f t="shared" si="1"/>
        <v>40036.588299834562</v>
      </c>
      <c r="AI18" s="392">
        <f t="shared" si="1"/>
        <v>41221.38567002357</v>
      </c>
      <c r="AJ18" s="392">
        <f t="shared" si="1"/>
        <v>42436.076905402588</v>
      </c>
      <c r="AK18" s="392">
        <f t="shared" si="1"/>
        <v>43679.578761192548</v>
      </c>
      <c r="AL18" s="392">
        <f t="shared" si="1"/>
        <v>44948.925803677252</v>
      </c>
      <c r="AM18" s="392">
        <f t="shared" si="1"/>
        <v>46215.988270952832</v>
      </c>
      <c r="AN18" s="392">
        <f t="shared" si="1"/>
        <v>47495.717669117628</v>
      </c>
      <c r="AO18" s="392">
        <f t="shared" si="1"/>
        <v>48763.682386716733</v>
      </c>
      <c r="AP18" s="392">
        <f t="shared" si="1"/>
        <v>50026.512121238899</v>
      </c>
      <c r="AQ18" s="392">
        <f t="shared" si="1"/>
        <v>51330.222379948762</v>
      </c>
      <c r="AR18" s="392">
        <f t="shared" si="1"/>
        <v>52711.169202489378</v>
      </c>
      <c r="AS18" s="392">
        <f t="shared" si="1"/>
        <v>54123.118135015255</v>
      </c>
      <c r="AT18" s="392">
        <f t="shared" si="1"/>
        <v>55576.820434018926</v>
      </c>
      <c r="AU18" s="392">
        <f t="shared" si="1"/>
        <v>57073.816820162523</v>
      </c>
      <c r="AV18" s="392">
        <f t="shared" si="1"/>
        <v>58614.773517236099</v>
      </c>
      <c r="AW18" s="392">
        <f t="shared" si="1"/>
        <v>60218.996394824142</v>
      </c>
      <c r="AX18" s="392">
        <f t="shared" si="1"/>
        <v>61884.552673478967</v>
      </c>
      <c r="AY18" s="392">
        <f t="shared" si="1"/>
        <v>63627.607967288146</v>
      </c>
      <c r="AZ18" s="392">
        <f t="shared" si="1"/>
        <v>65444.786874600934</v>
      </c>
      <c r="BA18" s="392">
        <f t="shared" si="1"/>
        <v>67388.962534716236</v>
      </c>
      <c r="BB18" s="392"/>
    </row>
    <row r="19" spans="1:54" x14ac:dyDescent="0.25">
      <c r="A19" s="386" t="s">
        <v>398</v>
      </c>
      <c r="B19" s="393">
        <v>11163.994301034441</v>
      </c>
      <c r="C19" s="393">
        <v>11163.994301034441</v>
      </c>
      <c r="D19" s="393">
        <v>11501.808094562271</v>
      </c>
      <c r="E19" s="393">
        <v>11991.98616731895</v>
      </c>
      <c r="F19" s="393">
        <v>12658.018597116476</v>
      </c>
      <c r="G19" s="393">
        <v>13404.740894944796</v>
      </c>
      <c r="H19" s="393">
        <v>14207.63518736044</v>
      </c>
      <c r="I19" s="393">
        <v>14976.13088868766</v>
      </c>
      <c r="J19" s="393">
        <v>15808.431440835151</v>
      </c>
      <c r="K19" s="393">
        <v>16705.145891919681</v>
      </c>
      <c r="L19" s="393">
        <v>17638.203802519485</v>
      </c>
      <c r="M19" s="393">
        <v>18600.832047921205</v>
      </c>
      <c r="N19" s="393">
        <v>19583.19434359049</v>
      </c>
      <c r="O19" s="393">
        <v>20580.723920153701</v>
      </c>
      <c r="P19" s="393">
        <v>21589.724831322768</v>
      </c>
      <c r="Q19" s="393">
        <v>22610.839332029947</v>
      </c>
      <c r="R19" s="393">
        <v>23670.365245502129</v>
      </c>
      <c r="S19" s="393">
        <v>24734.332121845015</v>
      </c>
      <c r="T19" s="393">
        <v>25790.700453396745</v>
      </c>
      <c r="U19" s="393">
        <v>26821.623469782335</v>
      </c>
      <c r="V19" s="393">
        <v>27838.653277209058</v>
      </c>
      <c r="W19" s="393">
        <v>28837.765481130071</v>
      </c>
      <c r="X19" s="393">
        <v>29845.116408432616</v>
      </c>
      <c r="Y19" s="393">
        <v>30855.8953111835</v>
      </c>
      <c r="Z19" s="393">
        <v>31909.150496558646</v>
      </c>
      <c r="AA19" s="393">
        <v>32972.088075837892</v>
      </c>
      <c r="AB19" s="393">
        <v>34042.761745426775</v>
      </c>
      <c r="AC19" s="393">
        <v>35072.593335428835</v>
      </c>
      <c r="AD19" s="393">
        <v>36112.707808847859</v>
      </c>
      <c r="AE19" s="393">
        <v>37169.66568692695</v>
      </c>
      <c r="AF19" s="393">
        <v>38228.399474511869</v>
      </c>
      <c r="AG19" s="393">
        <v>39289.990341817414</v>
      </c>
      <c r="AH19" s="393">
        <v>40381.39878630465</v>
      </c>
      <c r="AI19" s="393">
        <v>41507.186806191385</v>
      </c>
      <c r="AJ19" s="393">
        <v>42661.141366730779</v>
      </c>
      <c r="AK19" s="393">
        <v>43834.476829102161</v>
      </c>
      <c r="AL19" s="393">
        <v>45034.802415543592</v>
      </c>
      <c r="AM19" s="393">
        <v>46246.307492645858</v>
      </c>
      <c r="AN19" s="393">
        <v>47457.577196266306</v>
      </c>
      <c r="AO19" s="393">
        <v>48674.047364023747</v>
      </c>
      <c r="AP19" s="393">
        <v>49905.338382051305</v>
      </c>
      <c r="AQ19" s="393">
        <v>51189.953206612205</v>
      </c>
      <c r="AR19" s="393">
        <v>52529.706400314004</v>
      </c>
      <c r="AS19" s="393">
        <v>53914.606750304105</v>
      </c>
      <c r="AT19" s="393">
        <v>55341.040412885952</v>
      </c>
      <c r="AU19" s="393">
        <v>56812.027588734469</v>
      </c>
      <c r="AV19" s="393">
        <v>58333.808839759397</v>
      </c>
      <c r="AW19" s="393">
        <v>59916.813572994397</v>
      </c>
      <c r="AX19" s="393">
        <v>61568.69443446408</v>
      </c>
      <c r="AY19" s="393">
        <v>63301.86928519138</v>
      </c>
      <c r="AZ19" s="393">
        <v>65113.004755875096</v>
      </c>
      <c r="BA19" s="393">
        <v>67041.161052816067</v>
      </c>
      <c r="BB19" s="393"/>
    </row>
    <row r="20" spans="1:54" x14ac:dyDescent="0.25">
      <c r="A20" s="386" t="s">
        <v>399</v>
      </c>
      <c r="B20" s="393">
        <v>-413.52044321773496</v>
      </c>
      <c r="C20" s="393">
        <v>-413.52044321773496</v>
      </c>
      <c r="D20" s="393">
        <v>-419.93</v>
      </c>
      <c r="E20" s="393">
        <v>-467.86900000000003</v>
      </c>
      <c r="F20" s="393">
        <v>-521.83699999999999</v>
      </c>
      <c r="G20" s="393">
        <v>-581.18299999999999</v>
      </c>
      <c r="H20" s="393">
        <v>-652.25213332976182</v>
      </c>
      <c r="I20" s="393">
        <v>-725.0769604708114</v>
      </c>
      <c r="J20" s="393">
        <v>-805.14369336309323</v>
      </c>
      <c r="K20" s="393">
        <v>-893.90077412803487</v>
      </c>
      <c r="L20" s="393">
        <v>-976.61186960409964</v>
      </c>
      <c r="M20" s="393">
        <v>-1017.6414287968444</v>
      </c>
      <c r="N20" s="393">
        <v>-1054.5989450065717</v>
      </c>
      <c r="O20" s="393">
        <v>-1089.9039695515437</v>
      </c>
      <c r="P20" s="393">
        <v>-1118.3132749084596</v>
      </c>
      <c r="Q20" s="393">
        <v>-1146.8351066124519</v>
      </c>
      <c r="R20" s="393">
        <v>-1179.1376140323164</v>
      </c>
      <c r="S20" s="393">
        <v>-1216.162639983075</v>
      </c>
      <c r="T20" s="393">
        <v>-1236.5562905085526</v>
      </c>
      <c r="U20" s="393">
        <v>-1252.5571808144196</v>
      </c>
      <c r="V20" s="393">
        <v>-1259.5210972500429</v>
      </c>
      <c r="W20" s="393">
        <v>-1264.7550981457673</v>
      </c>
      <c r="X20" s="393">
        <v>-1257.9643005844796</v>
      </c>
      <c r="Y20" s="393">
        <v>-1263.3356359652284</v>
      </c>
      <c r="Z20" s="393">
        <v>-1278.8832371804658</v>
      </c>
      <c r="AA20" s="393">
        <v>-1267.096336073716</v>
      </c>
      <c r="AB20" s="393">
        <v>-1253.6101643256513</v>
      </c>
      <c r="AC20" s="393">
        <v>-1227.2891466491437</v>
      </c>
      <c r="AD20" s="393">
        <v>-1196.0058808820988</v>
      </c>
      <c r="AE20" s="393">
        <v>-1170.4340932076477</v>
      </c>
      <c r="AF20" s="393">
        <v>-1126.861054478391</v>
      </c>
      <c r="AG20" s="393">
        <v>-1111.8159413585604</v>
      </c>
      <c r="AH20" s="393">
        <v>-1111.8655817187023</v>
      </c>
      <c r="AI20" s="393">
        <v>-1079.6913213253922</v>
      </c>
      <c r="AJ20" s="393">
        <v>-1046.2919113074227</v>
      </c>
      <c r="AK20" s="393">
        <v>-1004.3475235264458</v>
      </c>
      <c r="AL20" s="393">
        <v>-964.38289435629656</v>
      </c>
      <c r="AM20" s="393">
        <v>-938.49284864124616</v>
      </c>
      <c r="AN20" s="393">
        <v>-900.68883054483263</v>
      </c>
      <c r="AO20" s="393">
        <v>-881.13927446557466</v>
      </c>
      <c r="AP20" s="393">
        <v>-883.29572469867583</v>
      </c>
      <c r="AQ20" s="393">
        <v>-899.01782785125476</v>
      </c>
      <c r="AR20" s="393">
        <v>-892.88158817033946</v>
      </c>
      <c r="AS20" s="393">
        <v>-901.33483243334604</v>
      </c>
      <c r="AT20" s="393">
        <v>-910.52247118075832</v>
      </c>
      <c r="AU20" s="393">
        <v>-921.69278041582334</v>
      </c>
      <c r="AV20" s="393">
        <v>-940.55463781669448</v>
      </c>
      <c r="AW20" s="393">
        <v>-958.36727813164873</v>
      </c>
      <c r="AX20" s="393">
        <v>-984.95059169910041</v>
      </c>
      <c r="AY20" s="393">
        <v>-1017.495874614924</v>
      </c>
      <c r="AZ20" s="393">
        <v>-1056.5531635569941</v>
      </c>
      <c r="BA20" s="393">
        <v>-1087.2811171204489</v>
      </c>
      <c r="BB20" s="393"/>
    </row>
    <row r="21" spans="1:54" x14ac:dyDescent="0.25">
      <c r="A21" s="386" t="s">
        <v>400</v>
      </c>
      <c r="B21" s="393">
        <v>203.74869500329504</v>
      </c>
      <c r="C21" s="393">
        <v>203.74869500329504</v>
      </c>
      <c r="D21" s="393">
        <v>210.93926417632088</v>
      </c>
      <c r="E21" s="393">
        <v>220.28915728733048</v>
      </c>
      <c r="F21" s="393">
        <v>231.0274614029691</v>
      </c>
      <c r="G21" s="393">
        <v>242.78934725733686</v>
      </c>
      <c r="H21" s="393">
        <v>257.64407399653749</v>
      </c>
      <c r="I21" s="393">
        <v>271.69405432399157</v>
      </c>
      <c r="J21" s="393">
        <v>287.04733646366788</v>
      </c>
      <c r="K21" s="393">
        <v>302.88038458544082</v>
      </c>
      <c r="L21" s="393">
        <v>320.03504438348369</v>
      </c>
      <c r="M21" s="393">
        <v>336.99841869441372</v>
      </c>
      <c r="N21" s="393">
        <v>355.27087437875474</v>
      </c>
      <c r="O21" s="393">
        <v>373.26604535911929</v>
      </c>
      <c r="P21" s="393">
        <v>392.35619098548335</v>
      </c>
      <c r="Q21" s="393">
        <v>411.3328872681542</v>
      </c>
      <c r="R21" s="393">
        <v>430.73341329720733</v>
      </c>
      <c r="S21" s="393">
        <v>449.43312460018007</v>
      </c>
      <c r="T21" s="393">
        <v>468.46477630774535</v>
      </c>
      <c r="U21" s="393">
        <v>486.6504672076893</v>
      </c>
      <c r="V21" s="393">
        <v>504.20317028872131</v>
      </c>
      <c r="W21" s="393">
        <v>521.97336166538662</v>
      </c>
      <c r="X21" s="393">
        <v>540.83238521448152</v>
      </c>
      <c r="Y21" s="393">
        <v>560.58562977146289</v>
      </c>
      <c r="Z21" s="393">
        <v>580.75688730824857</v>
      </c>
      <c r="AA21" s="393">
        <v>601.49886579771248</v>
      </c>
      <c r="AB21" s="393">
        <v>622.74403055562891</v>
      </c>
      <c r="AC21" s="393">
        <v>644.53397727358481</v>
      </c>
      <c r="AD21" s="393">
        <v>667.08731953973643</v>
      </c>
      <c r="AE21" s="393">
        <v>690.24735937172966</v>
      </c>
      <c r="AF21" s="393">
        <v>714.62595467649567</v>
      </c>
      <c r="AG21" s="393">
        <v>740.33278444301357</v>
      </c>
      <c r="AH21" s="393">
        <v>767.05509524861839</v>
      </c>
      <c r="AI21" s="393">
        <v>793.89018515758232</v>
      </c>
      <c r="AJ21" s="393">
        <v>821.22744997923371</v>
      </c>
      <c r="AK21" s="393">
        <v>849.44945561683392</v>
      </c>
      <c r="AL21" s="393">
        <v>878.50628248995872</v>
      </c>
      <c r="AM21" s="393">
        <v>908.17362694822111</v>
      </c>
      <c r="AN21" s="393">
        <v>938.82930339615166</v>
      </c>
      <c r="AO21" s="393">
        <v>970.7742971585584</v>
      </c>
      <c r="AP21" s="393">
        <v>1004.469463886269</v>
      </c>
      <c r="AQ21" s="393">
        <v>1039.2870011878119</v>
      </c>
      <c r="AR21" s="393">
        <v>1074.3443903457187</v>
      </c>
      <c r="AS21" s="393">
        <v>1109.8462171445019</v>
      </c>
      <c r="AT21" s="393">
        <v>1146.3024923137382</v>
      </c>
      <c r="AU21" s="393">
        <v>1183.4820118438788</v>
      </c>
      <c r="AV21" s="393">
        <v>1221.5193152933944</v>
      </c>
      <c r="AW21" s="393">
        <v>1260.5500999613907</v>
      </c>
      <c r="AX21" s="393">
        <v>1300.8088307139888</v>
      </c>
      <c r="AY21" s="393">
        <v>1343.2345567116831</v>
      </c>
      <c r="AZ21" s="393">
        <v>1388.3352822828306</v>
      </c>
      <c r="BA21" s="393">
        <v>1435.0825990206199</v>
      </c>
      <c r="BB21" s="393"/>
    </row>
    <row r="22" spans="1:54" x14ac:dyDescent="0.25">
      <c r="A22" s="383" t="s">
        <v>401</v>
      </c>
      <c r="B22" s="392">
        <f>SUM(B23:B28)</f>
        <v>14581.157193479543</v>
      </c>
      <c r="C22" s="392">
        <f t="shared" ref="C22:BA22" si="2">SUM(C23:C28)</f>
        <v>14581.157193479543</v>
      </c>
      <c r="D22" s="392">
        <f t="shared" si="2"/>
        <v>14826.838481494475</v>
      </c>
      <c r="E22" s="392">
        <f t="shared" si="2"/>
        <v>15576.615900764329</v>
      </c>
      <c r="F22" s="392">
        <f t="shared" si="2"/>
        <v>16489.615754460148</v>
      </c>
      <c r="G22" s="392">
        <f t="shared" si="2"/>
        <v>17562.248953092134</v>
      </c>
      <c r="H22" s="392">
        <f t="shared" si="2"/>
        <v>18667.780505945357</v>
      </c>
      <c r="I22" s="392">
        <f t="shared" si="2"/>
        <v>19742.867576602039</v>
      </c>
      <c r="J22" s="392">
        <f t="shared" si="2"/>
        <v>20917.290553569444</v>
      </c>
      <c r="K22" s="392">
        <f t="shared" si="2"/>
        <v>22127.490805802361</v>
      </c>
      <c r="L22" s="392">
        <f t="shared" si="2"/>
        <v>23309.803510977108</v>
      </c>
      <c r="M22" s="392">
        <f t="shared" si="2"/>
        <v>24537.499749807663</v>
      </c>
      <c r="N22" s="392">
        <f t="shared" si="2"/>
        <v>25774.051384864473</v>
      </c>
      <c r="O22" s="392">
        <f t="shared" si="2"/>
        <v>27035.21104801571</v>
      </c>
      <c r="P22" s="392">
        <f t="shared" si="2"/>
        <v>28292.418865541611</v>
      </c>
      <c r="Q22" s="392">
        <f t="shared" si="2"/>
        <v>29484.042663657772</v>
      </c>
      <c r="R22" s="392">
        <f t="shared" si="2"/>
        <v>30773.397378037247</v>
      </c>
      <c r="S22" s="392">
        <f t="shared" si="2"/>
        <v>32018.317205994012</v>
      </c>
      <c r="T22" s="392">
        <f t="shared" si="2"/>
        <v>33277.433030361412</v>
      </c>
      <c r="U22" s="392">
        <f t="shared" si="2"/>
        <v>34529.157666679319</v>
      </c>
      <c r="V22" s="392">
        <f t="shared" si="2"/>
        <v>35792.664283645252</v>
      </c>
      <c r="W22" s="392">
        <f t="shared" si="2"/>
        <v>37090.188660445972</v>
      </c>
      <c r="X22" s="392">
        <f t="shared" si="2"/>
        <v>38378.934565085277</v>
      </c>
      <c r="Y22" s="392">
        <f t="shared" si="2"/>
        <v>39765.729559172556</v>
      </c>
      <c r="Z22" s="392">
        <f t="shared" si="2"/>
        <v>41211.522249661124</v>
      </c>
      <c r="AA22" s="392">
        <f t="shared" si="2"/>
        <v>42604.504005490679</v>
      </c>
      <c r="AB22" s="392">
        <f t="shared" si="2"/>
        <v>44171.182351762298</v>
      </c>
      <c r="AC22" s="392">
        <f t="shared" si="2"/>
        <v>45621.774272294009</v>
      </c>
      <c r="AD22" s="392">
        <f t="shared" si="2"/>
        <v>47139.573361968003</v>
      </c>
      <c r="AE22" s="392">
        <f t="shared" si="2"/>
        <v>48749.55091667387</v>
      </c>
      <c r="AF22" s="392">
        <f t="shared" si="2"/>
        <v>50331.572796007153</v>
      </c>
      <c r="AG22" s="392">
        <f t="shared" si="2"/>
        <v>52090.02224828097</v>
      </c>
      <c r="AH22" s="392">
        <f t="shared" si="2"/>
        <v>53804.082873472034</v>
      </c>
      <c r="AI22" s="392">
        <f t="shared" si="2"/>
        <v>55544.171053171813</v>
      </c>
      <c r="AJ22" s="392">
        <f t="shared" si="2"/>
        <v>57340.015094232607</v>
      </c>
      <c r="AK22" s="392">
        <f t="shared" si="2"/>
        <v>59207.605409469739</v>
      </c>
      <c r="AL22" s="392">
        <f t="shared" si="2"/>
        <v>61113.797072005</v>
      </c>
      <c r="AM22" s="392">
        <f t="shared" si="2"/>
        <v>63267.179653870291</v>
      </c>
      <c r="AN22" s="392">
        <f t="shared" si="2"/>
        <v>65342.359173666046</v>
      </c>
      <c r="AO22" s="392">
        <f t="shared" si="2"/>
        <v>67610.10410308998</v>
      </c>
      <c r="AP22" s="392">
        <f t="shared" si="2"/>
        <v>70055.917360223233</v>
      </c>
      <c r="AQ22" s="392">
        <f t="shared" si="2"/>
        <v>72418.064328753811</v>
      </c>
      <c r="AR22" s="392">
        <f t="shared" si="2"/>
        <v>74906.949305478105</v>
      </c>
      <c r="AS22" s="392">
        <f t="shared" si="2"/>
        <v>77582.923195987358</v>
      </c>
      <c r="AT22" s="392">
        <f t="shared" si="2"/>
        <v>80236.293163296577</v>
      </c>
      <c r="AU22" s="392">
        <f t="shared" si="2"/>
        <v>82965.940368936353</v>
      </c>
      <c r="AV22" s="392">
        <f t="shared" si="2"/>
        <v>85807.064365931685</v>
      </c>
      <c r="AW22" s="392">
        <f t="shared" si="2"/>
        <v>88684.314639198084</v>
      </c>
      <c r="AX22" s="392">
        <f t="shared" si="2"/>
        <v>91521.890490292804</v>
      </c>
      <c r="AY22" s="392">
        <f t="shared" si="2"/>
        <v>94439.087564600239</v>
      </c>
      <c r="AZ22" s="392">
        <f t="shared" si="2"/>
        <v>97306.339484405107</v>
      </c>
      <c r="BA22" s="392">
        <f t="shared" si="2"/>
        <v>100269.63184045865</v>
      </c>
      <c r="BB22" s="392"/>
    </row>
    <row r="23" spans="1:54" x14ac:dyDescent="0.25">
      <c r="A23" s="386" t="s">
        <v>402</v>
      </c>
      <c r="B23" s="393">
        <v>6459.6603863661785</v>
      </c>
      <c r="C23" s="393">
        <v>6459.6603863661785</v>
      </c>
      <c r="D23" s="393">
        <v>6599.7018240331754</v>
      </c>
      <c r="E23" s="393">
        <v>6946.6276475179775</v>
      </c>
      <c r="F23" s="393">
        <v>7388.3700321943015</v>
      </c>
      <c r="G23" s="393">
        <v>7906.7760239320696</v>
      </c>
      <c r="H23" s="393">
        <v>8374.485959492109</v>
      </c>
      <c r="I23" s="393">
        <v>8825.1498774299671</v>
      </c>
      <c r="J23" s="393">
        <v>9308.8024751827998</v>
      </c>
      <c r="K23" s="393">
        <v>9772.1733557764564</v>
      </c>
      <c r="L23" s="393">
        <v>10232.928025676212</v>
      </c>
      <c r="M23" s="393">
        <v>10711.931564425771</v>
      </c>
      <c r="N23" s="393">
        <v>11194.46053862744</v>
      </c>
      <c r="O23" s="393">
        <v>11689.526496566092</v>
      </c>
      <c r="P23" s="393">
        <v>12172.189794090318</v>
      </c>
      <c r="Q23" s="393">
        <v>12614.019215001577</v>
      </c>
      <c r="R23" s="393">
        <v>13120.702064484633</v>
      </c>
      <c r="S23" s="393">
        <v>13594.748863151463</v>
      </c>
      <c r="T23" s="393">
        <v>14077.204926574484</v>
      </c>
      <c r="U23" s="393">
        <v>14589.532432277023</v>
      </c>
      <c r="V23" s="393">
        <v>15097.571917539586</v>
      </c>
      <c r="W23" s="393">
        <v>15648.534319209126</v>
      </c>
      <c r="X23" s="393">
        <v>16179.471271431814</v>
      </c>
      <c r="Y23" s="393">
        <v>16817.278901607246</v>
      </c>
      <c r="Z23" s="393">
        <v>17442.229969089582</v>
      </c>
      <c r="AA23" s="393">
        <v>18032.908024552984</v>
      </c>
      <c r="AB23" s="393">
        <v>18736.616136087596</v>
      </c>
      <c r="AC23" s="393">
        <v>19354.720968342583</v>
      </c>
      <c r="AD23" s="393">
        <v>20019.303464122393</v>
      </c>
      <c r="AE23" s="393">
        <v>20756.658372602476</v>
      </c>
      <c r="AF23" s="393">
        <v>21441.388604078093</v>
      </c>
      <c r="AG23" s="393">
        <v>22273.328267331341</v>
      </c>
      <c r="AH23" s="393">
        <v>23058.484188867365</v>
      </c>
      <c r="AI23" s="393">
        <v>23819.916488749837</v>
      </c>
      <c r="AJ23" s="393">
        <v>24607.553076640455</v>
      </c>
      <c r="AK23" s="393">
        <v>25419.918886304833</v>
      </c>
      <c r="AL23" s="393">
        <v>26263.038724977003</v>
      </c>
      <c r="AM23" s="393">
        <v>27289.91134796006</v>
      </c>
      <c r="AN23" s="393">
        <v>28324.340903023665</v>
      </c>
      <c r="AO23" s="393">
        <v>29478.544072868401</v>
      </c>
      <c r="AP23" s="393">
        <v>30829.554197757545</v>
      </c>
      <c r="AQ23" s="393">
        <v>31998.580338990978</v>
      </c>
      <c r="AR23" s="393">
        <v>33310.718347423943</v>
      </c>
      <c r="AS23" s="393">
        <v>34750.494553280572</v>
      </c>
      <c r="AT23" s="393">
        <v>36202.860611250944</v>
      </c>
      <c r="AU23" s="393">
        <v>37669.322653216615</v>
      </c>
      <c r="AV23" s="393">
        <v>39234.516990528369</v>
      </c>
      <c r="AW23" s="393">
        <v>40801.814472134931</v>
      </c>
      <c r="AX23" s="393">
        <v>42333.457328018339</v>
      </c>
      <c r="AY23" s="393">
        <v>43829.958412231754</v>
      </c>
      <c r="AZ23" s="393">
        <v>45193.035709046468</v>
      </c>
      <c r="BA23" s="393">
        <v>46699.97394336915</v>
      </c>
      <c r="BB23" s="393"/>
    </row>
    <row r="24" spans="1:54" x14ac:dyDescent="0.25">
      <c r="A24" s="386" t="s">
        <v>403</v>
      </c>
      <c r="B24" s="393">
        <v>295.23205616281047</v>
      </c>
      <c r="C24" s="393">
        <v>295.23205616281047</v>
      </c>
      <c r="D24" s="393">
        <v>300.98957768923952</v>
      </c>
      <c r="E24" s="393">
        <v>305.69329108816305</v>
      </c>
      <c r="F24" s="393">
        <v>314.227602887047</v>
      </c>
      <c r="G24" s="393">
        <v>325.59897718178723</v>
      </c>
      <c r="H24" s="393">
        <v>341.8463005811069</v>
      </c>
      <c r="I24" s="393">
        <v>358.31079217444534</v>
      </c>
      <c r="J24" s="393">
        <v>377.22204622704817</v>
      </c>
      <c r="K24" s="393">
        <v>399.01567072017036</v>
      </c>
      <c r="L24" s="393">
        <v>420.67271245433085</v>
      </c>
      <c r="M24" s="393">
        <v>443.85071158460704</v>
      </c>
      <c r="N24" s="393">
        <v>468.71062549129243</v>
      </c>
      <c r="O24" s="393">
        <v>494.79655172544182</v>
      </c>
      <c r="P24" s="393">
        <v>527.10248080519659</v>
      </c>
      <c r="Q24" s="393">
        <v>556.92756094072206</v>
      </c>
      <c r="R24" s="393">
        <v>587.43515180788563</v>
      </c>
      <c r="S24" s="393">
        <v>615.39683647805339</v>
      </c>
      <c r="T24" s="393">
        <v>645.41633539103395</v>
      </c>
      <c r="U24" s="393">
        <v>682.22648894646613</v>
      </c>
      <c r="V24" s="393">
        <v>717.69414329152255</v>
      </c>
      <c r="W24" s="393">
        <v>755.47170827531954</v>
      </c>
      <c r="X24" s="393">
        <v>794.5628119308783</v>
      </c>
      <c r="Y24" s="393">
        <v>835.80500160211909</v>
      </c>
      <c r="Z24" s="393">
        <v>876.95172710328995</v>
      </c>
      <c r="AA24" s="393">
        <v>905.87809731690686</v>
      </c>
      <c r="AB24" s="393">
        <v>931.58771540443183</v>
      </c>
      <c r="AC24" s="393">
        <v>954.30888232648874</v>
      </c>
      <c r="AD24" s="393">
        <v>974.56623241419845</v>
      </c>
      <c r="AE24" s="393">
        <v>991.34450965119413</v>
      </c>
      <c r="AF24" s="393">
        <v>1016.9537577133791</v>
      </c>
      <c r="AG24" s="393">
        <v>1037.2651275780561</v>
      </c>
      <c r="AH24" s="393">
        <v>1059.992357849887</v>
      </c>
      <c r="AI24" s="393">
        <v>1085.5130196727821</v>
      </c>
      <c r="AJ24" s="393">
        <v>1110.440275925798</v>
      </c>
      <c r="AK24" s="393">
        <v>1147.5289075707965</v>
      </c>
      <c r="AL24" s="393">
        <v>1179.2851588467427</v>
      </c>
      <c r="AM24" s="393">
        <v>1212.8185777216534</v>
      </c>
      <c r="AN24" s="393">
        <v>1249.5547266099641</v>
      </c>
      <c r="AO24" s="393">
        <v>1289.9711360244739</v>
      </c>
      <c r="AP24" s="393">
        <v>1337.1810675463835</v>
      </c>
      <c r="AQ24" s="393">
        <v>1397.2092305535982</v>
      </c>
      <c r="AR24" s="393">
        <v>1446.826663797659</v>
      </c>
      <c r="AS24" s="393">
        <v>1499.0800993236633</v>
      </c>
      <c r="AT24" s="393">
        <v>1554.4990793740394</v>
      </c>
      <c r="AU24" s="393">
        <v>1612.0433291281547</v>
      </c>
      <c r="AV24" s="393">
        <v>1670.7812756107087</v>
      </c>
      <c r="AW24" s="393">
        <v>1743.2485784448868</v>
      </c>
      <c r="AX24" s="393">
        <v>1805.1115440100309</v>
      </c>
      <c r="AY24" s="393">
        <v>1868.9063250212048</v>
      </c>
      <c r="AZ24" s="393">
        <v>1934.3166855303409</v>
      </c>
      <c r="BA24" s="393">
        <v>2000.6556496574831</v>
      </c>
      <c r="BB24" s="393"/>
    </row>
    <row r="25" spans="1:54" x14ac:dyDescent="0.25">
      <c r="A25" s="386" t="s">
        <v>404</v>
      </c>
      <c r="B25" s="393">
        <v>4112.7959089599999</v>
      </c>
      <c r="C25" s="393">
        <v>4112.7959089599999</v>
      </c>
      <c r="D25" s="393">
        <v>4280.2615764752627</v>
      </c>
      <c r="E25" s="393">
        <v>4534.4170056156254</v>
      </c>
      <c r="F25" s="393">
        <v>4858.7076727092344</v>
      </c>
      <c r="G25" s="393">
        <v>5229.8071011529137</v>
      </c>
      <c r="H25" s="393">
        <v>5585.7836836410434</v>
      </c>
      <c r="I25" s="393">
        <v>5931.7054658724664</v>
      </c>
      <c r="J25" s="393">
        <v>6315.7754505876665</v>
      </c>
      <c r="K25" s="393">
        <v>6730.7117573285723</v>
      </c>
      <c r="L25" s="393">
        <v>7156.8027821752539</v>
      </c>
      <c r="M25" s="393">
        <v>7606.4364967851388</v>
      </c>
      <c r="N25" s="393">
        <v>8058.8618529713822</v>
      </c>
      <c r="O25" s="393">
        <v>8526.4890637849603</v>
      </c>
      <c r="P25" s="393">
        <v>9007.7633359267766</v>
      </c>
      <c r="Q25" s="393">
        <v>9481.0070346283828</v>
      </c>
      <c r="R25" s="393">
        <v>9989.6782134562782</v>
      </c>
      <c r="S25" s="393">
        <v>10499.01942446453</v>
      </c>
      <c r="T25" s="393">
        <v>11018.945281151951</v>
      </c>
      <c r="U25" s="393">
        <v>11503.352898576219</v>
      </c>
      <c r="V25" s="393">
        <v>12010.056140552801</v>
      </c>
      <c r="W25" s="393">
        <v>12508.382323538184</v>
      </c>
      <c r="X25" s="393">
        <v>13013.016452917125</v>
      </c>
      <c r="Y25" s="393">
        <v>13501.858341772107</v>
      </c>
      <c r="Z25" s="393">
        <v>14046.109086540286</v>
      </c>
      <c r="AA25" s="393">
        <v>14578.031679505068</v>
      </c>
      <c r="AB25" s="393">
        <v>15120.293923961082</v>
      </c>
      <c r="AC25" s="393">
        <v>15637.240640575717</v>
      </c>
      <c r="AD25" s="393">
        <v>16164.019657301602</v>
      </c>
      <c r="AE25" s="393">
        <v>16698.230074810748</v>
      </c>
      <c r="AF25" s="393">
        <v>17237.440054340881</v>
      </c>
      <c r="AG25" s="393">
        <v>17798.918805864749</v>
      </c>
      <c r="AH25" s="393">
        <v>18340.062764743147</v>
      </c>
      <c r="AI25" s="393">
        <v>18909.065499006079</v>
      </c>
      <c r="AJ25" s="393">
        <v>19491.563287221928</v>
      </c>
      <c r="AK25" s="393">
        <v>20096.699361423169</v>
      </c>
      <c r="AL25" s="393">
        <v>20700.935337067924</v>
      </c>
      <c r="AM25" s="393">
        <v>21359.174161503266</v>
      </c>
      <c r="AN25" s="393">
        <v>21926.517212979212</v>
      </c>
      <c r="AO25" s="393">
        <v>22557.866301460894</v>
      </c>
      <c r="AP25" s="393">
        <v>23158.087295169375</v>
      </c>
      <c r="AQ25" s="393">
        <v>23830.599683281154</v>
      </c>
      <c r="AR25" s="393">
        <v>24488.712965768471</v>
      </c>
      <c r="AS25" s="393">
        <v>25199.639021996911</v>
      </c>
      <c r="AT25" s="393">
        <v>25870.48512243354</v>
      </c>
      <c r="AU25" s="393">
        <v>26598.150655001366</v>
      </c>
      <c r="AV25" s="393">
        <v>27336.751966055988</v>
      </c>
      <c r="AW25" s="393">
        <v>28098.041671401614</v>
      </c>
      <c r="AX25" s="393">
        <v>28845.018559173346</v>
      </c>
      <c r="AY25" s="393">
        <v>29680.4268745175</v>
      </c>
      <c r="AZ25" s="393">
        <v>30573.999148478728</v>
      </c>
      <c r="BA25" s="393">
        <v>31383.991927741863</v>
      </c>
      <c r="BB25" s="393"/>
    </row>
    <row r="26" spans="1:54" x14ac:dyDescent="0.25">
      <c r="A26" s="386" t="s">
        <v>405</v>
      </c>
      <c r="B26" s="393">
        <v>215.5801263105549</v>
      </c>
      <c r="C26" s="393">
        <v>215.5801263105549</v>
      </c>
      <c r="D26" s="393">
        <v>226.21964247704696</v>
      </c>
      <c r="E26" s="393">
        <v>245.55195521002054</v>
      </c>
      <c r="F26" s="393">
        <v>262.32985638617095</v>
      </c>
      <c r="G26" s="393">
        <v>279.32677963217645</v>
      </c>
      <c r="H26" s="393">
        <v>301.83612858258937</v>
      </c>
      <c r="I26" s="393">
        <v>324.92569537295623</v>
      </c>
      <c r="J26" s="393">
        <v>350.7587678721755</v>
      </c>
      <c r="K26" s="393">
        <v>379.28839967463398</v>
      </c>
      <c r="L26" s="393">
        <v>407.58359818683994</v>
      </c>
      <c r="M26" s="393">
        <v>437.61824599812468</v>
      </c>
      <c r="N26" s="393">
        <v>469.18397422463664</v>
      </c>
      <c r="O26" s="393">
        <v>502.58941769454128</v>
      </c>
      <c r="P26" s="393">
        <v>537.40819816833903</v>
      </c>
      <c r="Q26" s="393">
        <v>573.26127052819186</v>
      </c>
      <c r="R26" s="393">
        <v>611.31394611542805</v>
      </c>
      <c r="S26" s="393">
        <v>650.979254665697</v>
      </c>
      <c r="T26" s="393">
        <v>692.3228454325249</v>
      </c>
      <c r="U26" s="393">
        <v>734.72867109231481</v>
      </c>
      <c r="V26" s="393">
        <v>777.67913406799289</v>
      </c>
      <c r="W26" s="393">
        <v>821.9942669457738</v>
      </c>
      <c r="X26" s="393">
        <v>868.20531493452802</v>
      </c>
      <c r="Y26" s="393">
        <v>915.82868499695337</v>
      </c>
      <c r="Z26" s="393">
        <v>965.57904542395272</v>
      </c>
      <c r="AA26" s="393">
        <v>1016.265433746855</v>
      </c>
      <c r="AB26" s="393">
        <v>1071.7864905691797</v>
      </c>
      <c r="AC26" s="393">
        <v>1127.3416251773983</v>
      </c>
      <c r="AD26" s="393">
        <v>1183.8627836679907</v>
      </c>
      <c r="AE26" s="393">
        <v>1241.4870698243408</v>
      </c>
      <c r="AF26" s="393">
        <v>1300.3781195662855</v>
      </c>
      <c r="AG26" s="393">
        <v>1360.5271016827585</v>
      </c>
      <c r="AH26" s="393">
        <v>1422.881488111577</v>
      </c>
      <c r="AI26" s="393">
        <v>1486.8625809704811</v>
      </c>
      <c r="AJ26" s="393">
        <v>1553.3310521713925</v>
      </c>
      <c r="AK26" s="393">
        <v>1622.7285004349017</v>
      </c>
      <c r="AL26" s="393">
        <v>1694.8358594260164</v>
      </c>
      <c r="AM26" s="393">
        <v>1769.1738120491871</v>
      </c>
      <c r="AN26" s="393">
        <v>1845.1463470616698</v>
      </c>
      <c r="AO26" s="393">
        <v>1924.0447612575163</v>
      </c>
      <c r="AP26" s="393">
        <v>2007.4143785101653</v>
      </c>
      <c r="AQ26" s="393">
        <v>2095.565830359717</v>
      </c>
      <c r="AR26" s="393">
        <v>2187.3572547691133</v>
      </c>
      <c r="AS26" s="393">
        <v>2283.0678034424741</v>
      </c>
      <c r="AT26" s="393">
        <v>2382.7823631318779</v>
      </c>
      <c r="AU26" s="393">
        <v>2488.7804683138252</v>
      </c>
      <c r="AV26" s="393">
        <v>2598.1732383920539</v>
      </c>
      <c r="AW26" s="393">
        <v>2668.6109352508711</v>
      </c>
      <c r="AX26" s="393">
        <v>2742.1397174296294</v>
      </c>
      <c r="AY26" s="393">
        <v>2819.27765026631</v>
      </c>
      <c r="AZ26" s="393">
        <v>2899.9210943064272</v>
      </c>
      <c r="BA26" s="393">
        <v>2985.7165630489535</v>
      </c>
      <c r="BB26" s="393"/>
    </row>
    <row r="27" spans="1:54" x14ac:dyDescent="0.25">
      <c r="A27" s="99" t="s">
        <v>406</v>
      </c>
      <c r="B27" s="393">
        <v>3339.2642164800004</v>
      </c>
      <c r="C27" s="393">
        <v>3339.2642164800004</v>
      </c>
      <c r="D27" s="393">
        <v>3271.1635101925299</v>
      </c>
      <c r="E27" s="393">
        <v>3403.9018094717658</v>
      </c>
      <c r="F27" s="393">
        <v>3537.1175360724078</v>
      </c>
      <c r="G27" s="393">
        <v>3702.0261912688907</v>
      </c>
      <c r="H27" s="393">
        <v>3934.2502284663124</v>
      </c>
      <c r="I27" s="393">
        <v>4161.557035403147</v>
      </c>
      <c r="J27" s="393">
        <v>4410.4025065755313</v>
      </c>
      <c r="K27" s="393">
        <v>4677.4388505359411</v>
      </c>
      <c r="L27" s="393">
        <v>4922.8775477758591</v>
      </c>
      <c r="M27" s="393">
        <v>5169.3419600228563</v>
      </c>
      <c r="N27" s="393">
        <v>5415.8973090999261</v>
      </c>
      <c r="O27" s="393">
        <v>5657.0717170562993</v>
      </c>
      <c r="P27" s="393">
        <v>5886.2748781363744</v>
      </c>
      <c r="Q27" s="393">
        <v>6101.0582960986112</v>
      </c>
      <c r="R27" s="393">
        <v>6311.0946143506853</v>
      </c>
      <c r="S27" s="393">
        <v>6510.5289206218058</v>
      </c>
      <c r="T27" s="393">
        <v>6702.4398815880659</v>
      </c>
      <c r="U27" s="393">
        <v>6885.8150123645664</v>
      </c>
      <c r="V27" s="393">
        <v>7064.7259888148974</v>
      </c>
      <c r="W27" s="393">
        <v>7240.3795097814345</v>
      </c>
      <c r="X27" s="393">
        <v>7418.5818679585154</v>
      </c>
      <c r="Y27" s="393">
        <v>7601.0164552409642</v>
      </c>
      <c r="Z27" s="393">
        <v>7798.58691414636</v>
      </c>
      <c r="AA27" s="393">
        <v>8002.0841652274057</v>
      </c>
      <c r="AB27" s="393">
        <v>8239.3287534131305</v>
      </c>
      <c r="AC27" s="393">
        <v>8474.4487646168127</v>
      </c>
      <c r="AD27" s="393">
        <v>8721.943086792633</v>
      </c>
      <c r="AE27" s="393">
        <v>8983.7517427146649</v>
      </c>
      <c r="AF27" s="393">
        <v>9255.1323943159732</v>
      </c>
      <c r="AG27" s="393">
        <v>9537.4888071880523</v>
      </c>
      <c r="AH27" s="393">
        <v>9837.8872760051891</v>
      </c>
      <c r="AI27" s="393">
        <v>10155.694709449024</v>
      </c>
      <c r="AJ27" s="393">
        <v>10487.607526951773</v>
      </c>
      <c r="AK27" s="393">
        <v>10828.769255437399</v>
      </c>
      <c r="AL27" s="393">
        <v>11181.24334242708</v>
      </c>
      <c r="AM27" s="393">
        <v>11539.118131595296</v>
      </c>
      <c r="AN27" s="393">
        <v>11897.294948257833</v>
      </c>
      <c r="AO27" s="393">
        <v>12257.635705828767</v>
      </c>
      <c r="AP27" s="393">
        <v>12619.065130044994</v>
      </c>
      <c r="AQ27" s="393">
        <v>12988.806629209726</v>
      </c>
      <c r="AR27" s="393">
        <v>13363.234425711853</v>
      </c>
      <c r="AS27" s="393">
        <v>13737.646172664108</v>
      </c>
      <c r="AT27" s="393">
        <v>14109.68702060029</v>
      </c>
      <c r="AU27" s="393">
        <v>14478.586434076284</v>
      </c>
      <c r="AV27" s="393">
        <v>14844.598119945635</v>
      </c>
      <c r="AW27" s="393">
        <v>15247.042147508171</v>
      </c>
      <c r="AX27" s="393">
        <v>15667.147014098282</v>
      </c>
      <c r="AY27" s="393">
        <v>16107.872673128064</v>
      </c>
      <c r="AZ27" s="393">
        <v>16568.62698315426</v>
      </c>
      <c r="BA27" s="393">
        <v>17058.817258065781</v>
      </c>
      <c r="BB27" s="393"/>
    </row>
    <row r="28" spans="1:54" x14ac:dyDescent="0.25">
      <c r="A28" s="388" t="s">
        <v>407</v>
      </c>
      <c r="B28" s="394">
        <v>158.6244992</v>
      </c>
      <c r="C28" s="394">
        <v>158.6244992</v>
      </c>
      <c r="D28" s="394">
        <v>148.50235062722101</v>
      </c>
      <c r="E28" s="394">
        <v>140.42419186077606</v>
      </c>
      <c r="F28" s="394">
        <v>128.86305421098703</v>
      </c>
      <c r="G28" s="394">
        <v>118.71387992429509</v>
      </c>
      <c r="H28" s="394">
        <v>129.57820518219404</v>
      </c>
      <c r="I28" s="394">
        <v>141.21871034905891</v>
      </c>
      <c r="J28" s="394">
        <v>154.32930712422132</v>
      </c>
      <c r="K28" s="394">
        <v>168.86277176658442</v>
      </c>
      <c r="L28" s="394">
        <v>168.93884470860775</v>
      </c>
      <c r="M28" s="394">
        <v>168.32077099116583</v>
      </c>
      <c r="N28" s="394">
        <v>166.93708444979168</v>
      </c>
      <c r="O28" s="394">
        <v>164.7378011883761</v>
      </c>
      <c r="P28" s="394">
        <v>161.68017841460912</v>
      </c>
      <c r="Q28" s="394">
        <v>157.76928646028625</v>
      </c>
      <c r="R28" s="394">
        <v>153.17338782233961</v>
      </c>
      <c r="S28" s="394">
        <v>147.6439066124581</v>
      </c>
      <c r="T28" s="394">
        <v>141.10376022334617</v>
      </c>
      <c r="U28" s="394">
        <v>133.50216342272773</v>
      </c>
      <c r="V28" s="394">
        <v>124.9369593784477</v>
      </c>
      <c r="W28" s="394">
        <v>115.42653269613184</v>
      </c>
      <c r="X28" s="394">
        <v>105.09684591242025</v>
      </c>
      <c r="Y28" s="394">
        <v>93.94217395316484</v>
      </c>
      <c r="Z28" s="394">
        <v>82.065507357648713</v>
      </c>
      <c r="AA28" s="394">
        <v>69.336605141462258</v>
      </c>
      <c r="AB28" s="394">
        <v>71.569332326869983</v>
      </c>
      <c r="AC28" s="394">
        <v>73.713391255015338</v>
      </c>
      <c r="AD28" s="394">
        <v>75.878137669181285</v>
      </c>
      <c r="AE28" s="394">
        <v>78.079147070444492</v>
      </c>
      <c r="AF28" s="394">
        <v>80.279865992539655</v>
      </c>
      <c r="AG28" s="394">
        <v>82.494138636007577</v>
      </c>
      <c r="AH28" s="394">
        <v>84.774797894873601</v>
      </c>
      <c r="AI28" s="394">
        <v>87.118755323605967</v>
      </c>
      <c r="AJ28" s="394">
        <v>89.519875321260869</v>
      </c>
      <c r="AK28" s="394">
        <v>91.960498298644225</v>
      </c>
      <c r="AL28" s="394">
        <v>94.458649260239895</v>
      </c>
      <c r="AM28" s="394">
        <v>96.983623040826629</v>
      </c>
      <c r="AN28" s="394">
        <v>99.505035733693759</v>
      </c>
      <c r="AO28" s="394">
        <v>102.04212564993529</v>
      </c>
      <c r="AP28" s="394">
        <v>104.61529119476474</v>
      </c>
      <c r="AQ28" s="394">
        <v>107.30261635865132</v>
      </c>
      <c r="AR28" s="394">
        <v>110.09964800707958</v>
      </c>
      <c r="AS28" s="394">
        <v>112.99554527963429</v>
      </c>
      <c r="AT28" s="394">
        <v>115.97896650589058</v>
      </c>
      <c r="AU28" s="394">
        <v>119.05682920011922</v>
      </c>
      <c r="AV28" s="394">
        <v>122.24277539893708</v>
      </c>
      <c r="AW28" s="394">
        <v>125.55683445762389</v>
      </c>
      <c r="AX28" s="394">
        <v>129.01632756317139</v>
      </c>
      <c r="AY28" s="394">
        <v>132.64562943540852</v>
      </c>
      <c r="AZ28" s="394">
        <v>136.43986388887924</v>
      </c>
      <c r="BA28" s="394">
        <v>140.47649857542152</v>
      </c>
      <c r="BB28" s="393"/>
    </row>
    <row r="29" spans="1:54" x14ac:dyDescent="0.25">
      <c r="A29" s="390" t="s">
        <v>408</v>
      </c>
      <c r="BB29" s="164"/>
    </row>
    <row r="30" spans="1:54" x14ac:dyDescent="0.25">
      <c r="BB30" s="16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showGridLines="0" workbookViewId="0">
      <selection activeCell="K6" sqref="K6"/>
    </sheetView>
  </sheetViews>
  <sheetFormatPr defaultRowHeight="15" x14ac:dyDescent="0.25"/>
  <cols>
    <col min="1" max="1" width="51.5703125" style="39" customWidth="1"/>
    <col min="2" max="16384" width="9.140625" style="39"/>
  </cols>
  <sheetData>
    <row r="1" spans="1:52" x14ac:dyDescent="0.25">
      <c r="A1" s="173"/>
      <c r="B1" s="173">
        <v>2015</v>
      </c>
      <c r="C1" s="173">
        <v>2016</v>
      </c>
      <c r="D1" s="173">
        <v>2017</v>
      </c>
      <c r="E1" s="173">
        <v>2018</v>
      </c>
      <c r="F1" s="173">
        <v>2019</v>
      </c>
      <c r="G1" s="173">
        <v>2020</v>
      </c>
      <c r="H1" s="173">
        <v>2021</v>
      </c>
      <c r="I1" s="173">
        <v>2022</v>
      </c>
      <c r="J1" s="173">
        <v>2023</v>
      </c>
      <c r="K1" s="173">
        <v>2024</v>
      </c>
      <c r="L1" s="173">
        <v>2025</v>
      </c>
      <c r="M1" s="173">
        <v>2026</v>
      </c>
      <c r="N1" s="173">
        <v>2027</v>
      </c>
      <c r="O1" s="173">
        <v>2028</v>
      </c>
      <c r="P1" s="173">
        <v>2029</v>
      </c>
      <c r="Q1" s="173">
        <v>2030</v>
      </c>
      <c r="R1" s="173">
        <v>2031</v>
      </c>
      <c r="S1" s="173">
        <v>2032</v>
      </c>
      <c r="T1" s="173">
        <v>2033</v>
      </c>
      <c r="U1" s="173">
        <v>2034</v>
      </c>
      <c r="V1" s="173">
        <v>2035</v>
      </c>
      <c r="W1" s="173">
        <v>2036</v>
      </c>
      <c r="X1" s="173">
        <v>2037</v>
      </c>
      <c r="Y1" s="173">
        <v>2038</v>
      </c>
      <c r="Z1" s="173">
        <v>2039</v>
      </c>
      <c r="AA1" s="173">
        <v>2040</v>
      </c>
      <c r="AB1" s="173">
        <v>2041</v>
      </c>
      <c r="AC1" s="173">
        <v>2042</v>
      </c>
      <c r="AD1" s="173">
        <v>2043</v>
      </c>
      <c r="AE1" s="173">
        <v>2044</v>
      </c>
      <c r="AF1" s="173">
        <v>2045</v>
      </c>
      <c r="AG1" s="173">
        <v>2046</v>
      </c>
      <c r="AH1" s="173">
        <v>2047</v>
      </c>
      <c r="AI1" s="173">
        <v>2048</v>
      </c>
      <c r="AJ1" s="173">
        <v>2049</v>
      </c>
      <c r="AK1" s="173">
        <v>2050</v>
      </c>
      <c r="AL1" s="173">
        <v>2051</v>
      </c>
      <c r="AM1" s="173">
        <v>2052</v>
      </c>
      <c r="AN1" s="173">
        <v>2053</v>
      </c>
      <c r="AO1" s="173">
        <v>2054</v>
      </c>
      <c r="AP1" s="173">
        <v>2055</v>
      </c>
      <c r="AQ1" s="173">
        <v>2056</v>
      </c>
      <c r="AR1" s="173">
        <v>2057</v>
      </c>
      <c r="AS1" s="173">
        <v>2058</v>
      </c>
      <c r="AT1" s="173">
        <v>2059</v>
      </c>
      <c r="AU1" s="173">
        <v>2060</v>
      </c>
      <c r="AV1" s="173">
        <v>2061</v>
      </c>
      <c r="AW1" s="173">
        <v>2062</v>
      </c>
      <c r="AX1" s="173">
        <v>2063</v>
      </c>
      <c r="AY1" s="173">
        <v>2064</v>
      </c>
      <c r="AZ1" s="173">
        <v>2065</v>
      </c>
    </row>
    <row r="2" spans="1:52" x14ac:dyDescent="0.25">
      <c r="A2" s="90" t="s">
        <v>203</v>
      </c>
      <c r="B2" s="174">
        <v>5.2742270123862178E-2</v>
      </c>
      <c r="C2" s="174">
        <v>5.3602777214157293E-2</v>
      </c>
      <c r="D2" s="174">
        <v>5.445254222985537E-2</v>
      </c>
      <c r="E2" s="174">
        <v>5.5459936200057215E-2</v>
      </c>
      <c r="F2" s="174">
        <v>5.6633238934436635E-2</v>
      </c>
      <c r="G2" s="174">
        <v>5.7720162060806789E-2</v>
      </c>
      <c r="H2" s="174">
        <v>5.8672662715197145E-2</v>
      </c>
      <c r="I2" s="174">
        <v>5.9572990488265198E-2</v>
      </c>
      <c r="J2" s="174">
        <v>6.0634256831076913E-2</v>
      </c>
      <c r="K2" s="174">
        <v>6.1609390842900846E-2</v>
      </c>
      <c r="L2" s="174">
        <v>6.2597851167772528E-2</v>
      </c>
      <c r="M2" s="174">
        <v>6.3514182724772134E-2</v>
      </c>
      <c r="N2" s="174">
        <v>6.4369254287371586E-2</v>
      </c>
      <c r="O2" s="174">
        <v>6.5192220768776135E-2</v>
      </c>
      <c r="P2" s="174">
        <v>6.6017183070108676E-2</v>
      </c>
      <c r="Q2" s="174">
        <v>6.6842257068800287E-2</v>
      </c>
      <c r="R2" s="174">
        <v>6.7605607603141826E-2</v>
      </c>
      <c r="S2" s="174">
        <v>6.8313334608056581E-2</v>
      </c>
      <c r="T2" s="174">
        <v>6.8973744362419417E-2</v>
      </c>
      <c r="U2" s="174">
        <v>6.9515792239627047E-2</v>
      </c>
      <c r="V2" s="174">
        <v>7.0079775415363602E-2</v>
      </c>
      <c r="W2" s="174">
        <v>7.0690388279327748E-2</v>
      </c>
      <c r="X2" s="174">
        <v>7.1078544976985084E-2</v>
      </c>
      <c r="Y2" s="174">
        <v>7.1734217275587958E-2</v>
      </c>
      <c r="Z2" s="174">
        <v>7.2110855580097222E-2</v>
      </c>
      <c r="AA2" s="174">
        <v>7.2699610790821087E-2</v>
      </c>
      <c r="AB2" s="174">
        <v>7.3100710656096468E-2</v>
      </c>
      <c r="AC2" s="174">
        <v>7.3458590168937077E-2</v>
      </c>
      <c r="AD2" s="174">
        <v>7.3813477992576454E-2</v>
      </c>
      <c r="AE2" s="174">
        <v>7.4230663148015755E-2</v>
      </c>
      <c r="AF2" s="174">
        <v>7.4608434263448514E-2</v>
      </c>
      <c r="AG2" s="174">
        <v>7.4892294258736364E-2</v>
      </c>
      <c r="AH2" s="174">
        <v>7.5228408528477411E-2</v>
      </c>
      <c r="AI2" s="174">
        <v>7.5537825902945749E-2</v>
      </c>
      <c r="AJ2" s="174">
        <v>7.5808731869872276E-2</v>
      </c>
      <c r="AK2" s="174">
        <v>7.6122141248171765E-2</v>
      </c>
      <c r="AL2" s="174">
        <v>7.6417903498207471E-2</v>
      </c>
      <c r="AM2" s="174">
        <v>7.6724381817105045E-2</v>
      </c>
      <c r="AN2" s="174">
        <v>7.7003939897242607E-2</v>
      </c>
      <c r="AO2" s="174">
        <v>7.7115015268137549E-2</v>
      </c>
      <c r="AP2" s="174">
        <v>7.7350386638460139E-2</v>
      </c>
      <c r="AQ2" s="174">
        <v>7.7556732025243463E-2</v>
      </c>
      <c r="AR2" s="174">
        <v>7.7704602595945693E-2</v>
      </c>
      <c r="AS2" s="174">
        <v>7.7776980780109792E-2</v>
      </c>
      <c r="AT2" s="174">
        <v>7.7864317508236441E-2</v>
      </c>
      <c r="AU2" s="174">
        <v>7.8052501099989374E-2</v>
      </c>
      <c r="AV2" s="174">
        <v>7.8126617764208414E-2</v>
      </c>
      <c r="AW2" s="174">
        <v>7.8065015473829491E-2</v>
      </c>
      <c r="AX2" s="174">
        <v>7.8065128425362035E-2</v>
      </c>
      <c r="AY2" s="174">
        <v>7.8109399455179543E-2</v>
      </c>
      <c r="AZ2" s="174">
        <v>7.8156795259257339E-2</v>
      </c>
    </row>
    <row r="3" spans="1:52" x14ac:dyDescent="0.25">
      <c r="A3" s="90" t="s">
        <v>204</v>
      </c>
      <c r="B3" s="174">
        <v>5.2742270123862178E-2</v>
      </c>
      <c r="C3" s="174">
        <v>5.3067773456776393E-2</v>
      </c>
      <c r="D3" s="174">
        <v>5.3391102271459955E-2</v>
      </c>
      <c r="E3" s="174">
        <v>5.3816378227482919E-2</v>
      </c>
      <c r="F3" s="174">
        <v>5.4201521810803809E-2</v>
      </c>
      <c r="G3" s="174">
        <v>5.4603527900774426E-2</v>
      </c>
      <c r="H3" s="174">
        <v>5.4994418547528054E-2</v>
      </c>
      <c r="I3" s="174">
        <v>5.5458031479599733E-2</v>
      </c>
      <c r="J3" s="174">
        <v>5.5914463276503991E-2</v>
      </c>
      <c r="K3" s="174">
        <v>5.6298949633555237E-2</v>
      </c>
      <c r="L3" s="174">
        <v>5.674702861478801E-2</v>
      </c>
      <c r="M3" s="174">
        <v>5.7116169758739378E-2</v>
      </c>
      <c r="N3" s="174">
        <v>5.751168845829966E-2</v>
      </c>
      <c r="O3" s="174">
        <v>5.7930562143074738E-2</v>
      </c>
      <c r="P3" s="174">
        <v>5.8232539490919409E-2</v>
      </c>
      <c r="Q3" s="174">
        <v>5.862075810689029E-2</v>
      </c>
      <c r="R3" s="174">
        <v>5.8968023861648802E-2</v>
      </c>
      <c r="S3" s="174">
        <v>5.9366984456832958E-2</v>
      </c>
      <c r="T3" s="174">
        <v>5.9607868151747304E-2</v>
      </c>
      <c r="U3" s="174">
        <v>5.9974254067625923E-2</v>
      </c>
      <c r="V3" s="174">
        <v>6.0313054652980591E-2</v>
      </c>
      <c r="W3" s="174">
        <v>6.064486880516172E-2</v>
      </c>
      <c r="X3" s="174">
        <v>6.0874585018941815E-2</v>
      </c>
      <c r="Y3" s="174">
        <v>6.124823018402327E-2</v>
      </c>
      <c r="Z3" s="174">
        <v>6.1535278019241614E-2</v>
      </c>
      <c r="AA3" s="174">
        <v>6.1833114068005554E-2</v>
      </c>
      <c r="AB3" s="174">
        <v>6.208712917432143E-2</v>
      </c>
      <c r="AC3" s="174">
        <v>6.2347717384894183E-2</v>
      </c>
      <c r="AD3" s="174">
        <v>6.2592634540533598E-2</v>
      </c>
      <c r="AE3" s="174">
        <v>6.2842576335656514E-2</v>
      </c>
      <c r="AF3" s="174">
        <v>6.31478227210482E-2</v>
      </c>
      <c r="AG3" s="174">
        <v>6.3317229822344417E-2</v>
      </c>
      <c r="AH3" s="174">
        <v>6.3525231381941979E-2</v>
      </c>
      <c r="AI3" s="174">
        <v>6.3725764613694863E-2</v>
      </c>
      <c r="AJ3" s="174">
        <v>6.3960414736828577E-2</v>
      </c>
      <c r="AK3" s="174">
        <v>6.4141053550502244E-2</v>
      </c>
      <c r="AL3" s="174">
        <v>6.4457566330762467E-2</v>
      </c>
      <c r="AM3" s="174">
        <v>6.4492980137863851E-2</v>
      </c>
      <c r="AN3" s="174">
        <v>6.4700311680143133E-2</v>
      </c>
      <c r="AO3" s="174">
        <v>6.4788118789465401E-2</v>
      </c>
      <c r="AP3" s="174">
        <v>6.4999873452258841E-2</v>
      </c>
      <c r="AQ3" s="174">
        <v>6.5098035330798804E-2</v>
      </c>
      <c r="AR3" s="174">
        <v>6.5271087517717777E-2</v>
      </c>
      <c r="AS3" s="174">
        <v>6.5284967104093622E-2</v>
      </c>
      <c r="AT3" s="174">
        <v>6.5386031745687107E-2</v>
      </c>
      <c r="AU3" s="174">
        <v>6.5450288030410558E-2</v>
      </c>
      <c r="AV3" s="174">
        <v>6.5497322393542584E-2</v>
      </c>
      <c r="AW3" s="174">
        <v>6.5435586371019955E-2</v>
      </c>
      <c r="AX3" s="174">
        <v>6.5488500928960941E-2</v>
      </c>
      <c r="AY3" s="174">
        <v>6.5584139240558656E-2</v>
      </c>
      <c r="AZ3" s="174">
        <v>6.5387142869102383E-2</v>
      </c>
    </row>
    <row r="4" spans="1:52" x14ac:dyDescent="0.25">
      <c r="A4" s="90" t="s">
        <v>205</v>
      </c>
      <c r="B4" s="175">
        <v>5.2742270123862178E-2</v>
      </c>
      <c r="C4" s="175">
        <v>5.3382467972371353E-2</v>
      </c>
      <c r="D4" s="175">
        <v>5.3874792250299744E-2</v>
      </c>
      <c r="E4" s="175">
        <v>5.4279046677143727E-2</v>
      </c>
      <c r="F4" s="175">
        <v>5.4885273769245811E-2</v>
      </c>
      <c r="G4" s="175">
        <v>5.5671113914335171E-2</v>
      </c>
      <c r="H4" s="175">
        <v>5.5972389792746338E-2</v>
      </c>
      <c r="I4" s="175">
        <v>5.6342389732809285E-2</v>
      </c>
      <c r="J4" s="175">
        <v>5.688537512366261E-2</v>
      </c>
      <c r="K4" s="175">
        <v>5.7243485482524725E-2</v>
      </c>
      <c r="L4" s="175">
        <v>5.7976581322076427E-2</v>
      </c>
      <c r="M4" s="175">
        <v>5.8306071193243839E-2</v>
      </c>
      <c r="N4" s="175">
        <v>5.8933433506629038E-2</v>
      </c>
      <c r="O4" s="175">
        <v>5.9221300761468809E-2</v>
      </c>
      <c r="P4" s="175">
        <v>5.967822348513567E-2</v>
      </c>
      <c r="Q4" s="175">
        <v>6.0071375064476629E-2</v>
      </c>
      <c r="R4" s="175">
        <v>6.0588603776998116E-2</v>
      </c>
      <c r="S4" s="175">
        <v>6.092369963236801E-2</v>
      </c>
      <c r="T4" s="175">
        <v>6.1511650294661144E-2</v>
      </c>
      <c r="U4" s="175">
        <v>6.1973025976369077E-2</v>
      </c>
      <c r="V4" s="175">
        <v>6.2499915257842598E-2</v>
      </c>
      <c r="W4" s="175">
        <v>6.2616835863993747E-2</v>
      </c>
      <c r="X4" s="175">
        <v>6.283456084921285E-2</v>
      </c>
      <c r="Y4" s="175">
        <v>6.3678011137613663E-2</v>
      </c>
      <c r="Z4" s="175">
        <v>6.3727150296789936E-2</v>
      </c>
      <c r="AA4" s="175">
        <v>6.4161328834453274E-2</v>
      </c>
      <c r="AB4" s="175">
        <v>6.4749098284477433E-2</v>
      </c>
      <c r="AC4" s="175">
        <v>6.4756546213927554E-2</v>
      </c>
      <c r="AD4" s="175">
        <v>6.5330368832981808E-2</v>
      </c>
      <c r="AE4" s="175">
        <v>6.545416488674996E-2</v>
      </c>
      <c r="AF4" s="175">
        <v>6.5603066138278848E-2</v>
      </c>
      <c r="AG4" s="175">
        <v>6.6128154931321542E-2</v>
      </c>
      <c r="AH4" s="175">
        <v>6.6357042413351622E-2</v>
      </c>
      <c r="AI4" s="175">
        <v>6.676701840661306E-2</v>
      </c>
      <c r="AJ4" s="175">
        <v>6.7114161057468605E-2</v>
      </c>
      <c r="AK4" s="175">
        <v>6.7349801072145582E-2</v>
      </c>
      <c r="AL4" s="175">
        <v>6.7914594465712227E-2</v>
      </c>
      <c r="AM4" s="175">
        <v>6.8002707975083135E-2</v>
      </c>
      <c r="AN4" s="175">
        <v>6.8239823014846837E-2</v>
      </c>
      <c r="AO4" s="175">
        <v>6.8289248531496954E-2</v>
      </c>
      <c r="AP4" s="175">
        <v>6.8754143497657086E-2</v>
      </c>
      <c r="AQ4" s="175">
        <v>6.932243009066362E-2</v>
      </c>
      <c r="AR4" s="175">
        <v>6.923578075752386E-2</v>
      </c>
      <c r="AS4" s="175">
        <v>6.9084032338691675E-2</v>
      </c>
      <c r="AT4" s="175">
        <v>6.9461340924018941E-2</v>
      </c>
      <c r="AU4" s="175">
        <v>6.9526193402084185E-2</v>
      </c>
      <c r="AV4" s="175">
        <v>6.9459053939890936E-2</v>
      </c>
      <c r="AW4" s="175">
        <v>6.9824115884794091E-2</v>
      </c>
      <c r="AX4" s="175">
        <v>7.0010592118378984E-2</v>
      </c>
      <c r="AY4" s="175">
        <v>7.0195268989221751E-2</v>
      </c>
      <c r="AZ4" s="175">
        <v>6.9839600188160905E-2</v>
      </c>
    </row>
    <row r="6" spans="1:52" x14ac:dyDescent="0.25">
      <c r="K6" s="93" t="s">
        <v>672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8"/>
  <sheetViews>
    <sheetView showGridLines="0" workbookViewId="0">
      <selection activeCell="G8" sqref="G8"/>
    </sheetView>
  </sheetViews>
  <sheetFormatPr defaultRowHeight="15" x14ac:dyDescent="0.25"/>
  <cols>
    <col min="1" max="1" width="19.5703125" style="39" customWidth="1"/>
    <col min="2" max="16384" width="9.140625" style="39"/>
  </cols>
  <sheetData>
    <row r="2" spans="1:52" x14ac:dyDescent="0.25">
      <c r="A2" s="379"/>
      <c r="B2" s="381">
        <v>2015</v>
      </c>
      <c r="C2" s="381">
        <v>2016</v>
      </c>
      <c r="D2" s="381">
        <v>2017</v>
      </c>
      <c r="E2" s="381">
        <v>2018</v>
      </c>
      <c r="F2" s="381">
        <v>2019</v>
      </c>
      <c r="G2" s="382">
        <v>2020</v>
      </c>
      <c r="H2" s="382">
        <v>2021</v>
      </c>
      <c r="I2" s="382">
        <v>2022</v>
      </c>
      <c r="J2" s="382">
        <v>2023</v>
      </c>
      <c r="K2" s="382">
        <v>2024</v>
      </c>
      <c r="L2" s="382">
        <v>2025</v>
      </c>
      <c r="M2" s="382">
        <v>2026</v>
      </c>
      <c r="N2" s="382">
        <v>2027</v>
      </c>
      <c r="O2" s="382">
        <v>2028</v>
      </c>
      <c r="P2" s="382">
        <v>2029</v>
      </c>
      <c r="Q2" s="382">
        <v>2030</v>
      </c>
      <c r="R2" s="382">
        <v>2031</v>
      </c>
      <c r="S2" s="382">
        <v>2032</v>
      </c>
      <c r="T2" s="382">
        <v>2033</v>
      </c>
      <c r="U2" s="382">
        <v>2034</v>
      </c>
      <c r="V2" s="382">
        <v>2035</v>
      </c>
      <c r="W2" s="382">
        <v>2036</v>
      </c>
      <c r="X2" s="382">
        <v>2037</v>
      </c>
      <c r="Y2" s="382">
        <v>2038</v>
      </c>
      <c r="Z2" s="382">
        <v>2039</v>
      </c>
      <c r="AA2" s="382">
        <v>2040</v>
      </c>
      <c r="AB2" s="382">
        <v>2041</v>
      </c>
      <c r="AC2" s="382">
        <v>2042</v>
      </c>
      <c r="AD2" s="382">
        <v>2043</v>
      </c>
      <c r="AE2" s="382">
        <v>2044</v>
      </c>
      <c r="AF2" s="382">
        <v>2045</v>
      </c>
      <c r="AG2" s="382">
        <v>2046</v>
      </c>
      <c r="AH2" s="382">
        <v>2047</v>
      </c>
      <c r="AI2" s="382">
        <v>2048</v>
      </c>
      <c r="AJ2" s="382">
        <v>2049</v>
      </c>
      <c r="AK2" s="382">
        <v>2050</v>
      </c>
      <c r="AL2" s="382">
        <v>2051</v>
      </c>
      <c r="AM2" s="382">
        <v>2052</v>
      </c>
      <c r="AN2" s="382">
        <v>2053</v>
      </c>
      <c r="AO2" s="382">
        <v>2054</v>
      </c>
      <c r="AP2" s="382">
        <v>2055</v>
      </c>
      <c r="AQ2" s="382">
        <v>2056</v>
      </c>
      <c r="AR2" s="382">
        <v>2057</v>
      </c>
      <c r="AS2" s="382">
        <v>2058</v>
      </c>
      <c r="AT2" s="382">
        <v>2059</v>
      </c>
      <c r="AU2" s="382">
        <v>2060</v>
      </c>
      <c r="AV2" s="382">
        <v>2061</v>
      </c>
      <c r="AW2" s="382">
        <v>2062</v>
      </c>
      <c r="AX2" s="382">
        <v>2063</v>
      </c>
      <c r="AY2" s="382">
        <v>2064</v>
      </c>
      <c r="AZ2" s="382">
        <v>2065</v>
      </c>
    </row>
    <row r="3" spans="1:52" x14ac:dyDescent="0.25">
      <c r="A3" s="152" t="s">
        <v>624</v>
      </c>
      <c r="B3" s="600">
        <v>0.16595804775339026</v>
      </c>
      <c r="C3" s="600">
        <v>0.16425469663026232</v>
      </c>
      <c r="D3" s="600">
        <v>0.15661086355586032</v>
      </c>
      <c r="E3" s="600">
        <v>0.14741269240756824</v>
      </c>
      <c r="F3" s="600">
        <v>0.13831382422084962</v>
      </c>
      <c r="G3" s="600">
        <v>0.13082680443034198</v>
      </c>
      <c r="H3" s="600">
        <v>0.12443473936709395</v>
      </c>
      <c r="I3" s="600">
        <v>0.11819667780096947</v>
      </c>
      <c r="J3" s="600">
        <v>0.11215492196151584</v>
      </c>
      <c r="K3" s="600">
        <v>0.10652393431703328</v>
      </c>
      <c r="L3" s="600">
        <v>0.10133560829096715</v>
      </c>
      <c r="M3" s="600">
        <v>9.6570306419892948E-2</v>
      </c>
      <c r="N3" s="600">
        <v>9.2199023183037368E-2</v>
      </c>
      <c r="O3" s="600">
        <v>8.8193771366322948E-2</v>
      </c>
      <c r="P3" s="600">
        <v>8.4506469300426157E-2</v>
      </c>
      <c r="Q3" s="600">
        <v>8.1009395618764773E-2</v>
      </c>
      <c r="R3" s="600">
        <v>7.7801079607556362E-2</v>
      </c>
      <c r="S3" s="600">
        <v>7.489123871219916E-2</v>
      </c>
      <c r="T3" s="600">
        <v>7.2283594782505206E-2</v>
      </c>
      <c r="U3" s="600">
        <v>6.9910372239603225E-2</v>
      </c>
      <c r="V3" s="600">
        <v>6.7751698334350158E-2</v>
      </c>
      <c r="W3" s="600">
        <v>6.5726679077248357E-2</v>
      </c>
      <c r="X3" s="600">
        <v>6.3828026985459571E-2</v>
      </c>
      <c r="Y3" s="600">
        <v>6.1969490924911032E-2</v>
      </c>
      <c r="Z3" s="600">
        <v>6.022345317484544E-2</v>
      </c>
      <c r="AA3" s="600">
        <v>5.8577398125635179E-2</v>
      </c>
      <c r="AB3" s="600">
        <v>3.5332328661419075E-2</v>
      </c>
      <c r="AC3" s="600">
        <v>6.2391994082853812E-3</v>
      </c>
      <c r="AD3" s="600">
        <v>6.2391994082853803E-3</v>
      </c>
      <c r="AE3" s="600">
        <v>6.2391994082853803E-3</v>
      </c>
      <c r="AF3" s="600">
        <v>6.2391994082853794E-3</v>
      </c>
      <c r="AG3" s="600">
        <v>6.2391994082853786E-3</v>
      </c>
      <c r="AH3" s="600">
        <v>6.2391994082853777E-3</v>
      </c>
      <c r="AI3" s="600">
        <v>6.2391994082853777E-3</v>
      </c>
      <c r="AJ3" s="600">
        <v>6.2391994082853768E-3</v>
      </c>
      <c r="AK3" s="600">
        <v>6.2391994082853768E-3</v>
      </c>
      <c r="AL3" s="600">
        <v>6.2391994082853768E-3</v>
      </c>
      <c r="AM3" s="600">
        <v>6.2391994082853768E-3</v>
      </c>
      <c r="AN3" s="600">
        <v>6.2391994082853768E-3</v>
      </c>
      <c r="AO3" s="600">
        <v>6.2391994082853768E-3</v>
      </c>
      <c r="AP3" s="600">
        <v>6.2391994082853768E-3</v>
      </c>
      <c r="AQ3" s="600">
        <v>6.2391994082853768E-3</v>
      </c>
      <c r="AR3" s="600">
        <v>6.2391994082853768E-3</v>
      </c>
      <c r="AS3" s="600">
        <v>6.2391994082853768E-3</v>
      </c>
      <c r="AT3" s="600">
        <v>6.2391994082853768E-3</v>
      </c>
      <c r="AU3" s="600">
        <v>6.239199408285376E-3</v>
      </c>
      <c r="AV3" s="600">
        <v>6.239199408285376E-3</v>
      </c>
      <c r="AW3" s="600">
        <v>6.239199408285376E-3</v>
      </c>
      <c r="AX3" s="600">
        <v>6.2391994082853768E-3</v>
      </c>
      <c r="AY3" s="600">
        <v>6.2391994082853768E-3</v>
      </c>
    </row>
    <row r="4" spans="1:52" x14ac:dyDescent="0.25">
      <c r="A4" s="152" t="s">
        <v>625</v>
      </c>
      <c r="B4" s="600">
        <v>0.17070352240138642</v>
      </c>
      <c r="C4" s="600">
        <v>0.16303102839091876</v>
      </c>
      <c r="D4" s="600">
        <v>0.15519202861263981</v>
      </c>
      <c r="E4" s="600">
        <v>0.14693738668382517</v>
      </c>
      <c r="F4" s="600">
        <v>0.14124506639221338</v>
      </c>
      <c r="G4" s="600">
        <v>0.13569886491109409</v>
      </c>
      <c r="H4" s="600">
        <v>0.13030256206632251</v>
      </c>
      <c r="I4" s="600">
        <v>0.12503981589054422</v>
      </c>
      <c r="J4" s="600">
        <v>0.11991202345263192</v>
      </c>
      <c r="K4" s="600">
        <v>0.1145323809243471</v>
      </c>
      <c r="L4" s="600">
        <v>0.10938232061381621</v>
      </c>
      <c r="M4" s="600">
        <v>0.104519342853844</v>
      </c>
      <c r="N4" s="600">
        <v>9.9925178557181402E-2</v>
      </c>
      <c r="O4" s="600">
        <v>9.5636525752182178E-2</v>
      </c>
      <c r="P4" s="600">
        <v>9.1594262802843288E-2</v>
      </c>
      <c r="Q4" s="600">
        <v>8.7834730340287798E-2</v>
      </c>
      <c r="R4" s="600">
        <v>8.4416384183890497E-2</v>
      </c>
      <c r="S4" s="600">
        <v>8.130110858600606E-2</v>
      </c>
      <c r="T4" s="600">
        <v>7.850222360970989E-2</v>
      </c>
      <c r="U4" s="600">
        <v>7.6004190612944847E-2</v>
      </c>
      <c r="V4" s="600">
        <v>7.3673417508072631E-2</v>
      </c>
      <c r="W4" s="600">
        <v>7.1454679168498708E-2</v>
      </c>
      <c r="X4" s="600">
        <v>6.9352130217812363E-2</v>
      </c>
      <c r="Y4" s="600">
        <v>6.7369914993104116E-2</v>
      </c>
      <c r="Z4" s="600">
        <v>6.5470577101124028E-2</v>
      </c>
      <c r="AA4" s="600">
        <v>6.392026837681998E-2</v>
      </c>
      <c r="AB4" s="600">
        <v>3.8631362989405039E-2</v>
      </c>
      <c r="AC4" s="600">
        <v>6.8217631341107613E-3</v>
      </c>
      <c r="AD4" s="600">
        <v>6.8217631341107613E-3</v>
      </c>
      <c r="AE4" s="600">
        <v>6.8217631341107613E-3</v>
      </c>
      <c r="AF4" s="600">
        <v>6.8217631341107631E-3</v>
      </c>
      <c r="AG4" s="600">
        <v>6.8217631341107631E-3</v>
      </c>
      <c r="AH4" s="600">
        <v>6.8217631341107631E-3</v>
      </c>
      <c r="AI4" s="600">
        <v>6.8217631341107631E-3</v>
      </c>
      <c r="AJ4" s="600">
        <v>6.8217631341107631E-3</v>
      </c>
      <c r="AK4" s="600">
        <v>6.8217631341107631E-3</v>
      </c>
      <c r="AL4" s="600">
        <v>6.8217631341107631E-3</v>
      </c>
      <c r="AM4" s="600">
        <v>6.8217631341107631E-3</v>
      </c>
      <c r="AN4" s="600">
        <v>6.8217631341107613E-3</v>
      </c>
      <c r="AO4" s="600">
        <v>6.8217631341107631E-3</v>
      </c>
      <c r="AP4" s="600">
        <v>6.8217631341107631E-3</v>
      </c>
      <c r="AQ4" s="600">
        <v>6.8217631341107631E-3</v>
      </c>
      <c r="AR4" s="600">
        <v>6.8217631341107631E-3</v>
      </c>
      <c r="AS4" s="600">
        <v>6.8217631341107631E-3</v>
      </c>
      <c r="AT4" s="600">
        <v>6.8217631341107631E-3</v>
      </c>
      <c r="AU4" s="600">
        <v>6.8217631341107631E-3</v>
      </c>
      <c r="AV4" s="600">
        <v>6.8217631341107613E-3</v>
      </c>
      <c r="AW4" s="600">
        <v>6.8217631341107613E-3</v>
      </c>
      <c r="AX4" s="600">
        <v>6.8217631341107631E-3</v>
      </c>
      <c r="AY4" s="600">
        <v>6.8217631341107613E-3</v>
      </c>
    </row>
    <row r="5" spans="1:52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52" x14ac:dyDescent="0.25"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</row>
    <row r="8" spans="1:52" x14ac:dyDescent="0.25">
      <c r="G8" s="93" t="s">
        <v>671</v>
      </c>
    </row>
  </sheetData>
  <pageMargins left="0.7" right="0.7" top="0.75" bottom="0.75" header="0.3" footer="0.3"/>
  <pageSetup orientation="portrait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G10"/>
  <sheetViews>
    <sheetView showGridLines="0" workbookViewId="0">
      <selection activeCell="G10" sqref="G10"/>
    </sheetView>
  </sheetViews>
  <sheetFormatPr defaultRowHeight="15" x14ac:dyDescent="0.25"/>
  <cols>
    <col min="1" max="1" width="18.7109375" style="39" customWidth="1"/>
    <col min="2" max="16384" width="9.140625" style="39"/>
  </cols>
  <sheetData>
    <row r="2" spans="1:137" x14ac:dyDescent="0.25">
      <c r="A2" s="379"/>
      <c r="B2" s="381">
        <v>2015</v>
      </c>
      <c r="C2" s="381">
        <v>2016</v>
      </c>
      <c r="D2" s="381">
        <v>2017</v>
      </c>
      <c r="E2" s="381">
        <v>2018</v>
      </c>
      <c r="F2" s="381">
        <v>2019</v>
      </c>
      <c r="G2" s="382">
        <v>2020</v>
      </c>
      <c r="H2" s="382">
        <v>2021</v>
      </c>
      <c r="I2" s="382">
        <v>2022</v>
      </c>
      <c r="J2" s="382">
        <v>2023</v>
      </c>
      <c r="K2" s="382">
        <v>2024</v>
      </c>
      <c r="L2" s="382">
        <v>2025</v>
      </c>
      <c r="M2" s="382">
        <v>2026</v>
      </c>
      <c r="N2" s="382">
        <v>2027</v>
      </c>
      <c r="O2" s="382">
        <v>2028</v>
      </c>
      <c r="P2" s="382">
        <v>2029</v>
      </c>
      <c r="Q2" s="382">
        <v>2030</v>
      </c>
      <c r="R2" s="382">
        <v>2031</v>
      </c>
      <c r="S2" s="382">
        <v>2032</v>
      </c>
      <c r="T2" s="382">
        <v>2033</v>
      </c>
      <c r="U2" s="382">
        <v>2034</v>
      </c>
      <c r="V2" s="382">
        <v>2035</v>
      </c>
      <c r="W2" s="382">
        <v>2036</v>
      </c>
      <c r="X2" s="382">
        <v>2037</v>
      </c>
      <c r="Y2" s="382">
        <v>2038</v>
      </c>
      <c r="Z2" s="382">
        <v>2039</v>
      </c>
      <c r="AA2" s="382">
        <v>2040</v>
      </c>
      <c r="AB2" s="382">
        <v>2041</v>
      </c>
      <c r="AC2" s="382">
        <v>2042</v>
      </c>
      <c r="AD2" s="382">
        <v>2043</v>
      </c>
      <c r="AE2" s="382">
        <v>2044</v>
      </c>
      <c r="AF2" s="382">
        <v>2045</v>
      </c>
      <c r="AG2" s="382">
        <v>2046</v>
      </c>
      <c r="AH2" s="382">
        <v>2047</v>
      </c>
      <c r="AI2" s="382">
        <v>2048</v>
      </c>
      <c r="AJ2" s="382">
        <v>2049</v>
      </c>
      <c r="AK2" s="382">
        <v>2050</v>
      </c>
      <c r="AL2" s="382">
        <v>2051</v>
      </c>
      <c r="AM2" s="382">
        <v>2052</v>
      </c>
      <c r="AN2" s="382">
        <v>2053</v>
      </c>
      <c r="AO2" s="382">
        <v>2054</v>
      </c>
      <c r="AP2" s="382">
        <v>2055</v>
      </c>
      <c r="AQ2" s="382">
        <v>2056</v>
      </c>
      <c r="AR2" s="382">
        <v>2057</v>
      </c>
      <c r="AS2" s="382">
        <v>2058</v>
      </c>
      <c r="AT2" s="382">
        <v>2059</v>
      </c>
      <c r="AU2" s="382">
        <v>2060</v>
      </c>
      <c r="AV2" s="382">
        <v>2061</v>
      </c>
      <c r="AW2" s="382">
        <v>2062</v>
      </c>
      <c r="AX2" s="382">
        <v>2063</v>
      </c>
      <c r="AY2" s="382">
        <v>2064</v>
      </c>
      <c r="AZ2" s="382">
        <f>AY2+1</f>
        <v>2065</v>
      </c>
      <c r="BA2" s="382">
        <f t="shared" ref="BA2:DL2" si="0">AZ2+1</f>
        <v>2066</v>
      </c>
      <c r="BB2" s="382">
        <f t="shared" si="0"/>
        <v>2067</v>
      </c>
      <c r="BC2" s="382">
        <f t="shared" si="0"/>
        <v>2068</v>
      </c>
      <c r="BD2" s="382">
        <f t="shared" si="0"/>
        <v>2069</v>
      </c>
      <c r="BE2" s="382">
        <f t="shared" si="0"/>
        <v>2070</v>
      </c>
      <c r="BF2" s="382">
        <f t="shared" si="0"/>
        <v>2071</v>
      </c>
      <c r="BG2" s="382">
        <f t="shared" si="0"/>
        <v>2072</v>
      </c>
      <c r="BH2" s="382">
        <f t="shared" si="0"/>
        <v>2073</v>
      </c>
      <c r="BI2" s="382">
        <f t="shared" si="0"/>
        <v>2074</v>
      </c>
      <c r="BJ2" s="382">
        <f t="shared" si="0"/>
        <v>2075</v>
      </c>
      <c r="BK2" s="382">
        <f t="shared" si="0"/>
        <v>2076</v>
      </c>
      <c r="BL2" s="382">
        <f t="shared" si="0"/>
        <v>2077</v>
      </c>
      <c r="BM2" s="382">
        <f t="shared" si="0"/>
        <v>2078</v>
      </c>
      <c r="BN2" s="382">
        <f t="shared" si="0"/>
        <v>2079</v>
      </c>
      <c r="BO2" s="382">
        <f t="shared" si="0"/>
        <v>2080</v>
      </c>
      <c r="BP2" s="382">
        <f t="shared" si="0"/>
        <v>2081</v>
      </c>
      <c r="BQ2" s="382">
        <f t="shared" si="0"/>
        <v>2082</v>
      </c>
      <c r="BR2" s="382">
        <f t="shared" si="0"/>
        <v>2083</v>
      </c>
      <c r="BS2" s="382">
        <f t="shared" si="0"/>
        <v>2084</v>
      </c>
      <c r="BT2" s="382">
        <f t="shared" si="0"/>
        <v>2085</v>
      </c>
      <c r="BU2" s="382">
        <f t="shared" si="0"/>
        <v>2086</v>
      </c>
      <c r="BV2" s="382">
        <f t="shared" si="0"/>
        <v>2087</v>
      </c>
      <c r="BW2" s="382">
        <f t="shared" si="0"/>
        <v>2088</v>
      </c>
      <c r="BX2" s="382">
        <f t="shared" si="0"/>
        <v>2089</v>
      </c>
      <c r="BY2" s="382">
        <f t="shared" si="0"/>
        <v>2090</v>
      </c>
      <c r="BZ2" s="382">
        <f t="shared" si="0"/>
        <v>2091</v>
      </c>
      <c r="CA2" s="382">
        <f t="shared" si="0"/>
        <v>2092</v>
      </c>
      <c r="CB2" s="382">
        <f t="shared" si="0"/>
        <v>2093</v>
      </c>
      <c r="CC2" s="382">
        <f t="shared" si="0"/>
        <v>2094</v>
      </c>
      <c r="CD2" s="382">
        <f t="shared" si="0"/>
        <v>2095</v>
      </c>
      <c r="CE2" s="382">
        <f t="shared" si="0"/>
        <v>2096</v>
      </c>
      <c r="CF2" s="382">
        <f t="shared" si="0"/>
        <v>2097</v>
      </c>
      <c r="CG2" s="382">
        <f t="shared" si="0"/>
        <v>2098</v>
      </c>
      <c r="CH2" s="382">
        <f t="shared" si="0"/>
        <v>2099</v>
      </c>
      <c r="CI2" s="382">
        <f t="shared" si="0"/>
        <v>2100</v>
      </c>
      <c r="CJ2" s="382">
        <f t="shared" si="0"/>
        <v>2101</v>
      </c>
      <c r="CK2" s="382">
        <f t="shared" si="0"/>
        <v>2102</v>
      </c>
      <c r="CL2" s="382">
        <f>CK2+1</f>
        <v>2103</v>
      </c>
      <c r="CM2" s="382">
        <f t="shared" si="0"/>
        <v>2104</v>
      </c>
      <c r="CN2" s="382">
        <f t="shared" si="0"/>
        <v>2105</v>
      </c>
      <c r="CO2" s="382">
        <f t="shared" si="0"/>
        <v>2106</v>
      </c>
      <c r="CP2" s="382">
        <f t="shared" si="0"/>
        <v>2107</v>
      </c>
      <c r="CQ2" s="382">
        <f t="shared" si="0"/>
        <v>2108</v>
      </c>
      <c r="CR2" s="382">
        <f t="shared" si="0"/>
        <v>2109</v>
      </c>
      <c r="CS2" s="382">
        <f t="shared" si="0"/>
        <v>2110</v>
      </c>
      <c r="CT2" s="382">
        <f t="shared" si="0"/>
        <v>2111</v>
      </c>
      <c r="CU2" s="382">
        <f t="shared" si="0"/>
        <v>2112</v>
      </c>
      <c r="CV2" s="382">
        <f t="shared" si="0"/>
        <v>2113</v>
      </c>
      <c r="CW2" s="382">
        <f t="shared" si="0"/>
        <v>2114</v>
      </c>
      <c r="CX2" s="382">
        <f t="shared" si="0"/>
        <v>2115</v>
      </c>
      <c r="CY2" s="382">
        <f t="shared" si="0"/>
        <v>2116</v>
      </c>
      <c r="CZ2" s="382">
        <f t="shared" si="0"/>
        <v>2117</v>
      </c>
      <c r="DA2" s="382">
        <f t="shared" si="0"/>
        <v>2118</v>
      </c>
      <c r="DB2" s="382">
        <f>DA2+1</f>
        <v>2119</v>
      </c>
      <c r="DC2" s="382">
        <f t="shared" si="0"/>
        <v>2120</v>
      </c>
      <c r="DD2" s="382">
        <f t="shared" si="0"/>
        <v>2121</v>
      </c>
      <c r="DE2" s="382">
        <f t="shared" si="0"/>
        <v>2122</v>
      </c>
      <c r="DF2" s="382">
        <f t="shared" si="0"/>
        <v>2123</v>
      </c>
      <c r="DG2" s="382">
        <f t="shared" si="0"/>
        <v>2124</v>
      </c>
      <c r="DH2" s="382">
        <f t="shared" si="0"/>
        <v>2125</v>
      </c>
      <c r="DI2" s="382">
        <f t="shared" si="0"/>
        <v>2126</v>
      </c>
      <c r="DJ2" s="382">
        <f t="shared" si="0"/>
        <v>2127</v>
      </c>
      <c r="DK2" s="382">
        <f t="shared" si="0"/>
        <v>2128</v>
      </c>
      <c r="DL2" s="382">
        <f t="shared" si="0"/>
        <v>2129</v>
      </c>
      <c r="DM2" s="382">
        <f t="shared" ref="DM2:EG2" si="1">DL2+1</f>
        <v>2130</v>
      </c>
      <c r="DN2" s="382">
        <f t="shared" si="1"/>
        <v>2131</v>
      </c>
      <c r="DO2" s="382">
        <f t="shared" si="1"/>
        <v>2132</v>
      </c>
      <c r="DP2" s="382">
        <f t="shared" si="1"/>
        <v>2133</v>
      </c>
      <c r="DQ2" s="382">
        <f t="shared" si="1"/>
        <v>2134</v>
      </c>
      <c r="DR2" s="382">
        <f t="shared" si="1"/>
        <v>2135</v>
      </c>
      <c r="DS2" s="382">
        <f t="shared" si="1"/>
        <v>2136</v>
      </c>
      <c r="DT2" s="382">
        <f t="shared" si="1"/>
        <v>2137</v>
      </c>
      <c r="DU2" s="382">
        <f t="shared" si="1"/>
        <v>2138</v>
      </c>
      <c r="DV2" s="382">
        <f t="shared" si="1"/>
        <v>2139</v>
      </c>
      <c r="DW2" s="382">
        <f t="shared" si="1"/>
        <v>2140</v>
      </c>
      <c r="DX2" s="382">
        <f t="shared" si="1"/>
        <v>2141</v>
      </c>
      <c r="DY2" s="382">
        <f t="shared" si="1"/>
        <v>2142</v>
      </c>
      <c r="DZ2" s="382">
        <f t="shared" si="1"/>
        <v>2143</v>
      </c>
      <c r="EA2" s="382">
        <f t="shared" si="1"/>
        <v>2144</v>
      </c>
      <c r="EB2" s="382">
        <f t="shared" si="1"/>
        <v>2145</v>
      </c>
      <c r="EC2" s="382">
        <f t="shared" si="1"/>
        <v>2146</v>
      </c>
      <c r="ED2" s="382">
        <f t="shared" si="1"/>
        <v>2147</v>
      </c>
      <c r="EE2" s="382">
        <f t="shared" si="1"/>
        <v>2148</v>
      </c>
      <c r="EF2" s="382">
        <f t="shared" si="1"/>
        <v>2149</v>
      </c>
      <c r="EG2" s="382">
        <f t="shared" si="1"/>
        <v>2150</v>
      </c>
    </row>
    <row r="3" spans="1:137" x14ac:dyDescent="0.25">
      <c r="A3" s="152" t="s">
        <v>626</v>
      </c>
      <c r="B3" s="512">
        <v>0.16303729713211845</v>
      </c>
      <c r="C3" s="512">
        <v>0.15893552111802794</v>
      </c>
      <c r="D3" s="512">
        <v>0.16216688784294003</v>
      </c>
      <c r="E3" s="512">
        <v>0.17797267857394433</v>
      </c>
      <c r="F3" s="512">
        <v>0.19183498434007465</v>
      </c>
      <c r="G3" s="512">
        <v>0.19538770403979561</v>
      </c>
      <c r="H3" s="512">
        <v>0.19619954591118044</v>
      </c>
      <c r="I3" s="512">
        <v>0.19070834532589026</v>
      </c>
      <c r="J3" s="512">
        <v>0.18366280342868149</v>
      </c>
      <c r="K3" s="512">
        <v>0.18039848628568084</v>
      </c>
      <c r="L3" s="512">
        <v>0.15793414667725197</v>
      </c>
      <c r="M3" s="512">
        <v>0.13605306086046959</v>
      </c>
      <c r="N3" s="512">
        <v>0.13161653790611544</v>
      </c>
      <c r="O3" s="512">
        <v>0.13006839237415529</v>
      </c>
      <c r="P3" s="512">
        <v>0.12747944994240473</v>
      </c>
      <c r="Q3" s="512">
        <v>0.12517050143029504</v>
      </c>
      <c r="R3" s="512">
        <v>0.12188991118286381</v>
      </c>
      <c r="S3" s="512">
        <v>0.1211012401084427</v>
      </c>
      <c r="T3" s="512">
        <v>0.11919323642020493</v>
      </c>
      <c r="U3" s="512">
        <v>0.11736776471186232</v>
      </c>
      <c r="V3" s="512">
        <v>0.11450716465070568</v>
      </c>
      <c r="W3" s="512">
        <v>0.11400118837014753</v>
      </c>
      <c r="X3" s="512">
        <v>0.11244446054797892</v>
      </c>
      <c r="Y3" s="512">
        <v>0.11094763566557064</v>
      </c>
      <c r="Z3" s="512">
        <v>0.10843692765137618</v>
      </c>
      <c r="AA3" s="512">
        <v>9.3595174004722712E-2</v>
      </c>
      <c r="AB3" s="512">
        <v>7.8095201721958177E-2</v>
      </c>
      <c r="AC3" s="512">
        <v>7.7190004193792724E-2</v>
      </c>
      <c r="AD3" s="512">
        <v>7.5371406301328839E-2</v>
      </c>
      <c r="AE3" s="512">
        <v>7.5511689458894776E-2</v>
      </c>
      <c r="AF3" s="512">
        <v>3.6892540428909215E-2</v>
      </c>
      <c r="AG3" s="512">
        <v>2.7042375437318127E-2</v>
      </c>
      <c r="AH3" s="512">
        <v>2.586438556530023E-2</v>
      </c>
      <c r="AI3" s="512">
        <v>2.6533853751413872E-2</v>
      </c>
      <c r="AJ3" s="512">
        <v>2.6289356050073591E-2</v>
      </c>
      <c r="AK3" s="512">
        <v>2.6050023909786064E-2</v>
      </c>
      <c r="AL3" s="512">
        <v>2.492918673011333E-2</v>
      </c>
      <c r="AM3" s="512">
        <v>2.5584273940779285E-2</v>
      </c>
      <c r="AN3" s="512">
        <v>2.5355697422531038E-2</v>
      </c>
      <c r="AO3" s="512">
        <v>2.5126146182318326E-2</v>
      </c>
      <c r="AP3" s="512">
        <v>2.4895646494501895E-2</v>
      </c>
      <c r="AQ3" s="512">
        <v>2.4663709873728321E-2</v>
      </c>
      <c r="AR3" s="512">
        <v>1.2321993475407394E-2</v>
      </c>
      <c r="AS3" s="512">
        <v>2.1222316342961383E-4</v>
      </c>
      <c r="AT3" s="512">
        <v>2.1013756535088205E-4</v>
      </c>
      <c r="AU3" s="512">
        <v>2.0801517072485887E-4</v>
      </c>
      <c r="AV3" s="512">
        <v>2.0591421233724012E-4</v>
      </c>
      <c r="AW3" s="512">
        <v>2.0383447368148571E-4</v>
      </c>
      <c r="AX3" s="512">
        <v>2.0177574043777716E-4</v>
      </c>
      <c r="AY3" s="512">
        <v>1.9973780045093141E-4</v>
      </c>
      <c r="AZ3" s="512">
        <v>1.9772044370853798E-4</v>
      </c>
      <c r="BA3" s="512">
        <v>1.9572346231931708E-4</v>
      </c>
      <c r="BB3" s="512">
        <v>1.9374665049169578E-4</v>
      </c>
      <c r="BC3" s="512">
        <v>1.9178980451260141E-4</v>
      </c>
      <c r="BD3" s="512">
        <v>1.898527227264682E-4</v>
      </c>
      <c r="BE3" s="512">
        <v>1.8793520551445669E-4</v>
      </c>
      <c r="BF3" s="512">
        <v>1.8603705527388257E-4</v>
      </c>
      <c r="BG3" s="512">
        <v>1.841580763978537E-4</v>
      </c>
      <c r="BH3" s="512">
        <v>1.8229807525511215E-4</v>
      </c>
      <c r="BI3" s="512">
        <v>1.8045686017008081E-4</v>
      </c>
      <c r="BJ3" s="512">
        <v>1.7863424140311042E-4</v>
      </c>
      <c r="BK3" s="512">
        <v>1.7683003113092699E-4</v>
      </c>
      <c r="BL3" s="512">
        <v>1.7504404342727622E-4</v>
      </c>
      <c r="BM3" s="512">
        <v>1.7327609424376368E-4</v>
      </c>
      <c r="BN3" s="512">
        <v>1.7152600139088816E-4</v>
      </c>
      <c r="BO3" s="512">
        <v>1.6979358451926706E-4</v>
      </c>
      <c r="BP3" s="512">
        <v>1.6807866510105092E-4</v>
      </c>
      <c r="BQ3" s="512">
        <v>1.66381066411526E-4</v>
      </c>
      <c r="BR3" s="512">
        <v>1.6470061351090264E-4</v>
      </c>
      <c r="BS3" s="512">
        <v>1.6303713322628736E-4</v>
      </c>
      <c r="BT3" s="512">
        <v>1.6139045413383711E-4</v>
      </c>
      <c r="BU3" s="512">
        <v>1.5976040654109409E-4</v>
      </c>
      <c r="BV3" s="512">
        <v>1.5814682246949834E-4</v>
      </c>
      <c r="BW3" s="512">
        <v>1.5654953563707771E-4</v>
      </c>
      <c r="BX3" s="512">
        <v>1.5496838144131198E-4</v>
      </c>
      <c r="BY3" s="512">
        <v>1.5340319694217045E-4</v>
      </c>
      <c r="BZ3" s="512">
        <v>1.5185382084532083E-4</v>
      </c>
      <c r="CA3" s="512">
        <v>1.5032009348550759E-4</v>
      </c>
      <c r="CB3" s="512">
        <v>1.4880185681009832E-4</v>
      </c>
      <c r="CC3" s="512">
        <v>1.4729895436279587E-4</v>
      </c>
      <c r="CD3" s="512">
        <v>1.4581123126751583E-4</v>
      </c>
      <c r="CE3" s="512">
        <v>1.4433853421242599E-4</v>
      </c>
      <c r="CF3" s="512">
        <v>1.4288071143414745E-4</v>
      </c>
      <c r="CG3" s="512">
        <v>1.4143761270211523E-4</v>
      </c>
      <c r="CH3" s="512">
        <v>1.4000908930309679E-4</v>
      </c>
      <c r="CI3" s="512">
        <v>1.3859499402586682E-4</v>
      </c>
      <c r="CJ3" s="512">
        <v>1.3719518114603717E-4</v>
      </c>
      <c r="CK3" s="512">
        <v>1.3580950641103962E-4</v>
      </c>
      <c r="CL3" s="512">
        <v>1.3443782702526034E-4</v>
      </c>
      <c r="CM3" s="512">
        <v>1.3308000163532495E-4</v>
      </c>
      <c r="CN3" s="512">
        <v>1.3173589031553149E-4</v>
      </c>
      <c r="CO3" s="512">
        <v>1.304053545534311E-4</v>
      </c>
      <c r="CP3" s="512">
        <v>1.2908825723555409E-4</v>
      </c>
      <c r="CQ3" s="512">
        <v>1.2778446263328038E-4</v>
      </c>
      <c r="CR3" s="512">
        <v>1.2649383638885199E-4</v>
      </c>
      <c r="CS3" s="512">
        <v>1.2521624550152795E-4</v>
      </c>
      <c r="CT3" s="512">
        <v>1.2395155831387792E-4</v>
      </c>
      <c r="CU3" s="512">
        <v>1.2269964449821487E-4</v>
      </c>
      <c r="CV3" s="512">
        <v>1.2146037504316468E-4</v>
      </c>
      <c r="CW3" s="512">
        <v>1.2023362224037133E-4</v>
      </c>
      <c r="CX3" s="512">
        <v>1.1901925967133632E-4</v>
      </c>
      <c r="CY3" s="512">
        <v>1.1781716219439118E-4</v>
      </c>
      <c r="CZ3" s="512">
        <v>1.1662720593180131E-4</v>
      </c>
      <c r="DA3" s="512">
        <v>1.1544926825700038E-4</v>
      </c>
      <c r="DB3" s="512">
        <v>1.1428322778195339E-4</v>
      </c>
      <c r="DC3" s="512">
        <v>1.131289643446475E-4</v>
      </c>
      <c r="DD3" s="512">
        <v>1.1198635899670924E-4</v>
      </c>
      <c r="DE3" s="512">
        <v>1.1085529399114665E-4</v>
      </c>
      <c r="DF3" s="512">
        <v>1.0973565277021521E-4</v>
      </c>
      <c r="DG3" s="512">
        <v>1.0862731995340661E-4</v>
      </c>
      <c r="DH3" s="512">
        <v>1.0753018132555851E-4</v>
      </c>
      <c r="DI3" s="512">
        <v>1.0644412382508458E-4</v>
      </c>
      <c r="DJ3" s="512">
        <v>1.0536903553232326E-4</v>
      </c>
      <c r="DK3" s="512">
        <v>1.043048056580044E-4</v>
      </c>
      <c r="DL3" s="512">
        <v>1.032513245318322E-4</v>
      </c>
      <c r="DM3" s="512">
        <v>1.0220848359118353E-4</v>
      </c>
      <c r="DN3" s="512">
        <v>1.0117617536992058E-4</v>
      </c>
      <c r="DO3" s="512">
        <v>1.0015429348731605E-4</v>
      </c>
      <c r="DP3" s="512">
        <v>9.9142732637090705E-5</v>
      </c>
      <c r="DQ3" s="512">
        <v>9.8141388576561316E-5</v>
      </c>
      <c r="DR3" s="512">
        <v>9.7150158115898402E-5</v>
      </c>
      <c r="DS3" s="512">
        <v>9.6168939107492228E-5</v>
      </c>
      <c r="DT3" s="512">
        <v>9.5197630435426536E-5</v>
      </c>
      <c r="DU3" s="512">
        <v>9.4236132005058248E-5</v>
      </c>
      <c r="DV3" s="512">
        <v>9.3284344732702735E-5</v>
      </c>
      <c r="DW3" s="512">
        <v>9.2342170535423027E-5</v>
      </c>
      <c r="DX3" s="512">
        <v>0</v>
      </c>
      <c r="DY3" s="512">
        <v>0</v>
      </c>
      <c r="DZ3" s="512">
        <v>0</v>
      </c>
      <c r="EA3" s="512">
        <v>0</v>
      </c>
      <c r="EB3" s="512">
        <v>0</v>
      </c>
      <c r="EC3" s="512">
        <v>0</v>
      </c>
      <c r="ED3" s="512">
        <v>0</v>
      </c>
      <c r="EE3" s="512">
        <v>0</v>
      </c>
      <c r="EF3" s="512">
        <v>0</v>
      </c>
      <c r="EG3" s="512">
        <v>0</v>
      </c>
    </row>
    <row r="4" spans="1:137" x14ac:dyDescent="0.25">
      <c r="A4" s="152" t="s">
        <v>627</v>
      </c>
      <c r="B4" s="512">
        <v>9.0864421396975426E-2</v>
      </c>
      <c r="C4" s="512">
        <v>8.9450283499061048E-2</v>
      </c>
      <c r="D4" s="512">
        <v>9.0045039825405015E-2</v>
      </c>
      <c r="E4" s="512">
        <v>9.5573405357325641E-2</v>
      </c>
      <c r="F4" s="512">
        <v>6.6251574340362385E-2</v>
      </c>
      <c r="G4" s="512">
        <v>6.4137581507413055E-2</v>
      </c>
      <c r="H4" s="512">
        <v>5.9575881996569727E-2</v>
      </c>
      <c r="I4" s="512">
        <v>5.6856383198855484E-2</v>
      </c>
      <c r="J4" s="512">
        <v>5.49453458109442E-2</v>
      </c>
      <c r="K4" s="512">
        <v>4.9000144824981967E-2</v>
      </c>
      <c r="L4" s="512">
        <v>4.6811683546354045E-2</v>
      </c>
      <c r="M4" s="512">
        <v>4.2230512048687496E-2</v>
      </c>
      <c r="N4" s="512">
        <v>4.3546290985453227E-2</v>
      </c>
      <c r="O4" s="512">
        <v>4.4175142293298539E-2</v>
      </c>
      <c r="P4" s="512">
        <v>4.3854569243840694E-2</v>
      </c>
      <c r="Q4" s="512">
        <v>4.3457312914313803E-2</v>
      </c>
      <c r="R4" s="512">
        <v>7.1349333272648252E-2</v>
      </c>
      <c r="S4" s="512">
        <v>7.4025572132094125E-2</v>
      </c>
      <c r="T4" s="512">
        <v>7.2337657910956074E-2</v>
      </c>
      <c r="U4" s="512">
        <v>4.4691715804431778E-2</v>
      </c>
      <c r="V4" s="512">
        <v>5.1568925261193645E-2</v>
      </c>
      <c r="W4" s="512">
        <v>5.5998802245994218E-2</v>
      </c>
      <c r="X4" s="512">
        <v>5.7081575645230143E-2</v>
      </c>
      <c r="Y4" s="512">
        <v>5.4855576310669542E-2</v>
      </c>
      <c r="Z4" s="512">
        <v>5.2683395908409036E-2</v>
      </c>
      <c r="AA4" s="512">
        <v>4.7814640089471984E-2</v>
      </c>
      <c r="AB4" s="512">
        <v>5.3469041133059933E-2</v>
      </c>
      <c r="AC4" s="512">
        <v>5.0057393712418755E-2</v>
      </c>
      <c r="AD4" s="512">
        <v>5.4807600958527505E-2</v>
      </c>
      <c r="AE4" s="512">
        <v>4.6090995354658638E-2</v>
      </c>
      <c r="AF4" s="512">
        <v>4.3382168985330885E-2</v>
      </c>
      <c r="AG4" s="512">
        <v>4.9585444089235535E-2</v>
      </c>
      <c r="AH4" s="512">
        <v>5.2568571507550031E-2</v>
      </c>
      <c r="AI4" s="512">
        <v>4.5982676920944952E-2</v>
      </c>
      <c r="AJ4" s="512">
        <v>4.3517912180106394E-2</v>
      </c>
      <c r="AK4" s="512">
        <v>4.9144080223788633E-2</v>
      </c>
      <c r="AL4" s="512">
        <v>5.1711129792984825E-2</v>
      </c>
      <c r="AM4" s="512">
        <v>5.3315504382333977E-2</v>
      </c>
      <c r="AN4" s="512">
        <v>5.1593462386069724E-2</v>
      </c>
      <c r="AO4" s="512">
        <v>4.9884010052139174E-2</v>
      </c>
      <c r="AP4" s="512">
        <v>8.0324704780006723E-2</v>
      </c>
      <c r="AQ4" s="512">
        <v>8.1117314469490762E-2</v>
      </c>
      <c r="AR4" s="512">
        <v>7.9383447993614631E-2</v>
      </c>
      <c r="AS4" s="512">
        <v>8.5552085063009126E-2</v>
      </c>
      <c r="AT4" s="512">
        <v>7.633551884364996E-2</v>
      </c>
      <c r="AU4" s="512">
        <v>7.661140074867559E-2</v>
      </c>
      <c r="AV4" s="512">
        <v>6.5452631891421809E-2</v>
      </c>
      <c r="AW4" s="512">
        <v>6.1798060702465199E-2</v>
      </c>
      <c r="AX4" s="512">
        <v>6.9206286056730182E-2</v>
      </c>
      <c r="AY4" s="512">
        <v>6.7072497885270713E-2</v>
      </c>
      <c r="AZ4" s="512">
        <v>8.1383127898926155E-2</v>
      </c>
      <c r="BA4" s="512">
        <v>8.1391552694584673E-2</v>
      </c>
      <c r="BB4" s="512">
        <v>8.5360637529006411E-2</v>
      </c>
      <c r="BC4" s="512">
        <v>8.0367174847596451E-2</v>
      </c>
      <c r="BD4" s="512">
        <v>8.0475426712915396E-2</v>
      </c>
      <c r="BE4" s="512">
        <v>7.3167440308100351E-2</v>
      </c>
      <c r="BF4" s="512">
        <v>7.0022657317744902E-2</v>
      </c>
      <c r="BG4" s="512">
        <v>6.7175213063020697E-2</v>
      </c>
      <c r="BH4" s="512">
        <v>6.9486481675853182E-2</v>
      </c>
      <c r="BI4" s="512">
        <v>6.6236648317534258E-2</v>
      </c>
      <c r="BJ4" s="512">
        <v>6.6434171869876352E-2</v>
      </c>
      <c r="BK4" s="512">
        <v>5.8850459537782909E-2</v>
      </c>
      <c r="BL4" s="512">
        <v>5.6545505905937807E-2</v>
      </c>
      <c r="BM4" s="512">
        <v>4.7219735537370397E-2</v>
      </c>
      <c r="BN4" s="512">
        <v>4.5247449725508218E-2</v>
      </c>
      <c r="BO4" s="512">
        <v>2.7497457499309919E-2</v>
      </c>
      <c r="BP4" s="512">
        <v>2.4339538118702115E-2</v>
      </c>
      <c r="BQ4" s="512">
        <v>2.3946860484846268E-2</v>
      </c>
      <c r="BR4" s="512">
        <v>2.3559632070200856E-2</v>
      </c>
      <c r="BS4" s="512">
        <v>2.3203706094306005E-2</v>
      </c>
      <c r="BT4" s="512">
        <v>2.2879429716425932E-2</v>
      </c>
      <c r="BU4" s="512">
        <v>2.2537669252734517E-2</v>
      </c>
      <c r="BV4" s="512">
        <v>2.2249456566058354E-2</v>
      </c>
      <c r="BW4" s="512">
        <v>2.2019911050305291E-2</v>
      </c>
      <c r="BX4" s="512">
        <v>2.17927326871457E-2</v>
      </c>
      <c r="BY4" s="512">
        <v>2.1572625546072064E-2</v>
      </c>
      <c r="BZ4" s="512">
        <v>2.1354741492586714E-2</v>
      </c>
      <c r="CA4" s="512">
        <v>2.1139058073449828E-2</v>
      </c>
      <c r="CB4" s="512">
        <v>2.092555306219987E-2</v>
      </c>
      <c r="CC4" s="512">
        <v>2.0714204456863089E-2</v>
      </c>
      <c r="CD4" s="512">
        <v>2.0504990477686256E-2</v>
      </c>
      <c r="CE4" s="512">
        <v>2.0297889564892157E-2</v>
      </c>
      <c r="CF4" s="512">
        <v>2.0092880376457883E-2</v>
      </c>
      <c r="CG4" s="512">
        <v>1.9453977264045526E-2</v>
      </c>
      <c r="CH4" s="512">
        <v>1.9257491610797175E-2</v>
      </c>
      <c r="CI4" s="512">
        <v>1.9062990467523751E-2</v>
      </c>
      <c r="CJ4" s="512">
        <v>1.8884409085850325E-2</v>
      </c>
      <c r="CK4" s="512">
        <v>1.8693676085339415E-2</v>
      </c>
      <c r="CL4" s="512">
        <v>1.8504869492867993E-2</v>
      </c>
      <c r="CM4" s="512">
        <v>1.8317969851667035E-2</v>
      </c>
      <c r="CN4" s="512">
        <v>1.8132957901481384E-2</v>
      </c>
      <c r="CO4" s="512">
        <v>1.796307922047783E-2</v>
      </c>
      <c r="CP4" s="512">
        <v>1.7781651674476186E-2</v>
      </c>
      <c r="CQ4" s="512">
        <v>1.6616125535872526E-2</v>
      </c>
      <c r="CR4" s="512">
        <v>1.0878235286974956E-2</v>
      </c>
      <c r="CS4" s="512">
        <v>8.8407637990438551E-3</v>
      </c>
      <c r="CT4" s="512">
        <v>7.9128919035057789E-3</v>
      </c>
      <c r="CU4" s="512">
        <v>6.4884552489274574E-3</v>
      </c>
      <c r="CV4" s="512">
        <v>4.0795188727486328E-3</v>
      </c>
      <c r="CW4" s="512">
        <v>3.7840221478971639E-3</v>
      </c>
      <c r="CX4" s="512">
        <v>1.6544133210831299E-3</v>
      </c>
      <c r="CY4" s="512">
        <v>1.6377057447047171E-3</v>
      </c>
      <c r="CZ4" s="512">
        <v>2.030490625848853E-3</v>
      </c>
      <c r="DA4" s="512">
        <v>2.0099826201274767E-3</v>
      </c>
      <c r="DB4" s="512">
        <v>1.9896817457729313E-3</v>
      </c>
      <c r="DC4" s="512">
        <v>1.5725375904463597E-3</v>
      </c>
      <c r="DD4" s="512">
        <v>1.8102327007464534E-4</v>
      </c>
      <c r="DE4" s="512">
        <v>1.7919493055357959E-4</v>
      </c>
      <c r="DF4" s="512">
        <v>1.7738505730705915E-4</v>
      </c>
      <c r="DG4" s="512">
        <v>1.7559346382525279E-4</v>
      </c>
      <c r="DH4" s="512">
        <v>1.7381996548208309E-4</v>
      </c>
      <c r="DI4" s="512">
        <v>1.7206437951620073E-4</v>
      </c>
      <c r="DJ4" s="512">
        <v>1.7032652501215045E-4</v>
      </c>
      <c r="DK4" s="512">
        <v>1.6860622288172769E-4</v>
      </c>
      <c r="DL4" s="512">
        <v>1.6690329584552306E-4</v>
      </c>
      <c r="DM4" s="512">
        <v>1.6521756841465367E-4</v>
      </c>
      <c r="DN4" s="512">
        <v>1.6354886687267877E-4</v>
      </c>
      <c r="DO4" s="512">
        <v>1.6189701925769788E-4</v>
      </c>
      <c r="DP4" s="512">
        <v>1.6026185534463003E-4</v>
      </c>
      <c r="DQ4" s="512">
        <v>1.5864320662767177E-4</v>
      </c>
      <c r="DR4" s="512">
        <v>1.5704090630293247E-4</v>
      </c>
      <c r="DS4" s="512">
        <v>1.5545478925124489E-4</v>
      </c>
      <c r="DT4" s="512">
        <v>1.5388469202114958E-4</v>
      </c>
      <c r="DU4" s="512">
        <v>1.5233045281205071E-4</v>
      </c>
      <c r="DV4" s="512">
        <v>1.5079191145754269E-4</v>
      </c>
      <c r="DW4" s="512">
        <v>1.4926890940890442E-4</v>
      </c>
      <c r="DX4" s="512">
        <v>0</v>
      </c>
      <c r="DY4" s="512">
        <v>0</v>
      </c>
      <c r="DZ4" s="512">
        <v>0</v>
      </c>
      <c r="EA4" s="512">
        <v>0</v>
      </c>
      <c r="EB4" s="512">
        <v>0</v>
      </c>
      <c r="EC4" s="512">
        <v>0</v>
      </c>
      <c r="ED4" s="512">
        <v>0</v>
      </c>
      <c r="EE4" s="512">
        <v>0</v>
      </c>
      <c r="EF4" s="512">
        <v>0</v>
      </c>
      <c r="EG4" s="512">
        <v>0</v>
      </c>
    </row>
    <row r="5" spans="1:137" x14ac:dyDescent="0.25">
      <c r="A5" s="152" t="s">
        <v>628</v>
      </c>
      <c r="B5" s="512">
        <v>0.17717047697734314</v>
      </c>
      <c r="C5" s="512">
        <v>0.17147914336529377</v>
      </c>
      <c r="D5" s="512">
        <v>0.17067026346192679</v>
      </c>
      <c r="E5" s="512">
        <v>0.18541073985897596</v>
      </c>
      <c r="F5" s="512">
        <v>0.19593072172944584</v>
      </c>
      <c r="G5" s="512">
        <v>0.19372944435053466</v>
      </c>
      <c r="H5" s="512">
        <v>0.1906503517855854</v>
      </c>
      <c r="I5" s="512">
        <v>0.18730103392243419</v>
      </c>
      <c r="J5" s="512">
        <v>0.18178396507072289</v>
      </c>
      <c r="K5" s="512">
        <v>0.17723659180744239</v>
      </c>
      <c r="L5" s="512">
        <v>0.17209399468885628</v>
      </c>
      <c r="M5" s="512">
        <v>0.15252117510282959</v>
      </c>
      <c r="N5" s="512">
        <v>0.13291088562244888</v>
      </c>
      <c r="O5" s="512">
        <v>0.13013183480978477</v>
      </c>
      <c r="P5" s="512">
        <v>0.12652570698094595</v>
      </c>
      <c r="Q5" s="512">
        <v>0.12523155486022333</v>
      </c>
      <c r="R5" s="512">
        <v>0.12308860498452087</v>
      </c>
      <c r="S5" s="512">
        <v>0.12116030870681613</v>
      </c>
      <c r="T5" s="512">
        <v>0.11830148711990104</v>
      </c>
      <c r="U5" s="512">
        <v>0.11742501226233779</v>
      </c>
      <c r="V5" s="512">
        <v>0.11563325480189304</v>
      </c>
      <c r="W5" s="512">
        <v>0.11405679383218818</v>
      </c>
      <c r="X5" s="512">
        <v>0.11160320250324214</v>
      </c>
      <c r="Y5" s="512">
        <v>0.11100175172025131</v>
      </c>
      <c r="Z5" s="512">
        <v>9.6112229161997104E-2</v>
      </c>
      <c r="AA5" s="512">
        <v>9.4949930151400755E-2</v>
      </c>
      <c r="AB5" s="512">
        <v>7.9021103202654708E-2</v>
      </c>
      <c r="AC5" s="512">
        <v>3.1161270705370992E-2</v>
      </c>
      <c r="AD5" s="512">
        <v>2.5425517342927688E-2</v>
      </c>
      <c r="AE5" s="512">
        <v>2.515329202284337E-2</v>
      </c>
      <c r="AF5" s="512">
        <v>2.4079178970425826E-2</v>
      </c>
      <c r="AG5" s="512">
        <v>2.4647248557422889E-2</v>
      </c>
      <c r="AH5" s="512">
        <v>2.4411500028180242E-2</v>
      </c>
      <c r="AI5" s="512">
        <v>2.4183766330487098E-2</v>
      </c>
      <c r="AJ5" s="512">
        <v>2.3176880325758702E-2</v>
      </c>
      <c r="AK5" s="512">
        <v>2.374278900607488E-2</v>
      </c>
      <c r="AL5" s="512">
        <v>2.3528834312658776E-2</v>
      </c>
      <c r="AM5" s="512">
        <v>2.3318290230871848E-2</v>
      </c>
      <c r="AN5" s="512">
        <v>2.2353760343875186E-2</v>
      </c>
      <c r="AO5" s="512">
        <v>2.2900738571624495E-2</v>
      </c>
      <c r="AP5" s="512">
        <v>2.2690654102115203E-2</v>
      </c>
      <c r="AQ5" s="512">
        <v>2.2479259967933995E-2</v>
      </c>
      <c r="AR5" s="512">
        <v>1.1241496214922844E-2</v>
      </c>
      <c r="AS5" s="512">
        <v>2.1492508123820831E-4</v>
      </c>
      <c r="AT5" s="512">
        <v>2.1281293038126213E-4</v>
      </c>
      <c r="AU5" s="512">
        <v>2.1066351450202493E-4</v>
      </c>
      <c r="AV5" s="512">
        <v>2.085358077765203E-4</v>
      </c>
      <c r="AW5" s="512">
        <v>2.0642959094175663E-4</v>
      </c>
      <c r="AX5" s="512">
        <v>2.0434464694930399E-4</v>
      </c>
      <c r="AY5" s="512">
        <v>2.0228076094292715E-4</v>
      </c>
      <c r="AZ5" s="512">
        <v>2.0023772023644381E-4</v>
      </c>
      <c r="BA5" s="512">
        <v>1.9821531429180792E-4</v>
      </c>
      <c r="BB5" s="512">
        <v>1.962133346974124E-4</v>
      </c>
      <c r="BC5" s="512">
        <v>1.942315751466129E-4</v>
      </c>
      <c r="BD5" s="512">
        <v>1.9226983141646715E-4</v>
      </c>
      <c r="BE5" s="512">
        <v>1.9032790134668984E-4</v>
      </c>
      <c r="BF5" s="512">
        <v>1.8840558481881929E-4</v>
      </c>
      <c r="BG5" s="512">
        <v>1.865026837355955E-4</v>
      </c>
      <c r="BH5" s="512">
        <v>1.8461900200054552E-4</v>
      </c>
      <c r="BI5" s="512">
        <v>1.8275434549777585E-4</v>
      </c>
      <c r="BJ5" s="512">
        <v>1.8090852207196817E-4</v>
      </c>
      <c r="BK5" s="512">
        <v>1.7908134150857767E-4</v>
      </c>
      <c r="BL5" s="512">
        <v>1.7727261551423118E-4</v>
      </c>
      <c r="BM5" s="512">
        <v>1.7548215769732338E-4</v>
      </c>
      <c r="BN5" s="512">
        <v>1.7370978354880857E-4</v>
      </c>
      <c r="BO5" s="512">
        <v>1.7195531042318721E-4</v>
      </c>
      <c r="BP5" s="512">
        <v>1.7021855751968366E-4</v>
      </c>
      <c r="BQ5" s="512">
        <v>1.6849934586361473E-4</v>
      </c>
      <c r="BR5" s="512">
        <v>1.6679749828794592E-4</v>
      </c>
      <c r="BS5" s="512">
        <v>1.6511283941503415E-4</v>
      </c>
      <c r="BT5" s="512">
        <v>1.6344519563855496E-4</v>
      </c>
      <c r="BU5" s="512">
        <v>1.6179439510561198E-4</v>
      </c>
      <c r="BV5" s="512">
        <v>1.6016026769902751E-4</v>
      </c>
      <c r="BW5" s="512">
        <v>1.5854264501981142E-4</v>
      </c>
      <c r="BX5" s="512">
        <v>1.5694136036980763E-4</v>
      </c>
      <c r="BY5" s="512">
        <v>1.5535624873451551E-4</v>
      </c>
      <c r="BZ5" s="512">
        <v>1.5378714676608505E-4</v>
      </c>
      <c r="CA5" s="512">
        <v>1.5223389276648367E-4</v>
      </c>
      <c r="CB5" s="512">
        <v>1.5069632667083263E-4</v>
      </c>
      <c r="CC5" s="512">
        <v>1.4917429003091274E-4</v>
      </c>
      <c r="CD5" s="512">
        <v>1.4766762599883568E-4</v>
      </c>
      <c r="CE5" s="512">
        <v>1.4617617931088057E-4</v>
      </c>
      <c r="CF5" s="512">
        <v>1.4469979627149406E-4</v>
      </c>
      <c r="CG5" s="512">
        <v>1.4323832473745184E-4</v>
      </c>
      <c r="CH5" s="512">
        <v>1.4179161410217964E-4</v>
      </c>
      <c r="CI5" s="512">
        <v>1.4035951528023355E-4</v>
      </c>
      <c r="CJ5" s="512">
        <v>1.3894188069193638E-4</v>
      </c>
      <c r="CK5" s="512">
        <v>1.3753856424816909E-4</v>
      </c>
      <c r="CL5" s="512">
        <v>1.3614942133531664E-4</v>
      </c>
      <c r="CM5" s="512">
        <v>1.3477430880036488E-4</v>
      </c>
      <c r="CN5" s="512">
        <v>1.3341308493614886E-4</v>
      </c>
      <c r="CO5" s="512">
        <v>1.3206560946674937E-4</v>
      </c>
      <c r="CP5" s="512">
        <v>1.307317435330375E-4</v>
      </c>
      <c r="CQ5" s="512">
        <v>1.2941134967836494E-4</v>
      </c>
      <c r="CR5" s="512">
        <v>1.2810429183439907E-4</v>
      </c>
      <c r="CS5" s="512">
        <v>1.2681043530710074E-4</v>
      </c>
      <c r="CT5" s="512">
        <v>1.2552964676284384E-4</v>
      </c>
      <c r="CU5" s="512">
        <v>1.2426179421467533E-4</v>
      </c>
      <c r="CV5" s="512">
        <v>1.2300674700871359E-4</v>
      </c>
      <c r="CW5" s="512">
        <v>1.2176437581068458E-4</v>
      </c>
      <c r="CX5" s="512">
        <v>1.2053455259259348E-4</v>
      </c>
      <c r="CY5" s="512">
        <v>1.193171506195314E-4</v>
      </c>
      <c r="CZ5" s="512">
        <v>1.181120444366153E-4</v>
      </c>
      <c r="DA5" s="512">
        <v>1.1691910985605945E-4</v>
      </c>
      <c r="DB5" s="512">
        <v>1.1573822394437797E-4</v>
      </c>
      <c r="DC5" s="512">
        <v>1.1456926500971608E-4</v>
      </c>
      <c r="DD5" s="512">
        <v>1.1341211258930983E-4</v>
      </c>
      <c r="DE5" s="512">
        <v>1.1226664743707232E-4</v>
      </c>
      <c r="DF5" s="512">
        <v>1.1113275151130477E-4</v>
      </c>
      <c r="DG5" s="512">
        <v>1.1001030796253274E-4</v>
      </c>
      <c r="DH5" s="512">
        <v>1.0889920112146433E-4</v>
      </c>
      <c r="DI5" s="512">
        <v>1.0779931648707032E-4</v>
      </c>
      <c r="DJ5" s="512">
        <v>1.067105407147847E-4</v>
      </c>
      <c r="DK5" s="512">
        <v>1.0563276160482449E-4</v>
      </c>
      <c r="DL5" s="512">
        <v>1.0456586809062717E-4</v>
      </c>
      <c r="DM5" s="512">
        <v>1.0350975022740548E-4</v>
      </c>
      <c r="DN5" s="512">
        <v>1.0246429918081695E-4</v>
      </c>
      <c r="DO5" s="512">
        <v>1.0142940721574892E-4</v>
      </c>
      <c r="DP5" s="512">
        <v>1.0040496768521585E-4</v>
      </c>
      <c r="DQ5" s="512">
        <v>9.9390875019369552E-5</v>
      </c>
      <c r="DR5" s="512">
        <v>9.8387024714619828E-5</v>
      </c>
      <c r="DS5" s="512">
        <v>9.7393313322865409E-5</v>
      </c>
      <c r="DT5" s="512">
        <v>9.64096384408333E-5</v>
      </c>
      <c r="DU5" s="512">
        <v>9.5435898699526279E-5</v>
      </c>
      <c r="DV5" s="512">
        <v>9.4471993753776355E-5</v>
      </c>
      <c r="DW5" s="512">
        <v>9.3517824271904305E-5</v>
      </c>
      <c r="DX5" s="512">
        <v>0</v>
      </c>
      <c r="DY5" s="512">
        <v>0</v>
      </c>
      <c r="DZ5" s="512">
        <v>0</v>
      </c>
      <c r="EA5" s="512">
        <v>0</v>
      </c>
      <c r="EB5" s="512">
        <v>0</v>
      </c>
      <c r="EC5" s="512">
        <v>0</v>
      </c>
      <c r="ED5" s="512">
        <v>0</v>
      </c>
      <c r="EE5" s="512">
        <v>0</v>
      </c>
      <c r="EF5" s="512">
        <v>0</v>
      </c>
      <c r="EG5" s="512">
        <v>0</v>
      </c>
    </row>
    <row r="6" spans="1:137" x14ac:dyDescent="0.25">
      <c r="A6" s="152" t="s">
        <v>629</v>
      </c>
      <c r="B6" s="512">
        <v>8.6688869852940775E-2</v>
      </c>
      <c r="C6" s="512">
        <v>8.8166095824546445E-2</v>
      </c>
      <c r="D6" s="512">
        <v>8.7879748508111061E-2</v>
      </c>
      <c r="E6" s="512">
        <v>8.5196853695028163E-2</v>
      </c>
      <c r="F6" s="512">
        <v>6.8905284775948067E-2</v>
      </c>
      <c r="G6" s="512">
        <v>6.5642388899245868E-2</v>
      </c>
      <c r="H6" s="512">
        <v>6.3381991214500846E-2</v>
      </c>
      <c r="I6" s="512">
        <v>6.2701147785898401E-2</v>
      </c>
      <c r="J6" s="512">
        <v>6.1795690953160287E-2</v>
      </c>
      <c r="K6" s="512">
        <v>6.2580124159996142E-2</v>
      </c>
      <c r="L6" s="512">
        <v>6.1993455604661199E-2</v>
      </c>
      <c r="M6" s="512">
        <v>5.9102642340891097E-2</v>
      </c>
      <c r="N6" s="512">
        <v>6.0070996527770572E-2</v>
      </c>
      <c r="O6" s="512">
        <v>6.2189254251137069E-2</v>
      </c>
      <c r="P6" s="512">
        <v>6.333108768473214E-2</v>
      </c>
      <c r="Q6" s="512">
        <v>6.880671574686878E-2</v>
      </c>
      <c r="R6" s="512">
        <v>9.0786203377940605E-2</v>
      </c>
      <c r="S6" s="512">
        <v>9.8875318424655162E-2</v>
      </c>
      <c r="T6" s="512">
        <v>0.10098551234369731</v>
      </c>
      <c r="U6" s="512">
        <v>7.9621111794362959E-2</v>
      </c>
      <c r="V6" s="512">
        <v>8.3727722012058817E-2</v>
      </c>
      <c r="W6" s="512">
        <v>9.2819380239978141E-2</v>
      </c>
      <c r="X6" s="512">
        <v>9.8233682441918199E-2</v>
      </c>
      <c r="Y6" s="512">
        <v>9.8194779573726645E-2</v>
      </c>
      <c r="Z6" s="512">
        <v>9.4364136023388917E-2</v>
      </c>
      <c r="AA6" s="512">
        <v>9.1202266513005878E-2</v>
      </c>
      <c r="AB6" s="512">
        <v>9.6184433336258729E-2</v>
      </c>
      <c r="AC6" s="512">
        <v>9.5729310280837629E-2</v>
      </c>
      <c r="AD6" s="512">
        <v>0.10122338457995568</v>
      </c>
      <c r="AE6" s="512">
        <v>9.614216163434533E-2</v>
      </c>
      <c r="AF6" s="512">
        <v>9.3765337884341868E-2</v>
      </c>
      <c r="AG6" s="512">
        <v>8.4584201313321644E-2</v>
      </c>
      <c r="AH6" s="512">
        <v>0.1035504000527407</v>
      </c>
      <c r="AI6" s="512">
        <v>9.8982312588335591E-2</v>
      </c>
      <c r="AJ6" s="512">
        <v>9.7942075669851997E-2</v>
      </c>
      <c r="AK6" s="512">
        <v>9.9767028694291549E-2</v>
      </c>
      <c r="AL6" s="512">
        <v>9.8524819625893295E-2</v>
      </c>
      <c r="AM6" s="512">
        <v>9.4711817131818643E-2</v>
      </c>
      <c r="AN6" s="512">
        <v>9.1574576957522719E-2</v>
      </c>
      <c r="AO6" s="512">
        <v>8.7831598107255354E-2</v>
      </c>
      <c r="AP6" s="512">
        <v>9.0120887701907307E-2</v>
      </c>
      <c r="AQ6" s="512">
        <v>8.5774354106119471E-2</v>
      </c>
      <c r="AR6" s="512">
        <v>8.6217049373796026E-2</v>
      </c>
      <c r="AS6" s="512">
        <v>7.649929284445299E-2</v>
      </c>
      <c r="AT6" s="512">
        <v>7.0450526926980866E-2</v>
      </c>
      <c r="AU6" s="512">
        <v>6.0860679259920739E-2</v>
      </c>
      <c r="AV6" s="512">
        <v>5.6499212357246156E-2</v>
      </c>
      <c r="AW6" s="512">
        <v>4.7948031850111018E-2</v>
      </c>
      <c r="AX6" s="512">
        <v>4.9878629460102297E-2</v>
      </c>
      <c r="AY6" s="512">
        <v>5.2556609821157285E-2</v>
      </c>
      <c r="AZ6" s="512">
        <v>5.2617478213483039E-2</v>
      </c>
      <c r="BA6" s="512">
        <v>5.2838752958142055E-2</v>
      </c>
      <c r="BB6" s="512">
        <v>5.592086696245456E-2</v>
      </c>
      <c r="BC6" s="512">
        <v>5.7757237249095025E-2</v>
      </c>
      <c r="BD6" s="512">
        <v>5.8411910833650979E-2</v>
      </c>
      <c r="BE6" s="512">
        <v>5.6548780517728402E-2</v>
      </c>
      <c r="BF6" s="512">
        <v>5.2566788357310323E-2</v>
      </c>
      <c r="BG6" s="512">
        <v>4.7511501259575727E-2</v>
      </c>
      <c r="BH6" s="512">
        <v>4.7059302780300752E-2</v>
      </c>
      <c r="BI6" s="512">
        <v>4.3221433864599847E-2</v>
      </c>
      <c r="BJ6" s="512">
        <v>4.352803886885407E-2</v>
      </c>
      <c r="BK6" s="512">
        <v>3.6985597373339112E-2</v>
      </c>
      <c r="BL6" s="512">
        <v>3.3453606343027534E-2</v>
      </c>
      <c r="BM6" s="512">
        <v>2.5442935155504554E-2</v>
      </c>
      <c r="BN6" s="512">
        <v>2.2548678783698879E-2</v>
      </c>
      <c r="BO6" s="512">
        <v>1.5373109292156493E-2</v>
      </c>
      <c r="BP6" s="512">
        <v>1.0988631231335302E-2</v>
      </c>
      <c r="BQ6" s="512">
        <v>1.0713391411153605E-2</v>
      </c>
      <c r="BR6" s="512">
        <v>1.0435617804357551E-2</v>
      </c>
      <c r="BS6" s="512">
        <v>1.0162362359778881E-2</v>
      </c>
      <c r="BT6" s="512">
        <v>9.9078364163638494E-3</v>
      </c>
      <c r="BU6" s="512">
        <v>1.0053335095429362E-2</v>
      </c>
      <c r="BV6" s="512">
        <v>1.0279421360138815E-2</v>
      </c>
      <c r="BW6" s="512">
        <v>1.0128105237452063E-2</v>
      </c>
      <c r="BX6" s="512">
        <v>1.02804489314232E-2</v>
      </c>
      <c r="BY6" s="512">
        <v>1.0227238652356731E-2</v>
      </c>
      <c r="BZ6" s="512">
        <v>9.857289296824891E-3</v>
      </c>
      <c r="CA6" s="512">
        <v>9.5775969432119207E-3</v>
      </c>
      <c r="CB6" s="512">
        <v>9.3276635088130298E-3</v>
      </c>
      <c r="CC6" s="512">
        <v>9.0818017267301869E-3</v>
      </c>
      <c r="CD6" s="512">
        <v>8.7144442978279498E-3</v>
      </c>
      <c r="CE6" s="512">
        <v>8.2049768297925447E-3</v>
      </c>
      <c r="CF6" s="512">
        <v>7.5824059395795578E-3</v>
      </c>
      <c r="CG6" s="512">
        <v>7.4151108577656085E-3</v>
      </c>
      <c r="CH6" s="512">
        <v>7.3402180540462509E-3</v>
      </c>
      <c r="CI6" s="512">
        <v>7.2660816695034255E-3</v>
      </c>
      <c r="CJ6" s="512">
        <v>7.2044714785285385E-3</v>
      </c>
      <c r="CK6" s="512">
        <v>7.1339921107223519E-3</v>
      </c>
      <c r="CL6" s="512">
        <v>7.0619386133259866E-3</v>
      </c>
      <c r="CM6" s="512">
        <v>6.644426499233089E-3</v>
      </c>
      <c r="CN6" s="512">
        <v>6.5101235349015298E-3</v>
      </c>
      <c r="CO6" s="512">
        <v>6.4555656724364823E-3</v>
      </c>
      <c r="CP6" s="512">
        <v>6.3925371384416577E-3</v>
      </c>
      <c r="CQ6" s="512">
        <v>6.3279723546695267E-3</v>
      </c>
      <c r="CR6" s="512">
        <v>6.2640596768161029E-3</v>
      </c>
      <c r="CS6" s="512">
        <v>5.8558871912658874E-3</v>
      </c>
      <c r="CT6" s="512">
        <v>5.1005942770095437E-3</v>
      </c>
      <c r="CU6" s="512">
        <v>4.1579658754510532E-3</v>
      </c>
      <c r="CV6" s="512">
        <v>3.6893603206086733E-3</v>
      </c>
      <c r="CW6" s="512">
        <v>4.1644702526613684E-3</v>
      </c>
      <c r="CX6" s="512">
        <v>4.3970322484788047E-3</v>
      </c>
      <c r="CY6" s="512">
        <v>3.5800434349480695E-3</v>
      </c>
      <c r="CZ6" s="512">
        <v>2.1915308733267552E-3</v>
      </c>
      <c r="DA6" s="512">
        <v>8.7009684503821345E-4</v>
      </c>
      <c r="DB6" s="512">
        <v>2.6346573202030651E-4</v>
      </c>
      <c r="DC6" s="512">
        <v>1.8496731334338216E-4</v>
      </c>
      <c r="DD6" s="512">
        <v>1.8309913888740409E-4</v>
      </c>
      <c r="DE6" s="512">
        <v>1.8124983303980285E-4</v>
      </c>
      <c r="DF6" s="512">
        <v>1.7941920522716531E-4</v>
      </c>
      <c r="DG6" s="512">
        <v>1.7760706680087474E-4</v>
      </c>
      <c r="DH6" s="512">
        <v>1.7581323101767011E-4</v>
      </c>
      <c r="DI6" s="512">
        <v>1.7403751302040205E-4</v>
      </c>
      <c r="DJ6" s="512">
        <v>1.7227972981898276E-4</v>
      </c>
      <c r="DK6" s="512">
        <v>1.7053970027152901E-4</v>
      </c>
      <c r="DL6" s="512">
        <v>1.6881724506569507E-4</v>
      </c>
      <c r="DM6" s="512">
        <v>1.6711218670019447E-4</v>
      </c>
      <c r="DN6" s="512">
        <v>1.6542434946650788E-4</v>
      </c>
      <c r="DO6" s="512">
        <v>1.6375355943077662E-4</v>
      </c>
      <c r="DP6" s="512">
        <v>1.620996444158781E-4</v>
      </c>
      <c r="DQ6" s="512">
        <v>1.6046243398368311E-4</v>
      </c>
      <c r="DR6" s="512">
        <v>1.5884175941749168E-4</v>
      </c>
      <c r="DS6" s="512">
        <v>1.5723745370464678E-4</v>
      </c>
      <c r="DT6" s="512">
        <v>1.556493515193232E-4</v>
      </c>
      <c r="DU6" s="512">
        <v>1.540772892054909E-4</v>
      </c>
      <c r="DV6" s="512">
        <v>1.5252110476004959E-4</v>
      </c>
      <c r="DW6" s="512">
        <v>1.5098063781613448E-4</v>
      </c>
      <c r="DX6" s="512">
        <v>0</v>
      </c>
      <c r="DY6" s="512">
        <v>0</v>
      </c>
      <c r="DZ6" s="512">
        <v>0</v>
      </c>
      <c r="EA6" s="512">
        <v>0</v>
      </c>
      <c r="EB6" s="512">
        <v>0</v>
      </c>
      <c r="EC6" s="512">
        <v>0</v>
      </c>
      <c r="ED6" s="512">
        <v>0</v>
      </c>
      <c r="EE6" s="512">
        <v>0</v>
      </c>
      <c r="EF6" s="512">
        <v>0</v>
      </c>
      <c r="EG6" s="512">
        <v>0</v>
      </c>
    </row>
    <row r="10" spans="1:137" x14ac:dyDescent="0.25">
      <c r="G10" s="93" t="s">
        <v>670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"/>
  <sheetViews>
    <sheetView showGridLines="0" workbookViewId="0">
      <selection activeCell="C5" sqref="C5:I5"/>
    </sheetView>
  </sheetViews>
  <sheetFormatPr defaultRowHeight="15" x14ac:dyDescent="0.25"/>
  <cols>
    <col min="1" max="1" width="18.7109375" style="39" customWidth="1"/>
    <col min="2" max="16384" width="9.140625" style="39"/>
  </cols>
  <sheetData>
    <row r="1" spans="1:52" x14ac:dyDescent="0.25">
      <c r="A1" s="379" t="s">
        <v>0</v>
      </c>
      <c r="B1" s="381">
        <v>2015</v>
      </c>
      <c r="C1" s="381">
        <f>B1+1</f>
        <v>2016</v>
      </c>
      <c r="D1" s="381">
        <f t="shared" ref="D1:AZ1" si="0">C1+1</f>
        <v>2017</v>
      </c>
      <c r="E1" s="381">
        <f t="shared" si="0"/>
        <v>2018</v>
      </c>
      <c r="F1" s="381">
        <f t="shared" si="0"/>
        <v>2019</v>
      </c>
      <c r="G1" s="381">
        <f t="shared" si="0"/>
        <v>2020</v>
      </c>
      <c r="H1" s="381">
        <f t="shared" si="0"/>
        <v>2021</v>
      </c>
      <c r="I1" s="381">
        <f t="shared" si="0"/>
        <v>2022</v>
      </c>
      <c r="J1" s="381">
        <f t="shared" si="0"/>
        <v>2023</v>
      </c>
      <c r="K1" s="381">
        <f t="shared" si="0"/>
        <v>2024</v>
      </c>
      <c r="L1" s="381">
        <f t="shared" si="0"/>
        <v>2025</v>
      </c>
      <c r="M1" s="381">
        <f t="shared" si="0"/>
        <v>2026</v>
      </c>
      <c r="N1" s="381">
        <f t="shared" si="0"/>
        <v>2027</v>
      </c>
      <c r="O1" s="381">
        <f t="shared" si="0"/>
        <v>2028</v>
      </c>
      <c r="P1" s="381">
        <f t="shared" si="0"/>
        <v>2029</v>
      </c>
      <c r="Q1" s="381">
        <f t="shared" si="0"/>
        <v>2030</v>
      </c>
      <c r="R1" s="381">
        <f t="shared" si="0"/>
        <v>2031</v>
      </c>
      <c r="S1" s="381">
        <f t="shared" si="0"/>
        <v>2032</v>
      </c>
      <c r="T1" s="381">
        <f t="shared" si="0"/>
        <v>2033</v>
      </c>
      <c r="U1" s="381">
        <f t="shared" si="0"/>
        <v>2034</v>
      </c>
      <c r="V1" s="381">
        <f t="shared" si="0"/>
        <v>2035</v>
      </c>
      <c r="W1" s="381">
        <f t="shared" si="0"/>
        <v>2036</v>
      </c>
      <c r="X1" s="381">
        <f t="shared" si="0"/>
        <v>2037</v>
      </c>
      <c r="Y1" s="381">
        <f t="shared" si="0"/>
        <v>2038</v>
      </c>
      <c r="Z1" s="381">
        <f t="shared" si="0"/>
        <v>2039</v>
      </c>
      <c r="AA1" s="381">
        <f t="shared" si="0"/>
        <v>2040</v>
      </c>
      <c r="AB1" s="381">
        <f t="shared" si="0"/>
        <v>2041</v>
      </c>
      <c r="AC1" s="381">
        <f t="shared" si="0"/>
        <v>2042</v>
      </c>
      <c r="AD1" s="381">
        <f t="shared" si="0"/>
        <v>2043</v>
      </c>
      <c r="AE1" s="381">
        <f t="shared" si="0"/>
        <v>2044</v>
      </c>
      <c r="AF1" s="381">
        <f t="shared" si="0"/>
        <v>2045</v>
      </c>
      <c r="AG1" s="381">
        <f t="shared" si="0"/>
        <v>2046</v>
      </c>
      <c r="AH1" s="381">
        <f t="shared" si="0"/>
        <v>2047</v>
      </c>
      <c r="AI1" s="381">
        <f t="shared" si="0"/>
        <v>2048</v>
      </c>
      <c r="AJ1" s="381">
        <f t="shared" si="0"/>
        <v>2049</v>
      </c>
      <c r="AK1" s="381">
        <f t="shared" si="0"/>
        <v>2050</v>
      </c>
      <c r="AL1" s="381">
        <f t="shared" si="0"/>
        <v>2051</v>
      </c>
      <c r="AM1" s="381">
        <f t="shared" si="0"/>
        <v>2052</v>
      </c>
      <c r="AN1" s="381">
        <f t="shared" si="0"/>
        <v>2053</v>
      </c>
      <c r="AO1" s="381">
        <f t="shared" si="0"/>
        <v>2054</v>
      </c>
      <c r="AP1" s="381">
        <f t="shared" si="0"/>
        <v>2055</v>
      </c>
      <c r="AQ1" s="381">
        <f t="shared" si="0"/>
        <v>2056</v>
      </c>
      <c r="AR1" s="381">
        <f t="shared" si="0"/>
        <v>2057</v>
      </c>
      <c r="AS1" s="381">
        <f t="shared" si="0"/>
        <v>2058</v>
      </c>
      <c r="AT1" s="381">
        <f t="shared" si="0"/>
        <v>2059</v>
      </c>
      <c r="AU1" s="381">
        <f t="shared" si="0"/>
        <v>2060</v>
      </c>
      <c r="AV1" s="381">
        <f t="shared" si="0"/>
        <v>2061</v>
      </c>
      <c r="AW1" s="381">
        <f t="shared" si="0"/>
        <v>2062</v>
      </c>
      <c r="AX1" s="381">
        <f t="shared" si="0"/>
        <v>2063</v>
      </c>
      <c r="AY1" s="381">
        <f t="shared" si="0"/>
        <v>2064</v>
      </c>
      <c r="AZ1" s="381">
        <f t="shared" si="0"/>
        <v>2065</v>
      </c>
    </row>
    <row r="2" spans="1:52" s="90" customFormat="1" x14ac:dyDescent="0.25">
      <c r="A2" s="505" t="s">
        <v>630</v>
      </c>
      <c r="B2" s="601">
        <v>52.908033633516801</v>
      </c>
      <c r="C2" s="601">
        <v>53.58372848315522</v>
      </c>
      <c r="D2" s="601">
        <v>53.080896588100735</v>
      </c>
      <c r="E2" s="601">
        <v>51.961449727290038</v>
      </c>
      <c r="F2" s="601">
        <v>50.53601421713627</v>
      </c>
      <c r="G2" s="601">
        <v>49.668824772421253</v>
      </c>
      <c r="H2" s="601">
        <v>49.264554098891644</v>
      </c>
      <c r="I2" s="601">
        <v>49.005438365559257</v>
      </c>
      <c r="J2" s="601">
        <v>48.850519031134581</v>
      </c>
      <c r="K2" s="601">
        <v>48.833680760340663</v>
      </c>
      <c r="L2" s="601">
        <v>48.907088455958998</v>
      </c>
      <c r="M2" s="601">
        <v>49.208674567478177</v>
      </c>
      <c r="N2" s="601">
        <v>49.744386415551674</v>
      </c>
      <c r="O2" s="601">
        <v>50.48272669236863</v>
      </c>
      <c r="P2" s="601">
        <v>51.276628143982933</v>
      </c>
      <c r="Q2" s="601">
        <v>52.096368897867613</v>
      </c>
      <c r="R2" s="601">
        <v>52.94756144515592</v>
      </c>
      <c r="S2" s="601">
        <v>53.86182452005481</v>
      </c>
      <c r="T2" s="601">
        <v>54.859009816450907</v>
      </c>
      <c r="U2" s="601">
        <v>55.945027736232269</v>
      </c>
      <c r="V2" s="601">
        <v>57.157511235111073</v>
      </c>
      <c r="W2" s="601">
        <v>58.444766486660896</v>
      </c>
      <c r="X2" s="601">
        <v>59.846049400232538</v>
      </c>
      <c r="Y2" s="601">
        <v>61.272583155011603</v>
      </c>
      <c r="Z2" s="601">
        <v>62.784948187516669</v>
      </c>
      <c r="AA2" s="601">
        <v>64.464035080521938</v>
      </c>
      <c r="AB2" s="601">
        <v>66.314450710088607</v>
      </c>
      <c r="AC2" s="601">
        <v>68.104855085937885</v>
      </c>
      <c r="AD2" s="601">
        <v>70.168178607542984</v>
      </c>
      <c r="AE2" s="601">
        <v>72.40964127073272</v>
      </c>
      <c r="AF2" s="601">
        <v>74.866719445475709</v>
      </c>
      <c r="AG2" s="601">
        <v>77.488425430710436</v>
      </c>
      <c r="AH2" s="601">
        <v>80.233481396684425</v>
      </c>
      <c r="AI2" s="601">
        <v>83.138904268269513</v>
      </c>
      <c r="AJ2" s="601">
        <v>86.195058289892955</v>
      </c>
      <c r="AK2" s="601">
        <v>89.403509992918117</v>
      </c>
      <c r="AL2" s="601">
        <v>92.83121821041405</v>
      </c>
      <c r="AM2" s="601">
        <v>96.575822122585635</v>
      </c>
      <c r="AN2" s="601">
        <v>100.59131233975828</v>
      </c>
      <c r="AO2" s="601">
        <v>104.92125562289527</v>
      </c>
      <c r="AP2" s="601">
        <v>109.50930688693268</v>
      </c>
      <c r="AQ2" s="601">
        <v>114.33980538552689</v>
      </c>
      <c r="AR2" s="601">
        <v>119.42862452750501</v>
      </c>
      <c r="AS2" s="601">
        <v>124.79287432728502</v>
      </c>
      <c r="AT2" s="601">
        <v>130.4034014209995</v>
      </c>
      <c r="AU2" s="601">
        <v>136.28511658961025</v>
      </c>
      <c r="AV2" s="601">
        <v>142.18148980900665</v>
      </c>
      <c r="AW2" s="601">
        <v>148.23467957078654</v>
      </c>
      <c r="AX2" s="601">
        <v>154.42087488039741</v>
      </c>
      <c r="AY2" s="601">
        <v>160.72358449289797</v>
      </c>
      <c r="AZ2" s="601">
        <v>167.01464884955041</v>
      </c>
    </row>
    <row r="3" spans="1:52" s="90" customFormat="1" x14ac:dyDescent="0.25">
      <c r="A3" s="505" t="s">
        <v>434</v>
      </c>
      <c r="B3" s="601">
        <v>-1.185154302568872</v>
      </c>
      <c r="C3" s="601">
        <v>-0.69651600283755</v>
      </c>
      <c r="D3" s="601">
        <v>-0.69903487186154345</v>
      </c>
      <c r="E3" s="601">
        <v>-0.67412132292752602</v>
      </c>
      <c r="F3" s="601">
        <v>-0.64067610022948895</v>
      </c>
      <c r="G3" s="601">
        <v>-0.74616920742522841</v>
      </c>
      <c r="H3" s="601">
        <v>-0.82075392123730651</v>
      </c>
      <c r="I3" s="601">
        <v>-0.9307891632872376</v>
      </c>
      <c r="J3" s="601">
        <v>-0.99686578576235652</v>
      </c>
      <c r="K3" s="601">
        <v>-1.0028240640088926</v>
      </c>
      <c r="L3" s="601">
        <v>-0.96738707521605216</v>
      </c>
      <c r="M3" s="601">
        <v>-0.93601446955959167</v>
      </c>
      <c r="N3" s="601">
        <v>-0.90080219707889042</v>
      </c>
      <c r="O3" s="601">
        <v>-0.86886841393997294</v>
      </c>
      <c r="P3" s="601">
        <v>-0.75295500806136473</v>
      </c>
      <c r="Q3" s="601">
        <v>-0.69470846599005109</v>
      </c>
      <c r="R3" s="601">
        <v>-0.64356768437819512</v>
      </c>
      <c r="S3" s="601">
        <v>-0.59850736030791885</v>
      </c>
      <c r="T3" s="601">
        <v>-0.52851777372542297</v>
      </c>
      <c r="U3" s="601">
        <v>-0.46955283239442458</v>
      </c>
      <c r="V3" s="601">
        <v>-0.47218296472996724</v>
      </c>
      <c r="W3" s="601">
        <v>-0.47591536903381781</v>
      </c>
      <c r="X3" s="601">
        <v>-0.48633350876869741</v>
      </c>
      <c r="Y3" s="601">
        <v>-0.51758250105640113</v>
      </c>
      <c r="Z3" s="601">
        <v>-0.5087653926396255</v>
      </c>
      <c r="AA3" s="601">
        <v>-0.59497868857547176</v>
      </c>
      <c r="AB3" s="601">
        <v>-0.59694061143533872</v>
      </c>
      <c r="AC3" s="601">
        <v>-0.61126275678582387</v>
      </c>
      <c r="AD3" s="601">
        <v>-0.6864286709214199</v>
      </c>
      <c r="AE3" s="601">
        <v>-0.74556585527817398</v>
      </c>
      <c r="AF3" s="601">
        <v>-0.87403448906996561</v>
      </c>
      <c r="AG3" s="601">
        <v>-0.97362345054733268</v>
      </c>
      <c r="AH3" s="601">
        <v>-1.0409284363370028</v>
      </c>
      <c r="AI3" s="601">
        <v>-1.1194213085358105</v>
      </c>
      <c r="AJ3" s="601">
        <v>-1.1710962005115473</v>
      </c>
      <c r="AK3" s="601">
        <v>-1.2471129798476164</v>
      </c>
      <c r="AL3" s="601">
        <v>-1.3920927493493265</v>
      </c>
      <c r="AM3" s="601">
        <v>-1.5199956487311073</v>
      </c>
      <c r="AN3" s="601">
        <v>-1.6588429531958027</v>
      </c>
      <c r="AO3" s="601">
        <v>-1.8592822994110292</v>
      </c>
      <c r="AP3" s="601">
        <v>-2.0396819919013986</v>
      </c>
      <c r="AQ3" s="601">
        <v>-2.2121326719702532</v>
      </c>
      <c r="AR3" s="601">
        <v>-2.3818490300630657</v>
      </c>
      <c r="AS3" s="601">
        <v>-2.548772130310998</v>
      </c>
      <c r="AT3" s="601">
        <v>-2.6854019799752256</v>
      </c>
      <c r="AU3" s="601">
        <v>-2.8539058258523768</v>
      </c>
      <c r="AV3" s="601">
        <v>-2.7795969912122649</v>
      </c>
      <c r="AW3" s="601">
        <v>-2.8642280050710416</v>
      </c>
      <c r="AX3" s="601">
        <v>-2.9465776032976194</v>
      </c>
      <c r="AY3" s="601">
        <v>-3.0005685968708091</v>
      </c>
      <c r="AZ3" s="601">
        <v>-3.010584808363542</v>
      </c>
    </row>
    <row r="4" spans="1:52" s="90" customFormat="1" x14ac:dyDescent="0.25">
      <c r="A4" s="505"/>
    </row>
    <row r="5" spans="1:52" s="90" customFormat="1" x14ac:dyDescent="0.25">
      <c r="A5" s="505"/>
      <c r="B5" s="505"/>
      <c r="C5" s="655" t="s">
        <v>669</v>
      </c>
      <c r="D5" s="655"/>
      <c r="E5" s="655"/>
      <c r="F5" s="655"/>
      <c r="G5" s="655"/>
      <c r="H5" s="655"/>
      <c r="I5" s="65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</row>
    <row r="6" spans="1:52" s="90" customFormat="1" x14ac:dyDescent="0.25">
      <c r="A6" s="505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</row>
    <row r="7" spans="1:52" s="90" customFormat="1" x14ac:dyDescent="0.25">
      <c r="A7" s="505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</row>
    <row r="8" spans="1:52" s="90" customFormat="1" x14ac:dyDescent="0.25">
      <c r="A8" s="505"/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</row>
    <row r="9" spans="1:52" s="90" customFormat="1" x14ac:dyDescent="0.25">
      <c r="A9" s="505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</row>
    <row r="10" spans="1:52" s="90" customFormat="1" x14ac:dyDescent="0.25">
      <c r="A10" s="505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</row>
    <row r="11" spans="1:52" s="90" customFormat="1" x14ac:dyDescent="0.25">
      <c r="A11" s="505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</row>
    <row r="12" spans="1:52" s="90" customFormat="1" x14ac:dyDescent="0.25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</row>
    <row r="13" spans="1:52" s="90" customFormat="1" x14ac:dyDescent="0.25">
      <c r="A13" s="505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</row>
    <row r="14" spans="1:52" s="90" customFormat="1" x14ac:dyDescent="0.25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</row>
    <row r="15" spans="1:52" s="90" customFormat="1" x14ac:dyDescent="0.25">
      <c r="A15" s="505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</row>
    <row r="16" spans="1:52" s="90" customFormat="1" x14ac:dyDescent="0.25">
      <c r="A16" s="505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</row>
    <row r="17" spans="1:51" s="90" customFormat="1" x14ac:dyDescent="0.25">
      <c r="A17" s="505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</row>
    <row r="18" spans="1:51" s="90" customFormat="1" x14ac:dyDescent="0.25">
      <c r="A18" s="505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</row>
    <row r="19" spans="1:51" s="90" customFormat="1" x14ac:dyDescent="0.25">
      <c r="A19" s="505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</row>
    <row r="20" spans="1:51" s="90" customFormat="1" x14ac:dyDescent="0.25">
      <c r="A20" s="505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</row>
    <row r="21" spans="1:51" s="90" customFormat="1" x14ac:dyDescent="0.25">
      <c r="A21" s="505"/>
      <c r="B21" s="505"/>
      <c r="C21" s="505"/>
      <c r="D21" s="505"/>
      <c r="E21" s="505"/>
      <c r="F21" s="505"/>
      <c r="G21" s="505"/>
      <c r="H21" s="638" t="s">
        <v>125</v>
      </c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</row>
    <row r="22" spans="1:51" s="90" customFormat="1" x14ac:dyDescent="0.25">
      <c r="A22" s="505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</row>
    <row r="23" spans="1:51" x14ac:dyDescent="0.25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</row>
    <row r="24" spans="1:51" x14ac:dyDescent="0.25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</row>
    <row r="25" spans="1:51" x14ac:dyDescent="0.25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</row>
    <row r="26" spans="1:51" x14ac:dyDescent="0.25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</row>
    <row r="27" spans="1:51" x14ac:dyDescent="0.2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</row>
    <row r="28" spans="1:51" x14ac:dyDescent="0.25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</row>
    <row r="29" spans="1:51" x14ac:dyDescent="0.2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</row>
    <row r="30" spans="1:51" x14ac:dyDescent="0.25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</row>
    <row r="31" spans="1:51" x14ac:dyDescent="0.25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</row>
    <row r="32" spans="1:51" x14ac:dyDescent="0.25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</row>
    <row r="33" spans="1:51" x14ac:dyDescent="0.25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</row>
    <row r="34" spans="1:51" x14ac:dyDescent="0.25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</row>
    <row r="35" spans="1:51" x14ac:dyDescent="0.2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</row>
    <row r="36" spans="1:51" x14ac:dyDescent="0.25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</row>
    <row r="37" spans="1:51" x14ac:dyDescent="0.2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</row>
    <row r="38" spans="1:51" x14ac:dyDescent="0.2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</row>
    <row r="39" spans="1:51" x14ac:dyDescent="0.2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</row>
    <row r="40" spans="1:51" x14ac:dyDescent="0.2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</row>
    <row r="41" spans="1:51" x14ac:dyDescent="0.25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</row>
    <row r="42" spans="1:51" x14ac:dyDescent="0.25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</row>
    <row r="43" spans="1:51" x14ac:dyDescent="0.25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</row>
    <row r="44" spans="1:51" x14ac:dyDescent="0.2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</row>
    <row r="45" spans="1:51" x14ac:dyDescent="0.25">
      <c r="A45" s="32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</row>
    <row r="46" spans="1:51" x14ac:dyDescent="0.25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</row>
    <row r="47" spans="1:51" x14ac:dyDescent="0.25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</row>
    <row r="48" spans="1:51" x14ac:dyDescent="0.25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</row>
    <row r="49" spans="1:51" x14ac:dyDescent="0.25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</row>
    <row r="50" spans="1:51" x14ac:dyDescent="0.25">
      <c r="A50" s="326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</row>
    <row r="51" spans="1:51" x14ac:dyDescent="0.25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</row>
    <row r="52" spans="1:51" x14ac:dyDescent="0.25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</row>
    <row r="53" spans="1:51" x14ac:dyDescent="0.25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</row>
    <row r="54" spans="1:51" x14ac:dyDescent="0.25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</row>
    <row r="55" spans="1:51" x14ac:dyDescent="0.25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</row>
    <row r="56" spans="1:51" x14ac:dyDescent="0.25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</row>
    <row r="57" spans="1:51" x14ac:dyDescent="0.25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</row>
    <row r="58" spans="1:51" x14ac:dyDescent="0.25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</row>
    <row r="59" spans="1:51" x14ac:dyDescent="0.25">
      <c r="A59" s="326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</row>
    <row r="60" spans="1:51" x14ac:dyDescent="0.25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</row>
    <row r="61" spans="1:51" x14ac:dyDescent="0.25">
      <c r="A61" s="32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</row>
    <row r="62" spans="1:51" x14ac:dyDescent="0.25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</row>
    <row r="63" spans="1:51" x14ac:dyDescent="0.25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</row>
    <row r="64" spans="1:51" x14ac:dyDescent="0.25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</row>
    <row r="65" spans="1:51" x14ac:dyDescent="0.25">
      <c r="A65" s="326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</row>
    <row r="66" spans="1:51" x14ac:dyDescent="0.25">
      <c r="A66" s="32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</row>
    <row r="67" spans="1:51" x14ac:dyDescent="0.25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</row>
    <row r="68" spans="1:51" x14ac:dyDescent="0.25">
      <c r="A68" s="326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</row>
    <row r="69" spans="1:51" x14ac:dyDescent="0.2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</row>
    <row r="70" spans="1:51" x14ac:dyDescent="0.25">
      <c r="A70" s="326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</row>
    <row r="71" spans="1:51" x14ac:dyDescent="0.25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</row>
    <row r="72" spans="1:51" x14ac:dyDescent="0.25">
      <c r="A72" s="326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</row>
    <row r="73" spans="1:51" x14ac:dyDescent="0.25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</row>
    <row r="74" spans="1:51" x14ac:dyDescent="0.2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</row>
    <row r="75" spans="1:51" x14ac:dyDescent="0.25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</row>
    <row r="76" spans="1:51" x14ac:dyDescent="0.25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</row>
    <row r="77" spans="1:51" x14ac:dyDescent="0.25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</row>
    <row r="78" spans="1:51" x14ac:dyDescent="0.25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</row>
    <row r="79" spans="1:51" x14ac:dyDescent="0.25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</row>
  </sheetData>
  <mergeCells count="1">
    <mergeCell ref="C5:I5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showGridLines="0" workbookViewId="0">
      <selection activeCell="B8" sqref="B8:H8"/>
    </sheetView>
  </sheetViews>
  <sheetFormatPr defaultRowHeight="15" x14ac:dyDescent="0.25"/>
  <cols>
    <col min="1" max="1" width="18.7109375" style="39" customWidth="1"/>
    <col min="2" max="16384" width="9.140625" style="39"/>
  </cols>
  <sheetData>
    <row r="1" spans="1:52" x14ac:dyDescent="0.25">
      <c r="A1" s="723" t="s">
        <v>631</v>
      </c>
      <c r="B1" s="723"/>
      <c r="C1" s="723"/>
      <c r="D1" s="723"/>
      <c r="E1" s="723"/>
      <c r="F1" s="723"/>
      <c r="G1" s="723"/>
    </row>
    <row r="2" spans="1:52" x14ac:dyDescent="0.25">
      <c r="A2" s="379" t="s">
        <v>0</v>
      </c>
      <c r="B2" s="381">
        <v>2015</v>
      </c>
      <c r="C2" s="381">
        <f>B2+1</f>
        <v>2016</v>
      </c>
      <c r="D2" s="381">
        <f t="shared" ref="D2:AZ2" si="0">C2+1</f>
        <v>2017</v>
      </c>
      <c r="E2" s="381">
        <f t="shared" si="0"/>
        <v>2018</v>
      </c>
      <c r="F2" s="381">
        <f t="shared" si="0"/>
        <v>2019</v>
      </c>
      <c r="G2" s="381">
        <f t="shared" si="0"/>
        <v>2020</v>
      </c>
      <c r="H2" s="381">
        <f t="shared" si="0"/>
        <v>2021</v>
      </c>
      <c r="I2" s="381">
        <f t="shared" si="0"/>
        <v>2022</v>
      </c>
      <c r="J2" s="381">
        <f t="shared" si="0"/>
        <v>2023</v>
      </c>
      <c r="K2" s="381">
        <f t="shared" si="0"/>
        <v>2024</v>
      </c>
      <c r="L2" s="381">
        <f t="shared" si="0"/>
        <v>2025</v>
      </c>
      <c r="M2" s="381">
        <f t="shared" si="0"/>
        <v>2026</v>
      </c>
      <c r="N2" s="381">
        <f t="shared" si="0"/>
        <v>2027</v>
      </c>
      <c r="O2" s="381">
        <f t="shared" si="0"/>
        <v>2028</v>
      </c>
      <c r="P2" s="381">
        <f t="shared" si="0"/>
        <v>2029</v>
      </c>
      <c r="Q2" s="381">
        <f t="shared" si="0"/>
        <v>2030</v>
      </c>
      <c r="R2" s="381">
        <f t="shared" si="0"/>
        <v>2031</v>
      </c>
      <c r="S2" s="381">
        <f t="shared" si="0"/>
        <v>2032</v>
      </c>
      <c r="T2" s="381">
        <f t="shared" si="0"/>
        <v>2033</v>
      </c>
      <c r="U2" s="381">
        <f t="shared" si="0"/>
        <v>2034</v>
      </c>
      <c r="V2" s="381">
        <f t="shared" si="0"/>
        <v>2035</v>
      </c>
      <c r="W2" s="381">
        <f t="shared" si="0"/>
        <v>2036</v>
      </c>
      <c r="X2" s="381">
        <f t="shared" si="0"/>
        <v>2037</v>
      </c>
      <c r="Y2" s="381">
        <f t="shared" si="0"/>
        <v>2038</v>
      </c>
      <c r="Z2" s="381">
        <f t="shared" si="0"/>
        <v>2039</v>
      </c>
      <c r="AA2" s="381">
        <f t="shared" si="0"/>
        <v>2040</v>
      </c>
      <c r="AB2" s="381">
        <f t="shared" si="0"/>
        <v>2041</v>
      </c>
      <c r="AC2" s="381">
        <f t="shared" si="0"/>
        <v>2042</v>
      </c>
      <c r="AD2" s="381">
        <f t="shared" si="0"/>
        <v>2043</v>
      </c>
      <c r="AE2" s="381">
        <f t="shared" si="0"/>
        <v>2044</v>
      </c>
      <c r="AF2" s="381">
        <f t="shared" si="0"/>
        <v>2045</v>
      </c>
      <c r="AG2" s="381">
        <f t="shared" si="0"/>
        <v>2046</v>
      </c>
      <c r="AH2" s="381">
        <f t="shared" si="0"/>
        <v>2047</v>
      </c>
      <c r="AI2" s="381">
        <f t="shared" si="0"/>
        <v>2048</v>
      </c>
      <c r="AJ2" s="381">
        <f t="shared" si="0"/>
        <v>2049</v>
      </c>
      <c r="AK2" s="381">
        <f t="shared" si="0"/>
        <v>2050</v>
      </c>
      <c r="AL2" s="381">
        <f t="shared" si="0"/>
        <v>2051</v>
      </c>
      <c r="AM2" s="381">
        <f t="shared" si="0"/>
        <v>2052</v>
      </c>
      <c r="AN2" s="381">
        <f t="shared" si="0"/>
        <v>2053</v>
      </c>
      <c r="AO2" s="381">
        <f t="shared" si="0"/>
        <v>2054</v>
      </c>
      <c r="AP2" s="381">
        <f t="shared" si="0"/>
        <v>2055</v>
      </c>
      <c r="AQ2" s="381">
        <f t="shared" si="0"/>
        <v>2056</v>
      </c>
      <c r="AR2" s="381">
        <f t="shared" si="0"/>
        <v>2057</v>
      </c>
      <c r="AS2" s="381">
        <f t="shared" si="0"/>
        <v>2058</v>
      </c>
      <c r="AT2" s="381">
        <f t="shared" si="0"/>
        <v>2059</v>
      </c>
      <c r="AU2" s="381">
        <f t="shared" si="0"/>
        <v>2060</v>
      </c>
      <c r="AV2" s="381">
        <f t="shared" si="0"/>
        <v>2061</v>
      </c>
      <c r="AW2" s="381">
        <f t="shared" si="0"/>
        <v>2062</v>
      </c>
      <c r="AX2" s="381">
        <f t="shared" si="0"/>
        <v>2063</v>
      </c>
      <c r="AY2" s="381">
        <f t="shared" si="0"/>
        <v>2064</v>
      </c>
      <c r="AZ2" s="381">
        <f t="shared" si="0"/>
        <v>2065</v>
      </c>
    </row>
    <row r="3" spans="1:52" s="90" customFormat="1" x14ac:dyDescent="0.25">
      <c r="A3" s="505" t="s">
        <v>432</v>
      </c>
      <c r="B3" s="601">
        <v>1.7842557883955947</v>
      </c>
      <c r="C3" s="601">
        <v>1.6047753654265076</v>
      </c>
      <c r="D3" s="601">
        <v>1.4485847315567344</v>
      </c>
      <c r="E3" s="601">
        <v>1.3418725340738475</v>
      </c>
      <c r="F3" s="601">
        <v>1.2877694812958991</v>
      </c>
      <c r="G3" s="601">
        <v>1.3152182412483064</v>
      </c>
      <c r="H3" s="601">
        <v>1.3967546666165187</v>
      </c>
      <c r="I3" s="601">
        <v>1.4780232085330145</v>
      </c>
      <c r="J3" s="601">
        <v>1.559006605908746</v>
      </c>
      <c r="K3" s="601">
        <v>1.6404334068389474</v>
      </c>
      <c r="L3" s="601">
        <v>1.7634045474686872</v>
      </c>
      <c r="M3" s="601">
        <v>1.9474226022351953</v>
      </c>
      <c r="N3" s="601">
        <v>2.1347199583145389</v>
      </c>
      <c r="O3" s="601">
        <v>2.2873562334427247</v>
      </c>
      <c r="P3" s="601">
        <v>2.404781104858233</v>
      </c>
      <c r="Q3" s="601">
        <v>2.4757343003440226</v>
      </c>
      <c r="R3" s="601">
        <v>2.5216052975359617</v>
      </c>
      <c r="S3" s="601">
        <v>2.570919462647546</v>
      </c>
      <c r="T3" s="601">
        <v>2.6247571723245895</v>
      </c>
      <c r="U3" s="601">
        <v>2.6817799130637563</v>
      </c>
      <c r="V3" s="601">
        <v>2.7435625820712928</v>
      </c>
      <c r="W3" s="601">
        <v>2.8090858204809104</v>
      </c>
      <c r="X3" s="601">
        <v>2.8791903865870854</v>
      </c>
      <c r="Y3" s="601">
        <v>2.950427582062594</v>
      </c>
      <c r="Z3" s="601">
        <v>3.0263504944845288</v>
      </c>
      <c r="AA3" s="601">
        <v>3.1080979946517369</v>
      </c>
      <c r="AB3" s="601">
        <v>3.2004360870761417</v>
      </c>
      <c r="AC3" s="601">
        <v>3.2946713945923549</v>
      </c>
      <c r="AD3" s="601">
        <v>3.3963665930277882</v>
      </c>
      <c r="AE3" s="601">
        <v>3.5066402671215009</v>
      </c>
      <c r="AF3" s="601">
        <v>3.6260883041440666</v>
      </c>
      <c r="AG3" s="601">
        <v>3.7538818321300069</v>
      </c>
      <c r="AH3" s="601">
        <v>3.888638725251103</v>
      </c>
      <c r="AI3" s="601">
        <v>4.0305988926925478</v>
      </c>
      <c r="AJ3" s="601">
        <v>4.1803387585209073</v>
      </c>
      <c r="AK3" s="601">
        <v>4.3370677227478627</v>
      </c>
      <c r="AL3" s="601">
        <v>4.5042536232519392</v>
      </c>
      <c r="AM3" s="601">
        <v>4.6861109036884407</v>
      </c>
      <c r="AN3" s="601">
        <v>4.8812899689150573</v>
      </c>
      <c r="AO3" s="601">
        <v>5.0909464973585195</v>
      </c>
      <c r="AP3" s="601">
        <v>5.3131669519531695</v>
      </c>
      <c r="AQ3" s="601">
        <v>5.5475512331453523</v>
      </c>
      <c r="AR3" s="601">
        <v>5.7947576158818999</v>
      </c>
      <c r="AS3" s="601">
        <v>6.0556324372297103</v>
      </c>
      <c r="AT3" s="601">
        <v>6.3293983014583945</v>
      </c>
      <c r="AU3" s="601">
        <v>6.6157882605809819</v>
      </c>
      <c r="AV3" s="601">
        <v>6.9087493439900012</v>
      </c>
      <c r="AW3" s="601">
        <v>7.2056267536072598</v>
      </c>
      <c r="AX3" s="601">
        <v>7.5091271135390469</v>
      </c>
      <c r="AY3" s="601">
        <v>7.8190640389960588</v>
      </c>
      <c r="AZ3" s="601">
        <v>8.1294848822168309</v>
      </c>
    </row>
    <row r="4" spans="1:52" s="90" customFormat="1" x14ac:dyDescent="0.25">
      <c r="A4" s="505" t="s">
        <v>632</v>
      </c>
      <c r="B4" s="601">
        <v>24.903742696980046</v>
      </c>
      <c r="C4" s="601">
        <v>22.272448570747894</v>
      </c>
      <c r="D4" s="601">
        <v>21.674013380462643</v>
      </c>
      <c r="E4" s="601">
        <v>20.979191115033988</v>
      </c>
      <c r="F4" s="601">
        <v>20.53643299633201</v>
      </c>
      <c r="G4" s="601">
        <v>20.53643299633201</v>
      </c>
      <c r="H4" s="601">
        <v>20.53643299633201</v>
      </c>
      <c r="I4" s="601">
        <v>20.536432996332007</v>
      </c>
      <c r="J4" s="601">
        <v>20.536432996332007</v>
      </c>
      <c r="K4" s="601">
        <v>20.536432996332003</v>
      </c>
      <c r="L4" s="601">
        <v>20.536432996332007</v>
      </c>
      <c r="M4" s="601">
        <v>20.536432996332003</v>
      </c>
      <c r="N4" s="601">
        <v>20.536432996332003</v>
      </c>
      <c r="O4" s="601">
        <v>20.536432996332003</v>
      </c>
      <c r="P4" s="601">
        <v>20.536432996332003</v>
      </c>
      <c r="Q4" s="601">
        <v>20.536432996332003</v>
      </c>
      <c r="R4" s="601">
        <v>20.536432996332003</v>
      </c>
      <c r="S4" s="601">
        <v>20.536432996332003</v>
      </c>
      <c r="T4" s="601">
        <v>20.536432996332003</v>
      </c>
      <c r="U4" s="601">
        <v>20.536432996332003</v>
      </c>
      <c r="V4" s="601">
        <v>20.536432996332003</v>
      </c>
      <c r="W4" s="601">
        <v>20.536432996332003</v>
      </c>
      <c r="X4" s="601">
        <v>20.536432996332003</v>
      </c>
      <c r="Y4" s="601">
        <v>20.536432996332003</v>
      </c>
      <c r="Z4" s="601">
        <v>20.536432996332003</v>
      </c>
      <c r="AA4" s="601">
        <v>20.536432996332003</v>
      </c>
      <c r="AB4" s="601">
        <v>20.536432996332003</v>
      </c>
      <c r="AC4" s="601">
        <v>20.536432996332003</v>
      </c>
      <c r="AD4" s="601">
        <v>20.536432996332003</v>
      </c>
      <c r="AE4" s="601">
        <v>20.536432996332003</v>
      </c>
      <c r="AF4" s="601">
        <v>20.536432996332003</v>
      </c>
      <c r="AG4" s="601">
        <v>20.536432996332003</v>
      </c>
      <c r="AH4" s="601">
        <v>20.536432996332003</v>
      </c>
      <c r="AI4" s="601">
        <v>20.536432996332003</v>
      </c>
      <c r="AJ4" s="601">
        <v>20.536432996332003</v>
      </c>
      <c r="AK4" s="601">
        <v>20.536432996332003</v>
      </c>
      <c r="AL4" s="601">
        <v>20.536432996332003</v>
      </c>
      <c r="AM4" s="601">
        <v>20.536432996332003</v>
      </c>
      <c r="AN4" s="601">
        <v>20.536432996332007</v>
      </c>
      <c r="AO4" s="601">
        <v>20.536432996332007</v>
      </c>
      <c r="AP4" s="601">
        <v>20.536432996332007</v>
      </c>
      <c r="AQ4" s="601">
        <v>20.536432996332007</v>
      </c>
      <c r="AR4" s="601">
        <v>20.536432996332007</v>
      </c>
      <c r="AS4" s="601">
        <v>20.536432996332007</v>
      </c>
      <c r="AT4" s="601">
        <v>20.536432996332007</v>
      </c>
      <c r="AU4" s="601">
        <v>20.536432996332007</v>
      </c>
      <c r="AV4" s="601">
        <v>20.536432996332007</v>
      </c>
      <c r="AW4" s="601">
        <v>20.536432996332007</v>
      </c>
      <c r="AX4" s="601">
        <v>20.53643299633201</v>
      </c>
      <c r="AY4" s="601">
        <v>20.53643299633201</v>
      </c>
      <c r="AZ4" s="601">
        <v>20.53643299633201</v>
      </c>
    </row>
    <row r="5" spans="1:52" s="90" customFormat="1" x14ac:dyDescent="0.25">
      <c r="A5" s="505" t="s">
        <v>633</v>
      </c>
      <c r="B5" s="601">
        <f t="shared" ref="B5:AZ5" si="1">B6-B4-B3</f>
        <v>18.929326836483117</v>
      </c>
      <c r="C5" s="601">
        <f t="shared" si="1"/>
        <v>18.657293065689849</v>
      </c>
      <c r="D5" s="601">
        <f t="shared" si="1"/>
        <v>18.588910756931536</v>
      </c>
      <c r="E5" s="601">
        <f t="shared" si="1"/>
        <v>18.507760625390695</v>
      </c>
      <c r="F5" s="601">
        <f t="shared" si="1"/>
        <v>18.405223153866952</v>
      </c>
      <c r="G5" s="601">
        <f t="shared" si="1"/>
        <v>18.461942700559103</v>
      </c>
      <c r="H5" s="601">
        <f t="shared" si="1"/>
        <v>18.486615434829741</v>
      </c>
      <c r="I5" s="601">
        <f t="shared" si="1"/>
        <v>18.540396243279027</v>
      </c>
      <c r="J5" s="601">
        <f t="shared" si="1"/>
        <v>18.546923934517928</v>
      </c>
      <c r="K5" s="601">
        <f t="shared" si="1"/>
        <v>18.509452185730208</v>
      </c>
      <c r="L5" s="601">
        <f t="shared" si="1"/>
        <v>18.451420825442437</v>
      </c>
      <c r="M5" s="601">
        <f t="shared" si="1"/>
        <v>18.403157283753085</v>
      </c>
      <c r="N5" s="601">
        <f t="shared" si="1"/>
        <v>18.368139358348419</v>
      </c>
      <c r="O5" s="601">
        <f t="shared" si="1"/>
        <v>18.344147059210538</v>
      </c>
      <c r="P5" s="601">
        <f t="shared" si="1"/>
        <v>18.233979726793418</v>
      </c>
      <c r="Q5" s="601">
        <f t="shared" si="1"/>
        <v>18.178896281191406</v>
      </c>
      <c r="R5" s="601">
        <f t="shared" si="1"/>
        <v>18.125598819488602</v>
      </c>
      <c r="S5" s="601">
        <f t="shared" si="1"/>
        <v>18.090247842252353</v>
      </c>
      <c r="T5" s="601">
        <f t="shared" si="1"/>
        <v>18.029487973088852</v>
      </c>
      <c r="U5" s="601">
        <f t="shared" si="1"/>
        <v>17.983640821264338</v>
      </c>
      <c r="V5" s="601">
        <f t="shared" si="1"/>
        <v>17.998142490814779</v>
      </c>
      <c r="W5" s="601">
        <f t="shared" si="1"/>
        <v>18.021451664873354</v>
      </c>
      <c r="X5" s="601">
        <f t="shared" si="1"/>
        <v>18.043800860919966</v>
      </c>
      <c r="Y5" s="601">
        <f t="shared" si="1"/>
        <v>18.081463873951833</v>
      </c>
      <c r="Z5" s="601">
        <f t="shared" si="1"/>
        <v>18.091226654402927</v>
      </c>
      <c r="AA5" s="601">
        <f t="shared" si="1"/>
        <v>18.18462586103108</v>
      </c>
      <c r="AB5" s="601">
        <f t="shared" si="1"/>
        <v>18.197396016057432</v>
      </c>
      <c r="AC5" s="601">
        <f t="shared" si="1"/>
        <v>18.234013844688192</v>
      </c>
      <c r="AD5" s="601">
        <f t="shared" si="1"/>
        <v>18.329352122406252</v>
      </c>
      <c r="AE5" s="601">
        <f t="shared" si="1"/>
        <v>18.417139585160808</v>
      </c>
      <c r="AF5" s="601">
        <f t="shared" si="1"/>
        <v>18.52641719678515</v>
      </c>
      <c r="AG5" s="601">
        <f t="shared" si="1"/>
        <v>18.626751964498077</v>
      </c>
      <c r="AH5" s="601">
        <f t="shared" si="1"/>
        <v>18.714383275632262</v>
      </c>
      <c r="AI5" s="601">
        <f t="shared" si="1"/>
        <v>18.81480748226863</v>
      </c>
      <c r="AJ5" s="601">
        <f t="shared" si="1"/>
        <v>18.889758235320802</v>
      </c>
      <c r="AK5" s="601">
        <f t="shared" si="1"/>
        <v>18.987283729992654</v>
      </c>
      <c r="AL5" s="601">
        <f t="shared" si="1"/>
        <v>19.146610682736316</v>
      </c>
      <c r="AM5" s="601">
        <f t="shared" si="1"/>
        <v>19.294547056470154</v>
      </c>
      <c r="AN5" s="601">
        <f t="shared" si="1"/>
        <v>19.445979782834215</v>
      </c>
      <c r="AO5" s="601">
        <f t="shared" si="1"/>
        <v>19.651859468066846</v>
      </c>
      <c r="AP5" s="601">
        <f t="shared" si="1"/>
        <v>19.833929597669766</v>
      </c>
      <c r="AQ5" s="601">
        <f t="shared" si="1"/>
        <v>20.014470026692756</v>
      </c>
      <c r="AR5" s="601">
        <f t="shared" si="1"/>
        <v>20.176163530815227</v>
      </c>
      <c r="AS5" s="601">
        <f t="shared" si="1"/>
        <v>20.334909277542078</v>
      </c>
      <c r="AT5" s="601">
        <f t="shared" si="1"/>
        <v>20.474035146207562</v>
      </c>
      <c r="AU5" s="601">
        <f t="shared" si="1"/>
        <v>20.642955485395895</v>
      </c>
      <c r="AV5" s="601">
        <f t="shared" si="1"/>
        <v>20.741249868987076</v>
      </c>
      <c r="AW5" s="601">
        <f t="shared" si="1"/>
        <v>20.827315407131273</v>
      </c>
      <c r="AX5" s="601">
        <f t="shared" si="1"/>
        <v>20.910150651307863</v>
      </c>
      <c r="AY5" s="601">
        <f t="shared" si="1"/>
        <v>20.963529996597856</v>
      </c>
      <c r="AZ5" s="601">
        <f t="shared" si="1"/>
        <v>20.975203317054408</v>
      </c>
    </row>
    <row r="6" spans="1:52" s="90" customFormat="1" x14ac:dyDescent="0.25">
      <c r="A6" s="505" t="s">
        <v>634</v>
      </c>
      <c r="B6" s="601">
        <v>45.617325321858758</v>
      </c>
      <c r="C6" s="601">
        <v>42.534517001864252</v>
      </c>
      <c r="D6" s="601">
        <v>41.711508868950915</v>
      </c>
      <c r="E6" s="601">
        <v>40.82882427449853</v>
      </c>
      <c r="F6" s="601">
        <v>40.229425631494863</v>
      </c>
      <c r="G6" s="601">
        <v>40.313593938139419</v>
      </c>
      <c r="H6" s="601">
        <v>40.419803097778271</v>
      </c>
      <c r="I6" s="601">
        <v>40.554852448144047</v>
      </c>
      <c r="J6" s="601">
        <v>40.64236353675868</v>
      </c>
      <c r="K6" s="601">
        <v>40.686318588901159</v>
      </c>
      <c r="L6" s="601">
        <v>40.751258369243132</v>
      </c>
      <c r="M6" s="601">
        <v>40.887012882320285</v>
      </c>
      <c r="N6" s="601">
        <v>41.039292312994959</v>
      </c>
      <c r="O6" s="601">
        <v>41.167936288985267</v>
      </c>
      <c r="P6" s="601">
        <v>41.175193827983655</v>
      </c>
      <c r="Q6" s="601">
        <v>41.191063577867432</v>
      </c>
      <c r="R6" s="601">
        <v>41.183637113356568</v>
      </c>
      <c r="S6" s="601">
        <v>41.197600301231901</v>
      </c>
      <c r="T6" s="601">
        <v>41.190678141745444</v>
      </c>
      <c r="U6" s="601">
        <v>41.201853730660098</v>
      </c>
      <c r="V6" s="601">
        <v>41.278138069218073</v>
      </c>
      <c r="W6" s="601">
        <v>41.366970481686266</v>
      </c>
      <c r="X6" s="601">
        <v>41.459424243839052</v>
      </c>
      <c r="Y6" s="601">
        <v>41.568324452346431</v>
      </c>
      <c r="Z6" s="601">
        <v>41.654010145219459</v>
      </c>
      <c r="AA6" s="601">
        <v>41.829156852014819</v>
      </c>
      <c r="AB6" s="601">
        <v>41.934265099465577</v>
      </c>
      <c r="AC6" s="601">
        <v>42.065118235612552</v>
      </c>
      <c r="AD6" s="601">
        <v>42.262151711766045</v>
      </c>
      <c r="AE6" s="601">
        <v>42.460212848614312</v>
      </c>
      <c r="AF6" s="601">
        <v>42.688938497261219</v>
      </c>
      <c r="AG6" s="601">
        <v>42.917066792960085</v>
      </c>
      <c r="AH6" s="601">
        <v>43.139454997215367</v>
      </c>
      <c r="AI6" s="601">
        <v>43.381839371293182</v>
      </c>
      <c r="AJ6" s="601">
        <v>43.606529990173712</v>
      </c>
      <c r="AK6" s="601">
        <v>43.860784449072518</v>
      </c>
      <c r="AL6" s="601">
        <v>44.18729730232026</v>
      </c>
      <c r="AM6" s="601">
        <v>44.517090956490598</v>
      </c>
      <c r="AN6" s="601">
        <v>44.86370274808128</v>
      </c>
      <c r="AO6" s="601">
        <v>45.279238961757372</v>
      </c>
      <c r="AP6" s="601">
        <v>45.68352954595494</v>
      </c>
      <c r="AQ6" s="601">
        <v>46.098454256170115</v>
      </c>
      <c r="AR6" s="601">
        <v>46.507354143029133</v>
      </c>
      <c r="AS6" s="601">
        <v>46.926974711103796</v>
      </c>
      <c r="AT6" s="601">
        <v>47.339866443997963</v>
      </c>
      <c r="AU6" s="601">
        <v>47.795176742308882</v>
      </c>
      <c r="AV6" s="601">
        <v>48.186432209309082</v>
      </c>
      <c r="AW6" s="601">
        <v>48.569375157070539</v>
      </c>
      <c r="AX6" s="601">
        <v>48.955710761178921</v>
      </c>
      <c r="AY6" s="601">
        <v>49.319027031925927</v>
      </c>
      <c r="AZ6" s="601">
        <v>49.641121195603247</v>
      </c>
    </row>
    <row r="7" spans="1:52" s="90" customFormat="1" x14ac:dyDescent="0.25">
      <c r="A7" s="505"/>
    </row>
    <row r="8" spans="1:52" s="90" customFormat="1" x14ac:dyDescent="0.25">
      <c r="A8" s="505"/>
      <c r="B8" s="723" t="s">
        <v>668</v>
      </c>
      <c r="C8" s="723"/>
      <c r="D8" s="723"/>
      <c r="E8" s="723"/>
      <c r="F8" s="723"/>
      <c r="G8" s="723"/>
      <c r="H8" s="723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</row>
    <row r="9" spans="1:52" s="90" customFormat="1" x14ac:dyDescent="0.25">
      <c r="A9" s="505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</row>
    <row r="10" spans="1:52" s="90" customFormat="1" x14ac:dyDescent="0.25">
      <c r="A10" s="505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</row>
    <row r="11" spans="1:52" s="90" customFormat="1" x14ac:dyDescent="0.25">
      <c r="A11" s="505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</row>
    <row r="12" spans="1:52" s="90" customFormat="1" x14ac:dyDescent="0.25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</row>
    <row r="13" spans="1:52" s="90" customFormat="1" x14ac:dyDescent="0.25">
      <c r="A13" s="505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</row>
    <row r="14" spans="1:52" s="90" customFormat="1" x14ac:dyDescent="0.25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</row>
    <row r="15" spans="1:52" s="90" customFormat="1" x14ac:dyDescent="0.25">
      <c r="A15" s="505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</row>
    <row r="16" spans="1:52" s="90" customFormat="1" x14ac:dyDescent="0.25">
      <c r="A16" s="505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</row>
    <row r="17" spans="1:51" s="90" customFormat="1" x14ac:dyDescent="0.25">
      <c r="A17" s="505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</row>
    <row r="18" spans="1:51" s="90" customFormat="1" x14ac:dyDescent="0.25">
      <c r="A18" s="505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</row>
    <row r="19" spans="1:51" s="90" customFormat="1" x14ac:dyDescent="0.25">
      <c r="A19" s="505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</row>
    <row r="20" spans="1:51" s="90" customFormat="1" x14ac:dyDescent="0.25">
      <c r="A20" s="505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</row>
    <row r="21" spans="1:51" s="90" customFormat="1" x14ac:dyDescent="0.25">
      <c r="A21" s="505"/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</row>
    <row r="22" spans="1:51" s="90" customFormat="1" x14ac:dyDescent="0.25">
      <c r="A22" s="505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</row>
    <row r="23" spans="1:51" s="90" customFormat="1" x14ac:dyDescent="0.25">
      <c r="A23" s="505"/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</row>
    <row r="24" spans="1:51" s="90" customFormat="1" x14ac:dyDescent="0.25">
      <c r="A24" s="505"/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</row>
    <row r="25" spans="1:51" s="90" customFormat="1" x14ac:dyDescent="0.25">
      <c r="A25" s="505"/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</row>
    <row r="26" spans="1:51" x14ac:dyDescent="0.25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</row>
    <row r="27" spans="1:51" x14ac:dyDescent="0.2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</row>
    <row r="28" spans="1:51" x14ac:dyDescent="0.25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</row>
    <row r="29" spans="1:51" x14ac:dyDescent="0.2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</row>
    <row r="30" spans="1:51" x14ac:dyDescent="0.25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</row>
    <row r="31" spans="1:51" x14ac:dyDescent="0.25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</row>
    <row r="32" spans="1:51" x14ac:dyDescent="0.25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</row>
    <row r="33" spans="1:51" x14ac:dyDescent="0.25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</row>
    <row r="34" spans="1:51" x14ac:dyDescent="0.25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</row>
    <row r="35" spans="1:51" x14ac:dyDescent="0.2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</row>
    <row r="36" spans="1:51" x14ac:dyDescent="0.25">
      <c r="A36" s="326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</row>
    <row r="37" spans="1:51" x14ac:dyDescent="0.2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</row>
    <row r="38" spans="1:51" x14ac:dyDescent="0.2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</row>
    <row r="39" spans="1:51" x14ac:dyDescent="0.25">
      <c r="A39" s="326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</row>
    <row r="40" spans="1:51" x14ac:dyDescent="0.25">
      <c r="A40" s="326"/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</row>
    <row r="41" spans="1:51" x14ac:dyDescent="0.25">
      <c r="A41" s="326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</row>
    <row r="42" spans="1:51" x14ac:dyDescent="0.25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</row>
    <row r="43" spans="1:51" x14ac:dyDescent="0.25">
      <c r="A43" s="326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</row>
    <row r="44" spans="1:51" x14ac:dyDescent="0.2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</row>
    <row r="45" spans="1:51" x14ac:dyDescent="0.25">
      <c r="A45" s="326"/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</row>
    <row r="46" spans="1:51" x14ac:dyDescent="0.25">
      <c r="A46" s="326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</row>
    <row r="47" spans="1:51" x14ac:dyDescent="0.25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</row>
    <row r="48" spans="1:51" x14ac:dyDescent="0.25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</row>
    <row r="49" spans="1:51" x14ac:dyDescent="0.25">
      <c r="A49" s="326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</row>
    <row r="50" spans="1:51" x14ac:dyDescent="0.25">
      <c r="A50" s="326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</row>
    <row r="51" spans="1:51" x14ac:dyDescent="0.25">
      <c r="A51" s="326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</row>
    <row r="52" spans="1:51" x14ac:dyDescent="0.25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</row>
    <row r="53" spans="1:51" x14ac:dyDescent="0.25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</row>
    <row r="54" spans="1:51" x14ac:dyDescent="0.25">
      <c r="A54" s="326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</row>
    <row r="55" spans="1:51" x14ac:dyDescent="0.25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</row>
    <row r="56" spans="1:51" x14ac:dyDescent="0.25">
      <c r="A56" s="326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</row>
    <row r="57" spans="1:51" x14ac:dyDescent="0.25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</row>
    <row r="58" spans="1:51" x14ac:dyDescent="0.25">
      <c r="A58" s="326"/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</row>
    <row r="59" spans="1:51" x14ac:dyDescent="0.25">
      <c r="A59" s="326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</row>
    <row r="60" spans="1:51" x14ac:dyDescent="0.25">
      <c r="A60" s="326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</row>
    <row r="61" spans="1:51" x14ac:dyDescent="0.25">
      <c r="A61" s="326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</row>
    <row r="62" spans="1:51" x14ac:dyDescent="0.25">
      <c r="A62" s="326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</row>
    <row r="63" spans="1:51" x14ac:dyDescent="0.25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</row>
    <row r="64" spans="1:51" x14ac:dyDescent="0.25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</row>
    <row r="65" spans="1:51" x14ac:dyDescent="0.25">
      <c r="A65" s="326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</row>
    <row r="66" spans="1:51" x14ac:dyDescent="0.25">
      <c r="A66" s="326"/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</row>
    <row r="67" spans="1:51" x14ac:dyDescent="0.25">
      <c r="A67" s="326"/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</row>
    <row r="68" spans="1:51" x14ac:dyDescent="0.25">
      <c r="A68" s="326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</row>
    <row r="69" spans="1:51" x14ac:dyDescent="0.2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</row>
    <row r="70" spans="1:51" x14ac:dyDescent="0.25">
      <c r="A70" s="326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</row>
    <row r="71" spans="1:51" x14ac:dyDescent="0.25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</row>
    <row r="72" spans="1:51" x14ac:dyDescent="0.25">
      <c r="A72" s="326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</row>
    <row r="73" spans="1:51" x14ac:dyDescent="0.25">
      <c r="A73" s="326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</row>
    <row r="74" spans="1:51" x14ac:dyDescent="0.2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</row>
    <row r="75" spans="1:51" x14ac:dyDescent="0.25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</row>
    <row r="76" spans="1:51" x14ac:dyDescent="0.25">
      <c r="A76" s="326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</row>
    <row r="77" spans="1:51" x14ac:dyDescent="0.25">
      <c r="A77" s="326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</row>
    <row r="78" spans="1:51" x14ac:dyDescent="0.25">
      <c r="A78" s="326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</row>
    <row r="79" spans="1:51" x14ac:dyDescent="0.25">
      <c r="A79" s="326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</row>
    <row r="80" spans="1:51" x14ac:dyDescent="0.25">
      <c r="A80" s="326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</row>
    <row r="81" spans="1:51" x14ac:dyDescent="0.25">
      <c r="A81" s="326"/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</row>
    <row r="82" spans="1:51" x14ac:dyDescent="0.25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</row>
  </sheetData>
  <mergeCells count="2">
    <mergeCell ref="A1:G1"/>
    <mergeCell ref="B8:H8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H3" sqref="H3"/>
    </sheetView>
  </sheetViews>
  <sheetFormatPr defaultRowHeight="15" x14ac:dyDescent="0.25"/>
  <cols>
    <col min="1" max="1" width="11.85546875" bestFit="1" customWidth="1"/>
  </cols>
  <sheetData>
    <row r="1" spans="1:8" x14ac:dyDescent="0.25">
      <c r="A1" s="491" t="s">
        <v>21</v>
      </c>
      <c r="B1" s="639">
        <v>-6.8270743378711501E-4</v>
      </c>
      <c r="C1" s="39"/>
      <c r="D1" s="39"/>
      <c r="E1" s="39"/>
      <c r="F1" s="39"/>
      <c r="G1" s="39"/>
    </row>
    <row r="2" spans="1:8" x14ac:dyDescent="0.25">
      <c r="A2" s="491" t="s">
        <v>730</v>
      </c>
      <c r="B2" s="639">
        <v>-0.27000977766985906</v>
      </c>
      <c r="C2" s="39"/>
      <c r="D2" s="39"/>
      <c r="E2" s="39"/>
      <c r="F2" s="39"/>
      <c r="G2" s="39"/>
    </row>
    <row r="3" spans="1:8" x14ac:dyDescent="0.25">
      <c r="A3" s="491" t="s">
        <v>723</v>
      </c>
      <c r="B3" s="639">
        <v>-0.23777003173331579</v>
      </c>
      <c r="C3" s="39"/>
      <c r="D3" s="39"/>
      <c r="E3" s="39"/>
      <c r="F3" s="39"/>
      <c r="G3" s="39"/>
      <c r="H3" s="93" t="s">
        <v>736</v>
      </c>
    </row>
    <row r="4" spans="1:8" x14ac:dyDescent="0.25">
      <c r="A4" s="491" t="s">
        <v>731</v>
      </c>
      <c r="B4" s="639">
        <v>-0.17127315754154537</v>
      </c>
      <c r="C4" s="39"/>
      <c r="D4" s="39"/>
      <c r="E4" s="39"/>
      <c r="F4" s="39"/>
      <c r="G4" s="39"/>
    </row>
    <row r="5" spans="1:8" x14ac:dyDescent="0.25">
      <c r="A5" s="491" t="s">
        <v>732</v>
      </c>
      <c r="B5" s="639">
        <v>0.15495615481865174</v>
      </c>
      <c r="C5" s="641"/>
      <c r="D5" s="39"/>
      <c r="E5" s="39"/>
      <c r="F5" s="39"/>
      <c r="G5" s="39"/>
    </row>
    <row r="6" spans="1:8" x14ac:dyDescent="0.25">
      <c r="A6" s="491" t="s">
        <v>227</v>
      </c>
      <c r="B6" s="639">
        <v>0.78109772556536361</v>
      </c>
      <c r="C6" s="39"/>
      <c r="D6" s="39"/>
      <c r="E6" s="39"/>
      <c r="F6" s="39"/>
      <c r="G6" s="39"/>
    </row>
    <row r="7" spans="1:8" x14ac:dyDescent="0.25">
      <c r="A7" s="491" t="s">
        <v>733</v>
      </c>
      <c r="B7" s="639">
        <v>1.1744912903859506</v>
      </c>
      <c r="C7" s="39"/>
      <c r="D7" s="39"/>
      <c r="E7" s="39"/>
      <c r="F7" s="39"/>
      <c r="G7" s="39"/>
    </row>
    <row r="8" spans="1:8" x14ac:dyDescent="0.25">
      <c r="A8" s="39"/>
      <c r="B8" s="39"/>
      <c r="D8" s="39"/>
      <c r="E8" s="39"/>
      <c r="F8" s="39"/>
      <c r="G8" s="39"/>
    </row>
    <row r="9" spans="1:8" x14ac:dyDescent="0.25">
      <c r="A9" s="39"/>
      <c r="B9" s="39"/>
      <c r="C9" s="39"/>
      <c r="D9" s="39"/>
      <c r="E9" s="39"/>
      <c r="F9" s="39"/>
      <c r="G9" s="39"/>
    </row>
    <row r="10" spans="1:8" x14ac:dyDescent="0.25">
      <c r="A10" s="39"/>
      <c r="B10" s="39"/>
      <c r="C10" s="39"/>
      <c r="D10" s="39"/>
      <c r="E10" s="39"/>
      <c r="F10" s="39"/>
      <c r="G10" s="39"/>
    </row>
    <row r="11" spans="1:8" x14ac:dyDescent="0.25">
      <c r="A11" s="39"/>
      <c r="B11" s="39"/>
      <c r="C11" s="39"/>
      <c r="D11" s="39"/>
      <c r="E11" s="39"/>
      <c r="F11" s="39"/>
      <c r="G11" s="39"/>
    </row>
    <row r="12" spans="1:8" x14ac:dyDescent="0.25">
      <c r="A12" s="39"/>
      <c r="B12" s="39"/>
      <c r="C12" s="39"/>
      <c r="D12" s="39"/>
      <c r="E12" s="39"/>
      <c r="F12" s="39"/>
      <c r="G12" s="39"/>
    </row>
    <row r="13" spans="1:8" x14ac:dyDescent="0.25">
      <c r="A13" s="39"/>
      <c r="B13" s="39"/>
      <c r="C13" s="39"/>
      <c r="D13" s="39"/>
      <c r="E13" s="39"/>
      <c r="F13" s="39"/>
      <c r="G13" s="39"/>
    </row>
    <row r="14" spans="1:8" x14ac:dyDescent="0.25">
      <c r="A14" s="39"/>
      <c r="B14" s="39"/>
      <c r="C14" s="39"/>
      <c r="D14" s="39"/>
      <c r="E14" s="39"/>
      <c r="F14" s="39"/>
      <c r="G14" s="39"/>
    </row>
    <row r="15" spans="1:8" x14ac:dyDescent="0.25">
      <c r="A15" s="39"/>
      <c r="B15" s="39"/>
      <c r="C15" s="39"/>
      <c r="D15" s="39"/>
      <c r="E15" s="39"/>
      <c r="F15" s="39"/>
      <c r="G15" s="39"/>
    </row>
    <row r="16" spans="1:8" x14ac:dyDescent="0.25">
      <c r="A16" s="39"/>
      <c r="B16" s="39"/>
      <c r="C16" s="39"/>
      <c r="D16" s="39"/>
      <c r="E16" s="39"/>
      <c r="F16" s="39"/>
      <c r="G16" s="39"/>
    </row>
    <row r="17" spans="1:8" x14ac:dyDescent="0.25">
      <c r="A17" s="39"/>
      <c r="B17" s="39"/>
      <c r="C17" s="39"/>
      <c r="D17" s="39"/>
      <c r="E17" s="39"/>
      <c r="F17" s="39"/>
      <c r="G17" s="39"/>
    </row>
    <row r="18" spans="1:8" x14ac:dyDescent="0.25">
      <c r="A18" s="39"/>
      <c r="B18" s="39"/>
      <c r="C18" s="39"/>
      <c r="D18" s="39"/>
      <c r="E18" s="39"/>
      <c r="F18" s="39"/>
      <c r="G18" s="39"/>
    </row>
    <row r="19" spans="1:8" x14ac:dyDescent="0.25">
      <c r="A19" s="39"/>
      <c r="B19" s="39"/>
      <c r="C19" s="39"/>
      <c r="D19" s="39"/>
      <c r="E19" s="39"/>
      <c r="F19" s="39"/>
      <c r="G19" s="39"/>
      <c r="H19" s="641" t="s">
        <v>734</v>
      </c>
    </row>
    <row r="20" spans="1:8" x14ac:dyDescent="0.25">
      <c r="A20" s="39"/>
      <c r="B20" s="39"/>
      <c r="C20" s="39"/>
      <c r="D20" s="39"/>
      <c r="E20" s="39"/>
      <c r="F20" s="39"/>
      <c r="G20" s="39"/>
      <c r="H20" s="641" t="s">
        <v>735</v>
      </c>
    </row>
    <row r="21" spans="1:8" x14ac:dyDescent="0.25">
      <c r="A21" s="39"/>
      <c r="B21" s="39"/>
      <c r="C21" s="39"/>
      <c r="D21" s="39"/>
      <c r="E21" s="39"/>
      <c r="F21" s="39"/>
      <c r="G21" s="39"/>
    </row>
    <row r="22" spans="1:8" x14ac:dyDescent="0.25">
      <c r="A22" s="39"/>
      <c r="B22" s="39"/>
      <c r="C22" s="39"/>
      <c r="D22" s="39"/>
      <c r="E22" s="39"/>
      <c r="F22" s="39"/>
      <c r="G22" s="39"/>
    </row>
    <row r="23" spans="1:8" x14ac:dyDescent="0.25">
      <c r="A23" s="39"/>
      <c r="B23" s="39"/>
      <c r="D23" s="39"/>
      <c r="E23" s="39"/>
      <c r="F23" s="39"/>
      <c r="G23" s="39"/>
    </row>
    <row r="24" spans="1:8" x14ac:dyDescent="0.25">
      <c r="A24" s="39"/>
      <c r="B24" s="39"/>
      <c r="D24" s="39"/>
      <c r="E24" s="39"/>
      <c r="F24" s="39"/>
      <c r="G24" s="39"/>
    </row>
  </sheetData>
  <pageMargins left="0.7" right="0.7" top="0.75" bottom="0.75" header="0.3" footer="0.3"/>
  <pageSetup paperSize="9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H1" sqref="H1"/>
    </sheetView>
  </sheetViews>
  <sheetFormatPr defaultRowHeight="15" x14ac:dyDescent="0.25"/>
  <cols>
    <col min="1" max="1" width="36.85546875" style="39" customWidth="1"/>
    <col min="2" max="16384" width="9.140625" style="39"/>
  </cols>
  <sheetData>
    <row r="1" spans="1:8" x14ac:dyDescent="0.25">
      <c r="B1" s="491" t="s">
        <v>369</v>
      </c>
      <c r="C1" s="491" t="s">
        <v>724</v>
      </c>
      <c r="D1" s="491" t="s">
        <v>725</v>
      </c>
      <c r="H1" s="93" t="s">
        <v>737</v>
      </c>
    </row>
    <row r="2" spans="1:8" x14ac:dyDescent="0.25">
      <c r="A2" s="491" t="s">
        <v>726</v>
      </c>
      <c r="B2" s="639">
        <v>0.22291001618256012</v>
      </c>
    </row>
    <row r="3" spans="1:8" x14ac:dyDescent="0.25">
      <c r="A3" s="491" t="s">
        <v>727</v>
      </c>
      <c r="B3" s="639">
        <v>-1.3326501078026708E-2</v>
      </c>
    </row>
    <row r="4" spans="1:8" x14ac:dyDescent="0.25">
      <c r="A4" s="491" t="s">
        <v>728</v>
      </c>
      <c r="C4" s="639">
        <v>-0.21918704038743533</v>
      </c>
    </row>
    <row r="5" spans="1:8" x14ac:dyDescent="0.25">
      <c r="A5" s="491" t="s">
        <v>729</v>
      </c>
      <c r="D5" s="639">
        <v>6.5561771845008721E-2</v>
      </c>
    </row>
    <row r="6" spans="1:8" x14ac:dyDescent="0.25">
      <c r="A6" s="491" t="s">
        <v>21</v>
      </c>
      <c r="D6" s="639">
        <v>-5.6660748923361613E-2</v>
      </c>
    </row>
    <row r="8" spans="1:8" x14ac:dyDescent="0.25">
      <c r="A8" s="640"/>
    </row>
    <row r="15" spans="1:8" ht="24" customHeight="1" x14ac:dyDescent="0.25"/>
    <row r="16" spans="1:8" ht="22.5" customHeight="1" x14ac:dyDescent="0.25"/>
    <row r="23" spans="1:1" x14ac:dyDescent="0.25">
      <c r="A23" s="641"/>
    </row>
    <row r="26" spans="1:1" x14ac:dyDescent="0.25">
      <c r="A26" s="640"/>
    </row>
    <row r="41" spans="1:1" x14ac:dyDescent="0.25">
      <c r="A41" s="641"/>
    </row>
    <row r="42" spans="1:1" x14ac:dyDescent="0.25">
      <c r="A42" s="641"/>
    </row>
  </sheetData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showGridLines="0" workbookViewId="0">
      <selection activeCell="B7" sqref="B7"/>
    </sheetView>
  </sheetViews>
  <sheetFormatPr defaultRowHeight="15" x14ac:dyDescent="0.25"/>
  <cols>
    <col min="1" max="1" width="32" style="90" customWidth="1"/>
    <col min="2" max="16384" width="9.140625" style="90"/>
  </cols>
  <sheetData>
    <row r="1" spans="1:52" x14ac:dyDescent="0.25">
      <c r="A1" s="93" t="s">
        <v>635</v>
      </c>
    </row>
    <row r="2" spans="1:52" x14ac:dyDescent="0.25">
      <c r="A2" s="602"/>
      <c r="B2" s="602">
        <v>2015</v>
      </c>
      <c r="C2" s="602">
        <f>B2+1</f>
        <v>2016</v>
      </c>
      <c r="D2" s="602">
        <f t="shared" ref="D2:AZ2" si="0">C2+1</f>
        <v>2017</v>
      </c>
      <c r="E2" s="602">
        <f t="shared" si="0"/>
        <v>2018</v>
      </c>
      <c r="F2" s="602">
        <f t="shared" si="0"/>
        <v>2019</v>
      </c>
      <c r="G2" s="602">
        <f t="shared" si="0"/>
        <v>2020</v>
      </c>
      <c r="H2" s="602">
        <f t="shared" si="0"/>
        <v>2021</v>
      </c>
      <c r="I2" s="602">
        <f t="shared" si="0"/>
        <v>2022</v>
      </c>
      <c r="J2" s="602">
        <f t="shared" si="0"/>
        <v>2023</v>
      </c>
      <c r="K2" s="602">
        <f t="shared" si="0"/>
        <v>2024</v>
      </c>
      <c r="L2" s="602">
        <f t="shared" si="0"/>
        <v>2025</v>
      </c>
      <c r="M2" s="602">
        <f t="shared" si="0"/>
        <v>2026</v>
      </c>
      <c r="N2" s="602">
        <f t="shared" si="0"/>
        <v>2027</v>
      </c>
      <c r="O2" s="602">
        <f t="shared" si="0"/>
        <v>2028</v>
      </c>
      <c r="P2" s="602">
        <f t="shared" si="0"/>
        <v>2029</v>
      </c>
      <c r="Q2" s="602">
        <f t="shared" si="0"/>
        <v>2030</v>
      </c>
      <c r="R2" s="602">
        <f t="shared" si="0"/>
        <v>2031</v>
      </c>
      <c r="S2" s="602">
        <f t="shared" si="0"/>
        <v>2032</v>
      </c>
      <c r="T2" s="602">
        <f t="shared" si="0"/>
        <v>2033</v>
      </c>
      <c r="U2" s="602">
        <f t="shared" si="0"/>
        <v>2034</v>
      </c>
      <c r="V2" s="602">
        <f t="shared" si="0"/>
        <v>2035</v>
      </c>
      <c r="W2" s="602">
        <f t="shared" si="0"/>
        <v>2036</v>
      </c>
      <c r="X2" s="602">
        <f t="shared" si="0"/>
        <v>2037</v>
      </c>
      <c r="Y2" s="602">
        <f t="shared" si="0"/>
        <v>2038</v>
      </c>
      <c r="Z2" s="602">
        <f t="shared" si="0"/>
        <v>2039</v>
      </c>
      <c r="AA2" s="602">
        <f t="shared" si="0"/>
        <v>2040</v>
      </c>
      <c r="AB2" s="602">
        <f t="shared" si="0"/>
        <v>2041</v>
      </c>
      <c r="AC2" s="602">
        <f t="shared" si="0"/>
        <v>2042</v>
      </c>
      <c r="AD2" s="602">
        <f t="shared" si="0"/>
        <v>2043</v>
      </c>
      <c r="AE2" s="602">
        <f t="shared" si="0"/>
        <v>2044</v>
      </c>
      <c r="AF2" s="602">
        <f t="shared" si="0"/>
        <v>2045</v>
      </c>
      <c r="AG2" s="602">
        <f t="shared" si="0"/>
        <v>2046</v>
      </c>
      <c r="AH2" s="602">
        <f t="shared" si="0"/>
        <v>2047</v>
      </c>
      <c r="AI2" s="602">
        <f t="shared" si="0"/>
        <v>2048</v>
      </c>
      <c r="AJ2" s="602">
        <f t="shared" si="0"/>
        <v>2049</v>
      </c>
      <c r="AK2" s="602">
        <f t="shared" si="0"/>
        <v>2050</v>
      </c>
      <c r="AL2" s="602">
        <f>AK2+1</f>
        <v>2051</v>
      </c>
      <c r="AM2" s="602">
        <f t="shared" si="0"/>
        <v>2052</v>
      </c>
      <c r="AN2" s="602">
        <f t="shared" si="0"/>
        <v>2053</v>
      </c>
      <c r="AO2" s="602">
        <f t="shared" si="0"/>
        <v>2054</v>
      </c>
      <c r="AP2" s="602">
        <f t="shared" si="0"/>
        <v>2055</v>
      </c>
      <c r="AQ2" s="602">
        <f t="shared" si="0"/>
        <v>2056</v>
      </c>
      <c r="AR2" s="602">
        <f t="shared" si="0"/>
        <v>2057</v>
      </c>
      <c r="AS2" s="602">
        <f t="shared" si="0"/>
        <v>2058</v>
      </c>
      <c r="AT2" s="602">
        <f t="shared" si="0"/>
        <v>2059</v>
      </c>
      <c r="AU2" s="602">
        <f t="shared" si="0"/>
        <v>2060</v>
      </c>
      <c r="AV2" s="602">
        <f t="shared" si="0"/>
        <v>2061</v>
      </c>
      <c r="AW2" s="602">
        <f t="shared" si="0"/>
        <v>2062</v>
      </c>
      <c r="AX2" s="602">
        <f t="shared" si="0"/>
        <v>2063</v>
      </c>
      <c r="AY2" s="602">
        <f>AX2+1</f>
        <v>2064</v>
      </c>
      <c r="AZ2" s="602">
        <f t="shared" si="0"/>
        <v>2065</v>
      </c>
    </row>
    <row r="3" spans="1:52" x14ac:dyDescent="0.25">
      <c r="A3" s="505" t="s">
        <v>636</v>
      </c>
      <c r="B3" s="603">
        <v>0</v>
      </c>
      <c r="C3" s="603">
        <v>0.37129169043223054</v>
      </c>
      <c r="D3" s="603">
        <v>0.85761942954833836</v>
      </c>
      <c r="E3" s="603">
        <v>1.5759937130904151</v>
      </c>
      <c r="F3" s="603">
        <v>2.088445092513814</v>
      </c>
      <c r="G3" s="603">
        <v>2.088445092513814</v>
      </c>
      <c r="H3" s="603">
        <v>2.088445092513814</v>
      </c>
      <c r="I3" s="603">
        <v>2.088445092513814</v>
      </c>
      <c r="J3" s="603">
        <v>2.088445092513814</v>
      </c>
      <c r="K3" s="603">
        <v>2.088445092513814</v>
      </c>
      <c r="L3" s="603">
        <v>2.088445092513814</v>
      </c>
      <c r="M3" s="603">
        <v>2.088445092513814</v>
      </c>
      <c r="N3" s="603">
        <v>2.088445092513814</v>
      </c>
      <c r="O3" s="603">
        <v>2.088445092513814</v>
      </c>
      <c r="P3" s="603">
        <v>2.088445092513814</v>
      </c>
      <c r="Q3" s="603">
        <v>2.088445092513814</v>
      </c>
      <c r="R3" s="603">
        <v>2.088445092513814</v>
      </c>
      <c r="S3" s="603">
        <v>2.088445092513814</v>
      </c>
      <c r="T3" s="603">
        <v>2.088445092513814</v>
      </c>
      <c r="U3" s="603">
        <v>2.088445092513814</v>
      </c>
      <c r="V3" s="603">
        <v>2.088445092513814</v>
      </c>
      <c r="W3" s="603">
        <v>2.088445092513814</v>
      </c>
      <c r="X3" s="603">
        <v>2.088445092513814</v>
      </c>
      <c r="Y3" s="603">
        <v>2.088445092513814</v>
      </c>
      <c r="Z3" s="603">
        <v>2.088445092513814</v>
      </c>
      <c r="AA3" s="603">
        <v>2.088445092513814</v>
      </c>
      <c r="AB3" s="603">
        <v>2.088445092513814</v>
      </c>
      <c r="AC3" s="603">
        <v>2.088445092513814</v>
      </c>
      <c r="AD3" s="603">
        <v>2.088445092513814</v>
      </c>
      <c r="AE3" s="603">
        <v>2.088445092513814</v>
      </c>
      <c r="AF3" s="603">
        <v>2.088445092513814</v>
      </c>
      <c r="AG3" s="603">
        <v>2.088445092513814</v>
      </c>
      <c r="AH3" s="603">
        <v>2.088445092513814</v>
      </c>
      <c r="AI3" s="603">
        <v>2.088445092513814</v>
      </c>
      <c r="AJ3" s="603">
        <v>2.088445092513814</v>
      </c>
      <c r="AK3" s="603">
        <v>2.088445092513814</v>
      </c>
      <c r="AL3" s="603">
        <v>2.088445092513814</v>
      </c>
      <c r="AM3" s="603">
        <v>2.088445092513814</v>
      </c>
      <c r="AN3" s="603">
        <v>2.088445092513814</v>
      </c>
      <c r="AO3" s="603">
        <v>2.088445092513814</v>
      </c>
      <c r="AP3" s="603">
        <v>2.088445092513814</v>
      </c>
      <c r="AQ3" s="603">
        <v>2.088445092513814</v>
      </c>
      <c r="AR3" s="603">
        <v>2.088445092513814</v>
      </c>
      <c r="AS3" s="603">
        <v>2.088445092513814</v>
      </c>
      <c r="AT3" s="603">
        <v>2.088445092513814</v>
      </c>
      <c r="AU3" s="603">
        <v>2.088445092513814</v>
      </c>
      <c r="AV3" s="603">
        <v>2.088445092513814</v>
      </c>
      <c r="AW3" s="603">
        <v>2.088445092513814</v>
      </c>
      <c r="AX3" s="603">
        <v>2.088445092513814</v>
      </c>
      <c r="AY3" s="603">
        <v>2.088445092513814</v>
      </c>
      <c r="AZ3" s="603">
        <v>2.088445092513814</v>
      </c>
    </row>
    <row r="4" spans="1:52" x14ac:dyDescent="0.25">
      <c r="A4" s="111" t="s">
        <v>637</v>
      </c>
      <c r="B4" s="603">
        <v>52.908033633516801</v>
      </c>
      <c r="C4" s="603">
        <v>53.21444150588102</v>
      </c>
      <c r="D4" s="603">
        <v>51.879986483580282</v>
      </c>
      <c r="E4" s="603">
        <v>49.276541298662565</v>
      </c>
      <c r="F4" s="603">
        <v>45.970951415439387</v>
      </c>
      <c r="G4" s="603">
        <v>43.246103305496788</v>
      </c>
      <c r="H4" s="603">
        <v>40.960772869452569</v>
      </c>
      <c r="I4" s="603">
        <v>38.833893758326653</v>
      </c>
      <c r="J4" s="603">
        <v>36.826746209879715</v>
      </c>
      <c r="K4" s="603">
        <v>34.953638937407661</v>
      </c>
      <c r="L4" s="603">
        <v>33.155170889435169</v>
      </c>
      <c r="M4" s="603">
        <v>31.561059601820677</v>
      </c>
      <c r="N4" s="603">
        <v>30.161756526034662</v>
      </c>
      <c r="O4" s="603">
        <v>28.910877877016816</v>
      </c>
      <c r="P4" s="603">
        <v>27.654038866329635</v>
      </c>
      <c r="Q4" s="603">
        <v>26.387629546055127</v>
      </c>
      <c r="R4" s="603">
        <v>25.098504019953804</v>
      </c>
      <c r="S4" s="603">
        <v>23.797995816456961</v>
      </c>
      <c r="T4" s="603">
        <v>22.483703726902252</v>
      </c>
      <c r="U4" s="603">
        <v>21.168773152105878</v>
      </c>
      <c r="V4" s="603">
        <v>19.881436959674545</v>
      </c>
      <c r="W4" s="603">
        <v>18.596567783118736</v>
      </c>
      <c r="X4" s="603">
        <v>17.346884287194808</v>
      </c>
      <c r="Y4" s="603">
        <v>16.092043059026878</v>
      </c>
      <c r="Z4" s="603">
        <v>14.838355472943769</v>
      </c>
      <c r="AA4" s="603">
        <v>13.665269030125842</v>
      </c>
      <c r="AB4" s="603">
        <v>12.50004819317628</v>
      </c>
      <c r="AC4" s="603">
        <v>11.182876193776561</v>
      </c>
      <c r="AD4" s="603">
        <v>10.054202905557931</v>
      </c>
      <c r="AE4" s="603">
        <v>8.987654659751291</v>
      </c>
      <c r="AF4" s="603">
        <v>8.0265274681906273</v>
      </c>
      <c r="AG4" s="603">
        <v>7.1577420842518062</v>
      </c>
      <c r="AH4" s="603">
        <v>6.3345457871087749</v>
      </c>
      <c r="AI4" s="603">
        <v>5.5855728366073638</v>
      </c>
      <c r="AJ4" s="603">
        <v>4.8823966825367755</v>
      </c>
      <c r="AK4" s="603">
        <v>4.2381829351972531</v>
      </c>
      <c r="AL4" s="603">
        <v>3.6884663914015769</v>
      </c>
      <c r="AM4" s="603">
        <v>3.2980437243548315</v>
      </c>
      <c r="AN4" s="603">
        <v>3.0326718289342218</v>
      </c>
      <c r="AO4" s="603">
        <v>2.9496268549169615</v>
      </c>
      <c r="AP4" s="603">
        <v>3.0634131028414915</v>
      </c>
      <c r="AQ4" s="603">
        <v>3.3512544745693198</v>
      </c>
      <c r="AR4" s="603">
        <v>3.8149062645602405</v>
      </c>
      <c r="AS4" s="603">
        <v>4.4560756770787311</v>
      </c>
      <c r="AT4" s="603">
        <v>5.2483898910789097</v>
      </c>
      <c r="AU4" s="603">
        <v>6.2266195113596066</v>
      </c>
      <c r="AV4" s="603">
        <v>7.1510788710072672</v>
      </c>
      <c r="AW4" s="603">
        <v>8.1781595906931095</v>
      </c>
      <c r="AX4" s="603">
        <v>9.3059305612220822</v>
      </c>
      <c r="AY4" s="603">
        <v>10.507959991672298</v>
      </c>
      <c r="AZ4" s="603">
        <v>11.735482040942447</v>
      </c>
    </row>
    <row r="5" spans="1:52" x14ac:dyDescent="0.25">
      <c r="A5" s="111" t="s">
        <v>434</v>
      </c>
      <c r="B5" s="603">
        <v>-1.185154302568872</v>
      </c>
      <c r="C5" s="603">
        <v>-0.32722902556334638</v>
      </c>
      <c r="D5" s="603">
        <v>0.14735528243507062</v>
      </c>
      <c r="E5" s="603">
        <v>0.86355905121025811</v>
      </c>
      <c r="F5" s="603">
        <v>1.3568614895766753</v>
      </c>
      <c r="G5" s="603">
        <v>1.2513683823809407</v>
      </c>
      <c r="H5" s="603">
        <v>1.1767836685688613</v>
      </c>
      <c r="I5" s="603">
        <v>1.0667484265189235</v>
      </c>
      <c r="J5" s="603">
        <v>1.0006718040438001</v>
      </c>
      <c r="K5" s="603">
        <v>0.99471352579727124</v>
      </c>
      <c r="L5" s="603">
        <v>1.0301505145901095</v>
      </c>
      <c r="M5" s="603">
        <v>1.0615231202465658</v>
      </c>
      <c r="N5" s="603">
        <v>1.0967353927272694</v>
      </c>
      <c r="O5" s="603">
        <v>1.1286691758661875</v>
      </c>
      <c r="P5" s="603">
        <v>1.2445825817448009</v>
      </c>
      <c r="Q5" s="603">
        <v>1.3028291238161094</v>
      </c>
      <c r="R5" s="603">
        <v>1.3539699054279599</v>
      </c>
      <c r="S5" s="603">
        <v>1.3990302294982433</v>
      </c>
      <c r="T5" s="603">
        <v>1.4690198160807402</v>
      </c>
      <c r="U5" s="603">
        <v>1.527984757411732</v>
      </c>
      <c r="V5" s="603">
        <v>1.5253546250761922</v>
      </c>
      <c r="W5" s="603">
        <v>1.5216222207723411</v>
      </c>
      <c r="X5" s="603">
        <v>1.5112040810374618</v>
      </c>
      <c r="Y5" s="603">
        <v>1.4799550887497614</v>
      </c>
      <c r="Z5" s="603">
        <v>1.4887721971665364</v>
      </c>
      <c r="AA5" s="603">
        <v>1.4025589012306856</v>
      </c>
      <c r="AB5" s="603">
        <v>1.4005969783708263</v>
      </c>
      <c r="AC5" s="603">
        <v>1.3862748330203423</v>
      </c>
      <c r="AD5" s="603">
        <v>1.3111089188847402</v>
      </c>
      <c r="AE5" s="603">
        <v>1.2519717345279919</v>
      </c>
      <c r="AF5" s="603">
        <v>1.1235031007361991</v>
      </c>
      <c r="AG5" s="603">
        <v>1.023914139258832</v>
      </c>
      <c r="AH5" s="603">
        <v>0.95660915346916586</v>
      </c>
      <c r="AI5" s="603">
        <v>0.87811628127035135</v>
      </c>
      <c r="AJ5" s="603">
        <v>0.82644138929461908</v>
      </c>
      <c r="AK5" s="603">
        <v>0.75042460995855198</v>
      </c>
      <c r="AL5" s="603">
        <v>0.60544484045684632</v>
      </c>
      <c r="AM5" s="603">
        <v>0.47754194107505887</v>
      </c>
      <c r="AN5" s="603">
        <v>0.33869463661036792</v>
      </c>
      <c r="AO5" s="603">
        <v>0.13825529039513768</v>
      </c>
      <c r="AP5" s="603">
        <v>-4.2144402095223868E-2</v>
      </c>
      <c r="AQ5" s="603">
        <v>-0.2145950821640803</v>
      </c>
      <c r="AR5" s="603">
        <v>-0.38431144025689579</v>
      </c>
      <c r="AS5" s="603">
        <v>-0.55123454050483289</v>
      </c>
      <c r="AT5" s="603">
        <v>-0.6878643901690531</v>
      </c>
      <c r="AU5" s="603">
        <v>-0.85636823604620527</v>
      </c>
      <c r="AV5" s="603">
        <v>-0.78205940140609764</v>
      </c>
      <c r="AW5" s="603">
        <v>-0.86669041526487689</v>
      </c>
      <c r="AX5" s="603">
        <v>-0.94904001349144718</v>
      </c>
      <c r="AY5" s="603">
        <v>-1.0030310070646378</v>
      </c>
      <c r="AZ5" s="603">
        <v>-1.0130472185573722</v>
      </c>
    </row>
    <row r="6" spans="1:52" x14ac:dyDescent="0.25">
      <c r="A6" s="505"/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3"/>
      <c r="AY6" s="603"/>
      <c r="AZ6" s="603"/>
    </row>
    <row r="7" spans="1:52" x14ac:dyDescent="0.25">
      <c r="A7" s="505"/>
      <c r="B7" s="93" t="s">
        <v>711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</row>
    <row r="8" spans="1:52" x14ac:dyDescent="0.25">
      <c r="A8" s="505"/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</row>
    <row r="9" spans="1:52" x14ac:dyDescent="0.25">
      <c r="A9" s="505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</row>
    <row r="10" spans="1:52" x14ac:dyDescent="0.25">
      <c r="A10" s="505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</row>
    <row r="11" spans="1:52" x14ac:dyDescent="0.25">
      <c r="A11" s="505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</row>
    <row r="12" spans="1:52" x14ac:dyDescent="0.25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</row>
    <row r="13" spans="1:52" x14ac:dyDescent="0.25">
      <c r="A13" s="505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</row>
    <row r="14" spans="1:52" x14ac:dyDescent="0.25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</row>
  </sheetData>
  <pageMargins left="0.7" right="0.7" top="0.75" bottom="0.75" header="0.3" footer="0.3"/>
  <pageSetup paperSize="9"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showGridLines="0" workbookViewId="0">
      <selection activeCell="B7" sqref="B7"/>
    </sheetView>
  </sheetViews>
  <sheetFormatPr defaultRowHeight="15" x14ac:dyDescent="0.25"/>
  <cols>
    <col min="1" max="1" width="32" style="90" customWidth="1"/>
    <col min="2" max="16384" width="9.140625" style="90"/>
  </cols>
  <sheetData>
    <row r="1" spans="1:52" x14ac:dyDescent="0.25">
      <c r="A1" s="93" t="s">
        <v>638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  <c r="AQ1" s="603"/>
      <c r="AR1" s="603"/>
      <c r="AS1" s="603"/>
      <c r="AT1" s="603"/>
      <c r="AU1" s="603"/>
      <c r="AV1" s="603"/>
      <c r="AW1" s="603"/>
      <c r="AX1" s="603"/>
      <c r="AY1" s="603"/>
      <c r="AZ1" s="603"/>
    </row>
    <row r="2" spans="1:52" x14ac:dyDescent="0.25">
      <c r="A2" s="602"/>
      <c r="B2" s="602">
        <v>2015</v>
      </c>
      <c r="C2" s="602">
        <v>2016</v>
      </c>
      <c r="D2" s="602">
        <v>2017</v>
      </c>
      <c r="E2" s="602">
        <v>2018</v>
      </c>
      <c r="F2" s="602">
        <v>2019</v>
      </c>
      <c r="G2" s="602">
        <v>2020</v>
      </c>
      <c r="H2" s="602">
        <v>2021</v>
      </c>
      <c r="I2" s="602">
        <v>2022</v>
      </c>
      <c r="J2" s="602">
        <v>2023</v>
      </c>
      <c r="K2" s="602">
        <v>2024</v>
      </c>
      <c r="L2" s="602">
        <v>2025</v>
      </c>
      <c r="M2" s="602">
        <v>2026</v>
      </c>
      <c r="N2" s="602">
        <v>2027</v>
      </c>
      <c r="O2" s="602">
        <v>2028</v>
      </c>
      <c r="P2" s="602">
        <v>2029</v>
      </c>
      <c r="Q2" s="602">
        <v>2030</v>
      </c>
      <c r="R2" s="602">
        <v>2031</v>
      </c>
      <c r="S2" s="602">
        <v>2032</v>
      </c>
      <c r="T2" s="602">
        <v>2033</v>
      </c>
      <c r="U2" s="602">
        <v>2034</v>
      </c>
      <c r="V2" s="602">
        <v>2035</v>
      </c>
      <c r="W2" s="602">
        <v>2036</v>
      </c>
      <c r="X2" s="602">
        <v>2037</v>
      </c>
      <c r="Y2" s="602">
        <v>2038</v>
      </c>
      <c r="Z2" s="602">
        <v>2039</v>
      </c>
      <c r="AA2" s="602">
        <v>2040</v>
      </c>
      <c r="AB2" s="602">
        <v>2041</v>
      </c>
      <c r="AC2" s="602">
        <v>2042</v>
      </c>
      <c r="AD2" s="602">
        <v>2043</v>
      </c>
      <c r="AE2" s="602">
        <v>2044</v>
      </c>
      <c r="AF2" s="602">
        <v>2045</v>
      </c>
      <c r="AG2" s="602">
        <v>2046</v>
      </c>
      <c r="AH2" s="602">
        <v>2047</v>
      </c>
      <c r="AI2" s="602">
        <v>2048</v>
      </c>
      <c r="AJ2" s="602">
        <v>2049</v>
      </c>
      <c r="AK2" s="602">
        <v>2050</v>
      </c>
      <c r="AL2" s="602">
        <v>2051</v>
      </c>
      <c r="AM2" s="602">
        <v>2052</v>
      </c>
      <c r="AN2" s="602">
        <v>2053</v>
      </c>
      <c r="AO2" s="602">
        <v>2054</v>
      </c>
      <c r="AP2" s="602">
        <v>2055</v>
      </c>
      <c r="AQ2" s="602">
        <v>2056</v>
      </c>
      <c r="AR2" s="602">
        <v>2057</v>
      </c>
      <c r="AS2" s="602">
        <v>2058</v>
      </c>
      <c r="AT2" s="602">
        <v>2059</v>
      </c>
      <c r="AU2" s="602">
        <v>2060</v>
      </c>
      <c r="AV2" s="602">
        <v>2061</v>
      </c>
      <c r="AW2" s="602">
        <v>2062</v>
      </c>
      <c r="AX2" s="602">
        <v>2063</v>
      </c>
      <c r="AY2" s="602">
        <v>2064</v>
      </c>
      <c r="AZ2" s="602">
        <v>2065</v>
      </c>
    </row>
    <row r="3" spans="1:52" x14ac:dyDescent="0.25">
      <c r="A3" s="505" t="s">
        <v>636</v>
      </c>
      <c r="B3" s="603">
        <v>0</v>
      </c>
      <c r="C3" s="603">
        <v>0.21898160750522644</v>
      </c>
      <c r="D3" s="603">
        <v>-0.33564386915196742</v>
      </c>
      <c r="E3" s="603">
        <v>-0.68773758593962242</v>
      </c>
      <c r="F3" s="603">
        <v>-1.0160037111711844</v>
      </c>
      <c r="G3" s="603">
        <v>-1.0160037111711844</v>
      </c>
      <c r="H3" s="603">
        <v>-1.0160037111711844</v>
      </c>
      <c r="I3" s="603">
        <v>-1.0160037111711844</v>
      </c>
      <c r="J3" s="603">
        <v>-1.0160037111711844</v>
      </c>
      <c r="K3" s="603">
        <v>-1.0160037111711844</v>
      </c>
      <c r="L3" s="603">
        <v>-1.0160037111711844</v>
      </c>
      <c r="M3" s="603">
        <v>-1.0160037111711844</v>
      </c>
      <c r="N3" s="603">
        <v>-1.0160037111711844</v>
      </c>
      <c r="O3" s="603">
        <v>-1.0160037111711844</v>
      </c>
      <c r="P3" s="603">
        <v>-1.0160037111711844</v>
      </c>
      <c r="Q3" s="603">
        <v>-1.0160037111711844</v>
      </c>
      <c r="R3" s="603">
        <v>-1.0160037111711844</v>
      </c>
      <c r="S3" s="603">
        <v>-1.0160037111711844</v>
      </c>
      <c r="T3" s="603">
        <v>-1.0160037111711844</v>
      </c>
      <c r="U3" s="603">
        <v>-1.0160037111711844</v>
      </c>
      <c r="V3" s="603">
        <v>-1.0160037111711844</v>
      </c>
      <c r="W3" s="603">
        <v>-1.0160037111711844</v>
      </c>
      <c r="X3" s="603">
        <v>-1.0160037111711844</v>
      </c>
      <c r="Y3" s="603">
        <v>-1.0160037111711844</v>
      </c>
      <c r="Z3" s="603">
        <v>-1.0160037111711844</v>
      </c>
      <c r="AA3" s="603">
        <v>-1.0160037111711844</v>
      </c>
      <c r="AB3" s="603">
        <v>-1.0160037111711844</v>
      </c>
      <c r="AC3" s="603">
        <v>-1.0160037111711844</v>
      </c>
      <c r="AD3" s="603">
        <v>-1.0160037111711844</v>
      </c>
      <c r="AE3" s="603">
        <v>-1.0160037111711844</v>
      </c>
      <c r="AF3" s="603">
        <v>-1.0160037111711844</v>
      </c>
      <c r="AG3" s="603">
        <v>-1.0160037111711844</v>
      </c>
      <c r="AH3" s="603">
        <v>-1.0160037111711844</v>
      </c>
      <c r="AI3" s="603">
        <v>-1.0160037111711844</v>
      </c>
      <c r="AJ3" s="603">
        <v>-1.0160037111711844</v>
      </c>
      <c r="AK3" s="603">
        <v>-1.0160037111711844</v>
      </c>
      <c r="AL3" s="603">
        <v>-1.0160037111711844</v>
      </c>
      <c r="AM3" s="603">
        <v>-1.0160037111711844</v>
      </c>
      <c r="AN3" s="603">
        <v>-1.0160037111711844</v>
      </c>
      <c r="AO3" s="603">
        <v>-1.0160037111711844</v>
      </c>
      <c r="AP3" s="603">
        <v>-1.0160037111711844</v>
      </c>
      <c r="AQ3" s="603">
        <v>-1.0160037111711844</v>
      </c>
      <c r="AR3" s="603">
        <v>-1.0160037111711844</v>
      </c>
      <c r="AS3" s="603">
        <v>-1.0160037111711844</v>
      </c>
      <c r="AT3" s="603">
        <v>-1.0160037111711844</v>
      </c>
      <c r="AU3" s="603">
        <v>-1.0160037111711844</v>
      </c>
      <c r="AV3" s="603">
        <v>-1.0160037111711844</v>
      </c>
      <c r="AW3" s="603">
        <v>-1.0160037111711844</v>
      </c>
      <c r="AX3" s="603">
        <v>-1.0160037111711844</v>
      </c>
      <c r="AY3" s="603">
        <v>-1.0160037111711844</v>
      </c>
      <c r="AZ3" s="603">
        <v>-1.0160037111711844</v>
      </c>
    </row>
    <row r="4" spans="1:52" x14ac:dyDescent="0.25">
      <c r="A4" s="111" t="s">
        <v>637</v>
      </c>
      <c r="B4" s="603">
        <v>52.908033633516801</v>
      </c>
      <c r="C4" s="603">
        <v>53.365929221824828</v>
      </c>
      <c r="D4" s="603">
        <v>53.206791754128496</v>
      </c>
      <c r="E4" s="603">
        <v>52.75855243420407</v>
      </c>
      <c r="F4" s="603">
        <v>52.280528044649998</v>
      </c>
      <c r="G4" s="603">
        <v>52.344502037918986</v>
      </c>
      <c r="H4" s="603">
        <v>52.879232329738969</v>
      </c>
      <c r="I4" s="603">
        <v>53.552332819566161</v>
      </c>
      <c r="J4" s="603">
        <v>54.321599350926917</v>
      </c>
      <c r="K4" s="603">
        <v>55.229696592537451</v>
      </c>
      <c r="L4" s="603">
        <v>56.234299979906837</v>
      </c>
      <c r="M4" s="603">
        <v>57.477400200997394</v>
      </c>
      <c r="N4" s="603">
        <v>58.963985466372307</v>
      </c>
      <c r="O4" s="603">
        <v>60.677410009186431</v>
      </c>
      <c r="P4" s="603">
        <v>62.474761652061673</v>
      </c>
      <c r="Q4" s="603">
        <v>64.315084169407015</v>
      </c>
      <c r="R4" s="603">
        <v>66.212712275142366</v>
      </c>
      <c r="S4" s="603">
        <v>68.209024381899837</v>
      </c>
      <c r="T4" s="603">
        <v>70.334605081280756</v>
      </c>
      <c r="U4" s="603">
        <v>72.592031489056268</v>
      </c>
      <c r="V4" s="603">
        <v>75.023527403384975</v>
      </c>
      <c r="W4" s="603">
        <v>77.564751461182723</v>
      </c>
      <c r="X4" s="603">
        <v>80.258138552699052</v>
      </c>
      <c r="Y4" s="603">
        <v>82.991690822694437</v>
      </c>
      <c r="Z4" s="603">
        <v>85.852070608843746</v>
      </c>
      <c r="AA4" s="603">
        <v>88.920898652787656</v>
      </c>
      <c r="AB4" s="603">
        <v>92.240049527690317</v>
      </c>
      <c r="AC4" s="603">
        <v>95.543801213095122</v>
      </c>
      <c r="AD4" s="603">
        <v>99.161483233069461</v>
      </c>
      <c r="AE4" s="603">
        <v>103.01357005884726</v>
      </c>
      <c r="AF4" s="603">
        <v>107.13475920644836</v>
      </c>
      <c r="AG4" s="603">
        <v>111.45578515599377</v>
      </c>
      <c r="AH4" s="603">
        <v>115.93801919170475</v>
      </c>
      <c r="AI4" s="603">
        <v>120.62253470221071</v>
      </c>
      <c r="AJ4" s="603">
        <v>125.50878650472282</v>
      </c>
      <c r="AK4" s="603">
        <v>130.59274659513849</v>
      </c>
      <c r="AL4" s="603">
        <v>135.95658020041321</v>
      </c>
      <c r="AM4" s="603">
        <v>141.71383129127369</v>
      </c>
      <c r="AN4" s="603">
        <v>147.81281968147451</v>
      </c>
      <c r="AO4" s="603">
        <v>154.29049406410186</v>
      </c>
      <c r="AP4" s="603">
        <v>161.05622059908885</v>
      </c>
      <c r="AQ4" s="603">
        <v>168.09778053741755</v>
      </c>
      <c r="AR4" s="603">
        <v>175.43788362553605</v>
      </c>
      <c r="AS4" s="603">
        <v>183.10110278662199</v>
      </c>
      <c r="AT4" s="603">
        <v>191.0569410145369</v>
      </c>
      <c r="AU4" s="603">
        <v>199.32553359192869</v>
      </c>
      <c r="AV4" s="603">
        <v>207.64218690684379</v>
      </c>
      <c r="AW4" s="603">
        <v>216.14215781300231</v>
      </c>
      <c r="AX4" s="603">
        <v>224.79102314293419</v>
      </c>
      <c r="AY4" s="603">
        <v>233.57710584411734</v>
      </c>
      <c r="AZ4" s="603">
        <v>242.3337365207048</v>
      </c>
    </row>
    <row r="5" spans="1:52" x14ac:dyDescent="0.25">
      <c r="A5" s="111" t="s">
        <v>434</v>
      </c>
      <c r="B5" s="603">
        <v>-1.185154302568872</v>
      </c>
      <c r="C5" s="603">
        <v>-0.47871674150716892</v>
      </c>
      <c r="D5" s="603">
        <v>-1.0340199545052822</v>
      </c>
      <c r="E5" s="603">
        <v>-1.3494437962308925</v>
      </c>
      <c r="F5" s="603">
        <v>-1.61925169668597</v>
      </c>
      <c r="G5" s="603">
        <v>-1.7247448038817137</v>
      </c>
      <c r="H5" s="603">
        <v>-1.7993295176937942</v>
      </c>
      <c r="I5" s="603">
        <v>-1.9093647597437335</v>
      </c>
      <c r="J5" s="603">
        <v>-1.9754413822188543</v>
      </c>
      <c r="K5" s="603">
        <v>-1.9813996604653845</v>
      </c>
      <c r="L5" s="603">
        <v>-1.9459626716725478</v>
      </c>
      <c r="M5" s="603">
        <v>-1.9145900660160939</v>
      </c>
      <c r="N5" s="603">
        <v>-1.8793777935353877</v>
      </c>
      <c r="O5" s="603">
        <v>-1.8474440103964695</v>
      </c>
      <c r="P5" s="603">
        <v>-1.7315306045178631</v>
      </c>
      <c r="Q5" s="603">
        <v>-1.6732840624465548</v>
      </c>
      <c r="R5" s="603">
        <v>-1.6221432808346929</v>
      </c>
      <c r="S5" s="603">
        <v>-1.5770829567644149</v>
      </c>
      <c r="T5" s="603">
        <v>-1.507093370181914</v>
      </c>
      <c r="U5" s="603">
        <v>-1.4481284288509184</v>
      </c>
      <c r="V5" s="603">
        <v>-1.4507585611864622</v>
      </c>
      <c r="W5" s="603">
        <v>-1.4544909654903171</v>
      </c>
      <c r="X5" s="603">
        <v>-1.464909105225193</v>
      </c>
      <c r="Y5" s="603">
        <v>-1.4961580975128934</v>
      </c>
      <c r="Z5" s="603">
        <v>-1.4873409890961156</v>
      </c>
      <c r="AA5" s="603">
        <v>-1.5735542850319661</v>
      </c>
      <c r="AB5" s="603">
        <v>-1.5755162078918281</v>
      </c>
      <c r="AC5" s="603">
        <v>-1.5898383532423142</v>
      </c>
      <c r="AD5" s="603">
        <v>-1.6650042673779075</v>
      </c>
      <c r="AE5" s="603">
        <v>-1.7241414517346765</v>
      </c>
      <c r="AF5" s="603">
        <v>-1.8526100855264622</v>
      </c>
      <c r="AG5" s="603">
        <v>-1.9521990470038262</v>
      </c>
      <c r="AH5" s="603">
        <v>-2.0195040327934968</v>
      </c>
      <c r="AI5" s="603">
        <v>-2.097996904992308</v>
      </c>
      <c r="AJ5" s="603">
        <v>-2.149671796968045</v>
      </c>
      <c r="AK5" s="603">
        <v>-2.2256885763041203</v>
      </c>
      <c r="AL5" s="603">
        <v>-2.3706683458058273</v>
      </c>
      <c r="AM5" s="603">
        <v>-2.4985712451876134</v>
      </c>
      <c r="AN5" s="603">
        <v>-2.6374185496522955</v>
      </c>
      <c r="AO5" s="603">
        <v>-2.8378578958675398</v>
      </c>
      <c r="AP5" s="603">
        <v>-3.0182575883579092</v>
      </c>
      <c r="AQ5" s="603">
        <v>-3.1907082684267514</v>
      </c>
      <c r="AR5" s="603">
        <v>-3.3604246265195621</v>
      </c>
      <c r="AS5" s="603">
        <v>-3.527347726767502</v>
      </c>
      <c r="AT5" s="603">
        <v>-3.6639775764317291</v>
      </c>
      <c r="AU5" s="603">
        <v>-3.8324814223088857</v>
      </c>
      <c r="AV5" s="603">
        <v>-3.7581725876687622</v>
      </c>
      <c r="AW5" s="603">
        <v>-3.8428036015275495</v>
      </c>
      <c r="AX5" s="603">
        <v>-3.9251531997541158</v>
      </c>
      <c r="AY5" s="603">
        <v>-3.9791441933273068</v>
      </c>
      <c r="AZ5" s="603">
        <v>-3.9891604048200371</v>
      </c>
    </row>
    <row r="6" spans="1:52" x14ac:dyDescent="0.25">
      <c r="A6" s="505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</row>
    <row r="7" spans="1:52" x14ac:dyDescent="0.25">
      <c r="A7" s="505"/>
      <c r="B7" s="93" t="s">
        <v>712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</row>
    <row r="8" spans="1:52" x14ac:dyDescent="0.25">
      <c r="A8" s="505"/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</row>
    <row r="9" spans="1:52" x14ac:dyDescent="0.25">
      <c r="A9" s="505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</row>
    <row r="10" spans="1:52" x14ac:dyDescent="0.25">
      <c r="A10" s="505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</row>
    <row r="11" spans="1:52" x14ac:dyDescent="0.25">
      <c r="A11" s="505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</row>
    <row r="12" spans="1:52" x14ac:dyDescent="0.25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</row>
  </sheetData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showGridLines="0" workbookViewId="0">
      <selection activeCell="B14" sqref="B14"/>
    </sheetView>
  </sheetViews>
  <sheetFormatPr defaultRowHeight="15" x14ac:dyDescent="0.25"/>
  <cols>
    <col min="1" max="1" width="49.140625" style="39" customWidth="1"/>
    <col min="2" max="16384" width="9.140625" style="39"/>
  </cols>
  <sheetData>
    <row r="1" spans="1:52" x14ac:dyDescent="0.25">
      <c r="A1" s="93" t="s">
        <v>639</v>
      </c>
    </row>
    <row r="2" spans="1:52" x14ac:dyDescent="0.25">
      <c r="A2" s="208"/>
      <c r="B2" s="208">
        <v>2015</v>
      </c>
      <c r="C2" s="208">
        <f>B2+1</f>
        <v>2016</v>
      </c>
      <c r="D2" s="208">
        <f>C2+1</f>
        <v>2017</v>
      </c>
      <c r="E2" s="208">
        <f t="shared" ref="E2:AZ2" si="0">D2+1</f>
        <v>2018</v>
      </c>
      <c r="F2" s="208">
        <f t="shared" si="0"/>
        <v>2019</v>
      </c>
      <c r="G2" s="208">
        <f t="shared" si="0"/>
        <v>2020</v>
      </c>
      <c r="H2" s="208">
        <f t="shared" si="0"/>
        <v>2021</v>
      </c>
      <c r="I2" s="208">
        <f t="shared" si="0"/>
        <v>2022</v>
      </c>
      <c r="J2" s="208">
        <f t="shared" si="0"/>
        <v>2023</v>
      </c>
      <c r="K2" s="208">
        <f t="shared" si="0"/>
        <v>2024</v>
      </c>
      <c r="L2" s="208">
        <f t="shared" si="0"/>
        <v>2025</v>
      </c>
      <c r="M2" s="208">
        <f t="shared" si="0"/>
        <v>2026</v>
      </c>
      <c r="N2" s="208">
        <f t="shared" si="0"/>
        <v>2027</v>
      </c>
      <c r="O2" s="208">
        <f t="shared" si="0"/>
        <v>2028</v>
      </c>
      <c r="P2" s="208">
        <f t="shared" si="0"/>
        <v>2029</v>
      </c>
      <c r="Q2" s="208">
        <f t="shared" si="0"/>
        <v>2030</v>
      </c>
      <c r="R2" s="208">
        <f t="shared" si="0"/>
        <v>2031</v>
      </c>
      <c r="S2" s="208">
        <f t="shared" si="0"/>
        <v>2032</v>
      </c>
      <c r="T2" s="208">
        <f t="shared" si="0"/>
        <v>2033</v>
      </c>
      <c r="U2" s="208">
        <f t="shared" si="0"/>
        <v>2034</v>
      </c>
      <c r="V2" s="208">
        <f t="shared" si="0"/>
        <v>2035</v>
      </c>
      <c r="W2" s="208">
        <f t="shared" si="0"/>
        <v>2036</v>
      </c>
      <c r="X2" s="208">
        <f t="shared" si="0"/>
        <v>2037</v>
      </c>
      <c r="Y2" s="208">
        <f t="shared" si="0"/>
        <v>2038</v>
      </c>
      <c r="Z2" s="208">
        <f t="shared" si="0"/>
        <v>2039</v>
      </c>
      <c r="AA2" s="208">
        <f t="shared" si="0"/>
        <v>2040</v>
      </c>
      <c r="AB2" s="208">
        <f t="shared" si="0"/>
        <v>2041</v>
      </c>
      <c r="AC2" s="208">
        <f t="shared" si="0"/>
        <v>2042</v>
      </c>
      <c r="AD2" s="208">
        <f t="shared" si="0"/>
        <v>2043</v>
      </c>
      <c r="AE2" s="208">
        <f t="shared" si="0"/>
        <v>2044</v>
      </c>
      <c r="AF2" s="208">
        <f t="shared" si="0"/>
        <v>2045</v>
      </c>
      <c r="AG2" s="208">
        <f t="shared" si="0"/>
        <v>2046</v>
      </c>
      <c r="AH2" s="208">
        <f t="shared" si="0"/>
        <v>2047</v>
      </c>
      <c r="AI2" s="208">
        <f t="shared" si="0"/>
        <v>2048</v>
      </c>
      <c r="AJ2" s="208">
        <f t="shared" si="0"/>
        <v>2049</v>
      </c>
      <c r="AK2" s="208">
        <f t="shared" si="0"/>
        <v>2050</v>
      </c>
      <c r="AL2" s="208">
        <f t="shared" si="0"/>
        <v>2051</v>
      </c>
      <c r="AM2" s="208">
        <f t="shared" si="0"/>
        <v>2052</v>
      </c>
      <c r="AN2" s="208">
        <f t="shared" si="0"/>
        <v>2053</v>
      </c>
      <c r="AO2" s="208">
        <f t="shared" si="0"/>
        <v>2054</v>
      </c>
      <c r="AP2" s="208">
        <f t="shared" si="0"/>
        <v>2055</v>
      </c>
      <c r="AQ2" s="208">
        <f t="shared" si="0"/>
        <v>2056</v>
      </c>
      <c r="AR2" s="208">
        <f t="shared" si="0"/>
        <v>2057</v>
      </c>
      <c r="AS2" s="208">
        <f t="shared" si="0"/>
        <v>2058</v>
      </c>
      <c r="AT2" s="208">
        <f t="shared" si="0"/>
        <v>2059</v>
      </c>
      <c r="AU2" s="208">
        <f t="shared" si="0"/>
        <v>2060</v>
      </c>
      <c r="AV2" s="208">
        <f t="shared" si="0"/>
        <v>2061</v>
      </c>
      <c r="AW2" s="208">
        <f t="shared" si="0"/>
        <v>2062</v>
      </c>
      <c r="AX2" s="208">
        <f t="shared" si="0"/>
        <v>2063</v>
      </c>
      <c r="AY2" s="208">
        <f t="shared" si="0"/>
        <v>2064</v>
      </c>
      <c r="AZ2" s="208">
        <f t="shared" si="0"/>
        <v>2065</v>
      </c>
    </row>
    <row r="3" spans="1:52" x14ac:dyDescent="0.25">
      <c r="A3" s="460" t="s">
        <v>640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</row>
    <row r="4" spans="1:52" x14ac:dyDescent="0.25">
      <c r="A4" s="463" t="s">
        <v>448</v>
      </c>
      <c r="B4" s="603">
        <v>52.908033633516801</v>
      </c>
      <c r="C4" s="603">
        <v>53.58372848315522</v>
      </c>
      <c r="D4" s="603">
        <v>53.080896588100735</v>
      </c>
      <c r="E4" s="603">
        <v>51.961449727290038</v>
      </c>
      <c r="F4" s="603">
        <v>50.53601421713627</v>
      </c>
      <c r="G4" s="603">
        <v>49.668824772421253</v>
      </c>
      <c r="H4" s="603">
        <v>49.264554098891644</v>
      </c>
      <c r="I4" s="603">
        <v>49.005438365559257</v>
      </c>
      <c r="J4" s="603">
        <v>48.850519031134581</v>
      </c>
      <c r="K4" s="603">
        <v>48.833680760340663</v>
      </c>
      <c r="L4" s="603">
        <v>48.907088455958998</v>
      </c>
      <c r="M4" s="603">
        <v>49.208674567478177</v>
      </c>
      <c r="N4" s="603">
        <v>49.744386415551674</v>
      </c>
      <c r="O4" s="603">
        <v>50.48272669236863</v>
      </c>
      <c r="P4" s="603">
        <v>51.276628143982933</v>
      </c>
      <c r="Q4" s="603">
        <v>52.096368897867613</v>
      </c>
      <c r="R4" s="603">
        <v>52.94756144515592</v>
      </c>
      <c r="S4" s="603">
        <v>53.86182452005481</v>
      </c>
      <c r="T4" s="603">
        <v>54.859009816450907</v>
      </c>
      <c r="U4" s="603">
        <v>55.945027736232269</v>
      </c>
      <c r="V4" s="603">
        <v>57.157511235111073</v>
      </c>
      <c r="W4" s="603">
        <v>58.444766486660896</v>
      </c>
      <c r="X4" s="603">
        <v>59.846049400232538</v>
      </c>
      <c r="Y4" s="603">
        <v>61.272583155011603</v>
      </c>
      <c r="Z4" s="603">
        <v>62.784948187516669</v>
      </c>
      <c r="AA4" s="603">
        <v>64.464035080521938</v>
      </c>
      <c r="AB4" s="603">
        <v>66.314450710088607</v>
      </c>
      <c r="AC4" s="603">
        <v>68.104855085937885</v>
      </c>
      <c r="AD4" s="603">
        <v>70.168178607542984</v>
      </c>
      <c r="AE4" s="603">
        <v>72.40964127073272</v>
      </c>
      <c r="AF4" s="603">
        <v>74.866719445475709</v>
      </c>
      <c r="AG4" s="603">
        <v>77.488425430710436</v>
      </c>
      <c r="AH4" s="603">
        <v>80.233481396684425</v>
      </c>
      <c r="AI4" s="603">
        <v>83.138904268269513</v>
      </c>
      <c r="AJ4" s="603">
        <v>86.195058289892955</v>
      </c>
      <c r="AK4" s="603">
        <v>89.403509992918117</v>
      </c>
      <c r="AL4" s="603">
        <v>92.83121821041405</v>
      </c>
      <c r="AM4" s="603">
        <v>96.575822122585635</v>
      </c>
      <c r="AN4" s="603">
        <v>100.59131233975828</v>
      </c>
      <c r="AO4" s="603">
        <v>104.92125562289527</v>
      </c>
      <c r="AP4" s="603">
        <v>109.50930688693268</v>
      </c>
      <c r="AQ4" s="603">
        <v>114.33980538552689</v>
      </c>
      <c r="AR4" s="603">
        <v>119.42862452750501</v>
      </c>
      <c r="AS4" s="603">
        <v>124.79287432728502</v>
      </c>
      <c r="AT4" s="603">
        <v>130.4034014209995</v>
      </c>
      <c r="AU4" s="603">
        <v>136.28511658961025</v>
      </c>
      <c r="AV4" s="603">
        <v>142.18148980900665</v>
      </c>
      <c r="AW4" s="603">
        <v>148.23467957078654</v>
      </c>
      <c r="AX4" s="603">
        <v>154.42087488039741</v>
      </c>
      <c r="AY4" s="603">
        <v>160.72358449289797</v>
      </c>
      <c r="AZ4" s="603">
        <v>167.01464884955041</v>
      </c>
    </row>
    <row r="5" spans="1:52" x14ac:dyDescent="0.25">
      <c r="A5" s="465" t="s">
        <v>450</v>
      </c>
      <c r="B5" s="603">
        <v>52.908033633516801</v>
      </c>
      <c r="C5" s="603">
        <v>53.21444150588102</v>
      </c>
      <c r="D5" s="603">
        <v>51.879986483580282</v>
      </c>
      <c r="E5" s="603">
        <v>49.276541298662565</v>
      </c>
      <c r="F5" s="603">
        <v>45.970951415439387</v>
      </c>
      <c r="G5" s="603">
        <v>43.246103305496788</v>
      </c>
      <c r="H5" s="603">
        <v>40.960772869452569</v>
      </c>
      <c r="I5" s="603">
        <v>38.833893758326653</v>
      </c>
      <c r="J5" s="603">
        <v>36.826746209879715</v>
      </c>
      <c r="K5" s="603">
        <v>34.953638937407661</v>
      </c>
      <c r="L5" s="603">
        <v>33.155170889435169</v>
      </c>
      <c r="M5" s="603">
        <v>31.561059601820677</v>
      </c>
      <c r="N5" s="603">
        <v>30.161756526034662</v>
      </c>
      <c r="O5" s="603">
        <v>28.910877877016816</v>
      </c>
      <c r="P5" s="603">
        <v>27.654038866329635</v>
      </c>
      <c r="Q5" s="603">
        <v>26.387629546055127</v>
      </c>
      <c r="R5" s="603">
        <v>25.098504019953804</v>
      </c>
      <c r="S5" s="603">
        <v>23.797995816456961</v>
      </c>
      <c r="T5" s="603">
        <v>22.483703726902252</v>
      </c>
      <c r="U5" s="603">
        <v>21.168773152105878</v>
      </c>
      <c r="V5" s="603">
        <v>19.881436959674545</v>
      </c>
      <c r="W5" s="603">
        <v>18.596567783118736</v>
      </c>
      <c r="X5" s="603">
        <v>17.346884287194808</v>
      </c>
      <c r="Y5" s="603">
        <v>16.092043059026878</v>
      </c>
      <c r="Z5" s="603">
        <v>14.838355472943769</v>
      </c>
      <c r="AA5" s="603">
        <v>13.665269030125842</v>
      </c>
      <c r="AB5" s="603">
        <v>12.50004819317628</v>
      </c>
      <c r="AC5" s="603">
        <v>11.182876193776561</v>
      </c>
      <c r="AD5" s="603">
        <v>10.054202905557931</v>
      </c>
      <c r="AE5" s="603">
        <v>8.987654659751291</v>
      </c>
      <c r="AF5" s="603">
        <v>8.0265274681906273</v>
      </c>
      <c r="AG5" s="603">
        <v>7.1577420842518062</v>
      </c>
      <c r="AH5" s="603">
        <v>6.3345457871087749</v>
      </c>
      <c r="AI5" s="603">
        <v>5.5855728366073638</v>
      </c>
      <c r="AJ5" s="603">
        <v>4.8823966825367755</v>
      </c>
      <c r="AK5" s="603">
        <v>4.2381829351972531</v>
      </c>
      <c r="AL5" s="603">
        <v>3.6884663914015769</v>
      </c>
      <c r="AM5" s="603">
        <v>3.2980437243548315</v>
      </c>
      <c r="AN5" s="603">
        <v>3.0326718289342218</v>
      </c>
      <c r="AO5" s="603">
        <v>2.9496268549169615</v>
      </c>
      <c r="AP5" s="603">
        <v>3.0634131028414915</v>
      </c>
      <c r="AQ5" s="603">
        <v>3.3512544745693198</v>
      </c>
      <c r="AR5" s="603">
        <v>3.8149062645602405</v>
      </c>
      <c r="AS5" s="603">
        <v>4.4560756770787311</v>
      </c>
      <c r="AT5" s="603">
        <v>5.2483898910789097</v>
      </c>
      <c r="AU5" s="603">
        <v>6.2266195113596066</v>
      </c>
      <c r="AV5" s="603">
        <v>7.1510788710072672</v>
      </c>
      <c r="AW5" s="603">
        <v>8.1781595906931095</v>
      </c>
      <c r="AX5" s="603">
        <v>9.3059305612220822</v>
      </c>
      <c r="AY5" s="603">
        <v>10.507959991672298</v>
      </c>
      <c r="AZ5" s="603">
        <v>11.735482040942447</v>
      </c>
    </row>
    <row r="6" spans="1:52" x14ac:dyDescent="0.25">
      <c r="A6" s="463" t="s">
        <v>454</v>
      </c>
      <c r="B6" s="603">
        <v>52.908033633516801</v>
      </c>
      <c r="C6" s="603">
        <v>53.57086525599631</v>
      </c>
      <c r="D6" s="603">
        <v>53.020697514369864</v>
      </c>
      <c r="E6" s="603">
        <v>51.825826725365651</v>
      </c>
      <c r="F6" s="603">
        <v>50.302597297743269</v>
      </c>
      <c r="G6" s="603">
        <v>49.315889345396997</v>
      </c>
      <c r="H6" s="603">
        <v>48.769420459554034</v>
      </c>
      <c r="I6" s="603">
        <v>48.349212606332962</v>
      </c>
      <c r="J6" s="603">
        <v>48.016080191498226</v>
      </c>
      <c r="K6" s="603">
        <v>47.803912209048079</v>
      </c>
      <c r="L6" s="603">
        <v>47.66515876169742</v>
      </c>
      <c r="M6" s="603">
        <v>47.752815048519103</v>
      </c>
      <c r="N6" s="603">
        <v>48.070771285994439</v>
      </c>
      <c r="O6" s="603">
        <v>48.584993695428338</v>
      </c>
      <c r="P6" s="603">
        <v>49.146978640016627</v>
      </c>
      <c r="Q6" s="603">
        <v>49.729092987608801</v>
      </c>
      <c r="R6" s="603">
        <v>50.333999501005671</v>
      </c>
      <c r="S6" s="603">
        <v>50.990949915516751</v>
      </c>
      <c r="T6" s="603">
        <v>51.717017540908458</v>
      </c>
      <c r="U6" s="603">
        <v>52.518356662892757</v>
      </c>
      <c r="V6" s="603">
        <v>53.431191942222959</v>
      </c>
      <c r="W6" s="603">
        <v>54.405923459900954</v>
      </c>
      <c r="X6" s="603">
        <v>55.480641639871621</v>
      </c>
      <c r="Y6" s="603">
        <v>56.571315513677256</v>
      </c>
      <c r="Z6" s="603">
        <v>57.73235711834154</v>
      </c>
      <c r="AA6" s="603">
        <v>59.044040523612544</v>
      </c>
      <c r="AB6" s="603">
        <v>60.501386915667197</v>
      </c>
      <c r="AC6" s="603">
        <v>61.88005630663254</v>
      </c>
      <c r="AD6" s="603">
        <v>63.513253884777178</v>
      </c>
      <c r="AE6" s="603">
        <v>65.301725882603449</v>
      </c>
      <c r="AF6" s="603">
        <v>67.282643596950535</v>
      </c>
      <c r="AG6" s="603">
        <v>69.408219157252304</v>
      </c>
      <c r="AH6" s="603">
        <v>71.635641987344201</v>
      </c>
      <c r="AI6" s="603">
        <v>74.000136460545008</v>
      </c>
      <c r="AJ6" s="603">
        <v>76.488860621141981</v>
      </c>
      <c r="AK6" s="603">
        <v>79.10388664185075</v>
      </c>
      <c r="AL6" s="603">
        <v>81.907262981610216</v>
      </c>
      <c r="AM6" s="603">
        <v>84.99090130141046</v>
      </c>
      <c r="AN6" s="603">
        <v>88.308545762112345</v>
      </c>
      <c r="AO6" s="603">
        <v>91.903792731020246</v>
      </c>
      <c r="AP6" s="603">
        <v>95.727660065678535</v>
      </c>
      <c r="AQ6" s="603">
        <v>99.762160895183257</v>
      </c>
      <c r="AR6" s="603">
        <v>104.01983039519662</v>
      </c>
      <c r="AS6" s="603">
        <v>108.51410438732765</v>
      </c>
      <c r="AT6" s="603">
        <v>113.21451574475525</v>
      </c>
      <c r="AU6" s="603">
        <v>118.14580643017959</v>
      </c>
      <c r="AV6" s="603">
        <v>123.05220539693391</v>
      </c>
      <c r="AW6" s="603">
        <v>128.07758487622883</v>
      </c>
      <c r="AX6" s="603">
        <v>133.20038750603314</v>
      </c>
      <c r="AY6" s="603">
        <v>138.4018363341693</v>
      </c>
      <c r="AZ6" s="603">
        <v>143.56517428440856</v>
      </c>
    </row>
    <row r="7" spans="1:52" x14ac:dyDescent="0.25">
      <c r="A7" s="463" t="s">
        <v>456</v>
      </c>
      <c r="B7" s="603">
        <v>52.908033633516801</v>
      </c>
      <c r="C7" s="603">
        <v>53.583477426412095</v>
      </c>
      <c r="D7" s="603">
        <v>53.132577302339222</v>
      </c>
      <c r="E7" s="603">
        <v>51.975115566485954</v>
      </c>
      <c r="F7" s="603">
        <v>50.490077802623397</v>
      </c>
      <c r="G7" s="603">
        <v>49.594896544282321</v>
      </c>
      <c r="H7" s="603">
        <v>49.072900525764041</v>
      </c>
      <c r="I7" s="603">
        <v>48.780363451346844</v>
      </c>
      <c r="J7" s="603">
        <v>48.580352051148061</v>
      </c>
      <c r="K7" s="603">
        <v>48.523730138714335</v>
      </c>
      <c r="L7" s="603">
        <v>48.548057911990675</v>
      </c>
      <c r="M7" s="603">
        <v>48.77989348633448</v>
      </c>
      <c r="N7" s="603">
        <v>49.338211941601102</v>
      </c>
      <c r="O7" s="603">
        <v>50.024295808177037</v>
      </c>
      <c r="P7" s="603">
        <v>50.72575025933444</v>
      </c>
      <c r="Q7" s="603">
        <v>51.555079856869064</v>
      </c>
      <c r="R7" s="603">
        <v>52.336260387452967</v>
      </c>
      <c r="S7" s="603">
        <v>53.115723112325171</v>
      </c>
      <c r="T7" s="603">
        <v>53.993327248034134</v>
      </c>
      <c r="U7" s="603">
        <v>54.996172567133215</v>
      </c>
      <c r="V7" s="603">
        <v>56.131185521293219</v>
      </c>
      <c r="W7" s="603">
        <v>57.222982487066361</v>
      </c>
      <c r="X7" s="603">
        <v>58.482874300554862</v>
      </c>
      <c r="Y7" s="603">
        <v>59.780135203095746</v>
      </c>
      <c r="Z7" s="603">
        <v>61.153739230193921</v>
      </c>
      <c r="AA7" s="603">
        <v>62.695500510249715</v>
      </c>
      <c r="AB7" s="603">
        <v>64.400785777468471</v>
      </c>
      <c r="AC7" s="603">
        <v>65.895790267946083</v>
      </c>
      <c r="AD7" s="603">
        <v>67.70104284709771</v>
      </c>
      <c r="AE7" s="603">
        <v>69.69201519975276</v>
      </c>
      <c r="AF7" s="603">
        <v>71.924429123564678</v>
      </c>
      <c r="AG7" s="603">
        <v>74.115255707623518</v>
      </c>
      <c r="AH7" s="603">
        <v>76.395576534454591</v>
      </c>
      <c r="AI7" s="603">
        <v>78.847134167800476</v>
      </c>
      <c r="AJ7" s="603">
        <v>81.480354306774103</v>
      </c>
      <c r="AK7" s="603">
        <v>84.20688245978144</v>
      </c>
      <c r="AL7" s="603">
        <v>87.041130580063353</v>
      </c>
      <c r="AM7" s="603">
        <v>90.1625278061708</v>
      </c>
      <c r="AN7" s="603">
        <v>93.458317941894933</v>
      </c>
      <c r="AO7" s="603">
        <v>97.037065394698601</v>
      </c>
      <c r="AP7" s="603">
        <v>100.7195340363041</v>
      </c>
      <c r="AQ7" s="603">
        <v>104.60848117804213</v>
      </c>
      <c r="AR7" s="603">
        <v>108.61393590197611</v>
      </c>
      <c r="AS7" s="603">
        <v>112.86652985020298</v>
      </c>
      <c r="AT7" s="603">
        <v>117.20070331631192</v>
      </c>
      <c r="AU7" s="603">
        <v>121.75992162382431</v>
      </c>
      <c r="AV7" s="603">
        <v>126.16425561731585</v>
      </c>
      <c r="AW7" s="603">
        <v>130.68739913717542</v>
      </c>
      <c r="AX7" s="603">
        <v>135.1808668000013</v>
      </c>
      <c r="AY7" s="603">
        <v>139.59979454559831</v>
      </c>
      <c r="AZ7" s="603">
        <v>144.00714415299836</v>
      </c>
    </row>
    <row r="8" spans="1:52" x14ac:dyDescent="0.25">
      <c r="A8" s="463" t="s">
        <v>457</v>
      </c>
      <c r="B8" s="603">
        <v>52.908033633516801</v>
      </c>
      <c r="C8" s="603">
        <v>53.584812668316872</v>
      </c>
      <c r="D8" s="603">
        <v>53.084758541353416</v>
      </c>
      <c r="E8" s="603">
        <v>51.965749123893872</v>
      </c>
      <c r="F8" s="603">
        <v>50.529213503316619</v>
      </c>
      <c r="G8" s="603">
        <v>49.659332187060258</v>
      </c>
      <c r="H8" s="603">
        <v>49.241445383223137</v>
      </c>
      <c r="I8" s="603">
        <v>48.948429291779632</v>
      </c>
      <c r="J8" s="603">
        <v>48.751117991093395</v>
      </c>
      <c r="K8" s="603">
        <v>48.707120077718635</v>
      </c>
      <c r="L8" s="603">
        <v>48.72680573904416</v>
      </c>
      <c r="M8" s="603">
        <v>49.007710473551796</v>
      </c>
      <c r="N8" s="603">
        <v>49.512259524093011</v>
      </c>
      <c r="O8" s="603">
        <v>50.184594977096225</v>
      </c>
      <c r="P8" s="603">
        <v>50.862322651277353</v>
      </c>
      <c r="Q8" s="603">
        <v>51.593012908408845</v>
      </c>
      <c r="R8" s="603">
        <v>52.356408236570289</v>
      </c>
      <c r="S8" s="603">
        <v>53.200845602829517</v>
      </c>
      <c r="T8" s="603">
        <v>54.130093712214617</v>
      </c>
      <c r="U8" s="603">
        <v>55.154042462621319</v>
      </c>
      <c r="V8" s="603">
        <v>56.27951616877241</v>
      </c>
      <c r="W8" s="603">
        <v>57.41830320399022</v>
      </c>
      <c r="X8" s="603">
        <v>58.621438619682237</v>
      </c>
      <c r="Y8" s="603">
        <v>59.871917555630134</v>
      </c>
      <c r="Z8" s="603">
        <v>61.208437708164048</v>
      </c>
      <c r="AA8" s="603">
        <v>62.78384114715486</v>
      </c>
      <c r="AB8" s="603">
        <v>64.503380496031255</v>
      </c>
      <c r="AC8" s="603">
        <v>66.149199652995293</v>
      </c>
      <c r="AD8" s="603">
        <v>68.087864647626247</v>
      </c>
      <c r="AE8" s="603">
        <v>70.120292713051015</v>
      </c>
      <c r="AF8" s="603">
        <v>72.338101607387429</v>
      </c>
      <c r="AG8" s="603">
        <v>74.727804784572257</v>
      </c>
      <c r="AH8" s="603">
        <v>77.339318658854609</v>
      </c>
      <c r="AI8" s="603">
        <v>80.086077825445244</v>
      </c>
      <c r="AJ8" s="603">
        <v>82.953091500063337</v>
      </c>
      <c r="AK8" s="603">
        <v>86.026536192143425</v>
      </c>
      <c r="AL8" s="603">
        <v>89.206136263765444</v>
      </c>
      <c r="AM8" s="603">
        <v>92.734093931777721</v>
      </c>
      <c r="AN8" s="603">
        <v>96.513454944195146</v>
      </c>
      <c r="AO8" s="603">
        <v>100.56934174906328</v>
      </c>
      <c r="AP8" s="603">
        <v>104.90266175947848</v>
      </c>
      <c r="AQ8" s="603">
        <v>109.47757175944949</v>
      </c>
      <c r="AR8" s="603">
        <v>114.20687835524207</v>
      </c>
      <c r="AS8" s="603">
        <v>119.27190266980961</v>
      </c>
      <c r="AT8" s="603">
        <v>124.65606427106249</v>
      </c>
      <c r="AU8" s="603">
        <v>130.34494994169324</v>
      </c>
      <c r="AV8" s="603">
        <v>136.1263817807116</v>
      </c>
      <c r="AW8" s="603">
        <v>142.09591535181048</v>
      </c>
      <c r="AX8" s="603">
        <v>148.14303419333476</v>
      </c>
      <c r="AY8" s="603">
        <v>154.11947766410802</v>
      </c>
      <c r="AZ8" s="603">
        <v>160.20898255532978</v>
      </c>
    </row>
    <row r="9" spans="1:52" x14ac:dyDescent="0.25">
      <c r="A9" s="465" t="s">
        <v>641</v>
      </c>
      <c r="B9" s="604">
        <v>52.908033633516801</v>
      </c>
      <c r="C9" s="604">
        <v>53.583476048493296</v>
      </c>
      <c r="D9" s="604">
        <v>53.078860327724406</v>
      </c>
      <c r="E9" s="604">
        <v>51.948909185152289</v>
      </c>
      <c r="F9" s="604">
        <v>50.522364961085678</v>
      </c>
      <c r="G9" s="604">
        <v>50.52386830580302</v>
      </c>
      <c r="H9" s="604">
        <v>50.42173755904345</v>
      </c>
      <c r="I9" s="604">
        <v>50.071349165274846</v>
      </c>
      <c r="J9" s="604">
        <v>49.899478387835728</v>
      </c>
      <c r="K9" s="604">
        <v>49.865040424295856</v>
      </c>
      <c r="L9" s="604">
        <v>49.926168018866328</v>
      </c>
      <c r="M9" s="604">
        <v>50.236363144577012</v>
      </c>
      <c r="N9" s="604">
        <v>50.779886110063465</v>
      </c>
      <c r="O9" s="604">
        <v>51.536896517979322</v>
      </c>
      <c r="P9" s="604">
        <v>52.359362971075619</v>
      </c>
      <c r="Q9" s="604">
        <v>53.205395627945357</v>
      </c>
      <c r="R9" s="604">
        <v>54.103343930315553</v>
      </c>
      <c r="S9" s="604">
        <v>55.041443041660024</v>
      </c>
      <c r="T9" s="604">
        <v>56.079946859283119</v>
      </c>
      <c r="U9" s="604">
        <v>57.220553023460262</v>
      </c>
      <c r="V9" s="604">
        <v>58.484809019284981</v>
      </c>
      <c r="W9" s="604">
        <v>59.830557493946628</v>
      </c>
      <c r="X9" s="604">
        <v>61.297842023683437</v>
      </c>
      <c r="Y9" s="604">
        <v>62.795327867240211</v>
      </c>
      <c r="Z9" s="604">
        <v>64.368933786716369</v>
      </c>
      <c r="AA9" s="604">
        <v>66.108305041902838</v>
      </c>
      <c r="AB9" s="604">
        <v>68.02623242139876</v>
      </c>
      <c r="AC9" s="604">
        <v>69.89244984920802</v>
      </c>
      <c r="AD9" s="604">
        <v>72.047543217961248</v>
      </c>
      <c r="AE9" s="604">
        <v>74.377827767717321</v>
      </c>
      <c r="AF9" s="604">
        <v>76.92592095149071</v>
      </c>
      <c r="AG9" s="604">
        <v>79.643410597357871</v>
      </c>
      <c r="AH9" s="604">
        <v>82.494367939426041</v>
      </c>
      <c r="AI9" s="604">
        <v>85.501986466796467</v>
      </c>
      <c r="AJ9" s="604">
        <v>88.661218626246509</v>
      </c>
      <c r="AK9" s="604">
        <v>91.976556293504999</v>
      </c>
      <c r="AL9" s="604">
        <v>95.50776945533029</v>
      </c>
      <c r="AM9" s="604">
        <v>99.373385938965328</v>
      </c>
      <c r="AN9" s="604">
        <v>103.51149997288356</v>
      </c>
      <c r="AO9" s="604">
        <v>107.99305101644447</v>
      </c>
      <c r="AP9" s="604">
        <v>112.71623177014001</v>
      </c>
      <c r="AQ9" s="604">
        <v>117.69309723394295</v>
      </c>
      <c r="AR9" s="604">
        <v>122.91999029682442</v>
      </c>
      <c r="AS9" s="604">
        <v>128.45459321420847</v>
      </c>
      <c r="AT9" s="604">
        <v>134.22178547763801</v>
      </c>
      <c r="AU9" s="604">
        <v>140.26168834372328</v>
      </c>
      <c r="AV9" s="604">
        <v>146.32552886595624</v>
      </c>
      <c r="AW9" s="604">
        <v>152.55263477581803</v>
      </c>
      <c r="AX9" s="604">
        <v>158.9242267812985</v>
      </c>
      <c r="AY9" s="604">
        <v>165.39900847219224</v>
      </c>
      <c r="AZ9" s="604">
        <v>171.86872497225093</v>
      </c>
    </row>
    <row r="10" spans="1:52" x14ac:dyDescent="0.25">
      <c r="A10" s="463" t="s">
        <v>455</v>
      </c>
      <c r="B10" s="603">
        <v>52.908033633516801</v>
      </c>
      <c r="C10" s="603">
        <v>53.601944878323515</v>
      </c>
      <c r="D10" s="603">
        <v>53.151740837347674</v>
      </c>
      <c r="E10" s="603">
        <v>52.097950665445339</v>
      </c>
      <c r="F10" s="603">
        <v>50.75748770524028</v>
      </c>
      <c r="G10" s="603">
        <v>50.052016174512488</v>
      </c>
      <c r="H10" s="603">
        <v>49.964853124521895</v>
      </c>
      <c r="I10" s="603">
        <v>50.152729758806977</v>
      </c>
      <c r="J10" s="603">
        <v>50.599074950820118</v>
      </c>
      <c r="K10" s="603">
        <v>51.248565686615073</v>
      </c>
      <c r="L10" s="603">
        <v>52.056723171817438</v>
      </c>
      <c r="M10" s="603">
        <v>53.128988570894002</v>
      </c>
      <c r="N10" s="603">
        <v>54.48358157527305</v>
      </c>
      <c r="O10" s="603">
        <v>56.074188654572936</v>
      </c>
      <c r="P10" s="603">
        <v>57.747184959120531</v>
      </c>
      <c r="Q10" s="603">
        <v>59.452958333129075</v>
      </c>
      <c r="R10" s="603">
        <v>61.172773202811207</v>
      </c>
      <c r="S10" s="603">
        <v>62.935097719579495</v>
      </c>
      <c r="T10" s="603">
        <v>64.742682772357313</v>
      </c>
      <c r="U10" s="603">
        <v>66.59114201943683</v>
      </c>
      <c r="V10" s="603">
        <v>68.591821859484227</v>
      </c>
      <c r="W10" s="603">
        <v>70.694489148160159</v>
      </c>
      <c r="X10" s="603">
        <v>72.973227819749496</v>
      </c>
      <c r="Y10" s="603">
        <v>75.307914351479667</v>
      </c>
      <c r="Z10" s="603">
        <v>77.797189564614385</v>
      </c>
      <c r="AA10" s="603">
        <v>80.521640786305937</v>
      </c>
      <c r="AB10" s="603">
        <v>83.493935891279165</v>
      </c>
      <c r="AC10" s="603">
        <v>86.443684705535901</v>
      </c>
      <c r="AD10" s="603">
        <v>89.736083690994803</v>
      </c>
      <c r="AE10" s="603">
        <v>93.266225018780531</v>
      </c>
      <c r="AF10" s="603">
        <v>97.082992172608257</v>
      </c>
      <c r="AG10" s="603">
        <v>101.11556171308027</v>
      </c>
      <c r="AH10" s="603">
        <v>105.31917139867184</v>
      </c>
      <c r="AI10" s="603">
        <v>109.73130559183713</v>
      </c>
      <c r="AJ10" s="603">
        <v>114.35664465323211</v>
      </c>
      <c r="AK10" s="603">
        <v>119.19318122749735</v>
      </c>
      <c r="AL10" s="603">
        <v>124.30211222402245</v>
      </c>
      <c r="AM10" s="603">
        <v>129.83964443151655</v>
      </c>
      <c r="AN10" s="603">
        <v>135.71685165477703</v>
      </c>
      <c r="AO10" s="603">
        <v>141.9972933074481</v>
      </c>
      <c r="AP10" s="603">
        <v>148.57120859455125</v>
      </c>
      <c r="AQ10" s="603">
        <v>155.45601021588899</v>
      </c>
      <c r="AR10" s="603">
        <v>162.65046660360409</v>
      </c>
      <c r="AS10" s="603">
        <v>170.19908060288395</v>
      </c>
      <c r="AT10" s="603">
        <v>178.05536965228083</v>
      </c>
      <c r="AU10" s="603">
        <v>186.25161280870014</v>
      </c>
      <c r="AV10" s="603">
        <v>194.5208648365336</v>
      </c>
      <c r="AW10" s="603">
        <v>203.01388158842695</v>
      </c>
      <c r="AX10" s="603">
        <v>211.6854210645613</v>
      </c>
      <c r="AY10" s="603">
        <v>220.52690411591075</v>
      </c>
      <c r="AZ10" s="603">
        <v>229.39830166813164</v>
      </c>
    </row>
    <row r="11" spans="1:52" s="278" customFormat="1" x14ac:dyDescent="0.25">
      <c r="A11" s="605" t="s">
        <v>458</v>
      </c>
      <c r="B11" s="604">
        <v>52.908033633516801</v>
      </c>
      <c r="C11" s="604">
        <v>53.58372848315522</v>
      </c>
      <c r="D11" s="604">
        <v>53.134232849561592</v>
      </c>
      <c r="E11" s="604">
        <v>52.117312825934867</v>
      </c>
      <c r="F11" s="604">
        <v>50.846749052277872</v>
      </c>
      <c r="G11" s="604">
        <v>50.200503259580074</v>
      </c>
      <c r="H11" s="604">
        <v>50.074563453414264</v>
      </c>
      <c r="I11" s="604">
        <v>50.135640221685613</v>
      </c>
      <c r="J11" s="604">
        <v>50.358879204707172</v>
      </c>
      <c r="K11" s="604">
        <v>50.778608981838431</v>
      </c>
      <c r="L11" s="604">
        <v>51.343582789011791</v>
      </c>
      <c r="M11" s="604">
        <v>52.194058009020353</v>
      </c>
      <c r="N11" s="604">
        <v>53.329106573921102</v>
      </c>
      <c r="O11" s="604">
        <v>54.714915358946655</v>
      </c>
      <c r="P11" s="604">
        <v>56.218221752816625</v>
      </c>
      <c r="Q11" s="604">
        <v>57.796911847662216</v>
      </c>
      <c r="R11" s="604">
        <v>59.46178494502535</v>
      </c>
      <c r="S11" s="604">
        <v>61.239759219484242</v>
      </c>
      <c r="T11" s="604">
        <v>63.168838452833768</v>
      </c>
      <c r="U11" s="604">
        <v>65.230817058291123</v>
      </c>
      <c r="V11" s="604">
        <v>67.472352258610925</v>
      </c>
      <c r="W11" s="604">
        <v>69.841418791826953</v>
      </c>
      <c r="X11" s="604">
        <v>72.368242108696307</v>
      </c>
      <c r="Y11" s="604">
        <v>74.963126921562605</v>
      </c>
      <c r="Z11" s="604">
        <v>77.684186712756329</v>
      </c>
      <c r="AA11" s="604">
        <v>80.633761050763511</v>
      </c>
      <c r="AB11" s="604">
        <v>83.827867954300046</v>
      </c>
      <c r="AC11" s="604">
        <v>87.008874487696815</v>
      </c>
      <c r="AD11" s="604">
        <v>90.509229750864591</v>
      </c>
      <c r="AE11" s="604">
        <v>94.251194827879488</v>
      </c>
      <c r="AF11" s="604">
        <v>98.261852876097819</v>
      </c>
      <c r="AG11" s="604">
        <v>102.48188560202937</v>
      </c>
      <c r="AH11" s="604">
        <v>106.87370782485122</v>
      </c>
      <c r="AI11" s="604">
        <v>111.47588925684981</v>
      </c>
      <c r="AJ11" s="604">
        <v>116.27887389145562</v>
      </c>
      <c r="AK11" s="604">
        <v>121.29005168607884</v>
      </c>
      <c r="AL11" s="604">
        <v>126.57334098975116</v>
      </c>
      <c r="AM11" s="604">
        <v>132.26842546553755</v>
      </c>
      <c r="AN11" s="604">
        <v>138.30625189985452</v>
      </c>
      <c r="AO11" s="604">
        <v>144.72093024260008</v>
      </c>
      <c r="AP11" s="604">
        <v>151.42896579087466</v>
      </c>
      <c r="AQ11" s="604">
        <v>158.42589495960982</v>
      </c>
      <c r="AR11" s="604">
        <v>165.72005683381025</v>
      </c>
      <c r="AS11" s="604">
        <v>173.34307091205773</v>
      </c>
      <c r="AT11" s="604">
        <v>181.25769807385439</v>
      </c>
      <c r="AU11" s="604">
        <v>189.49867245412298</v>
      </c>
      <c r="AV11" s="604">
        <v>197.79320670519184</v>
      </c>
      <c r="AW11" s="604">
        <v>206.27490667659126</v>
      </c>
      <c r="AX11" s="604">
        <v>214.90547646127348</v>
      </c>
      <c r="AY11" s="604">
        <v>223.67237940089279</v>
      </c>
      <c r="AZ11" s="604">
        <v>232.44350006627775</v>
      </c>
    </row>
    <row r="12" spans="1:52" s="278" customFormat="1" x14ac:dyDescent="0.25">
      <c r="A12" s="470" t="s">
        <v>451</v>
      </c>
      <c r="B12" s="606">
        <v>52.908033633516801</v>
      </c>
      <c r="C12" s="606">
        <v>53.365929221824828</v>
      </c>
      <c r="D12" s="606">
        <v>53.206791754128496</v>
      </c>
      <c r="E12" s="606">
        <v>52.75855243420407</v>
      </c>
      <c r="F12" s="606">
        <v>52.280528044649998</v>
      </c>
      <c r="G12" s="606">
        <v>52.344502037918986</v>
      </c>
      <c r="H12" s="606">
        <v>52.879232329738969</v>
      </c>
      <c r="I12" s="606">
        <v>53.552332819566161</v>
      </c>
      <c r="J12" s="606">
        <v>54.321599350926917</v>
      </c>
      <c r="K12" s="606">
        <v>55.229696592537451</v>
      </c>
      <c r="L12" s="606">
        <v>56.234299979906837</v>
      </c>
      <c r="M12" s="606">
        <v>57.477400200997394</v>
      </c>
      <c r="N12" s="606">
        <v>58.963985466372307</v>
      </c>
      <c r="O12" s="606">
        <v>60.677410009186431</v>
      </c>
      <c r="P12" s="606">
        <v>62.474761652061673</v>
      </c>
      <c r="Q12" s="606">
        <v>64.315084169407015</v>
      </c>
      <c r="R12" s="606">
        <v>66.212712275142366</v>
      </c>
      <c r="S12" s="606">
        <v>68.209024381899837</v>
      </c>
      <c r="T12" s="606">
        <v>70.334605081280756</v>
      </c>
      <c r="U12" s="606">
        <v>72.592031489056268</v>
      </c>
      <c r="V12" s="606">
        <v>75.023527403384975</v>
      </c>
      <c r="W12" s="606">
        <v>77.564751461182723</v>
      </c>
      <c r="X12" s="606">
        <v>80.258138552699052</v>
      </c>
      <c r="Y12" s="606">
        <v>82.991690822694437</v>
      </c>
      <c r="Z12" s="606">
        <v>85.852070608843746</v>
      </c>
      <c r="AA12" s="606">
        <v>88.920898652787656</v>
      </c>
      <c r="AB12" s="606">
        <v>92.240049527690317</v>
      </c>
      <c r="AC12" s="606">
        <v>95.543801213095122</v>
      </c>
      <c r="AD12" s="606">
        <v>99.161483233069461</v>
      </c>
      <c r="AE12" s="606">
        <v>103.01357005884726</v>
      </c>
      <c r="AF12" s="606">
        <v>107.13475920644836</v>
      </c>
      <c r="AG12" s="606">
        <v>111.45578515599377</v>
      </c>
      <c r="AH12" s="606">
        <v>115.93801919170475</v>
      </c>
      <c r="AI12" s="606">
        <v>120.62253470221071</v>
      </c>
      <c r="AJ12" s="606">
        <v>125.50878650472282</v>
      </c>
      <c r="AK12" s="606">
        <v>130.59274659513849</v>
      </c>
      <c r="AL12" s="606">
        <v>135.95658020041321</v>
      </c>
      <c r="AM12" s="606">
        <v>141.71383129127369</v>
      </c>
      <c r="AN12" s="606">
        <v>147.81281968147451</v>
      </c>
      <c r="AO12" s="606">
        <v>154.29049406410186</v>
      </c>
      <c r="AP12" s="606">
        <v>161.05622059908885</v>
      </c>
      <c r="AQ12" s="606">
        <v>168.09778053741755</v>
      </c>
      <c r="AR12" s="606">
        <v>175.43788362553605</v>
      </c>
      <c r="AS12" s="606">
        <v>183.10110278662199</v>
      </c>
      <c r="AT12" s="606">
        <v>191.0569410145369</v>
      </c>
      <c r="AU12" s="606">
        <v>199.32553359192869</v>
      </c>
      <c r="AV12" s="606">
        <v>207.64218690684379</v>
      </c>
      <c r="AW12" s="606">
        <v>216.14215781300231</v>
      </c>
      <c r="AX12" s="606">
        <v>224.79102314293419</v>
      </c>
      <c r="AY12" s="606">
        <v>233.57710584411734</v>
      </c>
      <c r="AZ12" s="606">
        <v>242.3337365207048</v>
      </c>
    </row>
    <row r="13" spans="1:52" s="278" customFormat="1" x14ac:dyDescent="0.25"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</row>
    <row r="14" spans="1:52" x14ac:dyDescent="0.25">
      <c r="B14" s="93" t="s">
        <v>713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1"/>
  <sheetViews>
    <sheetView showGridLines="0" workbookViewId="0"/>
  </sheetViews>
  <sheetFormatPr defaultRowHeight="15" x14ac:dyDescent="0.25"/>
  <cols>
    <col min="1" max="1" width="36.42578125" style="39" customWidth="1"/>
    <col min="2" max="2" width="11.28515625" style="39" customWidth="1"/>
    <col min="3" max="3" width="11.28515625" style="39" bestFit="1" customWidth="1"/>
    <col min="4" max="4" width="11.28515625" style="39" customWidth="1"/>
    <col min="5" max="5" width="11.28515625" style="39" bestFit="1" customWidth="1"/>
    <col min="6" max="6" width="11.28515625" style="39" customWidth="1"/>
    <col min="7" max="7" width="11.42578125" style="39" bestFit="1" customWidth="1"/>
    <col min="8" max="8" width="10.85546875" style="39" bestFit="1" customWidth="1"/>
    <col min="9" max="9" width="11" style="39" bestFit="1" customWidth="1"/>
    <col min="10" max="10" width="11.140625" style="39" bestFit="1" customWidth="1"/>
    <col min="11" max="11" width="11.5703125" style="39" bestFit="1" customWidth="1"/>
    <col min="12" max="12" width="11.140625" style="39" bestFit="1" customWidth="1"/>
    <col min="13" max="13" width="11" style="39" bestFit="1" customWidth="1"/>
    <col min="14" max="14" width="10.85546875" style="39" bestFit="1" customWidth="1"/>
    <col min="15" max="15" width="11.42578125" style="39" bestFit="1" customWidth="1"/>
    <col min="16" max="16" width="10.85546875" style="39" bestFit="1" customWidth="1"/>
    <col min="17" max="18" width="11" style="39" bestFit="1" customWidth="1"/>
    <col min="19" max="19" width="11.140625" style="39" bestFit="1" customWidth="1"/>
    <col min="20" max="20" width="11.5703125" style="39" bestFit="1" customWidth="1"/>
    <col min="21" max="22" width="11" style="39" bestFit="1" customWidth="1"/>
    <col min="23" max="23" width="11.140625" style="39" bestFit="1" customWidth="1"/>
    <col min="24" max="27" width="11" style="39" bestFit="1" customWidth="1"/>
    <col min="28" max="28" width="11.140625" style="39" bestFit="1" customWidth="1"/>
    <col min="29" max="29" width="11" style="39" bestFit="1" customWidth="1"/>
    <col min="30" max="30" width="11.5703125" style="39" bestFit="1" customWidth="1"/>
    <col min="31" max="34" width="11" style="39" bestFit="1" customWidth="1"/>
    <col min="35" max="35" width="11.140625" style="39" bestFit="1" customWidth="1"/>
    <col min="36" max="36" width="11.42578125" style="39" bestFit="1" customWidth="1"/>
    <col min="37" max="37" width="12.140625" style="39" bestFit="1" customWidth="1"/>
    <col min="38" max="38" width="12.7109375" style="39" bestFit="1" customWidth="1"/>
    <col min="39" max="39" width="11" style="39" bestFit="1" customWidth="1"/>
    <col min="40" max="40" width="11.5703125" style="39" bestFit="1" customWidth="1"/>
    <col min="41" max="41" width="11.140625" style="39" bestFit="1" customWidth="1"/>
    <col min="42" max="42" width="11.5703125" style="39" bestFit="1" customWidth="1"/>
    <col min="43" max="43" width="12.28515625" style="39" bestFit="1" customWidth="1"/>
    <col min="44" max="44" width="11.5703125" style="39" bestFit="1" customWidth="1"/>
    <col min="45" max="45" width="11.42578125" style="39" bestFit="1" customWidth="1"/>
    <col min="46" max="46" width="11.140625" style="39" bestFit="1" customWidth="1"/>
    <col min="47" max="47" width="11.28515625" style="39" bestFit="1" customWidth="1"/>
    <col min="48" max="48" width="12" style="39" bestFit="1" customWidth="1"/>
    <col min="49" max="50" width="11.7109375" style="39" bestFit="1" customWidth="1"/>
    <col min="51" max="53" width="12.42578125" style="39" bestFit="1" customWidth="1"/>
    <col min="54" max="16384" width="9.140625" style="39"/>
  </cols>
  <sheetData>
    <row r="1" spans="1:55" x14ac:dyDescent="0.25">
      <c r="A1" s="93" t="s">
        <v>410</v>
      </c>
    </row>
    <row r="2" spans="1:55" x14ac:dyDescent="0.25">
      <c r="A2" s="395"/>
      <c r="B2" s="396" t="s">
        <v>411</v>
      </c>
      <c r="C2" s="396" t="s">
        <v>412</v>
      </c>
      <c r="D2" s="656" t="s">
        <v>413</v>
      </c>
      <c r="E2" s="657"/>
      <c r="F2" s="657"/>
      <c r="G2" s="658"/>
      <c r="H2" s="659" t="s">
        <v>414</v>
      </c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  <c r="AO2" s="660"/>
      <c r="AP2" s="660"/>
      <c r="AQ2" s="660"/>
      <c r="AR2" s="660"/>
      <c r="AS2" s="660"/>
      <c r="AT2" s="660"/>
      <c r="AU2" s="660"/>
      <c r="AV2" s="660"/>
      <c r="AW2" s="660"/>
      <c r="AX2" s="660"/>
      <c r="AY2" s="660"/>
      <c r="AZ2" s="660"/>
      <c r="BA2" s="660"/>
    </row>
    <row r="3" spans="1:55" x14ac:dyDescent="0.25">
      <c r="A3" s="397"/>
      <c r="B3" s="398" t="s">
        <v>394</v>
      </c>
      <c r="C3" s="398">
        <v>2015</v>
      </c>
      <c r="D3" s="399">
        <v>2016</v>
      </c>
      <c r="E3" s="399">
        <v>2017</v>
      </c>
      <c r="F3" s="399">
        <v>2018</v>
      </c>
      <c r="G3" s="400">
        <v>2019</v>
      </c>
      <c r="H3" s="399">
        <v>2020</v>
      </c>
      <c r="I3" s="401">
        <v>2021</v>
      </c>
      <c r="J3" s="401">
        <v>2022</v>
      </c>
      <c r="K3" s="401">
        <v>2023</v>
      </c>
      <c r="L3" s="401">
        <v>2024</v>
      </c>
      <c r="M3" s="401">
        <v>2025</v>
      </c>
      <c r="N3" s="401">
        <v>2026</v>
      </c>
      <c r="O3" s="401">
        <v>2027</v>
      </c>
      <c r="P3" s="401">
        <v>2028</v>
      </c>
      <c r="Q3" s="401">
        <v>2029</v>
      </c>
      <c r="R3" s="401">
        <v>2030</v>
      </c>
      <c r="S3" s="401">
        <v>2031</v>
      </c>
      <c r="T3" s="401">
        <v>2032</v>
      </c>
      <c r="U3" s="401">
        <v>2033</v>
      </c>
      <c r="V3" s="401">
        <v>2034</v>
      </c>
      <c r="W3" s="401">
        <v>2035</v>
      </c>
      <c r="X3" s="401">
        <v>2036</v>
      </c>
      <c r="Y3" s="401">
        <v>2037</v>
      </c>
      <c r="Z3" s="401">
        <v>2038</v>
      </c>
      <c r="AA3" s="401">
        <v>2039</v>
      </c>
      <c r="AB3" s="401">
        <v>2040</v>
      </c>
      <c r="AC3" s="401">
        <v>2041</v>
      </c>
      <c r="AD3" s="401">
        <v>2042</v>
      </c>
      <c r="AE3" s="401">
        <v>2043</v>
      </c>
      <c r="AF3" s="401">
        <v>2044</v>
      </c>
      <c r="AG3" s="401">
        <v>2045</v>
      </c>
      <c r="AH3" s="401">
        <v>2046</v>
      </c>
      <c r="AI3" s="401">
        <v>2047</v>
      </c>
      <c r="AJ3" s="401">
        <v>2048</v>
      </c>
      <c r="AK3" s="401">
        <v>2049</v>
      </c>
      <c r="AL3" s="401">
        <v>2050</v>
      </c>
      <c r="AM3" s="401">
        <v>2051</v>
      </c>
      <c r="AN3" s="401">
        <v>2052</v>
      </c>
      <c r="AO3" s="401">
        <v>2053</v>
      </c>
      <c r="AP3" s="401">
        <v>2054</v>
      </c>
      <c r="AQ3" s="401">
        <v>2055</v>
      </c>
      <c r="AR3" s="401">
        <v>2056</v>
      </c>
      <c r="AS3" s="401">
        <v>2057</v>
      </c>
      <c r="AT3" s="401">
        <v>2058</v>
      </c>
      <c r="AU3" s="401">
        <v>2059</v>
      </c>
      <c r="AV3" s="401">
        <v>2060</v>
      </c>
      <c r="AW3" s="401">
        <v>2061</v>
      </c>
      <c r="AX3" s="401">
        <v>2062</v>
      </c>
      <c r="AY3" s="401">
        <v>2063</v>
      </c>
      <c r="AZ3" s="401">
        <v>2064</v>
      </c>
      <c r="BA3" s="401">
        <v>2065</v>
      </c>
      <c r="BB3" s="341"/>
      <c r="BC3" s="341"/>
    </row>
    <row r="4" spans="1:55" x14ac:dyDescent="0.25">
      <c r="A4" s="402" t="s">
        <v>415</v>
      </c>
      <c r="B4" s="403">
        <f>B5+B6+B10+B11</f>
        <v>33295.574148309992</v>
      </c>
      <c r="C4" s="403">
        <f t="shared" ref="C4:BA4" si="0">C5+C6+C10+C11</f>
        <v>33292.729595739904</v>
      </c>
      <c r="D4" s="404">
        <f t="shared" si="0"/>
        <v>32450.716990684035</v>
      </c>
      <c r="E4" s="404">
        <f t="shared" si="0"/>
        <v>33600.949345790512</v>
      </c>
      <c r="F4" s="404">
        <f t="shared" si="0"/>
        <v>35041.413629122988</v>
      </c>
      <c r="G4" s="405">
        <f t="shared" si="0"/>
        <v>36955.924991486121</v>
      </c>
      <c r="H4" s="404">
        <f t="shared" si="0"/>
        <v>39130.905838246428</v>
      </c>
      <c r="I4" s="404">
        <f t="shared" si="0"/>
        <v>41205.046828079285</v>
      </c>
      <c r="J4" s="404">
        <f t="shared" si="0"/>
        <v>43442.188087725823</v>
      </c>
      <c r="K4" s="404">
        <f t="shared" si="0"/>
        <v>45846.669846038363</v>
      </c>
      <c r="L4" s="404">
        <f t="shared" si="0"/>
        <v>48360.881939060397</v>
      </c>
      <c r="M4" s="404">
        <f t="shared" si="0"/>
        <v>50963.067661037552</v>
      </c>
      <c r="N4" s="404">
        <f t="shared" si="0"/>
        <v>53621.51710621106</v>
      </c>
      <c r="O4" s="404">
        <f t="shared" si="0"/>
        <v>56343.108560677952</v>
      </c>
      <c r="P4" s="404">
        <f t="shared" si="0"/>
        <v>59105.330553396096</v>
      </c>
      <c r="Q4" s="404">
        <f t="shared" si="0"/>
        <v>61897.315003996315</v>
      </c>
      <c r="R4" s="404">
        <f t="shared" si="0"/>
        <v>64791.684660661827</v>
      </c>
      <c r="S4" s="404">
        <f t="shared" si="0"/>
        <v>67690.345930673517</v>
      </c>
      <c r="T4" s="404">
        <f t="shared" si="0"/>
        <v>70583.063386682246</v>
      </c>
      <c r="U4" s="404">
        <f t="shared" si="0"/>
        <v>73406.026062129706</v>
      </c>
      <c r="V4" s="404">
        <f t="shared" si="0"/>
        <v>76197.511801358094</v>
      </c>
      <c r="W4" s="404">
        <f t="shared" si="0"/>
        <v>78937.961368110235</v>
      </c>
      <c r="X4" s="404">
        <f t="shared" si="0"/>
        <v>81715.288155810777</v>
      </c>
      <c r="Y4" s="404">
        <f t="shared" si="0"/>
        <v>84491.491158545396</v>
      </c>
      <c r="Z4" s="404">
        <f t="shared" si="0"/>
        <v>87375.777267968268</v>
      </c>
      <c r="AA4" s="404">
        <f t="shared" si="0"/>
        <v>90305.669523172459</v>
      </c>
      <c r="AB4" s="404">
        <f t="shared" si="0"/>
        <v>93231.199335448066</v>
      </c>
      <c r="AC4" s="404">
        <f t="shared" si="0"/>
        <v>96051.421468388056</v>
      </c>
      <c r="AD4" s="404">
        <f t="shared" si="0"/>
        <v>98929.973303817635</v>
      </c>
      <c r="AE4" s="404">
        <f t="shared" si="0"/>
        <v>101853.46610726316</v>
      </c>
      <c r="AF4" s="404">
        <f t="shared" si="0"/>
        <v>104802.86836446701</v>
      </c>
      <c r="AG4" s="404">
        <f t="shared" si="0"/>
        <v>107639.44039861676</v>
      </c>
      <c r="AH4" s="404">
        <f t="shared" si="0"/>
        <v>110617.43494176625</v>
      </c>
      <c r="AI4" s="404">
        <f t="shared" si="0"/>
        <v>113736.42505124933</v>
      </c>
      <c r="AJ4" s="404">
        <f t="shared" si="0"/>
        <v>116938.24741944294</v>
      </c>
      <c r="AK4" s="404">
        <f t="shared" si="0"/>
        <v>120199.52451009382</v>
      </c>
      <c r="AL4" s="404">
        <f t="shared" si="0"/>
        <v>123534.21953920939</v>
      </c>
      <c r="AM4" s="404">
        <f t="shared" si="0"/>
        <v>126883.95424682939</v>
      </c>
      <c r="AN4" s="404">
        <f t="shared" si="0"/>
        <v>130250.8361664097</v>
      </c>
      <c r="AO4" s="404">
        <f t="shared" si="0"/>
        <v>133615.73412547575</v>
      </c>
      <c r="AP4" s="404">
        <f t="shared" si="0"/>
        <v>137004.52797875513</v>
      </c>
      <c r="AQ4" s="404">
        <f t="shared" si="0"/>
        <v>140529.9820602375</v>
      </c>
      <c r="AR4" s="404">
        <f t="shared" si="0"/>
        <v>144223.57569112335</v>
      </c>
      <c r="AS4" s="404">
        <f t="shared" si="0"/>
        <v>147986.04360738347</v>
      </c>
      <c r="AT4" s="404">
        <f t="shared" si="0"/>
        <v>151860.91449991686</v>
      </c>
      <c r="AU4" s="404">
        <f t="shared" si="0"/>
        <v>155901.1697818808</v>
      </c>
      <c r="AV4" s="404">
        <f t="shared" si="0"/>
        <v>160074.80560761678</v>
      </c>
      <c r="AW4" s="404">
        <f t="shared" si="0"/>
        <v>165154.9684215028</v>
      </c>
      <c r="AX4" s="404">
        <f t="shared" si="0"/>
        <v>169711.8406052402</v>
      </c>
      <c r="AY4" s="404">
        <f t="shared" si="0"/>
        <v>174488.13117697253</v>
      </c>
      <c r="AZ4" s="404">
        <f t="shared" si="0"/>
        <v>179476.38943077321</v>
      </c>
      <c r="BA4" s="404">
        <f t="shared" si="0"/>
        <v>184794.23272280363</v>
      </c>
      <c r="BB4" s="341"/>
      <c r="BC4" s="341"/>
    </row>
    <row r="5" spans="1:55" x14ac:dyDescent="0.25">
      <c r="A5" s="406" t="s">
        <v>374</v>
      </c>
      <c r="B5" s="407">
        <v>14145.083532299999</v>
      </c>
      <c r="C5" s="407">
        <v>14166.196909689903</v>
      </c>
      <c r="D5" s="408">
        <v>14437.709352935479</v>
      </c>
      <c r="E5" s="408">
        <v>14883.403571960076</v>
      </c>
      <c r="F5" s="408">
        <v>15592.201043183033</v>
      </c>
      <c r="G5" s="409">
        <v>16471.915689628484</v>
      </c>
      <c r="H5" s="408">
        <v>17463.582115203593</v>
      </c>
      <c r="I5" s="408">
        <v>18413.268428232383</v>
      </c>
      <c r="J5" s="408">
        <v>19441.606625193162</v>
      </c>
      <c r="K5" s="408">
        <v>20549.759921769099</v>
      </c>
      <c r="L5" s="408">
        <v>21701.446273303995</v>
      </c>
      <c r="M5" s="408">
        <v>22882.740658355226</v>
      </c>
      <c r="N5" s="408">
        <v>24087.10223571664</v>
      </c>
      <c r="O5" s="408">
        <v>25309.527763189417</v>
      </c>
      <c r="P5" s="408">
        <v>26544.780905475109</v>
      </c>
      <c r="Q5" s="408">
        <v>27794.486798287689</v>
      </c>
      <c r="R5" s="408">
        <v>29091.75952704583</v>
      </c>
      <c r="S5" s="408">
        <v>30394.995675135135</v>
      </c>
      <c r="T5" s="408">
        <v>31685.820494692467</v>
      </c>
      <c r="U5" s="408">
        <v>32945.095750727989</v>
      </c>
      <c r="V5" s="408">
        <v>34186.142848815274</v>
      </c>
      <c r="W5" s="408">
        <v>35404.60416604027</v>
      </c>
      <c r="X5" s="408">
        <v>36631.427122011781</v>
      </c>
      <c r="Y5" s="408">
        <v>37864.083931991881</v>
      </c>
      <c r="Z5" s="408">
        <v>39150.058348876053</v>
      </c>
      <c r="AA5" s="408">
        <v>40443.119177614251</v>
      </c>
      <c r="AB5" s="408">
        <v>41745.439235919715</v>
      </c>
      <c r="AC5" s="408">
        <v>42996.040279594941</v>
      </c>
      <c r="AD5" s="408">
        <v>44258.708058595759</v>
      </c>
      <c r="AE5" s="408">
        <v>45542.52755545063</v>
      </c>
      <c r="AF5" s="408">
        <v>46826.177619671929</v>
      </c>
      <c r="AG5" s="408">
        <v>48117.733389222471</v>
      </c>
      <c r="AH5" s="408">
        <v>49448.011588186273</v>
      </c>
      <c r="AI5" s="408">
        <v>50815.21076737986</v>
      </c>
      <c r="AJ5" s="408">
        <v>52215.752112413786</v>
      </c>
      <c r="AK5" s="408">
        <v>53639.335019891805</v>
      </c>
      <c r="AL5" s="408">
        <v>55096.473235086443</v>
      </c>
      <c r="AM5" s="408">
        <v>56569.256843690826</v>
      </c>
      <c r="AN5" s="408">
        <v>58039.963317212634</v>
      </c>
      <c r="AO5" s="408">
        <v>59519.814106525664</v>
      </c>
      <c r="AP5" s="408">
        <v>61020.707329967277</v>
      </c>
      <c r="AQ5" s="408">
        <v>62588.188340182976</v>
      </c>
      <c r="AR5" s="408">
        <v>64219.659683063852</v>
      </c>
      <c r="AS5" s="408">
        <v>65908.798028979523</v>
      </c>
      <c r="AT5" s="408">
        <v>67648.987932484815</v>
      </c>
      <c r="AU5" s="408">
        <v>69444.264287608603</v>
      </c>
      <c r="AV5" s="408">
        <v>71302.584312786857</v>
      </c>
      <c r="AW5" s="408">
        <v>73235.630864441206</v>
      </c>
      <c r="AX5" s="408">
        <v>75253.507160466048</v>
      </c>
      <c r="AY5" s="408">
        <v>77370.430650604627</v>
      </c>
      <c r="AZ5" s="408">
        <v>79583.557120763522</v>
      </c>
      <c r="BA5" s="408">
        <v>81938.072421465724</v>
      </c>
      <c r="BB5" s="341"/>
      <c r="BC5" s="341"/>
    </row>
    <row r="6" spans="1:55" x14ac:dyDescent="0.25">
      <c r="A6" s="406" t="s">
        <v>397</v>
      </c>
      <c r="B6" s="407">
        <v>10954.222552820002</v>
      </c>
      <c r="C6" s="407">
        <v>10954.222552820002</v>
      </c>
      <c r="D6" s="408">
        <v>11292.817358738592</v>
      </c>
      <c r="E6" s="408">
        <v>11744.406324606281</v>
      </c>
      <c r="F6" s="408">
        <v>12367.209058519446</v>
      </c>
      <c r="G6" s="409">
        <v>13066.347242202133</v>
      </c>
      <c r="H6" s="408">
        <v>13813.027128027215</v>
      </c>
      <c r="I6" s="408">
        <v>14522.747982540841</v>
      </c>
      <c r="J6" s="408">
        <v>15290.335083935726</v>
      </c>
      <c r="K6" s="408">
        <v>16114.125502377086</v>
      </c>
      <c r="L6" s="408">
        <v>16981.626977298871</v>
      </c>
      <c r="M6" s="408">
        <v>17920.189037818778</v>
      </c>
      <c r="N6" s="408">
        <v>18883.866272962674</v>
      </c>
      <c r="O6" s="408">
        <v>19864.085995961275</v>
      </c>
      <c r="P6" s="408">
        <v>20863.76774739979</v>
      </c>
      <c r="Q6" s="408">
        <v>21875.337112685651</v>
      </c>
      <c r="R6" s="408">
        <v>22921.96104476702</v>
      </c>
      <c r="S6" s="408">
        <v>23967.602606462118</v>
      </c>
      <c r="T6" s="408">
        <v>25022.608939195939</v>
      </c>
      <c r="U6" s="408">
        <v>26055.716756175603</v>
      </c>
      <c r="V6" s="408">
        <v>27083.335350247737</v>
      </c>
      <c r="W6" s="408">
        <v>28094.983744649689</v>
      </c>
      <c r="X6" s="408">
        <v>29127.984493062617</v>
      </c>
      <c r="Y6" s="408">
        <v>30153.145304989735</v>
      </c>
      <c r="Z6" s="408">
        <v>31211.024146686428</v>
      </c>
      <c r="AA6" s="408">
        <v>32306.490605561892</v>
      </c>
      <c r="AB6" s="408">
        <v>33411.89561165675</v>
      </c>
      <c r="AC6" s="408">
        <v>34489.838166053276</v>
      </c>
      <c r="AD6" s="408">
        <v>35583.78924750549</v>
      </c>
      <c r="AE6" s="408">
        <v>36689.478953091035</v>
      </c>
      <c r="AF6" s="408">
        <v>37816.164374709973</v>
      </c>
      <c r="AG6" s="408">
        <v>38918.507184901871</v>
      </c>
      <c r="AH6" s="408">
        <v>40036.588299834562</v>
      </c>
      <c r="AI6" s="408">
        <v>41221.385670023577</v>
      </c>
      <c r="AJ6" s="408">
        <v>42436.076905402588</v>
      </c>
      <c r="AK6" s="408">
        <v>43679.578761192548</v>
      </c>
      <c r="AL6" s="408">
        <v>44948.925803677252</v>
      </c>
      <c r="AM6" s="408">
        <v>46215.988270952839</v>
      </c>
      <c r="AN6" s="408">
        <v>47495.717669117628</v>
      </c>
      <c r="AO6" s="408">
        <v>48763.682386716733</v>
      </c>
      <c r="AP6" s="408">
        <v>50026.512121238891</v>
      </c>
      <c r="AQ6" s="408">
        <v>51330.222379948755</v>
      </c>
      <c r="AR6" s="408">
        <v>52711.169202489378</v>
      </c>
      <c r="AS6" s="408">
        <v>54123.118135015262</v>
      </c>
      <c r="AT6" s="408">
        <v>55576.820434018926</v>
      </c>
      <c r="AU6" s="408">
        <v>57073.816820162523</v>
      </c>
      <c r="AV6" s="408">
        <v>58614.773517236092</v>
      </c>
      <c r="AW6" s="408">
        <v>60218.996394824142</v>
      </c>
      <c r="AX6" s="408">
        <v>61884.552673478967</v>
      </c>
      <c r="AY6" s="408">
        <v>63627.607967288139</v>
      </c>
      <c r="AZ6" s="408">
        <v>65444.786874600934</v>
      </c>
      <c r="BA6" s="408">
        <v>67388.962534716236</v>
      </c>
      <c r="BB6" s="341"/>
      <c r="BC6" s="341"/>
    </row>
    <row r="7" spans="1:55" x14ac:dyDescent="0.25">
      <c r="A7" s="410" t="s">
        <v>398</v>
      </c>
      <c r="B7" s="411">
        <v>11163.994301034441</v>
      </c>
      <c r="C7" s="411">
        <v>11163.994301034441</v>
      </c>
      <c r="D7" s="412">
        <v>11501.808094562271</v>
      </c>
      <c r="E7" s="412">
        <v>11991.98616731895</v>
      </c>
      <c r="F7" s="412">
        <v>12658.018597116476</v>
      </c>
      <c r="G7" s="413">
        <v>13404.740894944796</v>
      </c>
      <c r="H7" s="412">
        <v>14207.63518736044</v>
      </c>
      <c r="I7" s="412">
        <v>14976.13088868766</v>
      </c>
      <c r="J7" s="412">
        <v>15808.431440835151</v>
      </c>
      <c r="K7" s="412">
        <v>16705.145891919681</v>
      </c>
      <c r="L7" s="412">
        <v>17638.203802519485</v>
      </c>
      <c r="M7" s="412">
        <v>18600.832047921205</v>
      </c>
      <c r="N7" s="412">
        <v>19583.19434359049</v>
      </c>
      <c r="O7" s="412">
        <v>20580.723920153701</v>
      </c>
      <c r="P7" s="412">
        <v>21589.724831322768</v>
      </c>
      <c r="Q7" s="412">
        <v>22610.839332029947</v>
      </c>
      <c r="R7" s="412">
        <v>23670.365245502129</v>
      </c>
      <c r="S7" s="412">
        <v>24734.332121845015</v>
      </c>
      <c r="T7" s="412">
        <v>25790.700453396745</v>
      </c>
      <c r="U7" s="412">
        <v>26821.623469782335</v>
      </c>
      <c r="V7" s="412">
        <v>27838.653277209058</v>
      </c>
      <c r="W7" s="412">
        <v>28837.765481130071</v>
      </c>
      <c r="X7" s="412">
        <v>29845.116408432616</v>
      </c>
      <c r="Y7" s="412">
        <v>30855.8953111835</v>
      </c>
      <c r="Z7" s="412">
        <v>31909.150496558646</v>
      </c>
      <c r="AA7" s="412">
        <v>32972.088075837892</v>
      </c>
      <c r="AB7" s="412">
        <v>34042.761745426775</v>
      </c>
      <c r="AC7" s="412">
        <v>35072.593335428835</v>
      </c>
      <c r="AD7" s="412">
        <v>36112.707808847859</v>
      </c>
      <c r="AE7" s="412">
        <v>37169.66568692695</v>
      </c>
      <c r="AF7" s="412">
        <v>38228.399474511869</v>
      </c>
      <c r="AG7" s="412">
        <v>39289.990341817414</v>
      </c>
      <c r="AH7" s="412">
        <v>40381.39878630465</v>
      </c>
      <c r="AI7" s="412">
        <v>41507.186806191385</v>
      </c>
      <c r="AJ7" s="412">
        <v>42661.141366730779</v>
      </c>
      <c r="AK7" s="412">
        <v>43834.476829102161</v>
      </c>
      <c r="AL7" s="412">
        <v>45034.802415543592</v>
      </c>
      <c r="AM7" s="412">
        <v>46246.307492645858</v>
      </c>
      <c r="AN7" s="412">
        <v>47457.577196266306</v>
      </c>
      <c r="AO7" s="412">
        <v>48674.047364023747</v>
      </c>
      <c r="AP7" s="412">
        <v>49905.338382051305</v>
      </c>
      <c r="AQ7" s="412">
        <v>51189.953206612205</v>
      </c>
      <c r="AR7" s="412">
        <v>52529.706400314004</v>
      </c>
      <c r="AS7" s="412">
        <v>53914.606750304105</v>
      </c>
      <c r="AT7" s="412">
        <v>55341.040412885952</v>
      </c>
      <c r="AU7" s="412">
        <v>56812.027588734469</v>
      </c>
      <c r="AV7" s="412">
        <v>58333.808839759397</v>
      </c>
      <c r="AW7" s="412">
        <v>59916.813572994397</v>
      </c>
      <c r="AX7" s="412">
        <v>61568.69443446408</v>
      </c>
      <c r="AY7" s="412">
        <v>63301.86928519138</v>
      </c>
      <c r="AZ7" s="412">
        <v>65113.004755875096</v>
      </c>
      <c r="BA7" s="412">
        <v>67041.161052816067</v>
      </c>
      <c r="BB7" s="341"/>
      <c r="BC7" s="341"/>
    </row>
    <row r="8" spans="1:55" s="9" customFormat="1" x14ac:dyDescent="0.25">
      <c r="A8" s="410" t="s">
        <v>399</v>
      </c>
      <c r="B8" s="411">
        <v>-413.52044321773496</v>
      </c>
      <c r="C8" s="411">
        <v>-413.52044321773496</v>
      </c>
      <c r="D8" s="412">
        <v>-419.93</v>
      </c>
      <c r="E8" s="412">
        <v>-467.86900000000003</v>
      </c>
      <c r="F8" s="412">
        <v>-521.83699999999999</v>
      </c>
      <c r="G8" s="413">
        <v>-581.18299999999999</v>
      </c>
      <c r="H8" s="412">
        <v>-652.25213332976182</v>
      </c>
      <c r="I8" s="412">
        <v>-725.0769604708114</v>
      </c>
      <c r="J8" s="412">
        <v>-805.14369336309323</v>
      </c>
      <c r="K8" s="412">
        <v>-893.90077412803487</v>
      </c>
      <c r="L8" s="412">
        <v>-976.61186960409964</v>
      </c>
      <c r="M8" s="412">
        <v>-1017.6414287968444</v>
      </c>
      <c r="N8" s="412">
        <v>-1054.5989450065717</v>
      </c>
      <c r="O8" s="412">
        <v>-1089.9039695515437</v>
      </c>
      <c r="P8" s="412">
        <v>-1118.3132749084596</v>
      </c>
      <c r="Q8" s="412">
        <v>-1146.8351066124519</v>
      </c>
      <c r="R8" s="412">
        <v>-1179.1376140323164</v>
      </c>
      <c r="S8" s="412">
        <v>-1216.162639983075</v>
      </c>
      <c r="T8" s="412">
        <v>-1236.5562905085526</v>
      </c>
      <c r="U8" s="412">
        <v>-1252.5571808144196</v>
      </c>
      <c r="V8" s="412">
        <v>-1259.5210972500429</v>
      </c>
      <c r="W8" s="412">
        <v>-1264.7550981457673</v>
      </c>
      <c r="X8" s="412">
        <v>-1257.9643005844796</v>
      </c>
      <c r="Y8" s="412">
        <v>-1263.3356359652284</v>
      </c>
      <c r="Z8" s="412">
        <v>-1278.8832371804658</v>
      </c>
      <c r="AA8" s="412">
        <v>-1267.096336073716</v>
      </c>
      <c r="AB8" s="412">
        <v>-1253.6101643256513</v>
      </c>
      <c r="AC8" s="412">
        <v>-1227.2891466491437</v>
      </c>
      <c r="AD8" s="412">
        <v>-1196.0058808820988</v>
      </c>
      <c r="AE8" s="412">
        <v>-1170.4340932076477</v>
      </c>
      <c r="AF8" s="412">
        <v>-1126.861054478391</v>
      </c>
      <c r="AG8" s="412">
        <v>-1111.8159413585604</v>
      </c>
      <c r="AH8" s="412">
        <v>-1111.8655817187023</v>
      </c>
      <c r="AI8" s="412">
        <v>-1079.6913213253922</v>
      </c>
      <c r="AJ8" s="412">
        <v>-1046.2919113074227</v>
      </c>
      <c r="AK8" s="412">
        <v>-1004.3475235264458</v>
      </c>
      <c r="AL8" s="412">
        <v>-964.38289435629656</v>
      </c>
      <c r="AM8" s="412">
        <v>-938.49284864124616</v>
      </c>
      <c r="AN8" s="412">
        <v>-900.68883054483263</v>
      </c>
      <c r="AO8" s="412">
        <v>-881.13927446557466</v>
      </c>
      <c r="AP8" s="412">
        <v>-883.29572469867583</v>
      </c>
      <c r="AQ8" s="412">
        <v>-899.01782785125476</v>
      </c>
      <c r="AR8" s="412">
        <v>-892.88158817033946</v>
      </c>
      <c r="AS8" s="412">
        <v>-901.33483243334604</v>
      </c>
      <c r="AT8" s="412">
        <v>-910.52247118075832</v>
      </c>
      <c r="AU8" s="412">
        <v>-921.69278041582334</v>
      </c>
      <c r="AV8" s="412">
        <v>-940.55463781669448</v>
      </c>
      <c r="AW8" s="412">
        <v>-958.36727813164873</v>
      </c>
      <c r="AX8" s="412">
        <v>-984.95059169910041</v>
      </c>
      <c r="AY8" s="412">
        <v>-1017.495874614924</v>
      </c>
      <c r="AZ8" s="412">
        <v>-1056.5531635569941</v>
      </c>
      <c r="BA8" s="412">
        <v>-1087.2811171204489</v>
      </c>
      <c r="BB8" s="414"/>
      <c r="BC8" s="414"/>
    </row>
    <row r="9" spans="1:55" s="9" customFormat="1" x14ac:dyDescent="0.25">
      <c r="A9" s="410" t="s">
        <v>400</v>
      </c>
      <c r="B9" s="411">
        <v>203.74869500329504</v>
      </c>
      <c r="C9" s="411">
        <v>203.74869500329504</v>
      </c>
      <c r="D9" s="412">
        <v>210.93926417632088</v>
      </c>
      <c r="E9" s="412">
        <v>220.28915728733048</v>
      </c>
      <c r="F9" s="412">
        <v>231.0274614029691</v>
      </c>
      <c r="G9" s="413">
        <v>242.78934725733686</v>
      </c>
      <c r="H9" s="412">
        <v>257.64407399653749</v>
      </c>
      <c r="I9" s="412">
        <v>271.69405432399157</v>
      </c>
      <c r="J9" s="412">
        <v>287.04733646366788</v>
      </c>
      <c r="K9" s="412">
        <v>302.88038458544082</v>
      </c>
      <c r="L9" s="412">
        <v>320.03504438348369</v>
      </c>
      <c r="M9" s="412">
        <v>336.99841869441372</v>
      </c>
      <c r="N9" s="412">
        <v>355.27087437875474</v>
      </c>
      <c r="O9" s="412">
        <v>373.26604535911929</v>
      </c>
      <c r="P9" s="412">
        <v>392.35619098548335</v>
      </c>
      <c r="Q9" s="412">
        <v>411.3328872681542</v>
      </c>
      <c r="R9" s="412">
        <v>430.73341329720733</v>
      </c>
      <c r="S9" s="412">
        <v>449.43312460018007</v>
      </c>
      <c r="T9" s="412">
        <v>468.46477630774535</v>
      </c>
      <c r="U9" s="412">
        <v>486.6504672076893</v>
      </c>
      <c r="V9" s="412">
        <v>504.20317028872131</v>
      </c>
      <c r="W9" s="412">
        <v>521.97336166538662</v>
      </c>
      <c r="X9" s="412">
        <v>540.83238521448152</v>
      </c>
      <c r="Y9" s="412">
        <v>560.58562977146289</v>
      </c>
      <c r="Z9" s="412">
        <v>580.75688730824857</v>
      </c>
      <c r="AA9" s="412">
        <v>601.49886579771248</v>
      </c>
      <c r="AB9" s="412">
        <v>622.74403055562891</v>
      </c>
      <c r="AC9" s="412">
        <v>644.53397727358481</v>
      </c>
      <c r="AD9" s="412">
        <v>667.08731953973643</v>
      </c>
      <c r="AE9" s="412">
        <v>690.24735937172966</v>
      </c>
      <c r="AF9" s="412">
        <v>714.62595467649567</v>
      </c>
      <c r="AG9" s="412">
        <v>740.33278444301357</v>
      </c>
      <c r="AH9" s="412">
        <v>767.05509524861839</v>
      </c>
      <c r="AI9" s="412">
        <v>793.89018515758232</v>
      </c>
      <c r="AJ9" s="412">
        <v>821.22744997923371</v>
      </c>
      <c r="AK9" s="412">
        <v>849.44945561683392</v>
      </c>
      <c r="AL9" s="412">
        <v>878.50628248995872</v>
      </c>
      <c r="AM9" s="412">
        <v>908.17362694822111</v>
      </c>
      <c r="AN9" s="412">
        <v>938.82930339615166</v>
      </c>
      <c r="AO9" s="412">
        <v>970.7742971585584</v>
      </c>
      <c r="AP9" s="412">
        <v>1004.469463886269</v>
      </c>
      <c r="AQ9" s="412">
        <v>1039.2870011878119</v>
      </c>
      <c r="AR9" s="412">
        <v>1074.3443903457187</v>
      </c>
      <c r="AS9" s="412">
        <v>1109.8462171445019</v>
      </c>
      <c r="AT9" s="412">
        <v>1146.3024923137382</v>
      </c>
      <c r="AU9" s="412">
        <v>1183.4820118438788</v>
      </c>
      <c r="AV9" s="412">
        <v>1221.5193152933944</v>
      </c>
      <c r="AW9" s="412">
        <v>1260.5500999613907</v>
      </c>
      <c r="AX9" s="412">
        <v>1300.8088307139888</v>
      </c>
      <c r="AY9" s="412">
        <v>1343.2345567116831</v>
      </c>
      <c r="AZ9" s="412">
        <v>1388.3352822828306</v>
      </c>
      <c r="BA9" s="412">
        <v>1435.0825990206199</v>
      </c>
      <c r="BB9" s="414"/>
      <c r="BC9" s="414"/>
    </row>
    <row r="10" spans="1:55" x14ac:dyDescent="0.25">
      <c r="A10" s="406" t="s">
        <v>378</v>
      </c>
      <c r="B10" s="407">
        <v>4208.2660899799957</v>
      </c>
      <c r="C10" s="407">
        <v>4208.2660900200017</v>
      </c>
      <c r="D10" s="408">
        <v>2716.9563598189152</v>
      </c>
      <c r="E10" s="408">
        <v>2889.2769251825384</v>
      </c>
      <c r="F10" s="408">
        <v>2884.2394774036165</v>
      </c>
      <c r="G10" s="409">
        <v>3038.914965063208</v>
      </c>
      <c r="H10" s="408">
        <v>3221.8681805734377</v>
      </c>
      <c r="I10" s="408">
        <v>3397.0764564751935</v>
      </c>
      <c r="J10" s="408">
        <v>3586.7952721110642</v>
      </c>
      <c r="K10" s="408">
        <v>3791.2392299361477</v>
      </c>
      <c r="L10" s="408">
        <v>4003.7146307750518</v>
      </c>
      <c r="M10" s="408">
        <v>4221.6524379201956</v>
      </c>
      <c r="N10" s="408">
        <v>4443.8459271143665</v>
      </c>
      <c r="O10" s="408">
        <v>4669.3720467903777</v>
      </c>
      <c r="P10" s="408">
        <v>4897.2647418760462</v>
      </c>
      <c r="Q10" s="408">
        <v>5127.8238347681427</v>
      </c>
      <c r="R10" s="408">
        <v>5367.1585656806956</v>
      </c>
      <c r="S10" s="408">
        <v>5607.5934918947478</v>
      </c>
      <c r="T10" s="408">
        <v>5845.7386436391644</v>
      </c>
      <c r="U10" s="408">
        <v>6078.0631948818418</v>
      </c>
      <c r="V10" s="408">
        <v>6307.0248208268067</v>
      </c>
      <c r="W10" s="408">
        <v>6531.8195806492567</v>
      </c>
      <c r="X10" s="408">
        <v>6758.1569849095486</v>
      </c>
      <c r="Y10" s="408">
        <v>6985.5706808765717</v>
      </c>
      <c r="Z10" s="408">
        <v>7222.8209785221798</v>
      </c>
      <c r="AA10" s="408">
        <v>7461.3786531260967</v>
      </c>
      <c r="AB10" s="408">
        <v>7701.6445693108408</v>
      </c>
      <c r="AC10" s="408">
        <v>7932.3688091963877</v>
      </c>
      <c r="AD10" s="408">
        <v>8165.319249315794</v>
      </c>
      <c r="AE10" s="408">
        <v>8402.171984294806</v>
      </c>
      <c r="AF10" s="408">
        <v>8638.9934605316375</v>
      </c>
      <c r="AG10" s="408">
        <v>8877.2734657390574</v>
      </c>
      <c r="AH10" s="408">
        <v>9122.6973983708795</v>
      </c>
      <c r="AI10" s="408">
        <v>9374.9329078380379</v>
      </c>
      <c r="AJ10" s="408">
        <v>9633.3197362318479</v>
      </c>
      <c r="AK10" s="408">
        <v>9895.9575182032004</v>
      </c>
      <c r="AL10" s="408">
        <v>10164.785941791395</v>
      </c>
      <c r="AM10" s="408">
        <v>10436.500794685266</v>
      </c>
      <c r="AN10" s="408">
        <v>10707.832435510436</v>
      </c>
      <c r="AO10" s="408">
        <v>10980.851117395483</v>
      </c>
      <c r="AP10" s="408">
        <v>11257.75193231105</v>
      </c>
      <c r="AQ10" s="408">
        <v>11546.937573444231</v>
      </c>
      <c r="AR10" s="408">
        <v>11847.928834714116</v>
      </c>
      <c r="AS10" s="408">
        <v>12159.559120722519</v>
      </c>
      <c r="AT10" s="408">
        <v>12480.607943425268</v>
      </c>
      <c r="AU10" s="408">
        <v>12811.819703174924</v>
      </c>
      <c r="AV10" s="408">
        <v>13154.662432630288</v>
      </c>
      <c r="AW10" s="408">
        <v>13511.291509944287</v>
      </c>
      <c r="AX10" s="408">
        <v>13883.570884680119</v>
      </c>
      <c r="AY10" s="408">
        <v>14274.123543842074</v>
      </c>
      <c r="AZ10" s="408">
        <v>14682.424756431335</v>
      </c>
      <c r="BA10" s="408">
        <v>15116.810890843099</v>
      </c>
      <c r="BB10" s="341"/>
      <c r="BC10" s="341"/>
    </row>
    <row r="11" spans="1:55" x14ac:dyDescent="0.25">
      <c r="A11" s="406" t="s">
        <v>376</v>
      </c>
      <c r="B11" s="407">
        <v>3988.00197321</v>
      </c>
      <c r="C11" s="407">
        <v>3964.0440432099999</v>
      </c>
      <c r="D11" s="408">
        <v>4003.2339191910473</v>
      </c>
      <c r="E11" s="408">
        <v>4083.8625240416154</v>
      </c>
      <c r="F11" s="408">
        <v>4197.7640500168936</v>
      </c>
      <c r="G11" s="409">
        <v>4378.747094592296</v>
      </c>
      <c r="H11" s="408">
        <v>4632.4284144421836</v>
      </c>
      <c r="I11" s="408">
        <v>4871.953960830866</v>
      </c>
      <c r="J11" s="408">
        <v>5123.4511064858698</v>
      </c>
      <c r="K11" s="408">
        <v>5391.5451919560401</v>
      </c>
      <c r="L11" s="408">
        <v>5674.0940576824814</v>
      </c>
      <c r="M11" s="408">
        <v>5938.4855269433519</v>
      </c>
      <c r="N11" s="408">
        <v>6206.7026704173804</v>
      </c>
      <c r="O11" s="408">
        <v>6500.1227547368826</v>
      </c>
      <c r="P11" s="408">
        <v>6799.5171586451479</v>
      </c>
      <c r="Q11" s="408">
        <v>7099.6672582548354</v>
      </c>
      <c r="R11" s="408">
        <v>7410.8055231682783</v>
      </c>
      <c r="S11" s="408">
        <v>7720.154157181516</v>
      </c>
      <c r="T11" s="408">
        <v>8028.8953091546646</v>
      </c>
      <c r="U11" s="408">
        <v>8327.1503603442707</v>
      </c>
      <c r="V11" s="408">
        <v>8621.0087814682738</v>
      </c>
      <c r="W11" s="408">
        <v>8906.5538767710204</v>
      </c>
      <c r="X11" s="408">
        <v>9197.7195558268249</v>
      </c>
      <c r="Y11" s="408">
        <v>9488.6912406872107</v>
      </c>
      <c r="Z11" s="408">
        <v>9791.873793883602</v>
      </c>
      <c r="AA11" s="408">
        <v>10094.68108687022</v>
      </c>
      <c r="AB11" s="408">
        <v>10372.219918560762</v>
      </c>
      <c r="AC11" s="408">
        <v>10633.174213543467</v>
      </c>
      <c r="AD11" s="408">
        <v>10922.156748400577</v>
      </c>
      <c r="AE11" s="408">
        <v>11219.287614426676</v>
      </c>
      <c r="AF11" s="408">
        <v>11521.532909553463</v>
      </c>
      <c r="AG11" s="408">
        <v>11725.926358753368</v>
      </c>
      <c r="AH11" s="408">
        <v>12010.137655374534</v>
      </c>
      <c r="AI11" s="408">
        <v>12324.89570600785</v>
      </c>
      <c r="AJ11" s="408">
        <v>12653.09866539472</v>
      </c>
      <c r="AK11" s="408">
        <v>12984.653210806262</v>
      </c>
      <c r="AL11" s="408">
        <v>13324.034558654304</v>
      </c>
      <c r="AM11" s="408">
        <v>13662.208337500455</v>
      </c>
      <c r="AN11" s="408">
        <v>14007.322744568995</v>
      </c>
      <c r="AO11" s="408">
        <v>14351.38651483789</v>
      </c>
      <c r="AP11" s="408">
        <v>14699.556595237898</v>
      </c>
      <c r="AQ11" s="408">
        <v>15064.633766661536</v>
      </c>
      <c r="AR11" s="408">
        <v>15444.817970856015</v>
      </c>
      <c r="AS11" s="408">
        <v>15794.568322666164</v>
      </c>
      <c r="AT11" s="408">
        <v>16154.498189987838</v>
      </c>
      <c r="AU11" s="408">
        <v>16571.268970934769</v>
      </c>
      <c r="AV11" s="408">
        <v>17002.785344963544</v>
      </c>
      <c r="AW11" s="408">
        <v>18189.049652293186</v>
      </c>
      <c r="AX11" s="408">
        <v>18690.209886615092</v>
      </c>
      <c r="AY11" s="408">
        <v>19215.969015237672</v>
      </c>
      <c r="AZ11" s="408">
        <v>19765.620678977433</v>
      </c>
      <c r="BA11" s="408">
        <v>20350.386875778582</v>
      </c>
      <c r="BB11" s="341"/>
      <c r="BC11" s="341"/>
    </row>
    <row r="12" spans="1:55" x14ac:dyDescent="0.25">
      <c r="A12" s="410" t="s">
        <v>416</v>
      </c>
      <c r="B12" s="411">
        <v>129.50161777000002</v>
      </c>
      <c r="C12" s="411">
        <v>129.50161777000002</v>
      </c>
      <c r="D12" s="412">
        <v>129.86578266129067</v>
      </c>
      <c r="E12" s="412">
        <v>139.80451055963653</v>
      </c>
      <c r="F12" s="412">
        <v>161.39210212923135</v>
      </c>
      <c r="G12" s="413">
        <v>182.89029631695175</v>
      </c>
      <c r="H12" s="412">
        <v>195.70612143938183</v>
      </c>
      <c r="I12" s="412">
        <v>206.1769036870669</v>
      </c>
      <c r="J12" s="412">
        <v>210.0539028590498</v>
      </c>
      <c r="K12" s="412">
        <v>211.88882116599865</v>
      </c>
      <c r="L12" s="412">
        <v>217.88726038249385</v>
      </c>
      <c r="M12" s="412">
        <v>199.60847839580731</v>
      </c>
      <c r="N12" s="412">
        <v>179.79088425274611</v>
      </c>
      <c r="O12" s="412">
        <v>181.59499064854421</v>
      </c>
      <c r="P12" s="412">
        <v>187.05443597655704</v>
      </c>
      <c r="Q12" s="412">
        <v>190.79552469608822</v>
      </c>
      <c r="R12" s="412">
        <v>194.61143519001001</v>
      </c>
      <c r="S12" s="412">
        <v>196.56425797288352</v>
      </c>
      <c r="T12" s="412">
        <v>202.47373717168639</v>
      </c>
      <c r="U12" s="412">
        <v>206.52321191512013</v>
      </c>
      <c r="V12" s="412">
        <v>210.65367615342257</v>
      </c>
      <c r="W12" s="412">
        <v>212.76747433638559</v>
      </c>
      <c r="X12" s="412">
        <v>219.16408467002086</v>
      </c>
      <c r="Y12" s="412">
        <v>223.54736636342125</v>
      </c>
      <c r="Z12" s="412">
        <v>228.01831369068972</v>
      </c>
      <c r="AA12" s="412">
        <v>230.30635682367841</v>
      </c>
      <c r="AB12" s="412">
        <v>205.36359084690937</v>
      </c>
      <c r="AC12" s="412">
        <v>176.91861924373356</v>
      </c>
      <c r="AD12" s="412">
        <v>180.45699162860822</v>
      </c>
      <c r="AE12" s="412">
        <v>181.75708575312126</v>
      </c>
      <c r="AF12" s="412">
        <v>187.74745409040401</v>
      </c>
      <c r="AG12" s="412">
        <v>94.537297788412602</v>
      </c>
      <c r="AH12" s="412">
        <v>71.389023103413749</v>
      </c>
      <c r="AI12" s="412">
        <v>70.317418232168848</v>
      </c>
      <c r="AJ12" s="412">
        <v>74.273139636791669</v>
      </c>
      <c r="AK12" s="412">
        <v>75.758602429527514</v>
      </c>
      <c r="AL12" s="412">
        <v>77.273774478118057</v>
      </c>
      <c r="AM12" s="412">
        <v>76.113834902669893</v>
      </c>
      <c r="AN12" s="412">
        <v>80.395634967034027</v>
      </c>
      <c r="AO12" s="412">
        <v>82.003547666374715</v>
      </c>
      <c r="AP12" s="412">
        <v>83.64361861970221</v>
      </c>
      <c r="AQ12" s="412">
        <v>85.316490992096234</v>
      </c>
      <c r="AR12" s="412">
        <v>87.022820811938175</v>
      </c>
      <c r="AS12" s="412">
        <v>44.770955007396232</v>
      </c>
      <c r="AT12" s="412">
        <v>0.79420544234784363</v>
      </c>
      <c r="AU12" s="412">
        <v>0.81008955119480053</v>
      </c>
      <c r="AV12" s="412">
        <v>0.82629134221869649</v>
      </c>
      <c r="AW12" s="412">
        <v>0.84281716906307047</v>
      </c>
      <c r="AX12" s="412">
        <v>0.85967351244433188</v>
      </c>
      <c r="AY12" s="412">
        <v>0.8768669826932185</v>
      </c>
      <c r="AZ12" s="412">
        <v>0.89440432234708278</v>
      </c>
      <c r="BA12" s="412">
        <v>0.9122924087940244</v>
      </c>
      <c r="BB12" s="341"/>
      <c r="BC12" s="341"/>
    </row>
    <row r="13" spans="1:55" x14ac:dyDescent="0.25">
      <c r="A13" s="410" t="s">
        <v>417</v>
      </c>
      <c r="B13" s="407">
        <v>730.73013597000022</v>
      </c>
      <c r="C13" s="407">
        <v>706.77220597000019</v>
      </c>
      <c r="D13" s="408">
        <v>691.60988502906491</v>
      </c>
      <c r="E13" s="408">
        <v>683.47508100384402</v>
      </c>
      <c r="F13" s="408">
        <v>669.29964806592056</v>
      </c>
      <c r="G13" s="409">
        <v>695.28672508775401</v>
      </c>
      <c r="H13" s="408">
        <v>725.40576643584609</v>
      </c>
      <c r="I13" s="408">
        <v>752.6355850789937</v>
      </c>
      <c r="J13" s="408">
        <v>781.71588560692635</v>
      </c>
      <c r="K13" s="408">
        <v>812.47310268790045</v>
      </c>
      <c r="L13" s="408">
        <v>844.27004382029997</v>
      </c>
      <c r="M13" s="408">
        <v>875.89458491171433</v>
      </c>
      <c r="N13" s="408">
        <v>907.981430708125</v>
      </c>
      <c r="O13" s="408">
        <v>939.81061158877799</v>
      </c>
      <c r="P13" s="408">
        <v>971.23268070476013</v>
      </c>
      <c r="Q13" s="408">
        <v>1002.0573399569092</v>
      </c>
      <c r="R13" s="408">
        <v>1033.6865584582733</v>
      </c>
      <c r="S13" s="408">
        <v>1064.1219029002973</v>
      </c>
      <c r="T13" s="408">
        <v>1092.6307331946205</v>
      </c>
      <c r="U13" s="408">
        <v>1119.2183010105523</v>
      </c>
      <c r="V13" s="408">
        <v>1145.2020515246725</v>
      </c>
      <c r="W13" s="408">
        <v>1169.6890155879062</v>
      </c>
      <c r="X13" s="408">
        <v>1193.7367568279633</v>
      </c>
      <c r="Y13" s="408">
        <v>1218.3640365389701</v>
      </c>
      <c r="Z13" s="408">
        <v>1243.7835952988398</v>
      </c>
      <c r="AA13" s="408">
        <v>1269.504811627922</v>
      </c>
      <c r="AB13" s="408">
        <v>1295.2206276025499</v>
      </c>
      <c r="AC13" s="408">
        <v>1318.8453073416115</v>
      </c>
      <c r="AD13" s="408">
        <v>1335.9504907398107</v>
      </c>
      <c r="AE13" s="408">
        <v>1358.9471737142298</v>
      </c>
      <c r="AF13" s="408">
        <v>1382.4040189734988</v>
      </c>
      <c r="AG13" s="408">
        <v>1405.5294423421453</v>
      </c>
      <c r="AH13" s="408">
        <v>1430.1816382555</v>
      </c>
      <c r="AI13" s="408">
        <v>1455.4575645550713</v>
      </c>
      <c r="AJ13" s="408">
        <v>1482.0652801486369</v>
      </c>
      <c r="AK13" s="408">
        <v>1509.5981055088725</v>
      </c>
      <c r="AL13" s="408">
        <v>1537.7969344908574</v>
      </c>
      <c r="AM13" s="408">
        <v>1564.1383864568961</v>
      </c>
      <c r="AN13" s="408">
        <v>1592.4201545264539</v>
      </c>
      <c r="AO13" s="408">
        <v>1620.381846179775</v>
      </c>
      <c r="AP13" s="408">
        <v>1647.9458045594288</v>
      </c>
      <c r="AQ13" s="408">
        <v>1678.2329836568672</v>
      </c>
      <c r="AR13" s="408">
        <v>1709.9946736020313</v>
      </c>
      <c r="AS13" s="408">
        <v>1743.0254604128938</v>
      </c>
      <c r="AT13" s="408">
        <v>1777.1112979406357</v>
      </c>
      <c r="AU13" s="408">
        <v>1812.3385813387924</v>
      </c>
      <c r="AV13" s="408">
        <v>1848.91325801684</v>
      </c>
      <c r="AW13" s="408">
        <v>2624.3548505916415</v>
      </c>
      <c r="AX13" s="408">
        <v>2696.6642358302133</v>
      </c>
      <c r="AY13" s="408">
        <v>2772.5229177873584</v>
      </c>
      <c r="AZ13" s="408">
        <v>2851.8289757591251</v>
      </c>
      <c r="BA13" s="408">
        <v>2936.2016175627782</v>
      </c>
      <c r="BB13" s="341"/>
      <c r="BC13" s="341"/>
    </row>
    <row r="14" spans="1:55" x14ac:dyDescent="0.25">
      <c r="A14" s="415" t="s">
        <v>418</v>
      </c>
      <c r="B14" s="416">
        <v>3127.77021947</v>
      </c>
      <c r="C14" s="416">
        <v>3127.77021947</v>
      </c>
      <c r="D14" s="417">
        <v>3181.7582515006916</v>
      </c>
      <c r="E14" s="417">
        <v>3260.5829324781344</v>
      </c>
      <c r="F14" s="417">
        <v>3367.0722998217425</v>
      </c>
      <c r="G14" s="418">
        <v>3500.57007318759</v>
      </c>
      <c r="H14" s="417">
        <v>3711.3165265669559</v>
      </c>
      <c r="I14" s="417">
        <v>3913.1414720648058</v>
      </c>
      <c r="J14" s="417">
        <v>4131.6813180198933</v>
      </c>
      <c r="K14" s="417">
        <v>4367.1832681021415</v>
      </c>
      <c r="L14" s="417">
        <v>4611.9367534796875</v>
      </c>
      <c r="M14" s="417">
        <v>4862.9824636358298</v>
      </c>
      <c r="N14" s="417">
        <v>5118.9303554565095</v>
      </c>
      <c r="O14" s="417">
        <v>5378.7171524995601</v>
      </c>
      <c r="P14" s="417">
        <v>5641.2300419638304</v>
      </c>
      <c r="Q14" s="417">
        <v>5906.8143936018387</v>
      </c>
      <c r="R14" s="417">
        <v>6182.5075295199949</v>
      </c>
      <c r="S14" s="417">
        <v>6459.4679963083354</v>
      </c>
      <c r="T14" s="417">
        <v>6733.7908387883572</v>
      </c>
      <c r="U14" s="417">
        <v>7001.4088474185983</v>
      </c>
      <c r="V14" s="417">
        <v>7265.153053790179</v>
      </c>
      <c r="W14" s="417">
        <v>7524.0973868467281</v>
      </c>
      <c r="X14" s="417">
        <v>7784.8187143288405</v>
      </c>
      <c r="Y14" s="417">
        <v>8046.7798377848185</v>
      </c>
      <c r="Z14" s="417">
        <v>8320.0718848940705</v>
      </c>
      <c r="AA14" s="417">
        <v>8594.8699184186189</v>
      </c>
      <c r="AB14" s="417">
        <v>8871.6357001113029</v>
      </c>
      <c r="AC14" s="417">
        <v>9137.410286958122</v>
      </c>
      <c r="AD14" s="417">
        <v>9405.7492660321568</v>
      </c>
      <c r="AE14" s="417">
        <v>9678.5833549593262</v>
      </c>
      <c r="AF14" s="417">
        <v>9951.3814364895588</v>
      </c>
      <c r="AG14" s="417">
        <v>10225.85961862281</v>
      </c>
      <c r="AH14" s="417">
        <v>10508.56699401562</v>
      </c>
      <c r="AI14" s="417">
        <v>10799.120723220609</v>
      </c>
      <c r="AJ14" s="417">
        <v>11096.76024560929</v>
      </c>
      <c r="AK14" s="417">
        <v>11399.296502867861</v>
      </c>
      <c r="AL14" s="417">
        <v>11708.963849685329</v>
      </c>
      <c r="AM14" s="417">
        <v>12021.956116140889</v>
      </c>
      <c r="AN14" s="417">
        <v>12334.506955075509</v>
      </c>
      <c r="AO14" s="417">
        <v>12649.001120991743</v>
      </c>
      <c r="AP14" s="417">
        <v>12967.967172058767</v>
      </c>
      <c r="AQ14" s="417">
        <v>13301.084292012572</v>
      </c>
      <c r="AR14" s="417">
        <v>13647.800476442044</v>
      </c>
      <c r="AS14" s="417">
        <v>14006.771907245875</v>
      </c>
      <c r="AT14" s="417">
        <v>14376.592686604856</v>
      </c>
      <c r="AU14" s="417">
        <v>14758.12030004478</v>
      </c>
      <c r="AV14" s="417">
        <v>15153.045795604485</v>
      </c>
      <c r="AW14" s="417">
        <v>15563.851984532483</v>
      </c>
      <c r="AX14" s="417">
        <v>15992.685977272433</v>
      </c>
      <c r="AY14" s="417">
        <v>16442.569230467616</v>
      </c>
      <c r="AZ14" s="417">
        <v>16912.897298895961</v>
      </c>
      <c r="BA14" s="417">
        <v>17413.272965807009</v>
      </c>
      <c r="BB14" s="341"/>
      <c r="BC14" s="341"/>
    </row>
    <row r="15" spans="1:55" x14ac:dyDescent="0.25">
      <c r="A15" s="402" t="s">
        <v>419</v>
      </c>
      <c r="B15" s="403">
        <f>B16+B28</f>
        <v>35613.816747629993</v>
      </c>
      <c r="C15" s="403">
        <f t="shared" ref="C15:BA15" si="1">C16+C28</f>
        <v>35421.238067240003</v>
      </c>
      <c r="D15" s="404">
        <f t="shared" si="1"/>
        <v>34306.858369571499</v>
      </c>
      <c r="E15" s="404">
        <f t="shared" si="1"/>
        <v>35424.886750532736</v>
      </c>
      <c r="F15" s="404">
        <f t="shared" si="1"/>
        <v>36861.514710571289</v>
      </c>
      <c r="G15" s="405">
        <f t="shared" si="1"/>
        <v>38816.64735859097</v>
      </c>
      <c r="H15" s="404">
        <f t="shared" si="1"/>
        <v>41239.645844457591</v>
      </c>
      <c r="I15" s="404">
        <f t="shared" si="1"/>
        <v>43596.85460759492</v>
      </c>
      <c r="J15" s="404">
        <f t="shared" si="1"/>
        <v>46185.436926013652</v>
      </c>
      <c r="K15" s="404">
        <f t="shared" si="1"/>
        <v>48923.305004240996</v>
      </c>
      <c r="L15" s="404">
        <f t="shared" si="1"/>
        <v>51721.028539396662</v>
      </c>
      <c r="M15" s="404">
        <f t="shared" si="1"/>
        <v>54623.451926248454</v>
      </c>
      <c r="N15" s="404">
        <f t="shared" si="1"/>
        <v>57689.930853401274</v>
      </c>
      <c r="O15" s="404">
        <f t="shared" si="1"/>
        <v>60843.471383377153</v>
      </c>
      <c r="P15" s="404">
        <f t="shared" si="1"/>
        <v>64013.020658046837</v>
      </c>
      <c r="Q15" s="404">
        <f t="shared" si="1"/>
        <v>67038.515879283455</v>
      </c>
      <c r="R15" s="404">
        <f t="shared" si="1"/>
        <v>70194.49828038791</v>
      </c>
      <c r="S15" s="404">
        <f t="shared" si="1"/>
        <v>73325.809092348121</v>
      </c>
      <c r="T15" s="404">
        <f t="shared" si="1"/>
        <v>76465.750717745046</v>
      </c>
      <c r="U15" s="404">
        <f t="shared" si="1"/>
        <v>79491.335873631324</v>
      </c>
      <c r="V15" s="404">
        <f t="shared" si="1"/>
        <v>82508.166894765149</v>
      </c>
      <c r="W15" s="404">
        <f t="shared" si="1"/>
        <v>85607.126938655201</v>
      </c>
      <c r="X15" s="404">
        <f t="shared" si="1"/>
        <v>88764.157313125048</v>
      </c>
      <c r="Y15" s="404">
        <f t="shared" si="1"/>
        <v>91956.154263321121</v>
      </c>
      <c r="Z15" s="404">
        <f t="shared" si="1"/>
        <v>95328.994494711529</v>
      </c>
      <c r="AA15" s="404">
        <f t="shared" si="1"/>
        <v>98680.545375216694</v>
      </c>
      <c r="AB15" s="404">
        <f t="shared" si="1"/>
        <v>102286.47800243893</v>
      </c>
      <c r="AC15" s="404">
        <f t="shared" si="1"/>
        <v>105615.47991773544</v>
      </c>
      <c r="AD15" s="404">
        <f t="shared" si="1"/>
        <v>109056.34184642915</v>
      </c>
      <c r="AE15" s="404">
        <f t="shared" si="1"/>
        <v>112745.39535200881</v>
      </c>
      <c r="AF15" s="404">
        <f t="shared" si="1"/>
        <v>116466.48122178669</v>
      </c>
      <c r="AG15" s="404">
        <f t="shared" si="1"/>
        <v>120323.53887761944</v>
      </c>
      <c r="AH15" s="404">
        <f t="shared" si="1"/>
        <v>124310.8235894105</v>
      </c>
      <c r="AI15" s="404">
        <f t="shared" si="1"/>
        <v>128409.88728230802</v>
      </c>
      <c r="AJ15" s="404">
        <f t="shared" si="1"/>
        <v>132690.42321383767</v>
      </c>
      <c r="AK15" s="404">
        <f t="shared" si="1"/>
        <v>137014.01515503327</v>
      </c>
      <c r="AL15" s="404">
        <f t="shared" si="1"/>
        <v>141556.64936161859</v>
      </c>
      <c r="AM15" s="404">
        <f t="shared" si="1"/>
        <v>146422.55867422503</v>
      </c>
      <c r="AN15" s="404">
        <f t="shared" si="1"/>
        <v>151350.54374021411</v>
      </c>
      <c r="AO15" s="404">
        <f t="shared" si="1"/>
        <v>156418.0113046192</v>
      </c>
      <c r="AP15" s="404">
        <f t="shared" si="1"/>
        <v>161847.66406671953</v>
      </c>
      <c r="AQ15" s="404">
        <f t="shared" si="1"/>
        <v>167487.38834524091</v>
      </c>
      <c r="AR15" s="404">
        <f t="shared" si="1"/>
        <v>173414.11437510207</v>
      </c>
      <c r="AS15" s="404">
        <f t="shared" si="1"/>
        <v>179554.00788356358</v>
      </c>
      <c r="AT15" s="404">
        <f t="shared" si="1"/>
        <v>185957.60325171423</v>
      </c>
      <c r="AU15" s="404">
        <f t="shared" si="1"/>
        <v>192572.15433450064</v>
      </c>
      <c r="AV15" s="404">
        <f t="shared" si="1"/>
        <v>199627.06522715819</v>
      </c>
      <c r="AW15" s="404">
        <f t="shared" si="1"/>
        <v>206717.5161876269</v>
      </c>
      <c r="AX15" s="404">
        <f t="shared" si="1"/>
        <v>214101.31787764019</v>
      </c>
      <c r="AY15" s="404">
        <f t="shared" si="1"/>
        <v>221875.04259921599</v>
      </c>
      <c r="AZ15" s="404">
        <f t="shared" si="1"/>
        <v>229915.32830019924</v>
      </c>
      <c r="BA15" s="404">
        <f t="shared" si="1"/>
        <v>238263.43812050013</v>
      </c>
      <c r="BB15" s="341"/>
      <c r="BC15" s="341"/>
    </row>
    <row r="16" spans="1:55" s="9" customFormat="1" x14ac:dyDescent="0.25">
      <c r="A16" s="406" t="s">
        <v>420</v>
      </c>
      <c r="B16" s="411">
        <v>34220.833747629993</v>
      </c>
      <c r="C16" s="411">
        <v>34028.255067240003</v>
      </c>
      <c r="D16" s="412">
        <v>33012.502513261868</v>
      </c>
      <c r="E16" s="412">
        <v>34194.627969313085</v>
      </c>
      <c r="F16" s="412">
        <v>35650.0310336982</v>
      </c>
      <c r="G16" s="413">
        <v>37574.101807667554</v>
      </c>
      <c r="H16" s="412">
        <v>39894.215452900848</v>
      </c>
      <c r="I16" s="412">
        <v>42090.313124063861</v>
      </c>
      <c r="J16" s="412">
        <v>44502.20684250709</v>
      </c>
      <c r="K16" s="412">
        <v>47046.648504785284</v>
      </c>
      <c r="L16" s="412">
        <v>49635.68619349954</v>
      </c>
      <c r="M16" s="412">
        <v>52259.764340152135</v>
      </c>
      <c r="N16" s="412">
        <v>54942.195879739789</v>
      </c>
      <c r="O16" s="412">
        <v>57678.607532786154</v>
      </c>
      <c r="P16" s="412">
        <v>60456.355082297363</v>
      </c>
      <c r="Q16" s="412">
        <v>63123.222682177118</v>
      </c>
      <c r="R16" s="412">
        <v>65975.55096528212</v>
      </c>
      <c r="S16" s="412">
        <v>68836.192302445663</v>
      </c>
      <c r="T16" s="412">
        <v>71693.93669681219</v>
      </c>
      <c r="U16" s="412">
        <v>74425.979744897879</v>
      </c>
      <c r="V16" s="412">
        <v>77137.807927701549</v>
      </c>
      <c r="W16" s="412">
        <v>79917.226153070398</v>
      </c>
      <c r="X16" s="412">
        <v>82736.49483816509</v>
      </c>
      <c r="Y16" s="412">
        <v>85570.168925335704</v>
      </c>
      <c r="Z16" s="412">
        <v>88562.753650678336</v>
      </c>
      <c r="AA16" s="412">
        <v>91510.961552407636</v>
      </c>
      <c r="AB16" s="412">
        <v>94686.124060710936</v>
      </c>
      <c r="AC16" s="412">
        <v>97554.873812421967</v>
      </c>
      <c r="AD16" s="412">
        <v>100514.70866076212</v>
      </c>
      <c r="AE16" s="412">
        <v>103684.69496687758</v>
      </c>
      <c r="AF16" s="412">
        <v>106847.92244822661</v>
      </c>
      <c r="AG16" s="412">
        <v>110103.0041818375</v>
      </c>
      <c r="AH16" s="412">
        <v>113437.57019442422</v>
      </c>
      <c r="AI16" s="412">
        <v>116834.87641526428</v>
      </c>
      <c r="AJ16" s="412">
        <v>120362.17986068688</v>
      </c>
      <c r="AK16" s="412">
        <v>123879.17048515876</v>
      </c>
      <c r="AL16" s="412">
        <v>127559.16202530636</v>
      </c>
      <c r="AM16" s="412">
        <v>131496.90400198134</v>
      </c>
      <c r="AN16" s="412">
        <v>135418.56305456278</v>
      </c>
      <c r="AO16" s="412">
        <v>139399.31639603782</v>
      </c>
      <c r="AP16" s="412">
        <v>143650.4103721061</v>
      </c>
      <c r="AQ16" s="412">
        <v>148007.9727775426</v>
      </c>
      <c r="AR16" s="412">
        <v>152545.22192373223</v>
      </c>
      <c r="AS16" s="412">
        <v>157181.80516814953</v>
      </c>
      <c r="AT16" s="412">
        <v>161960.93819642099</v>
      </c>
      <c r="AU16" s="412">
        <v>166825.02072154751</v>
      </c>
      <c r="AV16" s="412">
        <v>171994.77082756502</v>
      </c>
      <c r="AW16" s="412">
        <v>177079.30810969818</v>
      </c>
      <c r="AX16" s="412">
        <v>182337.80065938109</v>
      </c>
      <c r="AY16" s="412">
        <v>187842.48802499898</v>
      </c>
      <c r="AZ16" s="412">
        <v>193464.4333066234</v>
      </c>
      <c r="BA16" s="412">
        <v>199244.19416439929</v>
      </c>
      <c r="BB16" s="414"/>
      <c r="BC16" s="414"/>
    </row>
    <row r="17" spans="1:55" x14ac:dyDescent="0.25">
      <c r="A17" s="410" t="s">
        <v>421</v>
      </c>
      <c r="B17" s="407">
        <v>19442.554390960446</v>
      </c>
      <c r="C17" s="407">
        <v>19249.975710570401</v>
      </c>
      <c r="D17" s="408">
        <v>17964.180447299386</v>
      </c>
      <c r="E17" s="408">
        <v>18407.37701061571</v>
      </c>
      <c r="F17" s="408">
        <v>18940.65713730891</v>
      </c>
      <c r="G17" s="409">
        <v>19815.233876913055</v>
      </c>
      <c r="H17" s="408">
        <v>21008.179647211397</v>
      </c>
      <c r="I17" s="408">
        <v>22150.624567216517</v>
      </c>
      <c r="J17" s="408">
        <v>23387.685408304424</v>
      </c>
      <c r="K17" s="408">
        <v>24720.761484995994</v>
      </c>
      <c r="L17" s="408">
        <v>26106.206556383884</v>
      </c>
      <c r="M17" s="408">
        <v>27527.269228044654</v>
      </c>
      <c r="N17" s="408">
        <v>28976.08105888779</v>
      </c>
      <c r="O17" s="408">
        <v>30446.623294557048</v>
      </c>
      <c r="P17" s="408">
        <v>31932.596776499686</v>
      </c>
      <c r="Q17" s="408">
        <v>33435.956495553488</v>
      </c>
      <c r="R17" s="408">
        <v>34996.537730113188</v>
      </c>
      <c r="S17" s="408">
        <v>36564.292784098609</v>
      </c>
      <c r="T17" s="408">
        <v>38117.117372058216</v>
      </c>
      <c r="U17" s="408">
        <v>39631.988755807761</v>
      </c>
      <c r="V17" s="408">
        <v>41124.932197495473</v>
      </c>
      <c r="W17" s="408">
        <v>42590.705603923678</v>
      </c>
      <c r="X17" s="408">
        <v>44066.537817747339</v>
      </c>
      <c r="Y17" s="408">
        <v>45549.387987694761</v>
      </c>
      <c r="Z17" s="408">
        <v>47096.377682787199</v>
      </c>
      <c r="AA17" s="408">
        <v>48651.89212453823</v>
      </c>
      <c r="AB17" s="408">
        <v>50218.54514924781</v>
      </c>
      <c r="AC17" s="408">
        <v>51722.98170866631</v>
      </c>
      <c r="AD17" s="408">
        <v>53241.934198539566</v>
      </c>
      <c r="AE17" s="408">
        <v>54786.331587723493</v>
      </c>
      <c r="AF17" s="408">
        <v>56330.52515439377</v>
      </c>
      <c r="AG17" s="408">
        <v>57884.229053863986</v>
      </c>
      <c r="AH17" s="408">
        <v>59484.514905886863</v>
      </c>
      <c r="AI17" s="408">
        <v>61129.215619666167</v>
      </c>
      <c r="AJ17" s="408">
        <v>62814.025985931432</v>
      </c>
      <c r="AK17" s="408">
        <v>64526.554679398119</v>
      </c>
      <c r="AL17" s="408">
        <v>66279.449428807842</v>
      </c>
      <c r="AM17" s="408">
        <v>68051.165129912057</v>
      </c>
      <c r="AN17" s="408">
        <v>69820.382098128699</v>
      </c>
      <c r="AO17" s="408">
        <v>71600.599411384872</v>
      </c>
      <c r="AP17" s="408">
        <v>73406.130158819156</v>
      </c>
      <c r="AQ17" s="408">
        <v>75291.764070520192</v>
      </c>
      <c r="AR17" s="408">
        <v>77254.376484996144</v>
      </c>
      <c r="AS17" s="408">
        <v>79286.360621234504</v>
      </c>
      <c r="AT17" s="408">
        <v>81379.758291422448</v>
      </c>
      <c r="AU17" s="408">
        <v>83539.423355326871</v>
      </c>
      <c r="AV17" s="408">
        <v>85774.928114511844</v>
      </c>
      <c r="AW17" s="408">
        <v>88100.326704313324</v>
      </c>
      <c r="AX17" s="408">
        <v>90527.773001017471</v>
      </c>
      <c r="AY17" s="408">
        <v>93074.370181759397</v>
      </c>
      <c r="AZ17" s="408">
        <v>95736.696739987121</v>
      </c>
      <c r="BA17" s="408">
        <v>98569.109935227112</v>
      </c>
      <c r="BB17" s="341"/>
      <c r="BC17" s="341"/>
    </row>
    <row r="18" spans="1:55" x14ac:dyDescent="0.25">
      <c r="A18" s="410" t="s">
        <v>422</v>
      </c>
      <c r="B18" s="411">
        <v>14581.157193479543</v>
      </c>
      <c r="C18" s="411">
        <v>14581.157193479543</v>
      </c>
      <c r="D18" s="412">
        <v>14826.838481494477</v>
      </c>
      <c r="E18" s="412">
        <v>15576.615900764327</v>
      </c>
      <c r="F18" s="412">
        <v>16489.615754460148</v>
      </c>
      <c r="G18" s="413">
        <v>17562.24895309213</v>
      </c>
      <c r="H18" s="412">
        <v>18667.780505945353</v>
      </c>
      <c r="I18" s="412">
        <v>19742.867576602042</v>
      </c>
      <c r="J18" s="412">
        <v>20917.290553569441</v>
      </c>
      <c r="K18" s="412">
        <v>22127.490805802361</v>
      </c>
      <c r="L18" s="412">
        <v>23309.803510977104</v>
      </c>
      <c r="M18" s="412">
        <v>24537.499749807663</v>
      </c>
      <c r="N18" s="412">
        <v>25774.051384864473</v>
      </c>
      <c r="O18" s="412">
        <v>27035.211048015713</v>
      </c>
      <c r="P18" s="412">
        <v>28292.418865541611</v>
      </c>
      <c r="Q18" s="412">
        <v>29484.042663657772</v>
      </c>
      <c r="R18" s="412">
        <v>30773.397378037247</v>
      </c>
      <c r="S18" s="412">
        <v>32018.317205994008</v>
      </c>
      <c r="T18" s="412">
        <v>33277.433030361412</v>
      </c>
      <c r="U18" s="412">
        <v>34529.157666679312</v>
      </c>
      <c r="V18" s="412">
        <v>35792.664283645252</v>
      </c>
      <c r="W18" s="412">
        <v>37090.188660445972</v>
      </c>
      <c r="X18" s="412">
        <v>38378.934565085285</v>
      </c>
      <c r="Y18" s="412">
        <v>39765.729559172563</v>
      </c>
      <c r="Z18" s="412">
        <v>41211.522249661117</v>
      </c>
      <c r="AA18" s="412">
        <v>42604.504005490679</v>
      </c>
      <c r="AB18" s="412">
        <v>44171.182351762298</v>
      </c>
      <c r="AC18" s="412">
        <v>45621.774272294024</v>
      </c>
      <c r="AD18" s="412">
        <v>47139.573361967996</v>
      </c>
      <c r="AE18" s="412">
        <v>48749.55091667387</v>
      </c>
      <c r="AF18" s="412">
        <v>50331.572796007138</v>
      </c>
      <c r="AG18" s="412">
        <v>52090.02224828097</v>
      </c>
      <c r="AH18" s="412">
        <v>53804.082873472042</v>
      </c>
      <c r="AI18" s="412">
        <v>55544.171053171798</v>
      </c>
      <c r="AJ18" s="412">
        <v>57340.015094232615</v>
      </c>
      <c r="AK18" s="412">
        <v>59207.605409469747</v>
      </c>
      <c r="AL18" s="412">
        <v>61113.797072005007</v>
      </c>
      <c r="AM18" s="412">
        <v>63267.179653870291</v>
      </c>
      <c r="AN18" s="412">
        <v>65342.359173666038</v>
      </c>
      <c r="AO18" s="412">
        <v>67610.10410308998</v>
      </c>
      <c r="AP18" s="412">
        <v>70055.917360223233</v>
      </c>
      <c r="AQ18" s="412">
        <v>72418.064328753826</v>
      </c>
      <c r="AR18" s="412">
        <v>74906.94930547812</v>
      </c>
      <c r="AS18" s="412">
        <v>77582.923195987358</v>
      </c>
      <c r="AT18" s="412">
        <v>80236.293163296577</v>
      </c>
      <c r="AU18" s="412">
        <v>82965.940368936353</v>
      </c>
      <c r="AV18" s="412">
        <v>85807.064365931685</v>
      </c>
      <c r="AW18" s="412">
        <v>88684.314639198114</v>
      </c>
      <c r="AX18" s="412">
        <v>91521.89049029279</v>
      </c>
      <c r="AY18" s="412">
        <v>94439.087564600224</v>
      </c>
      <c r="AZ18" s="412">
        <v>97306.339484405093</v>
      </c>
      <c r="BA18" s="412">
        <v>100269.63184045866</v>
      </c>
      <c r="BB18" s="341"/>
      <c r="BC18" s="341"/>
    </row>
    <row r="19" spans="1:55" x14ac:dyDescent="0.25">
      <c r="A19" s="419" t="s">
        <v>423</v>
      </c>
      <c r="B19" s="411">
        <v>6459.6603863661785</v>
      </c>
      <c r="C19" s="411">
        <v>6459.6603863661785</v>
      </c>
      <c r="D19" s="412">
        <v>6599.7018240331754</v>
      </c>
      <c r="E19" s="412">
        <v>6946.6276475179775</v>
      </c>
      <c r="F19" s="412">
        <v>7388.3700321943015</v>
      </c>
      <c r="G19" s="413">
        <v>7906.7760239320696</v>
      </c>
      <c r="H19" s="412">
        <v>8374.485959492109</v>
      </c>
      <c r="I19" s="412">
        <v>8825.1498774299671</v>
      </c>
      <c r="J19" s="412">
        <v>9308.8024751827998</v>
      </c>
      <c r="K19" s="412">
        <v>9772.1733557764564</v>
      </c>
      <c r="L19" s="412">
        <v>10232.928025676212</v>
      </c>
      <c r="M19" s="412">
        <v>10711.931564425771</v>
      </c>
      <c r="N19" s="412">
        <v>11194.46053862744</v>
      </c>
      <c r="O19" s="412">
        <v>11689.526496566092</v>
      </c>
      <c r="P19" s="412">
        <v>12172.189794090318</v>
      </c>
      <c r="Q19" s="412">
        <v>12614.019215001577</v>
      </c>
      <c r="R19" s="412">
        <v>13120.702064484633</v>
      </c>
      <c r="S19" s="412">
        <v>13594.748863151463</v>
      </c>
      <c r="T19" s="412">
        <v>14077.204926574484</v>
      </c>
      <c r="U19" s="412">
        <v>14589.532432277023</v>
      </c>
      <c r="V19" s="412">
        <v>15097.571917539586</v>
      </c>
      <c r="W19" s="412">
        <v>15648.534319209126</v>
      </c>
      <c r="X19" s="412">
        <v>16179.471271431814</v>
      </c>
      <c r="Y19" s="412">
        <v>16817.278901607246</v>
      </c>
      <c r="Z19" s="412">
        <v>17442.229969089582</v>
      </c>
      <c r="AA19" s="412">
        <v>18032.908024552984</v>
      </c>
      <c r="AB19" s="412">
        <v>18736.616136087596</v>
      </c>
      <c r="AC19" s="412">
        <v>19354.720968342583</v>
      </c>
      <c r="AD19" s="412">
        <v>20019.303464122393</v>
      </c>
      <c r="AE19" s="412">
        <v>20756.658372602476</v>
      </c>
      <c r="AF19" s="412">
        <v>21441.388604078093</v>
      </c>
      <c r="AG19" s="412">
        <v>22273.328267331341</v>
      </c>
      <c r="AH19" s="412">
        <v>23058.484188867365</v>
      </c>
      <c r="AI19" s="412">
        <v>23819.916488749837</v>
      </c>
      <c r="AJ19" s="412">
        <v>24607.553076640455</v>
      </c>
      <c r="AK19" s="412">
        <v>25419.918886304833</v>
      </c>
      <c r="AL19" s="412">
        <v>26263.038724977003</v>
      </c>
      <c r="AM19" s="412">
        <v>27289.91134796006</v>
      </c>
      <c r="AN19" s="412">
        <v>28324.340903023665</v>
      </c>
      <c r="AO19" s="412">
        <v>29478.544072868401</v>
      </c>
      <c r="AP19" s="412">
        <v>30829.554197757545</v>
      </c>
      <c r="AQ19" s="412">
        <v>31998.580338990978</v>
      </c>
      <c r="AR19" s="412">
        <v>33310.718347423943</v>
      </c>
      <c r="AS19" s="412">
        <v>34750.494553280572</v>
      </c>
      <c r="AT19" s="412">
        <v>36202.860611250944</v>
      </c>
      <c r="AU19" s="412">
        <v>37669.322653216615</v>
      </c>
      <c r="AV19" s="412">
        <v>39234.516990528369</v>
      </c>
      <c r="AW19" s="412">
        <v>40801.814472134931</v>
      </c>
      <c r="AX19" s="412">
        <v>42333.457328018339</v>
      </c>
      <c r="AY19" s="412">
        <v>43829.958412231754</v>
      </c>
      <c r="AZ19" s="412">
        <v>45193.035709046468</v>
      </c>
      <c r="BA19" s="412">
        <v>46699.97394336915</v>
      </c>
      <c r="BB19" s="341"/>
      <c r="BC19" s="341"/>
    </row>
    <row r="20" spans="1:55" s="9" customFormat="1" x14ac:dyDescent="0.25">
      <c r="A20" s="419" t="s">
        <v>424</v>
      </c>
      <c r="B20" s="411">
        <v>295.23205616281047</v>
      </c>
      <c r="C20" s="411">
        <v>295.23205616281047</v>
      </c>
      <c r="D20" s="412">
        <v>300.98957768923952</v>
      </c>
      <c r="E20" s="412">
        <v>305.69329108816305</v>
      </c>
      <c r="F20" s="412">
        <v>314.227602887047</v>
      </c>
      <c r="G20" s="413">
        <v>325.59897718178723</v>
      </c>
      <c r="H20" s="412">
        <v>341.8463005811069</v>
      </c>
      <c r="I20" s="412">
        <v>358.31079217444534</v>
      </c>
      <c r="J20" s="412">
        <v>377.22204622704817</v>
      </c>
      <c r="K20" s="412">
        <v>399.01567072017036</v>
      </c>
      <c r="L20" s="412">
        <v>420.67271245433085</v>
      </c>
      <c r="M20" s="412">
        <v>443.85071158460704</v>
      </c>
      <c r="N20" s="412">
        <v>468.71062549129243</v>
      </c>
      <c r="O20" s="412">
        <v>494.79655172544182</v>
      </c>
      <c r="P20" s="412">
        <v>527.10248080519659</v>
      </c>
      <c r="Q20" s="412">
        <v>556.92756094072206</v>
      </c>
      <c r="R20" s="412">
        <v>587.43515180788563</v>
      </c>
      <c r="S20" s="412">
        <v>615.39683647805339</v>
      </c>
      <c r="T20" s="412">
        <v>645.41633539103395</v>
      </c>
      <c r="U20" s="412">
        <v>682.22648894646613</v>
      </c>
      <c r="V20" s="412">
        <v>717.69414329152255</v>
      </c>
      <c r="W20" s="412">
        <v>755.47170827531954</v>
      </c>
      <c r="X20" s="412">
        <v>794.5628119308783</v>
      </c>
      <c r="Y20" s="412">
        <v>835.80500160211909</v>
      </c>
      <c r="Z20" s="412">
        <v>876.95172710328995</v>
      </c>
      <c r="AA20" s="412">
        <v>905.87809731690686</v>
      </c>
      <c r="AB20" s="412">
        <v>931.58771540443183</v>
      </c>
      <c r="AC20" s="412">
        <v>954.30888232648874</v>
      </c>
      <c r="AD20" s="412">
        <v>974.56623241419845</v>
      </c>
      <c r="AE20" s="412">
        <v>991.34450965119413</v>
      </c>
      <c r="AF20" s="412">
        <v>1016.9537577133791</v>
      </c>
      <c r="AG20" s="412">
        <v>1037.2651275780561</v>
      </c>
      <c r="AH20" s="412">
        <v>1059.992357849887</v>
      </c>
      <c r="AI20" s="412">
        <v>1085.5130196727821</v>
      </c>
      <c r="AJ20" s="412">
        <v>1110.440275925798</v>
      </c>
      <c r="AK20" s="412">
        <v>1147.5289075707965</v>
      </c>
      <c r="AL20" s="412">
        <v>1179.2851588467427</v>
      </c>
      <c r="AM20" s="412">
        <v>1212.8185777216534</v>
      </c>
      <c r="AN20" s="412">
        <v>1249.5547266099641</v>
      </c>
      <c r="AO20" s="412">
        <v>1289.9711360244739</v>
      </c>
      <c r="AP20" s="412">
        <v>1337.1810675463835</v>
      </c>
      <c r="AQ20" s="412">
        <v>1397.2092305535982</v>
      </c>
      <c r="AR20" s="412">
        <v>1446.826663797659</v>
      </c>
      <c r="AS20" s="412">
        <v>1499.0800993236633</v>
      </c>
      <c r="AT20" s="412">
        <v>1554.4990793740394</v>
      </c>
      <c r="AU20" s="412">
        <v>1612.0433291281547</v>
      </c>
      <c r="AV20" s="412">
        <v>1670.7812756107087</v>
      </c>
      <c r="AW20" s="412">
        <v>1743.2485784448868</v>
      </c>
      <c r="AX20" s="412">
        <v>1805.1115440100309</v>
      </c>
      <c r="AY20" s="412">
        <v>1868.9063250212048</v>
      </c>
      <c r="AZ20" s="412">
        <v>1934.3166855303409</v>
      </c>
      <c r="BA20" s="412">
        <v>2000.6556496574831</v>
      </c>
      <c r="BB20" s="414"/>
      <c r="BC20" s="414"/>
    </row>
    <row r="21" spans="1:55" x14ac:dyDescent="0.25">
      <c r="A21" s="419" t="s">
        <v>425</v>
      </c>
      <c r="B21" s="411">
        <v>4112.7959089599999</v>
      </c>
      <c r="C21" s="411">
        <v>4112.7959089599999</v>
      </c>
      <c r="D21" s="412">
        <v>4280.2615764752627</v>
      </c>
      <c r="E21" s="412">
        <v>4534.4170056156254</v>
      </c>
      <c r="F21" s="412">
        <v>4858.7076727092344</v>
      </c>
      <c r="G21" s="413">
        <v>5229.8071011529137</v>
      </c>
      <c r="H21" s="412">
        <v>5585.7836836410434</v>
      </c>
      <c r="I21" s="412">
        <v>5931.7054658724664</v>
      </c>
      <c r="J21" s="412">
        <v>6315.7754505876665</v>
      </c>
      <c r="K21" s="412">
        <v>6730.7117573285723</v>
      </c>
      <c r="L21" s="412">
        <v>7156.8027821752539</v>
      </c>
      <c r="M21" s="412">
        <v>7606.4364967851388</v>
      </c>
      <c r="N21" s="412">
        <v>8058.8618529713822</v>
      </c>
      <c r="O21" s="412">
        <v>8526.4890637849603</v>
      </c>
      <c r="P21" s="412">
        <v>9007.7633359267766</v>
      </c>
      <c r="Q21" s="412">
        <v>9481.0070346283828</v>
      </c>
      <c r="R21" s="412">
        <v>9989.6782134562782</v>
      </c>
      <c r="S21" s="412">
        <v>10499.01942446453</v>
      </c>
      <c r="T21" s="412">
        <v>11018.945281151951</v>
      </c>
      <c r="U21" s="412">
        <v>11503.352898576219</v>
      </c>
      <c r="V21" s="412">
        <v>12010.056140552801</v>
      </c>
      <c r="W21" s="412">
        <v>12508.382323538184</v>
      </c>
      <c r="X21" s="412">
        <v>13013.016452917125</v>
      </c>
      <c r="Y21" s="412">
        <v>13501.858341772107</v>
      </c>
      <c r="Z21" s="412">
        <v>14046.109086540286</v>
      </c>
      <c r="AA21" s="412">
        <v>14578.031679505068</v>
      </c>
      <c r="AB21" s="412">
        <v>15120.293923961082</v>
      </c>
      <c r="AC21" s="412">
        <v>15637.240640575717</v>
      </c>
      <c r="AD21" s="412">
        <v>16164.019657301602</v>
      </c>
      <c r="AE21" s="412">
        <v>16698.230074810748</v>
      </c>
      <c r="AF21" s="412">
        <v>17237.440054340881</v>
      </c>
      <c r="AG21" s="412">
        <v>17798.918805864749</v>
      </c>
      <c r="AH21" s="412">
        <v>18340.062764743147</v>
      </c>
      <c r="AI21" s="412">
        <v>18909.065499006079</v>
      </c>
      <c r="AJ21" s="412">
        <v>19491.563287221928</v>
      </c>
      <c r="AK21" s="412">
        <v>20096.699361423169</v>
      </c>
      <c r="AL21" s="412">
        <v>20700.935337067924</v>
      </c>
      <c r="AM21" s="412">
        <v>21359.174161503266</v>
      </c>
      <c r="AN21" s="412">
        <v>21926.517212979212</v>
      </c>
      <c r="AO21" s="412">
        <v>22557.866301460894</v>
      </c>
      <c r="AP21" s="412">
        <v>23158.087295169375</v>
      </c>
      <c r="AQ21" s="412">
        <v>23830.599683281154</v>
      </c>
      <c r="AR21" s="412">
        <v>24488.712965768471</v>
      </c>
      <c r="AS21" s="412">
        <v>25199.639021996911</v>
      </c>
      <c r="AT21" s="412">
        <v>25870.48512243354</v>
      </c>
      <c r="AU21" s="412">
        <v>26598.150655001366</v>
      </c>
      <c r="AV21" s="412">
        <v>27336.751966055988</v>
      </c>
      <c r="AW21" s="412">
        <v>28098.041671401614</v>
      </c>
      <c r="AX21" s="412">
        <v>28845.018559173346</v>
      </c>
      <c r="AY21" s="412">
        <v>29680.4268745175</v>
      </c>
      <c r="AZ21" s="412">
        <v>30573.999148478728</v>
      </c>
      <c r="BA21" s="412">
        <v>31383.991927741863</v>
      </c>
      <c r="BB21" s="341"/>
      <c r="BC21" s="341"/>
    </row>
    <row r="22" spans="1:55" x14ac:dyDescent="0.25">
      <c r="A22" s="419" t="s">
        <v>426</v>
      </c>
      <c r="B22" s="411">
        <v>215.5801263105549</v>
      </c>
      <c r="C22" s="411">
        <v>215.5801263105549</v>
      </c>
      <c r="D22" s="412">
        <v>226.21964247704696</v>
      </c>
      <c r="E22" s="412">
        <v>245.55195521002054</v>
      </c>
      <c r="F22" s="412">
        <v>262.32985638617095</v>
      </c>
      <c r="G22" s="413">
        <v>279.32677963217645</v>
      </c>
      <c r="H22" s="412">
        <v>301.83612858258937</v>
      </c>
      <c r="I22" s="412">
        <v>324.92569537295623</v>
      </c>
      <c r="J22" s="412">
        <v>350.7587678721755</v>
      </c>
      <c r="K22" s="412">
        <v>379.28839967463398</v>
      </c>
      <c r="L22" s="412">
        <v>407.58359818683994</v>
      </c>
      <c r="M22" s="412">
        <v>437.61824599812468</v>
      </c>
      <c r="N22" s="412">
        <v>469.18397422463664</v>
      </c>
      <c r="O22" s="412">
        <v>502.58941769454128</v>
      </c>
      <c r="P22" s="412">
        <v>537.40819816833903</v>
      </c>
      <c r="Q22" s="412">
        <v>573.26127052819186</v>
      </c>
      <c r="R22" s="412">
        <v>611.31394611542805</v>
      </c>
      <c r="S22" s="412">
        <v>650.979254665697</v>
      </c>
      <c r="T22" s="412">
        <v>692.3228454325249</v>
      </c>
      <c r="U22" s="412">
        <v>734.72867109231481</v>
      </c>
      <c r="V22" s="412">
        <v>777.67913406799289</v>
      </c>
      <c r="W22" s="412">
        <v>821.9942669457738</v>
      </c>
      <c r="X22" s="412">
        <v>868.20531493452802</v>
      </c>
      <c r="Y22" s="412">
        <v>915.82868499695337</v>
      </c>
      <c r="Z22" s="412">
        <v>965.57904542395272</v>
      </c>
      <c r="AA22" s="412">
        <v>1016.265433746855</v>
      </c>
      <c r="AB22" s="412">
        <v>1071.7864905691797</v>
      </c>
      <c r="AC22" s="412">
        <v>1127.3416251773983</v>
      </c>
      <c r="AD22" s="412">
        <v>1183.8627836679907</v>
      </c>
      <c r="AE22" s="412">
        <v>1241.4870698243408</v>
      </c>
      <c r="AF22" s="412">
        <v>1300.3781195662855</v>
      </c>
      <c r="AG22" s="412">
        <v>1360.5271016827585</v>
      </c>
      <c r="AH22" s="412">
        <v>1422.881488111577</v>
      </c>
      <c r="AI22" s="412">
        <v>1486.8625809704811</v>
      </c>
      <c r="AJ22" s="412">
        <v>1553.3310521713925</v>
      </c>
      <c r="AK22" s="412">
        <v>1622.7285004349017</v>
      </c>
      <c r="AL22" s="412">
        <v>1694.8358594260164</v>
      </c>
      <c r="AM22" s="412">
        <v>1769.1738120491871</v>
      </c>
      <c r="AN22" s="412">
        <v>1845.1463470616698</v>
      </c>
      <c r="AO22" s="412">
        <v>1924.0447612575163</v>
      </c>
      <c r="AP22" s="412">
        <v>2007.4143785101653</v>
      </c>
      <c r="AQ22" s="412">
        <v>2095.565830359717</v>
      </c>
      <c r="AR22" s="412">
        <v>2187.3572547691133</v>
      </c>
      <c r="AS22" s="412">
        <v>2283.0678034424741</v>
      </c>
      <c r="AT22" s="412">
        <v>2382.7823631318779</v>
      </c>
      <c r="AU22" s="412">
        <v>2488.7804683138252</v>
      </c>
      <c r="AV22" s="412">
        <v>2598.1732383920539</v>
      </c>
      <c r="AW22" s="412">
        <v>2668.6109352508711</v>
      </c>
      <c r="AX22" s="412">
        <v>2742.1397174296294</v>
      </c>
      <c r="AY22" s="412">
        <v>2819.27765026631</v>
      </c>
      <c r="AZ22" s="412">
        <v>2899.9210943064272</v>
      </c>
      <c r="BA22" s="412">
        <v>2985.7165630489535</v>
      </c>
      <c r="BB22" s="341"/>
      <c r="BC22" s="341"/>
    </row>
    <row r="23" spans="1:55" x14ac:dyDescent="0.25">
      <c r="A23" s="419" t="s">
        <v>427</v>
      </c>
      <c r="B23" s="411">
        <v>3339.2642164800004</v>
      </c>
      <c r="C23" s="411">
        <v>3339.2642164800004</v>
      </c>
      <c r="D23" s="412">
        <v>3271.1635101925299</v>
      </c>
      <c r="E23" s="412">
        <v>3403.9018094717658</v>
      </c>
      <c r="F23" s="412">
        <v>3537.1175360724078</v>
      </c>
      <c r="G23" s="413">
        <v>3702.0261912688907</v>
      </c>
      <c r="H23" s="412">
        <v>3934.2502284663124</v>
      </c>
      <c r="I23" s="412">
        <v>4161.557035403147</v>
      </c>
      <c r="J23" s="412">
        <v>4410.4025065755313</v>
      </c>
      <c r="K23" s="412">
        <v>4677.4388505359411</v>
      </c>
      <c r="L23" s="412">
        <v>4922.8775477758591</v>
      </c>
      <c r="M23" s="412">
        <v>5169.3419600228563</v>
      </c>
      <c r="N23" s="412">
        <v>5415.8973090999261</v>
      </c>
      <c r="O23" s="412">
        <v>5657.0717170562993</v>
      </c>
      <c r="P23" s="412">
        <v>5886.2748781363744</v>
      </c>
      <c r="Q23" s="412">
        <v>6101.0582960986112</v>
      </c>
      <c r="R23" s="412">
        <v>6311.0946143506853</v>
      </c>
      <c r="S23" s="412">
        <v>6510.5289206218058</v>
      </c>
      <c r="T23" s="412">
        <v>6702.4398815880659</v>
      </c>
      <c r="U23" s="412">
        <v>6885.8150123645664</v>
      </c>
      <c r="V23" s="412">
        <v>7064.7259888148974</v>
      </c>
      <c r="W23" s="412">
        <v>7240.3795097814345</v>
      </c>
      <c r="X23" s="412">
        <v>7418.5818679585154</v>
      </c>
      <c r="Y23" s="412">
        <v>7601.0164552409642</v>
      </c>
      <c r="Z23" s="412">
        <v>7798.58691414636</v>
      </c>
      <c r="AA23" s="412">
        <v>8002.0841652274057</v>
      </c>
      <c r="AB23" s="412">
        <v>8239.3287534131305</v>
      </c>
      <c r="AC23" s="412">
        <v>8474.4487646168127</v>
      </c>
      <c r="AD23" s="412">
        <v>8721.943086792633</v>
      </c>
      <c r="AE23" s="412">
        <v>8983.7517427146649</v>
      </c>
      <c r="AF23" s="412">
        <v>9255.1323943159732</v>
      </c>
      <c r="AG23" s="412">
        <v>9537.4888071880523</v>
      </c>
      <c r="AH23" s="412">
        <v>9837.8872760051891</v>
      </c>
      <c r="AI23" s="412">
        <v>10155.694709449024</v>
      </c>
      <c r="AJ23" s="412">
        <v>10487.607526951773</v>
      </c>
      <c r="AK23" s="412">
        <v>10828.769255437399</v>
      </c>
      <c r="AL23" s="412">
        <v>11181.24334242708</v>
      </c>
      <c r="AM23" s="412">
        <v>11539.118131595296</v>
      </c>
      <c r="AN23" s="412">
        <v>11897.294948257833</v>
      </c>
      <c r="AO23" s="412">
        <v>12257.635705828767</v>
      </c>
      <c r="AP23" s="412">
        <v>12619.065130044994</v>
      </c>
      <c r="AQ23" s="412">
        <v>12988.806629209726</v>
      </c>
      <c r="AR23" s="412">
        <v>13363.234425711853</v>
      </c>
      <c r="AS23" s="412">
        <v>13737.646172664108</v>
      </c>
      <c r="AT23" s="412">
        <v>14109.68702060029</v>
      </c>
      <c r="AU23" s="412">
        <v>14478.586434076284</v>
      </c>
      <c r="AV23" s="412">
        <v>14844.598119945635</v>
      </c>
      <c r="AW23" s="412">
        <v>15247.042147508171</v>
      </c>
      <c r="AX23" s="412">
        <v>15667.147014098282</v>
      </c>
      <c r="AY23" s="412">
        <v>16107.872673128064</v>
      </c>
      <c r="AZ23" s="412">
        <v>16568.62698315426</v>
      </c>
      <c r="BA23" s="412">
        <v>17058.817258065781</v>
      </c>
      <c r="BB23" s="341"/>
      <c r="BC23" s="341"/>
    </row>
    <row r="24" spans="1:55" x14ac:dyDescent="0.25">
      <c r="A24" s="419" t="s">
        <v>428</v>
      </c>
      <c r="B24" s="411">
        <v>158.6244992</v>
      </c>
      <c r="C24" s="411">
        <v>158.6244992</v>
      </c>
      <c r="D24" s="412">
        <v>148.50235062722101</v>
      </c>
      <c r="E24" s="412">
        <v>140.42419186077606</v>
      </c>
      <c r="F24" s="412">
        <v>128.86305421098703</v>
      </c>
      <c r="G24" s="413">
        <v>118.71387992429509</v>
      </c>
      <c r="H24" s="412">
        <v>129.57820518219404</v>
      </c>
      <c r="I24" s="412">
        <v>141.21871034905891</v>
      </c>
      <c r="J24" s="412">
        <v>154.32930712422132</v>
      </c>
      <c r="K24" s="412">
        <v>168.86277176658442</v>
      </c>
      <c r="L24" s="412">
        <v>168.93884470860775</v>
      </c>
      <c r="M24" s="412">
        <v>168.32077099116583</v>
      </c>
      <c r="N24" s="412">
        <v>166.93708444979168</v>
      </c>
      <c r="O24" s="412">
        <v>164.7378011883761</v>
      </c>
      <c r="P24" s="412">
        <v>161.68017841460912</v>
      </c>
      <c r="Q24" s="412">
        <v>157.76928646028625</v>
      </c>
      <c r="R24" s="412">
        <v>153.17338782233961</v>
      </c>
      <c r="S24" s="412">
        <v>147.6439066124581</v>
      </c>
      <c r="T24" s="412">
        <v>141.10376022334617</v>
      </c>
      <c r="U24" s="412">
        <v>133.50216342272773</v>
      </c>
      <c r="V24" s="412">
        <v>124.9369593784477</v>
      </c>
      <c r="W24" s="412">
        <v>115.42653269613184</v>
      </c>
      <c r="X24" s="412">
        <v>105.09684591242025</v>
      </c>
      <c r="Y24" s="412">
        <v>93.94217395316484</v>
      </c>
      <c r="Z24" s="412">
        <v>82.065507357648713</v>
      </c>
      <c r="AA24" s="412">
        <v>69.336605141462258</v>
      </c>
      <c r="AB24" s="412">
        <v>71.569332326869983</v>
      </c>
      <c r="AC24" s="412">
        <v>73.713391255015338</v>
      </c>
      <c r="AD24" s="412">
        <v>75.878137669181285</v>
      </c>
      <c r="AE24" s="412">
        <v>78.079147070444492</v>
      </c>
      <c r="AF24" s="412">
        <v>80.279865992539655</v>
      </c>
      <c r="AG24" s="412">
        <v>82.494138636007577</v>
      </c>
      <c r="AH24" s="412">
        <v>84.774797894873601</v>
      </c>
      <c r="AI24" s="412">
        <v>87.118755323605967</v>
      </c>
      <c r="AJ24" s="412">
        <v>89.519875321260869</v>
      </c>
      <c r="AK24" s="412">
        <v>91.960498298644225</v>
      </c>
      <c r="AL24" s="412">
        <v>94.458649260239895</v>
      </c>
      <c r="AM24" s="412">
        <v>96.983623040826629</v>
      </c>
      <c r="AN24" s="412">
        <v>99.505035733693759</v>
      </c>
      <c r="AO24" s="412">
        <v>102.04212564993529</v>
      </c>
      <c r="AP24" s="412">
        <v>104.61529119476474</v>
      </c>
      <c r="AQ24" s="412">
        <v>107.30261635865132</v>
      </c>
      <c r="AR24" s="412">
        <v>110.09964800707958</v>
      </c>
      <c r="AS24" s="412">
        <v>112.99554527963429</v>
      </c>
      <c r="AT24" s="412">
        <v>115.97896650589058</v>
      </c>
      <c r="AU24" s="412">
        <v>119.05682920011922</v>
      </c>
      <c r="AV24" s="412">
        <v>122.24277539893708</v>
      </c>
      <c r="AW24" s="412">
        <v>125.55683445762389</v>
      </c>
      <c r="AX24" s="412">
        <v>129.01632756317139</v>
      </c>
      <c r="AY24" s="412">
        <v>132.64562943540852</v>
      </c>
      <c r="AZ24" s="412">
        <v>136.43986388887924</v>
      </c>
      <c r="BA24" s="412">
        <v>140.47649857542152</v>
      </c>
      <c r="BB24" s="341"/>
      <c r="BC24" s="341"/>
    </row>
    <row r="25" spans="1:55" x14ac:dyDescent="0.25">
      <c r="A25" s="410" t="s">
        <v>429</v>
      </c>
      <c r="B25" s="411">
        <v>67.55736607</v>
      </c>
      <c r="C25" s="411">
        <v>67.55736607</v>
      </c>
      <c r="D25" s="412">
        <v>73.089583713972189</v>
      </c>
      <c r="E25" s="412">
        <v>77.628071233049681</v>
      </c>
      <c r="F25" s="412">
        <v>86.669442309141928</v>
      </c>
      <c r="G25" s="413">
        <v>63.162462802371238</v>
      </c>
      <c r="H25" s="412">
        <v>64.242104573589117</v>
      </c>
      <c r="I25" s="412">
        <v>62.605501085305328</v>
      </c>
      <c r="J25" s="412">
        <v>62.623925413231262</v>
      </c>
      <c r="K25" s="412">
        <v>63.389561386935696</v>
      </c>
      <c r="L25" s="412">
        <v>59.182909646776814</v>
      </c>
      <c r="M25" s="412">
        <v>59.163956119817648</v>
      </c>
      <c r="N25" s="412">
        <v>55.806617327532933</v>
      </c>
      <c r="O25" s="412">
        <v>60.082026393392447</v>
      </c>
      <c r="P25" s="412">
        <v>63.529318499511241</v>
      </c>
      <c r="Q25" s="412">
        <v>65.636112745857048</v>
      </c>
      <c r="R25" s="412">
        <v>67.566159271684796</v>
      </c>
      <c r="S25" s="412">
        <v>115.06061999304971</v>
      </c>
      <c r="T25" s="412">
        <v>123.76614989603577</v>
      </c>
      <c r="U25" s="412">
        <v>125.33769451078859</v>
      </c>
      <c r="V25" s="412">
        <v>80.213457680821378</v>
      </c>
      <c r="W25" s="412">
        <v>95.820990900750459</v>
      </c>
      <c r="X25" s="412">
        <v>107.65612545206267</v>
      </c>
      <c r="Y25" s="412">
        <v>113.48212122838062</v>
      </c>
      <c r="Z25" s="412">
        <v>112.738553930008</v>
      </c>
      <c r="AA25" s="412">
        <v>111.89288777872513</v>
      </c>
      <c r="AB25" s="412">
        <v>104.91338136014447</v>
      </c>
      <c r="AC25" s="412">
        <v>121.12996344162804</v>
      </c>
      <c r="AD25" s="412">
        <v>117.02560159775591</v>
      </c>
      <c r="AE25" s="412">
        <v>132.16775851993498</v>
      </c>
      <c r="AF25" s="412">
        <v>114.59771455703373</v>
      </c>
      <c r="AG25" s="412">
        <v>111.16699962629065</v>
      </c>
      <c r="AH25" s="412">
        <v>130.9003501517293</v>
      </c>
      <c r="AI25" s="412">
        <v>142.91799893067216</v>
      </c>
      <c r="AJ25" s="412">
        <v>128.71397482700144</v>
      </c>
      <c r="AK25" s="412">
        <v>125.4065029640216</v>
      </c>
      <c r="AL25" s="412">
        <v>145.77908201922921</v>
      </c>
      <c r="AM25" s="412">
        <v>157.88450856037565</v>
      </c>
      <c r="AN25" s="412">
        <v>167.5378335272338</v>
      </c>
      <c r="AO25" s="412">
        <v>166.85981385350709</v>
      </c>
      <c r="AP25" s="412">
        <v>166.06124479840688</v>
      </c>
      <c r="AQ25" s="412">
        <v>275.26989320480976</v>
      </c>
      <c r="AR25" s="412">
        <v>286.21231590724364</v>
      </c>
      <c r="AS25" s="412">
        <v>288.43326248690397</v>
      </c>
      <c r="AT25" s="412">
        <v>320.16265549534387</v>
      </c>
      <c r="AU25" s="412">
        <v>294.2767805319254</v>
      </c>
      <c r="AV25" s="412">
        <v>304.32077109226208</v>
      </c>
      <c r="AW25" s="412">
        <v>267.90089568032556</v>
      </c>
      <c r="AX25" s="412">
        <v>260.6338120672948</v>
      </c>
      <c r="AY25" s="412">
        <v>300.75323775943457</v>
      </c>
      <c r="AZ25" s="412">
        <v>300.34340962886051</v>
      </c>
      <c r="BA25" s="412">
        <v>375.50598407289255</v>
      </c>
      <c r="BB25" s="341"/>
      <c r="BC25" s="341"/>
    </row>
    <row r="26" spans="1:55" x14ac:dyDescent="0.25">
      <c r="A26" s="410" t="s">
        <v>430</v>
      </c>
      <c r="B26" s="411">
        <v>129.56479712000001</v>
      </c>
      <c r="C26" s="411">
        <v>129.56479712000001</v>
      </c>
      <c r="D26" s="412">
        <v>132.48211126000001</v>
      </c>
      <c r="E26" s="412">
        <v>133.0069867</v>
      </c>
      <c r="F26" s="412">
        <v>133.08869961999997</v>
      </c>
      <c r="G26" s="413">
        <v>133.45651486</v>
      </c>
      <c r="H26" s="412">
        <v>133.83205401999999</v>
      </c>
      <c r="I26" s="412">
        <v>134.21547916</v>
      </c>
      <c r="J26" s="412">
        <v>134.60695522</v>
      </c>
      <c r="K26" s="412">
        <v>135.00665260000002</v>
      </c>
      <c r="L26" s="412">
        <v>135.41474475999996</v>
      </c>
      <c r="M26" s="412">
        <v>135.83140617999999</v>
      </c>
      <c r="N26" s="412">
        <v>136.25681865999999</v>
      </c>
      <c r="O26" s="412">
        <v>136.69116381999999</v>
      </c>
      <c r="P26" s="412">
        <v>137.13462994</v>
      </c>
      <c r="Q26" s="412">
        <v>137.58741021999998</v>
      </c>
      <c r="R26" s="412">
        <v>138.04969785999998</v>
      </c>
      <c r="S26" s="412">
        <v>138.52169235999997</v>
      </c>
      <c r="T26" s="412">
        <v>139.00360090000001</v>
      </c>
      <c r="U26" s="412">
        <v>139.49562789999999</v>
      </c>
      <c r="V26" s="412">
        <v>139.99798887999998</v>
      </c>
      <c r="W26" s="412">
        <v>140.51089779999998</v>
      </c>
      <c r="X26" s="412">
        <v>141.03457935999998</v>
      </c>
      <c r="Y26" s="412">
        <v>141.56925724000001</v>
      </c>
      <c r="Z26" s="412">
        <v>142.1151643</v>
      </c>
      <c r="AA26" s="412">
        <v>142.67253460000001</v>
      </c>
      <c r="AB26" s="412">
        <v>143.24160934</v>
      </c>
      <c r="AC26" s="412">
        <v>88.987868019999993</v>
      </c>
      <c r="AD26" s="412">
        <v>16.175498656793462</v>
      </c>
      <c r="AE26" s="412">
        <v>16.644703960288712</v>
      </c>
      <c r="AF26" s="412">
        <v>17.11384734021102</v>
      </c>
      <c r="AG26" s="412">
        <v>17.585880066242687</v>
      </c>
      <c r="AH26" s="412">
        <v>18.072064913572888</v>
      </c>
      <c r="AI26" s="412">
        <v>18.57174349563488</v>
      </c>
      <c r="AJ26" s="412">
        <v>19.083607841412594</v>
      </c>
      <c r="AK26" s="412">
        <v>19.603893326864593</v>
      </c>
      <c r="AL26" s="412">
        <v>20.13644247428747</v>
      </c>
      <c r="AM26" s="412">
        <v>20.674709638597538</v>
      </c>
      <c r="AN26" s="412">
        <v>21.212217659742073</v>
      </c>
      <c r="AO26" s="412">
        <v>21.75306770947909</v>
      </c>
      <c r="AP26" s="412">
        <v>22.30160826533147</v>
      </c>
      <c r="AQ26" s="412">
        <v>22.874485063762304</v>
      </c>
      <c r="AR26" s="412">
        <v>23.470748797453489</v>
      </c>
      <c r="AS26" s="412">
        <v>24.088088440746368</v>
      </c>
      <c r="AT26" s="412">
        <v>24.72408620664249</v>
      </c>
      <c r="AU26" s="412">
        <v>25.380216752351856</v>
      </c>
      <c r="AV26" s="412">
        <v>26.059388250791589</v>
      </c>
      <c r="AW26" s="412">
        <v>26.765870506405715</v>
      </c>
      <c r="AX26" s="412">
        <v>27.503356003558313</v>
      </c>
      <c r="AY26" s="412">
        <v>28.277040879898045</v>
      </c>
      <c r="AZ26" s="412">
        <v>29.085885643237603</v>
      </c>
      <c r="BA26" s="412">
        <v>29.946404640617398</v>
      </c>
      <c r="BB26" s="341"/>
      <c r="BC26" s="341"/>
    </row>
    <row r="27" spans="1:55" x14ac:dyDescent="0.25">
      <c r="A27" s="410" t="s">
        <v>431</v>
      </c>
      <c r="B27" s="411">
        <v>0</v>
      </c>
      <c r="C27" s="411">
        <v>0</v>
      </c>
      <c r="D27" s="412">
        <v>15.911889494033275</v>
      </c>
      <c r="E27" s="412">
        <v>0</v>
      </c>
      <c r="F27" s="412">
        <v>0</v>
      </c>
      <c r="G27" s="413">
        <v>0</v>
      </c>
      <c r="H27" s="412">
        <v>20.181141150503933</v>
      </c>
      <c r="I27" s="412">
        <v>0</v>
      </c>
      <c r="J27" s="412">
        <v>0</v>
      </c>
      <c r="K27" s="412">
        <v>0</v>
      </c>
      <c r="L27" s="412">
        <v>25.078471731772748</v>
      </c>
      <c r="M27" s="412">
        <v>0</v>
      </c>
      <c r="N27" s="412">
        <v>0</v>
      </c>
      <c r="O27" s="412">
        <v>0</v>
      </c>
      <c r="P27" s="412">
        <v>30.675491816551038</v>
      </c>
      <c r="Q27" s="412">
        <v>0</v>
      </c>
      <c r="R27" s="412">
        <v>0</v>
      </c>
      <c r="S27" s="412">
        <v>0</v>
      </c>
      <c r="T27" s="412">
        <v>36.616543596529162</v>
      </c>
      <c r="U27" s="412">
        <v>0</v>
      </c>
      <c r="V27" s="412">
        <v>0</v>
      </c>
      <c r="W27" s="412">
        <v>0</v>
      </c>
      <c r="X27" s="412">
        <v>42.331750520422908</v>
      </c>
      <c r="Y27" s="412">
        <v>0</v>
      </c>
      <c r="Z27" s="412">
        <v>0</v>
      </c>
      <c r="AA27" s="412">
        <v>0</v>
      </c>
      <c r="AB27" s="412">
        <v>48.241569000694057</v>
      </c>
      <c r="AC27" s="412">
        <v>0</v>
      </c>
      <c r="AD27" s="412">
        <v>0</v>
      </c>
      <c r="AE27" s="412">
        <v>0</v>
      </c>
      <c r="AF27" s="412">
        <v>54.112935928445992</v>
      </c>
      <c r="AG27" s="412">
        <v>0</v>
      </c>
      <c r="AH27" s="412">
        <v>0</v>
      </c>
      <c r="AI27" s="412">
        <v>0</v>
      </c>
      <c r="AJ27" s="412">
        <v>60.341197854416315</v>
      </c>
      <c r="AK27" s="412">
        <v>0</v>
      </c>
      <c r="AL27" s="412">
        <v>0</v>
      </c>
      <c r="AM27" s="412">
        <v>0</v>
      </c>
      <c r="AN27" s="412">
        <v>67.071731581060163</v>
      </c>
      <c r="AO27" s="412">
        <v>0</v>
      </c>
      <c r="AP27" s="412">
        <v>0</v>
      </c>
      <c r="AQ27" s="412">
        <v>0</v>
      </c>
      <c r="AR27" s="412">
        <v>74.213068553268499</v>
      </c>
      <c r="AS27" s="412">
        <v>0</v>
      </c>
      <c r="AT27" s="412">
        <v>0</v>
      </c>
      <c r="AU27" s="412">
        <v>0</v>
      </c>
      <c r="AV27" s="412">
        <v>82.398187778400313</v>
      </c>
      <c r="AW27" s="412">
        <v>0</v>
      </c>
      <c r="AX27" s="412">
        <v>0</v>
      </c>
      <c r="AY27" s="412">
        <v>0</v>
      </c>
      <c r="AZ27" s="412">
        <v>91.967786959072953</v>
      </c>
      <c r="BA27" s="412">
        <v>0</v>
      </c>
      <c r="BB27" s="412"/>
      <c r="BC27" s="412"/>
    </row>
    <row r="28" spans="1:55" s="9" customFormat="1" x14ac:dyDescent="0.25">
      <c r="A28" s="420" t="s">
        <v>432</v>
      </c>
      <c r="B28" s="421">
        <v>1392.9830000000004</v>
      </c>
      <c r="C28" s="421">
        <v>1392.9830000000004</v>
      </c>
      <c r="D28" s="422">
        <v>1294.3558563096306</v>
      </c>
      <c r="E28" s="422">
        <v>1230.2587812196502</v>
      </c>
      <c r="F28" s="422">
        <v>1211.4836768730891</v>
      </c>
      <c r="G28" s="423">
        <v>1242.5455509234196</v>
      </c>
      <c r="H28" s="422">
        <v>1345.4303915567452</v>
      </c>
      <c r="I28" s="422">
        <v>1506.5414835310569</v>
      </c>
      <c r="J28" s="422">
        <v>1683.2300835065632</v>
      </c>
      <c r="K28" s="422">
        <v>1876.6564994557145</v>
      </c>
      <c r="L28" s="422">
        <v>2085.3423458971238</v>
      </c>
      <c r="M28" s="422">
        <v>2363.6875860963196</v>
      </c>
      <c r="N28" s="422">
        <v>2747.7349736614869</v>
      </c>
      <c r="O28" s="422">
        <v>3164.8638505909958</v>
      </c>
      <c r="P28" s="422">
        <v>3556.6655757494714</v>
      </c>
      <c r="Q28" s="422">
        <v>3915.2931971063426</v>
      </c>
      <c r="R28" s="422">
        <v>4218.9473151057946</v>
      </c>
      <c r="S28" s="422">
        <v>4489.6167899024567</v>
      </c>
      <c r="T28" s="422">
        <v>4771.8140209328621</v>
      </c>
      <c r="U28" s="422">
        <v>5065.3561287334378</v>
      </c>
      <c r="V28" s="422">
        <v>5370.3589670635965</v>
      </c>
      <c r="W28" s="422">
        <v>5689.9007855848022</v>
      </c>
      <c r="X28" s="422">
        <v>6027.6624749599559</v>
      </c>
      <c r="Y28" s="422">
        <v>6385.9853379854139</v>
      </c>
      <c r="Z28" s="422">
        <v>6766.2408440331919</v>
      </c>
      <c r="AA28" s="422">
        <v>7169.5838228090652</v>
      </c>
      <c r="AB28" s="422">
        <v>7600.3539417279962</v>
      </c>
      <c r="AC28" s="422">
        <v>8060.6061053134754</v>
      </c>
      <c r="AD28" s="422">
        <v>8541.6331856670258</v>
      </c>
      <c r="AE28" s="422">
        <v>9060.7003851312347</v>
      </c>
      <c r="AF28" s="422">
        <v>9618.558773560073</v>
      </c>
      <c r="AG28" s="422">
        <v>10220.534695781942</v>
      </c>
      <c r="AH28" s="422">
        <v>10873.253394986285</v>
      </c>
      <c r="AI28" s="422">
        <v>11575.010867043733</v>
      </c>
      <c r="AJ28" s="422">
        <v>12328.243353150772</v>
      </c>
      <c r="AK28" s="422">
        <v>13134.844669874517</v>
      </c>
      <c r="AL28" s="422">
        <v>13997.487336312228</v>
      </c>
      <c r="AM28" s="422">
        <v>14925.6546722437</v>
      </c>
      <c r="AN28" s="422">
        <v>15931.980685651328</v>
      </c>
      <c r="AO28" s="422">
        <v>17018.694908581387</v>
      </c>
      <c r="AP28" s="422">
        <v>18197.253694613439</v>
      </c>
      <c r="AQ28" s="422">
        <v>19479.41556769831</v>
      </c>
      <c r="AR28" s="422">
        <v>20868.892451369844</v>
      </c>
      <c r="AS28" s="422">
        <v>22372.202715414041</v>
      </c>
      <c r="AT28" s="422">
        <v>23996.665055293237</v>
      </c>
      <c r="AU28" s="422">
        <v>25747.133612953134</v>
      </c>
      <c r="AV28" s="422">
        <v>27632.29439959316</v>
      </c>
      <c r="AW28" s="422">
        <v>29638.208077928732</v>
      </c>
      <c r="AX28" s="422">
        <v>31763.51721825912</v>
      </c>
      <c r="AY28" s="422">
        <v>34032.554574216992</v>
      </c>
      <c r="AZ28" s="422">
        <v>36450.894993575857</v>
      </c>
      <c r="BA28" s="422">
        <v>39019.243956100836</v>
      </c>
      <c r="BB28" s="414"/>
      <c r="BC28" s="414"/>
    </row>
    <row r="29" spans="1:55" x14ac:dyDescent="0.25">
      <c r="A29" s="424" t="s">
        <v>433</v>
      </c>
      <c r="B29" s="425">
        <f t="shared" ref="B29:BA29" si="2">B4-B15</f>
        <v>-2318.2425993200013</v>
      </c>
      <c r="C29" s="425">
        <f t="shared" si="2"/>
        <v>-2128.5084715000994</v>
      </c>
      <c r="D29" s="426">
        <f t="shared" si="2"/>
        <v>-1856.1413788874634</v>
      </c>
      <c r="E29" s="426">
        <f t="shared" si="2"/>
        <v>-1823.9374047422243</v>
      </c>
      <c r="F29" s="426">
        <f t="shared" si="2"/>
        <v>-1820.1010814483016</v>
      </c>
      <c r="G29" s="427">
        <f t="shared" si="2"/>
        <v>-1860.7223671048487</v>
      </c>
      <c r="H29" s="428">
        <f t="shared" si="2"/>
        <v>-2108.7400062111628</v>
      </c>
      <c r="I29" s="428">
        <f t="shared" si="2"/>
        <v>-2391.807779515635</v>
      </c>
      <c r="J29" s="428">
        <f t="shared" si="2"/>
        <v>-2743.2488382878291</v>
      </c>
      <c r="K29" s="428">
        <f t="shared" si="2"/>
        <v>-3076.6351582026327</v>
      </c>
      <c r="L29" s="428">
        <f t="shared" si="2"/>
        <v>-3360.1466003362657</v>
      </c>
      <c r="M29" s="428">
        <f t="shared" si="2"/>
        <v>-3660.3842652109015</v>
      </c>
      <c r="N29" s="428">
        <f t="shared" si="2"/>
        <v>-4068.4137471902141</v>
      </c>
      <c r="O29" s="428">
        <f t="shared" si="2"/>
        <v>-4500.3628226992005</v>
      </c>
      <c r="P29" s="428">
        <f t="shared" si="2"/>
        <v>-4907.690104650741</v>
      </c>
      <c r="Q29" s="428">
        <f t="shared" si="2"/>
        <v>-5141.2008752871407</v>
      </c>
      <c r="R29" s="428">
        <f t="shared" si="2"/>
        <v>-5402.8136197260828</v>
      </c>
      <c r="S29" s="428">
        <f t="shared" si="2"/>
        <v>-5635.4631616746046</v>
      </c>
      <c r="T29" s="428">
        <f t="shared" si="2"/>
        <v>-5882.6873310627998</v>
      </c>
      <c r="U29" s="428">
        <f t="shared" si="2"/>
        <v>-6085.3098115016182</v>
      </c>
      <c r="V29" s="428">
        <f t="shared" si="2"/>
        <v>-6310.6550934070547</v>
      </c>
      <c r="W29" s="428">
        <f t="shared" si="2"/>
        <v>-6669.1655705449666</v>
      </c>
      <c r="X29" s="428">
        <f t="shared" si="2"/>
        <v>-7048.8691573142714</v>
      </c>
      <c r="Y29" s="428">
        <f t="shared" si="2"/>
        <v>-7464.6631047757255</v>
      </c>
      <c r="Z29" s="428">
        <f t="shared" si="2"/>
        <v>-7953.2172267432616</v>
      </c>
      <c r="AA29" s="428">
        <f t="shared" si="2"/>
        <v>-8374.8758520442352</v>
      </c>
      <c r="AB29" s="428">
        <f t="shared" si="2"/>
        <v>-9055.2786669908674</v>
      </c>
      <c r="AC29" s="428">
        <f t="shared" si="2"/>
        <v>-9564.0584493473871</v>
      </c>
      <c r="AD29" s="428">
        <f t="shared" si="2"/>
        <v>-10126.368542611512</v>
      </c>
      <c r="AE29" s="428">
        <f t="shared" si="2"/>
        <v>-10891.929244745654</v>
      </c>
      <c r="AF29" s="428">
        <f t="shared" si="2"/>
        <v>-11663.612857319677</v>
      </c>
      <c r="AG29" s="428">
        <f t="shared" si="2"/>
        <v>-12684.098479002685</v>
      </c>
      <c r="AH29" s="428">
        <f t="shared" si="2"/>
        <v>-13693.388647644257</v>
      </c>
      <c r="AI29" s="428">
        <f t="shared" si="2"/>
        <v>-14673.462231058686</v>
      </c>
      <c r="AJ29" s="428">
        <f t="shared" si="2"/>
        <v>-15752.17579439473</v>
      </c>
      <c r="AK29" s="428">
        <f t="shared" si="2"/>
        <v>-16814.490644939448</v>
      </c>
      <c r="AL29" s="428">
        <f t="shared" si="2"/>
        <v>-18022.429822409205</v>
      </c>
      <c r="AM29" s="428">
        <f t="shared" si="2"/>
        <v>-19538.604427395636</v>
      </c>
      <c r="AN29" s="428">
        <f t="shared" si="2"/>
        <v>-21099.707573804408</v>
      </c>
      <c r="AO29" s="428">
        <f t="shared" si="2"/>
        <v>-22802.27717914345</v>
      </c>
      <c r="AP29" s="428">
        <f t="shared" si="2"/>
        <v>-24843.136087964405</v>
      </c>
      <c r="AQ29" s="428">
        <f t="shared" si="2"/>
        <v>-26957.40628500341</v>
      </c>
      <c r="AR29" s="428">
        <f t="shared" si="2"/>
        <v>-29190.538683978724</v>
      </c>
      <c r="AS29" s="428">
        <f t="shared" si="2"/>
        <v>-31567.964276180108</v>
      </c>
      <c r="AT29" s="428">
        <f t="shared" si="2"/>
        <v>-34096.688751797366</v>
      </c>
      <c r="AU29" s="428">
        <f t="shared" si="2"/>
        <v>-36670.984552619833</v>
      </c>
      <c r="AV29" s="428">
        <f t="shared" si="2"/>
        <v>-39552.259619541408</v>
      </c>
      <c r="AW29" s="428">
        <f t="shared" si="2"/>
        <v>-41562.547766124102</v>
      </c>
      <c r="AX29" s="428">
        <f t="shared" si="2"/>
        <v>-44389.477272399992</v>
      </c>
      <c r="AY29" s="428">
        <f t="shared" si="2"/>
        <v>-47386.911422243458</v>
      </c>
      <c r="AZ29" s="428">
        <f t="shared" si="2"/>
        <v>-50438.938869426027</v>
      </c>
      <c r="BA29" s="428">
        <f t="shared" si="2"/>
        <v>-53469.205397696496</v>
      </c>
      <c r="BB29" s="341"/>
      <c r="BC29" s="341"/>
    </row>
    <row r="30" spans="1:55" x14ac:dyDescent="0.25">
      <c r="A30" s="424" t="s">
        <v>434</v>
      </c>
      <c r="B30" s="425">
        <f>B4-B16</f>
        <v>-925.25959932000114</v>
      </c>
      <c r="C30" s="425">
        <f t="shared" ref="C30:BA30" si="3">C4-C16</f>
        <v>-735.52547150009923</v>
      </c>
      <c r="D30" s="426">
        <f t="shared" si="3"/>
        <v>-561.78552257783304</v>
      </c>
      <c r="E30" s="426">
        <f t="shared" si="3"/>
        <v>-593.67862352257362</v>
      </c>
      <c r="F30" s="426">
        <f t="shared" si="3"/>
        <v>-608.61740457521228</v>
      </c>
      <c r="G30" s="427">
        <f t="shared" si="3"/>
        <v>-618.17681618143251</v>
      </c>
      <c r="H30" s="426">
        <f t="shared" si="3"/>
        <v>-763.30961465441942</v>
      </c>
      <c r="I30" s="426">
        <f t="shared" si="3"/>
        <v>-885.26629598457657</v>
      </c>
      <c r="J30" s="426">
        <f t="shared" si="3"/>
        <v>-1060.0187547812675</v>
      </c>
      <c r="K30" s="426">
        <f t="shared" si="3"/>
        <v>-1199.9786587469207</v>
      </c>
      <c r="L30" s="426">
        <f t="shared" si="3"/>
        <v>-1274.8042544391428</v>
      </c>
      <c r="M30" s="426">
        <f t="shared" si="3"/>
        <v>-1296.6966791145824</v>
      </c>
      <c r="N30" s="426">
        <f t="shared" si="3"/>
        <v>-1320.6787735287289</v>
      </c>
      <c r="O30" s="426">
        <f t="shared" si="3"/>
        <v>-1335.498972108202</v>
      </c>
      <c r="P30" s="426">
        <f t="shared" si="3"/>
        <v>-1351.0245289012673</v>
      </c>
      <c r="Q30" s="426">
        <f t="shared" si="3"/>
        <v>-1225.9076781808035</v>
      </c>
      <c r="R30" s="426">
        <f t="shared" si="3"/>
        <v>-1183.8663046202928</v>
      </c>
      <c r="S30" s="426">
        <f t="shared" si="3"/>
        <v>-1145.8463717721461</v>
      </c>
      <c r="T30" s="426">
        <f t="shared" si="3"/>
        <v>-1110.873310129944</v>
      </c>
      <c r="U30" s="426">
        <f t="shared" si="3"/>
        <v>-1019.9536827681732</v>
      </c>
      <c r="V30" s="426">
        <f t="shared" si="3"/>
        <v>-940.2961263434554</v>
      </c>
      <c r="W30" s="426">
        <f t="shared" si="3"/>
        <v>-979.26478496016352</v>
      </c>
      <c r="X30" s="426">
        <f t="shared" si="3"/>
        <v>-1021.2066823543137</v>
      </c>
      <c r="Y30" s="426">
        <f t="shared" si="3"/>
        <v>-1078.6777667903079</v>
      </c>
      <c r="Z30" s="426">
        <f t="shared" si="3"/>
        <v>-1186.9763827100687</v>
      </c>
      <c r="AA30" s="426">
        <f t="shared" si="3"/>
        <v>-1205.2920292351773</v>
      </c>
      <c r="AB30" s="426">
        <f t="shared" si="3"/>
        <v>-1454.9247252628702</v>
      </c>
      <c r="AC30" s="426">
        <f t="shared" si="3"/>
        <v>-1503.4523440339108</v>
      </c>
      <c r="AD30" s="426">
        <f t="shared" si="3"/>
        <v>-1584.7353569444822</v>
      </c>
      <c r="AE30" s="426">
        <f t="shared" si="3"/>
        <v>-1831.2288596144208</v>
      </c>
      <c r="AF30" s="426">
        <f t="shared" si="3"/>
        <v>-2045.0540837596054</v>
      </c>
      <c r="AG30" s="426">
        <f t="shared" si="3"/>
        <v>-2463.5637832207431</v>
      </c>
      <c r="AH30" s="426">
        <f t="shared" si="3"/>
        <v>-2820.1352526579722</v>
      </c>
      <c r="AI30" s="426">
        <f t="shared" si="3"/>
        <v>-3098.4513640149526</v>
      </c>
      <c r="AJ30" s="426">
        <f t="shared" si="3"/>
        <v>-3423.9324412439455</v>
      </c>
      <c r="AK30" s="426">
        <f t="shared" si="3"/>
        <v>-3679.6459750649374</v>
      </c>
      <c r="AL30" s="426">
        <f t="shared" si="3"/>
        <v>-4024.9424860969739</v>
      </c>
      <c r="AM30" s="426">
        <f t="shared" si="3"/>
        <v>-4612.9497551519453</v>
      </c>
      <c r="AN30" s="426">
        <f t="shared" si="3"/>
        <v>-5167.7268881530763</v>
      </c>
      <c r="AO30" s="426">
        <f t="shared" si="3"/>
        <v>-5783.5822705620667</v>
      </c>
      <c r="AP30" s="426">
        <f t="shared" si="3"/>
        <v>-6645.8823933509702</v>
      </c>
      <c r="AQ30" s="426">
        <f t="shared" si="3"/>
        <v>-7477.9907173051033</v>
      </c>
      <c r="AR30" s="426">
        <f t="shared" si="3"/>
        <v>-8321.6462326088804</v>
      </c>
      <c r="AS30" s="426">
        <f t="shared" si="3"/>
        <v>-9195.7615607660555</v>
      </c>
      <c r="AT30" s="426">
        <f t="shared" si="3"/>
        <v>-10100.023696504126</v>
      </c>
      <c r="AU30" s="426">
        <f t="shared" si="3"/>
        <v>-10923.850939666707</v>
      </c>
      <c r="AV30" s="426">
        <f t="shared" si="3"/>
        <v>-11919.965219948237</v>
      </c>
      <c r="AW30" s="426">
        <f t="shared" si="3"/>
        <v>-11924.339688195381</v>
      </c>
      <c r="AX30" s="426">
        <f t="shared" si="3"/>
        <v>-12625.960054140887</v>
      </c>
      <c r="AY30" s="426">
        <f t="shared" si="3"/>
        <v>-13354.356848026451</v>
      </c>
      <c r="AZ30" s="426">
        <f t="shared" si="3"/>
        <v>-13988.043875850184</v>
      </c>
      <c r="BA30" s="426">
        <f t="shared" si="3"/>
        <v>-14449.96144159566</v>
      </c>
      <c r="BB30" s="341"/>
      <c r="BC30" s="341"/>
    </row>
    <row r="31" spans="1:55" x14ac:dyDescent="0.25">
      <c r="A31" s="424" t="s">
        <v>435</v>
      </c>
      <c r="B31" s="429">
        <v>41305.732000000004</v>
      </c>
      <c r="C31" s="429">
        <v>41305.732000000004</v>
      </c>
      <c r="D31" s="428">
        <v>43218.76709930924</v>
      </c>
      <c r="E31" s="428">
        <v>45080.717558264194</v>
      </c>
      <c r="F31" s="428">
        <v>46912.39038939085</v>
      </c>
      <c r="G31" s="430">
        <v>48761.288832311548</v>
      </c>
      <c r="H31" s="428">
        <v>50809.777621618079</v>
      </c>
      <c r="I31" s="428">
        <v>53136.81506962682</v>
      </c>
      <c r="J31" s="428">
        <v>55809.29151593463</v>
      </c>
      <c r="K31" s="428">
        <v>58803.884277402401</v>
      </c>
      <c r="L31" s="428">
        <v>62078.071545611885</v>
      </c>
      <c r="M31" s="428">
        <v>65555.619679787414</v>
      </c>
      <c r="N31" s="428">
        <v>69431.460824883849</v>
      </c>
      <c r="O31" s="428">
        <v>73749.350458460583</v>
      </c>
      <c r="P31" s="428">
        <v>78496.813732626833</v>
      </c>
      <c r="Q31" s="428">
        <v>83484.951265251817</v>
      </c>
      <c r="R31" s="428">
        <v>88778.442685823684</v>
      </c>
      <c r="S31" s="428">
        <v>94271.003110935475</v>
      </c>
      <c r="T31" s="428">
        <v>99971.474475184048</v>
      </c>
      <c r="U31" s="428">
        <v>105869.00171946399</v>
      </c>
      <c r="V31" s="428">
        <v>112031.89340867952</v>
      </c>
      <c r="W31" s="428">
        <v>118539.51143815374</v>
      </c>
      <c r="X31" s="428">
        <v>125409.24283656541</v>
      </c>
      <c r="Y31" s="428">
        <v>132737.31247041878</v>
      </c>
      <c r="Z31" s="428">
        <v>140516.93974235092</v>
      </c>
      <c r="AA31" s="428">
        <v>148740.85128655809</v>
      </c>
      <c r="AB31" s="428">
        <v>157636.43358961586</v>
      </c>
      <c r="AC31" s="428">
        <v>167019.32228010544</v>
      </c>
      <c r="AD31" s="428">
        <v>176565.92134253407</v>
      </c>
      <c r="AE31" s="428">
        <v>187192.05525059174</v>
      </c>
      <c r="AF31" s="428">
        <v>198616.43547105588</v>
      </c>
      <c r="AG31" s="428">
        <v>211020.20675485907</v>
      </c>
      <c r="AH31" s="428">
        <v>224448.00411006488</v>
      </c>
      <c r="AI31" s="428">
        <v>238824.81369040112</v>
      </c>
      <c r="AJ31" s="428">
        <v>254293.88317249136</v>
      </c>
      <c r="AK31" s="428">
        <v>270829.41535319632</v>
      </c>
      <c r="AL31" s="428">
        <v>288541.60897327703</v>
      </c>
      <c r="AM31" s="428">
        <v>307612.94138938881</v>
      </c>
      <c r="AN31" s="428">
        <v>328341.38251974894</v>
      </c>
      <c r="AO31" s="428">
        <v>350713.20615371427</v>
      </c>
      <c r="AP31" s="428">
        <v>375034.13314554712</v>
      </c>
      <c r="AQ31" s="428">
        <v>401488.85150258499</v>
      </c>
      <c r="AR31" s="428">
        <v>430125.83412379265</v>
      </c>
      <c r="AS31" s="428">
        <v>461085.96339379065</v>
      </c>
      <c r="AT31" s="428">
        <v>494516.93734058866</v>
      </c>
      <c r="AU31" s="428">
        <v>530463.34581225703</v>
      </c>
      <c r="AV31" s="428">
        <v>569224.75683287345</v>
      </c>
      <c r="AW31" s="428">
        <v>609951.86971938016</v>
      </c>
      <c r="AX31" s="428">
        <v>653441.3948838897</v>
      </c>
      <c r="AY31" s="428">
        <v>699859.88681560906</v>
      </c>
      <c r="AZ31" s="428">
        <v>749260.84146689705</v>
      </c>
      <c r="BA31" s="428">
        <v>801623.40198928572</v>
      </c>
      <c r="BB31" s="341"/>
      <c r="BC31" s="341"/>
    </row>
    <row r="32" spans="1:55" x14ac:dyDescent="0.25">
      <c r="A32" s="431" t="s">
        <v>408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</row>
    <row r="33" spans="1:55" x14ac:dyDescent="0.25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</row>
    <row r="34" spans="1:55" x14ac:dyDescent="0.25">
      <c r="A34" s="93" t="s">
        <v>436</v>
      </c>
      <c r="B34" s="432"/>
      <c r="C34" s="432"/>
      <c r="D34" s="433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341"/>
      <c r="BC34" s="341"/>
    </row>
    <row r="35" spans="1:55" x14ac:dyDescent="0.25">
      <c r="A35" s="434"/>
      <c r="B35" s="396" t="s">
        <v>411</v>
      </c>
      <c r="C35" s="396" t="s">
        <v>412</v>
      </c>
      <c r="D35" s="661" t="s">
        <v>413</v>
      </c>
      <c r="E35" s="662"/>
      <c r="F35" s="662"/>
      <c r="G35" s="663"/>
      <c r="H35" s="664" t="s">
        <v>414</v>
      </c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  <c r="AO35" s="665"/>
      <c r="AP35" s="665"/>
      <c r="AQ35" s="665"/>
      <c r="AR35" s="665"/>
      <c r="AS35" s="665"/>
      <c r="AT35" s="665"/>
      <c r="AU35" s="665"/>
      <c r="AV35" s="665"/>
      <c r="AW35" s="665"/>
      <c r="AX35" s="665"/>
      <c r="AY35" s="665"/>
      <c r="AZ35" s="665"/>
      <c r="BA35" s="665"/>
      <c r="BB35" s="341"/>
      <c r="BC35" s="341"/>
    </row>
    <row r="36" spans="1:55" x14ac:dyDescent="0.25">
      <c r="A36" s="397"/>
      <c r="B36" s="435" t="s">
        <v>394</v>
      </c>
      <c r="C36" s="400">
        <v>2015</v>
      </c>
      <c r="D36" s="399">
        <v>2016</v>
      </c>
      <c r="E36" s="399">
        <v>2017</v>
      </c>
      <c r="F36" s="399">
        <v>2018</v>
      </c>
      <c r="G36" s="400">
        <v>2019</v>
      </c>
      <c r="H36" s="399">
        <v>2020</v>
      </c>
      <c r="I36" s="401">
        <v>2021</v>
      </c>
      <c r="J36" s="401">
        <v>2022</v>
      </c>
      <c r="K36" s="401">
        <v>2023</v>
      </c>
      <c r="L36" s="401">
        <v>2024</v>
      </c>
      <c r="M36" s="401">
        <v>2025</v>
      </c>
      <c r="N36" s="401">
        <v>2026</v>
      </c>
      <c r="O36" s="401">
        <v>2027</v>
      </c>
      <c r="P36" s="401">
        <v>2028</v>
      </c>
      <c r="Q36" s="401">
        <v>2029</v>
      </c>
      <c r="R36" s="401">
        <v>2030</v>
      </c>
      <c r="S36" s="401">
        <v>2031</v>
      </c>
      <c r="T36" s="401">
        <v>2032</v>
      </c>
      <c r="U36" s="401">
        <v>2033</v>
      </c>
      <c r="V36" s="401">
        <v>2034</v>
      </c>
      <c r="W36" s="401">
        <v>2035</v>
      </c>
      <c r="X36" s="401">
        <v>2036</v>
      </c>
      <c r="Y36" s="401">
        <v>2037</v>
      </c>
      <c r="Z36" s="401">
        <v>2038</v>
      </c>
      <c r="AA36" s="401">
        <v>2039</v>
      </c>
      <c r="AB36" s="401">
        <v>2040</v>
      </c>
      <c r="AC36" s="401">
        <v>2041</v>
      </c>
      <c r="AD36" s="401">
        <v>2042</v>
      </c>
      <c r="AE36" s="401">
        <v>2043</v>
      </c>
      <c r="AF36" s="401">
        <v>2044</v>
      </c>
      <c r="AG36" s="401">
        <v>2045</v>
      </c>
      <c r="AH36" s="401">
        <v>2046</v>
      </c>
      <c r="AI36" s="401">
        <v>2047</v>
      </c>
      <c r="AJ36" s="401">
        <v>2048</v>
      </c>
      <c r="AK36" s="401">
        <v>2049</v>
      </c>
      <c r="AL36" s="401">
        <v>2050</v>
      </c>
      <c r="AM36" s="401">
        <v>2051</v>
      </c>
      <c r="AN36" s="401">
        <v>2052</v>
      </c>
      <c r="AO36" s="401">
        <v>2053</v>
      </c>
      <c r="AP36" s="401">
        <v>2054</v>
      </c>
      <c r="AQ36" s="401">
        <v>2055</v>
      </c>
      <c r="AR36" s="401">
        <v>2056</v>
      </c>
      <c r="AS36" s="401">
        <v>2057</v>
      </c>
      <c r="AT36" s="401">
        <v>2058</v>
      </c>
      <c r="AU36" s="401">
        <v>2059</v>
      </c>
      <c r="AV36" s="401">
        <v>2060</v>
      </c>
      <c r="AW36" s="401">
        <v>2061</v>
      </c>
      <c r="AX36" s="401">
        <v>2062</v>
      </c>
      <c r="AY36" s="401">
        <v>2063</v>
      </c>
      <c r="AZ36" s="401">
        <v>2064</v>
      </c>
      <c r="BA36" s="401">
        <v>2065</v>
      </c>
      <c r="BB36" s="341"/>
      <c r="BC36" s="341"/>
    </row>
    <row r="37" spans="1:55" x14ac:dyDescent="0.25">
      <c r="A37" s="402" t="s">
        <v>415</v>
      </c>
      <c r="B37" s="436">
        <v>42.647915230894284</v>
      </c>
      <c r="C37" s="436">
        <v>42.64427167645853</v>
      </c>
      <c r="D37" s="437">
        <v>40.233225633600192</v>
      </c>
      <c r="E37" s="437">
        <v>39.56388926553263</v>
      </c>
      <c r="F37" s="437">
        <v>38.812830417497153</v>
      </c>
      <c r="G37" s="436">
        <v>38.300980049969482</v>
      </c>
      <c r="H37" s="437">
        <v>38.252206489465884</v>
      </c>
      <c r="I37" s="437">
        <v>38.202294509924442</v>
      </c>
      <c r="J37" s="437">
        <v>38.146040076323793</v>
      </c>
      <c r="K37" s="437">
        <v>38.086491145087578</v>
      </c>
      <c r="L37" s="437">
        <v>38.043061118053323</v>
      </c>
      <c r="M37" s="437">
        <v>38.020466746558398</v>
      </c>
      <c r="N37" s="437">
        <v>38.003575810525497</v>
      </c>
      <c r="O37" s="437">
        <v>38.003770157601537</v>
      </c>
      <c r="P37" s="437">
        <v>38.011711641602567</v>
      </c>
      <c r="Q37" s="437">
        <v>38.017457715064054</v>
      </c>
      <c r="R37" s="437">
        <v>38.020620811533362</v>
      </c>
      <c r="S37" s="437">
        <v>38.018464131442407</v>
      </c>
      <c r="T37" s="437">
        <v>38.028173478276436</v>
      </c>
      <c r="U37" s="437">
        <v>38.037403195695433</v>
      </c>
      <c r="V37" s="437">
        <v>38.050520985201921</v>
      </c>
      <c r="W37" s="437">
        <v>38.062392522416808</v>
      </c>
      <c r="X37" s="437">
        <v>38.081969292171543</v>
      </c>
      <c r="Y37" s="437">
        <v>38.093900348483267</v>
      </c>
      <c r="Z37" s="437">
        <v>38.100314369227434</v>
      </c>
      <c r="AA37" s="437">
        <v>38.118894258095295</v>
      </c>
      <c r="AB37" s="437">
        <v>38.12608016878761</v>
      </c>
      <c r="AC37" s="437">
        <v>38.136888400954099</v>
      </c>
      <c r="AD37" s="437">
        <v>38.159184084234376</v>
      </c>
      <c r="AE37" s="437">
        <v>38.179356447816836</v>
      </c>
      <c r="AF37" s="437">
        <v>38.208006726214634</v>
      </c>
      <c r="AG37" s="437">
        <v>38.18881570404718</v>
      </c>
      <c r="AH37" s="437">
        <v>38.189561510282743</v>
      </c>
      <c r="AI37" s="437">
        <v>38.209887835627264</v>
      </c>
      <c r="AJ37" s="437">
        <v>38.231819170064824</v>
      </c>
      <c r="AK37" s="437">
        <v>38.255095031141266</v>
      </c>
      <c r="AL37" s="437">
        <v>38.276603746477043</v>
      </c>
      <c r="AM37" s="437">
        <v>38.290950929718996</v>
      </c>
      <c r="AN37" s="437">
        <v>38.31098440407105</v>
      </c>
      <c r="AO37" s="437">
        <v>38.323569825970431</v>
      </c>
      <c r="AP37" s="437">
        <v>38.329010164987828</v>
      </c>
      <c r="AQ37" s="437">
        <v>38.330680602100372</v>
      </c>
      <c r="AR37" s="437">
        <v>38.338770351054514</v>
      </c>
      <c r="AS37" s="437">
        <v>38.330747497084161</v>
      </c>
      <c r="AT37" s="437">
        <v>38.322570143563084</v>
      </c>
      <c r="AU37" s="437">
        <v>38.325066162564347</v>
      </c>
      <c r="AV37" s="437">
        <v>38.325482655875518</v>
      </c>
      <c r="AW37" s="437">
        <v>38.49808587410682</v>
      </c>
      <c r="AX37" s="437">
        <v>38.499520398392235</v>
      </c>
      <c r="AY37" s="437">
        <v>38.500006044342257</v>
      </c>
      <c r="AZ37" s="437">
        <v>38.499394396059053</v>
      </c>
      <c r="BA37" s="437">
        <v>38.501051505022872</v>
      </c>
      <c r="BB37" s="341"/>
      <c r="BC37" s="341"/>
    </row>
    <row r="38" spans="1:55" x14ac:dyDescent="0.25">
      <c r="A38" s="406" t="s">
        <v>374</v>
      </c>
      <c r="B38" s="438">
        <v>18.118273639983741</v>
      </c>
      <c r="C38" s="438">
        <v>18.145317520505266</v>
      </c>
      <c r="D38" s="439">
        <v>17.900239868220815</v>
      </c>
      <c r="E38" s="439">
        <v>17.52466350743245</v>
      </c>
      <c r="F38" s="439">
        <v>17.270349345199392</v>
      </c>
      <c r="G38" s="438">
        <v>17.071430747805231</v>
      </c>
      <c r="H38" s="439">
        <v>17.071430747805231</v>
      </c>
      <c r="I38" s="439">
        <v>17.071430747805231</v>
      </c>
      <c r="J38" s="439">
        <v>17.071430747805231</v>
      </c>
      <c r="K38" s="439">
        <v>17.071430747805231</v>
      </c>
      <c r="L38" s="439">
        <v>17.071430747805231</v>
      </c>
      <c r="M38" s="439">
        <v>17.071430747805231</v>
      </c>
      <c r="N38" s="439">
        <v>17.071430747805227</v>
      </c>
      <c r="O38" s="439">
        <v>17.071430747805227</v>
      </c>
      <c r="P38" s="439">
        <v>17.071430747805227</v>
      </c>
      <c r="Q38" s="439">
        <v>17.071430747805227</v>
      </c>
      <c r="R38" s="439">
        <v>17.071430747805227</v>
      </c>
      <c r="S38" s="439">
        <v>17.071430747805227</v>
      </c>
      <c r="T38" s="439">
        <v>17.071430747805223</v>
      </c>
      <c r="U38" s="439">
        <v>17.071430747805227</v>
      </c>
      <c r="V38" s="439">
        <v>17.071430747805227</v>
      </c>
      <c r="W38" s="439">
        <v>17.071430747805227</v>
      </c>
      <c r="X38" s="439">
        <v>17.071430747805231</v>
      </c>
      <c r="Y38" s="439">
        <v>17.071430747805227</v>
      </c>
      <c r="Z38" s="439">
        <v>17.071430747805231</v>
      </c>
      <c r="AA38" s="439">
        <v>17.071430747805231</v>
      </c>
      <c r="AB38" s="439">
        <v>17.071430747805231</v>
      </c>
      <c r="AC38" s="439">
        <v>17.071430747805231</v>
      </c>
      <c r="AD38" s="439">
        <v>17.071430747805231</v>
      </c>
      <c r="AE38" s="439">
        <v>17.071430747805231</v>
      </c>
      <c r="AF38" s="439">
        <v>17.071430747805231</v>
      </c>
      <c r="AG38" s="439">
        <v>17.071430747805231</v>
      </c>
      <c r="AH38" s="439">
        <v>17.071430747805231</v>
      </c>
      <c r="AI38" s="439">
        <v>17.071430747805234</v>
      </c>
      <c r="AJ38" s="439">
        <v>17.071430747805234</v>
      </c>
      <c r="AK38" s="439">
        <v>17.071430747805234</v>
      </c>
      <c r="AL38" s="439">
        <v>17.071430747805234</v>
      </c>
      <c r="AM38" s="439">
        <v>17.071430747805238</v>
      </c>
      <c r="AN38" s="439">
        <v>17.071430747805234</v>
      </c>
      <c r="AO38" s="439">
        <v>17.071430747805234</v>
      </c>
      <c r="AP38" s="439">
        <v>17.071430747805234</v>
      </c>
      <c r="AQ38" s="439">
        <v>17.071430747805234</v>
      </c>
      <c r="AR38" s="439">
        <v>17.071430747805234</v>
      </c>
      <c r="AS38" s="439">
        <v>17.071430747805234</v>
      </c>
      <c r="AT38" s="439">
        <v>17.071430747805234</v>
      </c>
      <c r="AU38" s="439">
        <v>17.071430747805231</v>
      </c>
      <c r="AV38" s="439">
        <v>17.071430747805231</v>
      </c>
      <c r="AW38" s="439">
        <v>17.071430747805234</v>
      </c>
      <c r="AX38" s="439">
        <v>17.071430747805231</v>
      </c>
      <c r="AY38" s="439">
        <v>17.071430747805234</v>
      </c>
      <c r="AZ38" s="439">
        <v>17.071430747805234</v>
      </c>
      <c r="BA38" s="439">
        <v>17.071430747805234</v>
      </c>
      <c r="BB38" s="341"/>
      <c r="BC38" s="341"/>
    </row>
    <row r="39" spans="1:55" x14ac:dyDescent="0.25">
      <c r="A39" s="406" t="s">
        <v>397</v>
      </c>
      <c r="B39" s="438">
        <v>14.031136774276964</v>
      </c>
      <c r="C39" s="438">
        <v>14.031136774276964</v>
      </c>
      <c r="D39" s="439">
        <v>14.001122655120401</v>
      </c>
      <c r="E39" s="439">
        <v>13.828609023344615</v>
      </c>
      <c r="F39" s="439">
        <v>13.698259807849634</v>
      </c>
      <c r="G39" s="438">
        <v>13.541912566519491</v>
      </c>
      <c r="H39" s="439">
        <v>13.502850358998211</v>
      </c>
      <c r="I39" s="439">
        <v>13.464425798064251</v>
      </c>
      <c r="J39" s="439">
        <v>13.426251313916396</v>
      </c>
      <c r="K39" s="439">
        <v>13.386588389475961</v>
      </c>
      <c r="L39" s="439">
        <v>13.35858750043953</v>
      </c>
      <c r="M39" s="439">
        <v>13.36917070879791</v>
      </c>
      <c r="N39" s="439">
        <v>13.383702704249586</v>
      </c>
      <c r="O39" s="439">
        <v>13.398447083698859</v>
      </c>
      <c r="P39" s="439">
        <v>13.417867998472101</v>
      </c>
      <c r="Q39" s="439">
        <v>13.435876881422146</v>
      </c>
      <c r="R39" s="439">
        <v>13.450911080707863</v>
      </c>
      <c r="S39" s="439">
        <v>13.461468212079783</v>
      </c>
      <c r="T39" s="439">
        <v>13.481479379915342</v>
      </c>
      <c r="U39" s="439">
        <v>13.501504671682463</v>
      </c>
      <c r="V39" s="439">
        <v>13.524523251893047</v>
      </c>
      <c r="W39" s="439">
        <v>13.546869980756592</v>
      </c>
      <c r="X39" s="439">
        <v>13.574583606590153</v>
      </c>
      <c r="Y39" s="439">
        <v>13.594870876242567</v>
      </c>
      <c r="Z39" s="439">
        <v>13.609605189861245</v>
      </c>
      <c r="AA39" s="439">
        <v>13.636881335867434</v>
      </c>
      <c r="AB39" s="439">
        <v>13.663501271691175</v>
      </c>
      <c r="AC39" s="439">
        <v>13.694072289587478</v>
      </c>
      <c r="AD39" s="439">
        <v>13.725348536587177</v>
      </c>
      <c r="AE39" s="439">
        <v>13.752901578818699</v>
      </c>
      <c r="AF39" s="439">
        <v>13.786648069247288</v>
      </c>
      <c r="AG39" s="439">
        <v>13.80768696731308</v>
      </c>
      <c r="AH39" s="439">
        <v>13.822231118840524</v>
      </c>
      <c r="AI39" s="439">
        <v>13.848373748084786</v>
      </c>
      <c r="AJ39" s="439">
        <v>13.874061347224906</v>
      </c>
      <c r="AK39" s="439">
        <v>13.901606044118088</v>
      </c>
      <c r="AL39" s="439">
        <v>13.927252126857628</v>
      </c>
      <c r="AM39" s="439">
        <v>13.947028602284789</v>
      </c>
      <c r="AN39" s="439">
        <v>13.97002700663648</v>
      </c>
      <c r="AO39" s="439">
        <v>13.986364698365787</v>
      </c>
      <c r="AP39" s="439">
        <v>13.995644668847646</v>
      </c>
      <c r="AQ39" s="439">
        <v>14.000730167582541</v>
      </c>
      <c r="AR39" s="439">
        <v>14.012143308094377</v>
      </c>
      <c r="AS39" s="439">
        <v>14.018751528300333</v>
      </c>
      <c r="AT39" s="439">
        <v>14.024982046582281</v>
      </c>
      <c r="AU39" s="439">
        <v>14.030413042077289</v>
      </c>
      <c r="AV39" s="439">
        <v>14.033685546490597</v>
      </c>
      <c r="AW39" s="439">
        <v>14.037216782626501</v>
      </c>
      <c r="AX39" s="439">
        <v>14.038652751046863</v>
      </c>
      <c r="AY39" s="439">
        <v>14.039139939226533</v>
      </c>
      <c r="AZ39" s="439">
        <v>14.03852990937915</v>
      </c>
      <c r="BA39" s="439">
        <v>14.040188804544869</v>
      </c>
      <c r="BB39" s="341"/>
      <c r="BC39" s="440"/>
    </row>
    <row r="40" spans="1:55" x14ac:dyDescent="0.25">
      <c r="A40" s="410" t="s">
        <v>398</v>
      </c>
      <c r="B40" s="438">
        <v>14.299830976570515</v>
      </c>
      <c r="C40" s="438">
        <v>14.299830976570515</v>
      </c>
      <c r="D40" s="439">
        <v>14.260234693604483</v>
      </c>
      <c r="E40" s="439">
        <v>14.120125235599764</v>
      </c>
      <c r="F40" s="439">
        <v>14.020368425521852</v>
      </c>
      <c r="G40" s="438">
        <v>13.892622460689884</v>
      </c>
      <c r="H40" s="439">
        <v>13.888597344524635</v>
      </c>
      <c r="I40" s="439">
        <v>13.884769145291884</v>
      </c>
      <c r="J40" s="439">
        <v>13.881185221798139</v>
      </c>
      <c r="K40" s="439">
        <v>13.877570458805589</v>
      </c>
      <c r="L40" s="439">
        <v>13.875083298056296</v>
      </c>
      <c r="M40" s="439">
        <v>13.876957349586439</v>
      </c>
      <c r="N40" s="439">
        <v>13.879342678327347</v>
      </c>
      <c r="O40" s="439">
        <v>13.881823731756876</v>
      </c>
      <c r="P40" s="439">
        <v>13.884744185101827</v>
      </c>
      <c r="Q40" s="439">
        <v>13.887623851730183</v>
      </c>
      <c r="R40" s="439">
        <v>13.89008460241727</v>
      </c>
      <c r="S40" s="439">
        <v>13.892103898429463</v>
      </c>
      <c r="T40" s="439">
        <v>13.895305529528613</v>
      </c>
      <c r="U40" s="439">
        <v>13.898380841645558</v>
      </c>
      <c r="V40" s="439">
        <v>13.901704080386043</v>
      </c>
      <c r="W40" s="439">
        <v>13.905025290602484</v>
      </c>
      <c r="X40" s="439">
        <v>13.908790291727007</v>
      </c>
      <c r="Y40" s="439">
        <v>13.911713298346438</v>
      </c>
      <c r="Z40" s="439">
        <v>13.914024037180889</v>
      </c>
      <c r="AA40" s="439">
        <v>13.917836448894931</v>
      </c>
      <c r="AB40" s="439">
        <v>13.921488436538723</v>
      </c>
      <c r="AC40" s="439">
        <v>13.925453236582305</v>
      </c>
      <c r="AD40" s="439">
        <v>13.929362548456448</v>
      </c>
      <c r="AE40" s="439">
        <v>13.93289761796505</v>
      </c>
      <c r="AF40" s="439">
        <v>13.936936717943786</v>
      </c>
      <c r="AG40" s="439">
        <v>13.93948347019408</v>
      </c>
      <c r="AH40" s="439">
        <v>13.941273485799874</v>
      </c>
      <c r="AI40" s="439">
        <v>13.94438898112333</v>
      </c>
      <c r="AJ40" s="439">
        <v>13.947643977176966</v>
      </c>
      <c r="AK40" s="439">
        <v>13.950904411413415</v>
      </c>
      <c r="AL40" s="439">
        <v>13.953860665412847</v>
      </c>
      <c r="AM40" s="439">
        <v>13.956178315792425</v>
      </c>
      <c r="AN40" s="439">
        <v>13.958808659763804</v>
      </c>
      <c r="AO40" s="439">
        <v>13.960655644911039</v>
      </c>
      <c r="AP40" s="439">
        <v>13.9617445521904</v>
      </c>
      <c r="AQ40" s="439">
        <v>13.962470624653264</v>
      </c>
      <c r="AR40" s="439">
        <v>13.963905281360386</v>
      </c>
      <c r="AS40" s="439">
        <v>13.964743751331614</v>
      </c>
      <c r="AT40" s="439">
        <v>13.965482231056512</v>
      </c>
      <c r="AU40" s="439">
        <v>13.966057594140855</v>
      </c>
      <c r="AV40" s="439">
        <v>13.966416329247613</v>
      </c>
      <c r="AW40" s="439">
        <v>13.966777120195086</v>
      </c>
      <c r="AX40" s="439">
        <v>13.966999584876566</v>
      </c>
      <c r="AY40" s="439">
        <v>13.967267192667734</v>
      </c>
      <c r="AZ40" s="439">
        <v>13.967359485888361</v>
      </c>
      <c r="BA40" s="439">
        <v>13.967725922068183</v>
      </c>
      <c r="BB40" s="341"/>
      <c r="BC40" s="440"/>
    </row>
    <row r="41" spans="1:55" x14ac:dyDescent="0.25">
      <c r="A41" s="410" t="s">
        <v>399</v>
      </c>
      <c r="B41" s="438">
        <v>-0.52967354549994883</v>
      </c>
      <c r="C41" s="438">
        <v>-0.52967354549994883</v>
      </c>
      <c r="D41" s="439">
        <v>-0.52063991206012461</v>
      </c>
      <c r="E41" s="439">
        <v>-0.5508986402818552</v>
      </c>
      <c r="F41" s="439">
        <v>-0.57800096768191866</v>
      </c>
      <c r="G41" s="438">
        <v>-0.6023358498944249</v>
      </c>
      <c r="H41" s="439">
        <v>-0.63760556401274382</v>
      </c>
      <c r="I41" s="439">
        <v>-0.67223812902915614</v>
      </c>
      <c r="J41" s="439">
        <v>-0.70698657103106632</v>
      </c>
      <c r="K41" s="439">
        <v>-0.74259578793281145</v>
      </c>
      <c r="L41" s="439">
        <v>-0.76825118885925214</v>
      </c>
      <c r="M41" s="439">
        <v>-0.7592008071576688</v>
      </c>
      <c r="N41" s="439">
        <v>-0.74743373778238542</v>
      </c>
      <c r="O41" s="439">
        <v>-0.73514687085621477</v>
      </c>
      <c r="P41" s="439">
        <v>-0.71920757963435644</v>
      </c>
      <c r="Q41" s="439">
        <v>-0.70438847256904291</v>
      </c>
      <c r="R41" s="439">
        <v>-0.69193360756921762</v>
      </c>
      <c r="S41" s="439">
        <v>-0.68306100479307719</v>
      </c>
      <c r="T41" s="439">
        <v>-0.66622182255673856</v>
      </c>
      <c r="U41" s="439">
        <v>-0.64904783800687582</v>
      </c>
      <c r="V41" s="439">
        <v>-0.62896324052097341</v>
      </c>
      <c r="W41" s="439">
        <v>-0.60984099609392339</v>
      </c>
      <c r="X41" s="439">
        <v>-0.58625208264776374</v>
      </c>
      <c r="Y41" s="439">
        <v>-0.56958850131833416</v>
      </c>
      <c r="Z41" s="439">
        <v>-0.55765859717248856</v>
      </c>
      <c r="AA41" s="439">
        <v>-0.53485358676422956</v>
      </c>
      <c r="AB41" s="439">
        <v>-0.51265286691763312</v>
      </c>
      <c r="AC41" s="439">
        <v>-0.4872909583838359</v>
      </c>
      <c r="AD41" s="439">
        <v>-0.46132235813153438</v>
      </c>
      <c r="AE41" s="439">
        <v>-0.43873244722170018</v>
      </c>
      <c r="AF41" s="439">
        <v>-0.41082000350686343</v>
      </c>
      <c r="AG41" s="439">
        <v>-0.39445517297495558</v>
      </c>
      <c r="AH41" s="439">
        <v>-0.38386045605348124</v>
      </c>
      <c r="AI41" s="439">
        <v>-0.36272358891493284</v>
      </c>
      <c r="AJ41" s="439">
        <v>-0.34207493300909475</v>
      </c>
      <c r="AK41" s="439">
        <v>-0.31964693798409421</v>
      </c>
      <c r="AL41" s="439">
        <v>-0.2988103380977804</v>
      </c>
      <c r="AM41" s="439">
        <v>-0.28321771518333755</v>
      </c>
      <c r="AN41" s="439">
        <v>-0.26492172146855569</v>
      </c>
      <c r="AO41" s="439">
        <v>-0.25272773998064607</v>
      </c>
      <c r="AP41" s="439">
        <v>-0.24711483124058317</v>
      </c>
      <c r="AQ41" s="439">
        <v>-0.24521432871306711</v>
      </c>
      <c r="AR41" s="439">
        <v>-0.23735358103213616</v>
      </c>
      <c r="AS41" s="439">
        <v>-0.23346010900858699</v>
      </c>
      <c r="AT41" s="439">
        <v>-0.22977315383632907</v>
      </c>
      <c r="AU41" s="439">
        <v>-0.22657903619591538</v>
      </c>
      <c r="AV41" s="439">
        <v>-0.22518978125082154</v>
      </c>
      <c r="AW41" s="439">
        <v>-0.22339809770834934</v>
      </c>
      <c r="AX41" s="439">
        <v>-0.22343830142489862</v>
      </c>
      <c r="AY41" s="439">
        <v>-0.22450579909665339</v>
      </c>
      <c r="AZ41" s="439">
        <v>-0.22664071342862738</v>
      </c>
      <c r="BA41" s="439">
        <v>-0.22653015558925235</v>
      </c>
      <c r="BB41" s="341"/>
      <c r="BC41" s="440"/>
    </row>
    <row r="42" spans="1:55" x14ac:dyDescent="0.25">
      <c r="A42" s="410" t="s">
        <v>400</v>
      </c>
      <c r="B42" s="438">
        <v>0.26097934320639782</v>
      </c>
      <c r="C42" s="438">
        <v>0.26097934320639782</v>
      </c>
      <c r="D42" s="439">
        <v>0.26152787357604146</v>
      </c>
      <c r="E42" s="439">
        <v>0.25938242802670425</v>
      </c>
      <c r="F42" s="439">
        <v>0.25589235000970273</v>
      </c>
      <c r="G42" s="438">
        <v>0.25162595572403301</v>
      </c>
      <c r="H42" s="439">
        <v>0.25185857848631987</v>
      </c>
      <c r="I42" s="439">
        <v>0.25189478180152225</v>
      </c>
      <c r="J42" s="439">
        <v>0.25205266314932268</v>
      </c>
      <c r="K42" s="439">
        <v>0.25161371860318249</v>
      </c>
      <c r="L42" s="439">
        <v>0.25175539124248503</v>
      </c>
      <c r="M42" s="439">
        <v>0.25141416636913783</v>
      </c>
      <c r="N42" s="439">
        <v>0.25179376370462253</v>
      </c>
      <c r="O42" s="439">
        <v>0.25177022279819611</v>
      </c>
      <c r="P42" s="439">
        <v>0.25233139300463309</v>
      </c>
      <c r="Q42" s="439">
        <v>0.25264150226100479</v>
      </c>
      <c r="R42" s="439">
        <v>0.25276008585980969</v>
      </c>
      <c r="S42" s="439">
        <v>0.25242531844339799</v>
      </c>
      <c r="T42" s="439">
        <v>0.25239567294346499</v>
      </c>
      <c r="U42" s="439">
        <v>0.25217166804378</v>
      </c>
      <c r="V42" s="439">
        <v>0.25178241202797891</v>
      </c>
      <c r="W42" s="439">
        <v>0.25168568624803089</v>
      </c>
      <c r="X42" s="439">
        <v>0.25204539751090865</v>
      </c>
      <c r="Y42" s="439">
        <v>0.25274607921446335</v>
      </c>
      <c r="Z42" s="439">
        <v>0.25323974985284586</v>
      </c>
      <c r="AA42" s="439">
        <v>0.25389847373673263</v>
      </c>
      <c r="AB42" s="439">
        <v>0.25466570207008399</v>
      </c>
      <c r="AC42" s="439">
        <v>0.25591001138900993</v>
      </c>
      <c r="AD42" s="439">
        <v>0.2573083462622644</v>
      </c>
      <c r="AE42" s="439">
        <v>0.25873640807534926</v>
      </c>
      <c r="AF42" s="439">
        <v>0.2605313548103666</v>
      </c>
      <c r="AG42" s="439">
        <v>0.26265867009395616</v>
      </c>
      <c r="AH42" s="439">
        <v>0.26481808909413107</v>
      </c>
      <c r="AI42" s="439">
        <v>0.26670835587638664</v>
      </c>
      <c r="AJ42" s="439">
        <v>0.2684923030570342</v>
      </c>
      <c r="AK42" s="439">
        <v>0.27034857068876628</v>
      </c>
      <c r="AL42" s="439">
        <v>0.27220179954256241</v>
      </c>
      <c r="AM42" s="439">
        <v>0.27406800167569828</v>
      </c>
      <c r="AN42" s="439">
        <v>0.27614006834123095</v>
      </c>
      <c r="AO42" s="439">
        <v>0.27843679343539218</v>
      </c>
      <c r="AP42" s="439">
        <v>0.28101494789783005</v>
      </c>
      <c r="AQ42" s="439">
        <v>0.28347387164234444</v>
      </c>
      <c r="AR42" s="439">
        <v>0.28559160776613074</v>
      </c>
      <c r="AS42" s="439">
        <v>0.28746788597730599</v>
      </c>
      <c r="AT42" s="439">
        <v>0.28927296936209657</v>
      </c>
      <c r="AU42" s="439">
        <v>0.29093448413235001</v>
      </c>
      <c r="AV42" s="439">
        <v>0.29245899849380369</v>
      </c>
      <c r="AW42" s="439">
        <v>0.29383776013976232</v>
      </c>
      <c r="AX42" s="439">
        <v>0.29509146759519395</v>
      </c>
      <c r="AY42" s="439">
        <v>0.29637854565545402</v>
      </c>
      <c r="AZ42" s="439">
        <v>0.2978111369194173</v>
      </c>
      <c r="BA42" s="439">
        <v>0.29899303806593769</v>
      </c>
      <c r="BB42" s="341"/>
      <c r="BC42" s="440"/>
    </row>
    <row r="43" spans="1:55" x14ac:dyDescent="0.25">
      <c r="A43" s="406" t="s">
        <v>378</v>
      </c>
      <c r="B43" s="438">
        <v>5.3903192861332139</v>
      </c>
      <c r="C43" s="438">
        <v>5.3903192861844564</v>
      </c>
      <c r="D43" s="439">
        <v>3.3685517115883989</v>
      </c>
      <c r="E43" s="439">
        <v>3.4020179355349471</v>
      </c>
      <c r="F43" s="439">
        <v>3.1946627183693028</v>
      </c>
      <c r="G43" s="438">
        <v>3.1495199072206761</v>
      </c>
      <c r="H43" s="439">
        <v>3.1495199072206761</v>
      </c>
      <c r="I43" s="439">
        <v>3.1495199072206761</v>
      </c>
      <c r="J43" s="439">
        <v>3.1495199072206761</v>
      </c>
      <c r="K43" s="439">
        <v>3.1495199072206761</v>
      </c>
      <c r="L43" s="439">
        <v>3.1495199072206761</v>
      </c>
      <c r="M43" s="439">
        <v>3.1495199072206761</v>
      </c>
      <c r="N43" s="439">
        <v>3.1495199072206761</v>
      </c>
      <c r="O43" s="439">
        <v>3.1495199072206765</v>
      </c>
      <c r="P43" s="439">
        <v>3.149519907220677</v>
      </c>
      <c r="Q43" s="439">
        <v>3.1495199072206765</v>
      </c>
      <c r="R43" s="439">
        <v>3.1495199072206765</v>
      </c>
      <c r="S43" s="439">
        <v>3.1495199072206761</v>
      </c>
      <c r="T43" s="439">
        <v>3.1495199072206765</v>
      </c>
      <c r="U43" s="439">
        <v>3.149519907220677</v>
      </c>
      <c r="V43" s="439">
        <v>3.149519907220677</v>
      </c>
      <c r="W43" s="439">
        <v>3.1495199072206774</v>
      </c>
      <c r="X43" s="439">
        <v>3.149519907220677</v>
      </c>
      <c r="Y43" s="439">
        <v>3.149519907220677</v>
      </c>
      <c r="Z43" s="439">
        <v>3.1495199072206765</v>
      </c>
      <c r="AA43" s="439">
        <v>3.1495199072206765</v>
      </c>
      <c r="AB43" s="439">
        <v>3.149519907220677</v>
      </c>
      <c r="AC43" s="439">
        <v>3.1495199072206774</v>
      </c>
      <c r="AD43" s="439">
        <v>3.1495199072206774</v>
      </c>
      <c r="AE43" s="439">
        <v>3.1495199072206779</v>
      </c>
      <c r="AF43" s="439">
        <v>3.1495199072206779</v>
      </c>
      <c r="AG43" s="439">
        <v>3.1495199072206779</v>
      </c>
      <c r="AH43" s="439">
        <v>3.1495199072206779</v>
      </c>
      <c r="AI43" s="439">
        <v>3.1495199072206779</v>
      </c>
      <c r="AJ43" s="439">
        <v>3.1495199072206779</v>
      </c>
      <c r="AK43" s="439">
        <v>3.1495199072206779</v>
      </c>
      <c r="AL43" s="439">
        <v>3.1495199072206779</v>
      </c>
      <c r="AM43" s="439">
        <v>3.1495199072206779</v>
      </c>
      <c r="AN43" s="439">
        <v>3.1495199072206779</v>
      </c>
      <c r="AO43" s="439">
        <v>3.1495199072206779</v>
      </c>
      <c r="AP43" s="439">
        <v>3.1495199072206779</v>
      </c>
      <c r="AQ43" s="439">
        <v>3.1495199072206779</v>
      </c>
      <c r="AR43" s="439">
        <v>3.1495199072206779</v>
      </c>
      <c r="AS43" s="439">
        <v>3.1495199072206783</v>
      </c>
      <c r="AT43" s="439">
        <v>3.1495199072206779</v>
      </c>
      <c r="AU43" s="439">
        <v>3.1495199072206779</v>
      </c>
      <c r="AV43" s="439">
        <v>3.1495199072206779</v>
      </c>
      <c r="AW43" s="439">
        <v>3.1495199072206783</v>
      </c>
      <c r="AX43" s="439">
        <v>3.1495199072206783</v>
      </c>
      <c r="AY43" s="439">
        <v>3.1495199072206783</v>
      </c>
      <c r="AZ43" s="439">
        <v>3.1495199072206783</v>
      </c>
      <c r="BA43" s="439">
        <v>3.1495199072206779</v>
      </c>
      <c r="BB43" s="341"/>
      <c r="BC43" s="341"/>
    </row>
    <row r="44" spans="1:55" x14ac:dyDescent="0.25">
      <c r="A44" s="406" t="s">
        <v>376</v>
      </c>
      <c r="B44" s="438">
        <v>5.1081855305003678</v>
      </c>
      <c r="C44" s="438">
        <v>5.0774980954918458</v>
      </c>
      <c r="D44" s="439">
        <v>4.9633113986705757</v>
      </c>
      <c r="E44" s="439">
        <v>4.8085987992206176</v>
      </c>
      <c r="F44" s="439">
        <v>4.6495585460788238</v>
      </c>
      <c r="G44" s="438">
        <v>4.5381168284240845</v>
      </c>
      <c r="H44" s="439">
        <v>4.5284054754417706</v>
      </c>
      <c r="I44" s="439">
        <v>4.516918056834287</v>
      </c>
      <c r="J44" s="439">
        <v>4.4988381073814985</v>
      </c>
      <c r="K44" s="439">
        <v>4.4789521005857136</v>
      </c>
      <c r="L44" s="439">
        <v>4.4635229625878852</v>
      </c>
      <c r="M44" s="439">
        <v>4.4303453827345871</v>
      </c>
      <c r="N44" s="439">
        <v>4.3989224512500034</v>
      </c>
      <c r="O44" s="439">
        <v>4.3843724188767732</v>
      </c>
      <c r="P44" s="439">
        <v>4.3728929881045628</v>
      </c>
      <c r="Q44" s="439">
        <v>4.3606301786160113</v>
      </c>
      <c r="R44" s="439">
        <v>4.34875907579959</v>
      </c>
      <c r="S44" s="439">
        <v>4.3360452643367227</v>
      </c>
      <c r="T44" s="439">
        <v>4.3257434433352007</v>
      </c>
      <c r="U44" s="439">
        <v>4.3149478689870646</v>
      </c>
      <c r="V44" s="439">
        <v>4.3050470782829668</v>
      </c>
      <c r="W44" s="439">
        <v>4.294571886634313</v>
      </c>
      <c r="X44" s="439">
        <v>4.2864350305554826</v>
      </c>
      <c r="Y44" s="439">
        <v>4.2780788172148005</v>
      </c>
      <c r="Z44" s="439">
        <v>4.2697585243402774</v>
      </c>
      <c r="AA44" s="439">
        <v>4.2610622672019627</v>
      </c>
      <c r="AB44" s="439">
        <v>4.2416282420705249</v>
      </c>
      <c r="AC44" s="439">
        <v>4.2218654563407103</v>
      </c>
      <c r="AD44" s="439">
        <v>4.2128848926212843</v>
      </c>
      <c r="AE44" s="439">
        <v>4.2055042139722278</v>
      </c>
      <c r="AF44" s="439">
        <v>4.200408001941434</v>
      </c>
      <c r="AG44" s="439">
        <v>4.1601780817081986</v>
      </c>
      <c r="AH44" s="439">
        <v>4.1463797364163071</v>
      </c>
      <c r="AI44" s="439">
        <v>4.1405634325165659</v>
      </c>
      <c r="AJ44" s="439">
        <v>4.1368071678140081</v>
      </c>
      <c r="AK44" s="439">
        <v>4.1325383319972619</v>
      </c>
      <c r="AL44" s="439">
        <v>4.1284009645934976</v>
      </c>
      <c r="AM44" s="439">
        <v>4.122971672408295</v>
      </c>
      <c r="AN44" s="439">
        <v>4.1200067424086502</v>
      </c>
      <c r="AO44" s="439">
        <v>4.1162544725787322</v>
      </c>
      <c r="AP44" s="439">
        <v>4.1124148411142656</v>
      </c>
      <c r="AQ44" s="439">
        <v>4.1089997794919224</v>
      </c>
      <c r="AR44" s="439">
        <v>4.1056763879342162</v>
      </c>
      <c r="AS44" s="439">
        <v>4.0910453137579177</v>
      </c>
      <c r="AT44" s="439">
        <v>4.076637441954893</v>
      </c>
      <c r="AU44" s="439">
        <v>4.0737024654611451</v>
      </c>
      <c r="AV44" s="439">
        <v>4.0708464543590113</v>
      </c>
      <c r="AW44" s="439">
        <v>4.2399184364544116</v>
      </c>
      <c r="AX44" s="439">
        <v>4.2399169923194604</v>
      </c>
      <c r="AY44" s="439">
        <v>4.2399154500898142</v>
      </c>
      <c r="AZ44" s="439">
        <v>4.2399138316539862</v>
      </c>
      <c r="BA44" s="439">
        <v>4.2399120454520949</v>
      </c>
      <c r="BB44" s="341"/>
      <c r="BC44" s="341"/>
    </row>
    <row r="45" spans="1:55" x14ac:dyDescent="0.25">
      <c r="A45" s="410" t="s">
        <v>416</v>
      </c>
      <c r="B45" s="438">
        <v>0.16587712205584437</v>
      </c>
      <c r="C45" s="438">
        <v>0.16587712205584437</v>
      </c>
      <c r="D45" s="439">
        <v>0.16101090578047206</v>
      </c>
      <c r="E45" s="439">
        <v>0.16461469935510586</v>
      </c>
      <c r="F45" s="439">
        <v>0.17876231698195946</v>
      </c>
      <c r="G45" s="438">
        <v>0.18954680723543935</v>
      </c>
      <c r="H45" s="439">
        <v>0.1913114661719571</v>
      </c>
      <c r="I45" s="439">
        <v>0.1911520894190622</v>
      </c>
      <c r="J45" s="439">
        <v>0.18444569551765877</v>
      </c>
      <c r="K45" s="439">
        <v>0.17602372731068044</v>
      </c>
      <c r="L45" s="439">
        <v>0.17140089326785879</v>
      </c>
      <c r="M45" s="439">
        <v>0.14891582990364291</v>
      </c>
      <c r="N45" s="439">
        <v>0.12742452784778088</v>
      </c>
      <c r="O45" s="439">
        <v>0.12248692808538986</v>
      </c>
      <c r="P45" s="439">
        <v>0.12029810534939903</v>
      </c>
      <c r="Q45" s="439">
        <v>0.11718700224539107</v>
      </c>
      <c r="R45" s="439">
        <v>0.11420057406595126</v>
      </c>
      <c r="S45" s="439">
        <v>0.11040084207753002</v>
      </c>
      <c r="T45" s="439">
        <v>0.10908716670141916</v>
      </c>
      <c r="U45" s="439">
        <v>0.10701582829503145</v>
      </c>
      <c r="V45" s="439">
        <v>0.10519348907325962</v>
      </c>
      <c r="W45" s="439">
        <v>0.10259245341324967</v>
      </c>
      <c r="X45" s="439">
        <v>0.10213755749641959</v>
      </c>
      <c r="Y45" s="439">
        <v>0.10078874192709489</v>
      </c>
      <c r="Z45" s="439">
        <v>9.9427664110076336E-2</v>
      </c>
      <c r="AA45" s="439">
        <v>9.7214534913295375E-2</v>
      </c>
      <c r="AB45" s="439">
        <v>8.3981636878958155E-2</v>
      </c>
      <c r="AC45" s="439">
        <v>7.0244932714189287E-2</v>
      </c>
      <c r="AD45" s="439">
        <v>6.960571536490523E-2</v>
      </c>
      <c r="AE45" s="439">
        <v>6.8130902453303777E-2</v>
      </c>
      <c r="AF45" s="439">
        <v>6.8447134135385557E-2</v>
      </c>
      <c r="AG45" s="439">
        <v>3.3540377291358628E-2</v>
      </c>
      <c r="AH45" s="439">
        <v>2.4646345220372033E-2</v>
      </c>
      <c r="AI45" s="439">
        <v>2.3623220637815801E-2</v>
      </c>
      <c r="AJ45" s="439">
        <v>2.4282878411898134E-2</v>
      </c>
      <c r="AK45" s="439">
        <v>2.4111181364321041E-2</v>
      </c>
      <c r="AL45" s="439">
        <v>2.3942982411887626E-2</v>
      </c>
      <c r="AM45" s="439">
        <v>2.2969579838765894E-2</v>
      </c>
      <c r="AN45" s="439">
        <v>2.3646956964194429E-2</v>
      </c>
      <c r="AO45" s="439">
        <v>2.3520199215598298E-2</v>
      </c>
      <c r="AP45" s="439">
        <v>2.3400519352236825E-2</v>
      </c>
      <c r="AQ45" s="439">
        <v>2.3270757729893128E-2</v>
      </c>
      <c r="AR45" s="439">
        <v>2.313316617218782E-2</v>
      </c>
      <c r="AS45" s="439">
        <v>1.159639199588818E-2</v>
      </c>
      <c r="AT45" s="439">
        <v>2.0042019286530406E-4</v>
      </c>
      <c r="AU45" s="439">
        <v>1.9914369911771569E-4</v>
      </c>
      <c r="AV45" s="439">
        <v>1.9783259698299399E-4</v>
      </c>
      <c r="AW45" s="439">
        <v>1.9646304353346469E-4</v>
      </c>
      <c r="AX45" s="439">
        <v>1.9501890858218712E-4</v>
      </c>
      <c r="AY45" s="439">
        <v>1.9347667893544586E-4</v>
      </c>
      <c r="AZ45" s="439">
        <v>1.9185824310813875E-4</v>
      </c>
      <c r="BA45" s="439">
        <v>1.9007204121628294E-4</v>
      </c>
      <c r="BB45" s="341"/>
      <c r="BC45" s="341"/>
    </row>
    <row r="46" spans="1:55" x14ac:dyDescent="0.25">
      <c r="A46" s="410" t="s">
        <v>417</v>
      </c>
      <c r="B46" s="438">
        <v>0.93598376639167336</v>
      </c>
      <c r="C46" s="438">
        <v>0.90529633138315124</v>
      </c>
      <c r="D46" s="439">
        <v>0.85747555478638182</v>
      </c>
      <c r="E46" s="439">
        <v>0.80476691721731619</v>
      </c>
      <c r="F46" s="439">
        <v>0.74133463945881517</v>
      </c>
      <c r="G46" s="438">
        <v>0.72059251642949584</v>
      </c>
      <c r="H46" s="439">
        <v>0.7091165045106641</v>
      </c>
      <c r="I46" s="439">
        <v>0.69778846265607475</v>
      </c>
      <c r="J46" s="439">
        <v>0.68641490710468944</v>
      </c>
      <c r="K46" s="439">
        <v>0.67495086851588326</v>
      </c>
      <c r="L46" s="439">
        <v>0.66414456456087656</v>
      </c>
      <c r="M46" s="439">
        <v>0.65345204807179413</v>
      </c>
      <c r="N46" s="439">
        <v>0.64352041864307263</v>
      </c>
      <c r="O46" s="439">
        <v>0.63390798603223331</v>
      </c>
      <c r="P46" s="439">
        <v>0.62461737799601458</v>
      </c>
      <c r="Q46" s="439">
        <v>0.61546567161147081</v>
      </c>
      <c r="R46" s="439">
        <v>0.60658099697448831</v>
      </c>
      <c r="S46" s="439">
        <v>0.59766691750004253</v>
      </c>
      <c r="T46" s="439">
        <v>0.58867877187463202</v>
      </c>
      <c r="U46" s="439">
        <v>0.5799545359328836</v>
      </c>
      <c r="V46" s="439">
        <v>0.57187608445055782</v>
      </c>
      <c r="W46" s="439">
        <v>0.56400192846191344</v>
      </c>
      <c r="X46" s="439">
        <v>0.55631996829991348</v>
      </c>
      <c r="Y46" s="439">
        <v>0.54931257052855631</v>
      </c>
      <c r="Z46" s="439">
        <v>0.54235335547105057</v>
      </c>
      <c r="AA46" s="439">
        <v>0.53587022752951863</v>
      </c>
      <c r="AB46" s="439">
        <v>0.52966910043241788</v>
      </c>
      <c r="AC46" s="439">
        <v>0.52364301886737208</v>
      </c>
      <c r="AD46" s="439">
        <v>0.51530167249723147</v>
      </c>
      <c r="AE46" s="439">
        <v>0.50939580675977636</v>
      </c>
      <c r="AF46" s="439">
        <v>0.50398336304689939</v>
      </c>
      <c r="AG46" s="439">
        <v>0.49866019965769137</v>
      </c>
      <c r="AH46" s="439">
        <v>0.49375588643678653</v>
      </c>
      <c r="AI46" s="439">
        <v>0.48896270711960127</v>
      </c>
      <c r="AJ46" s="439">
        <v>0.48454678464296147</v>
      </c>
      <c r="AK46" s="439">
        <v>0.4804496458737918</v>
      </c>
      <c r="AL46" s="439">
        <v>0.47648047742246141</v>
      </c>
      <c r="AM46" s="439">
        <v>0.47202458781038076</v>
      </c>
      <c r="AN46" s="439">
        <v>0.46838228068530807</v>
      </c>
      <c r="AO46" s="439">
        <v>0.46475676860398618</v>
      </c>
      <c r="AP46" s="439">
        <v>0.46103681700288074</v>
      </c>
      <c r="AQ46" s="439">
        <v>0.45775151700288064</v>
      </c>
      <c r="AR46" s="439">
        <v>0.45456571700288045</v>
      </c>
      <c r="AS46" s="439">
        <v>0.45147141700288068</v>
      </c>
      <c r="AT46" s="439">
        <v>0.44845951700288056</v>
      </c>
      <c r="AU46" s="439">
        <v>0.44552581700288041</v>
      </c>
      <c r="AV46" s="439">
        <v>0.44267111700288064</v>
      </c>
      <c r="AW46" s="439">
        <v>0.61174446865173182</v>
      </c>
      <c r="AX46" s="439">
        <v>0.61174446865173193</v>
      </c>
      <c r="AY46" s="439">
        <v>0.61174446865173193</v>
      </c>
      <c r="AZ46" s="439">
        <v>0.61174446865173193</v>
      </c>
      <c r="BA46" s="439">
        <v>0.61174446865173193</v>
      </c>
      <c r="BB46" s="341"/>
      <c r="BC46" s="341"/>
    </row>
    <row r="47" spans="1:55" x14ac:dyDescent="0.25">
      <c r="A47" s="415" t="s">
        <v>418</v>
      </c>
      <c r="B47" s="441">
        <v>4.0063246420528502</v>
      </c>
      <c r="C47" s="441">
        <v>4.0063246420528502</v>
      </c>
      <c r="D47" s="442">
        <v>3.9448249381037224</v>
      </c>
      <c r="E47" s="442">
        <v>3.8392171826481958</v>
      </c>
      <c r="F47" s="442">
        <v>3.7294615896380492</v>
      </c>
      <c r="G47" s="441">
        <v>3.6279775047591492</v>
      </c>
      <c r="H47" s="442">
        <v>3.6279775047591492</v>
      </c>
      <c r="I47" s="442">
        <v>3.6279775047591492</v>
      </c>
      <c r="J47" s="442">
        <v>3.6279775047591492</v>
      </c>
      <c r="K47" s="442">
        <v>3.62797750475915</v>
      </c>
      <c r="L47" s="442">
        <v>3.6279775047591492</v>
      </c>
      <c r="M47" s="442">
        <v>3.62797750475915</v>
      </c>
      <c r="N47" s="442">
        <v>3.6279775047591492</v>
      </c>
      <c r="O47" s="442">
        <v>3.62797750475915</v>
      </c>
      <c r="P47" s="442">
        <v>3.6279775047591492</v>
      </c>
      <c r="Q47" s="442">
        <v>3.62797750475915</v>
      </c>
      <c r="R47" s="442">
        <v>3.62797750475915</v>
      </c>
      <c r="S47" s="442">
        <v>3.62797750475915</v>
      </c>
      <c r="T47" s="442">
        <v>3.6279775047591492</v>
      </c>
      <c r="U47" s="442">
        <v>3.62797750475915</v>
      </c>
      <c r="V47" s="442">
        <v>3.62797750475915</v>
      </c>
      <c r="W47" s="442">
        <v>3.62797750475915</v>
      </c>
      <c r="X47" s="442">
        <v>3.6279775047591492</v>
      </c>
      <c r="Y47" s="442">
        <v>3.6279775047591492</v>
      </c>
      <c r="Z47" s="442">
        <v>3.6279775047591492</v>
      </c>
      <c r="AA47" s="442">
        <v>3.6279775047591492</v>
      </c>
      <c r="AB47" s="442">
        <v>3.6279775047591492</v>
      </c>
      <c r="AC47" s="442">
        <v>3.6279775047591487</v>
      </c>
      <c r="AD47" s="442">
        <v>3.6279775047591487</v>
      </c>
      <c r="AE47" s="442">
        <v>3.6279775047591487</v>
      </c>
      <c r="AF47" s="442">
        <v>3.6279775047591487</v>
      </c>
      <c r="AG47" s="442">
        <v>3.6279775047591487</v>
      </c>
      <c r="AH47" s="442">
        <v>3.6279775047591487</v>
      </c>
      <c r="AI47" s="442">
        <v>3.6279775047591487</v>
      </c>
      <c r="AJ47" s="442">
        <v>3.6279775047591487</v>
      </c>
      <c r="AK47" s="442">
        <v>3.6279775047591487</v>
      </c>
      <c r="AL47" s="442">
        <v>3.6279775047591478</v>
      </c>
      <c r="AM47" s="442">
        <v>3.6279775047591478</v>
      </c>
      <c r="AN47" s="442">
        <v>3.6279775047591478</v>
      </c>
      <c r="AO47" s="442">
        <v>3.6279775047591478</v>
      </c>
      <c r="AP47" s="442">
        <v>3.6279775047591478</v>
      </c>
      <c r="AQ47" s="442">
        <v>3.6279775047591487</v>
      </c>
      <c r="AR47" s="442">
        <v>3.6279775047591478</v>
      </c>
      <c r="AS47" s="442">
        <v>3.6279775047591487</v>
      </c>
      <c r="AT47" s="442">
        <v>3.6279775047591478</v>
      </c>
      <c r="AU47" s="442">
        <v>3.6279775047591469</v>
      </c>
      <c r="AV47" s="442">
        <v>3.6279775047591469</v>
      </c>
      <c r="AW47" s="442">
        <v>3.6279775047591469</v>
      </c>
      <c r="AX47" s="442">
        <v>3.6279775047591465</v>
      </c>
      <c r="AY47" s="442">
        <v>3.6279775047591465</v>
      </c>
      <c r="AZ47" s="442">
        <v>3.6279775047591465</v>
      </c>
      <c r="BA47" s="442">
        <v>3.6279775047591465</v>
      </c>
      <c r="BB47" s="341"/>
      <c r="BC47" s="341"/>
    </row>
    <row r="48" spans="1:55" x14ac:dyDescent="0.25">
      <c r="A48" s="402" t="s">
        <v>419</v>
      </c>
      <c r="B48" s="436">
        <v>45.617325321858758</v>
      </c>
      <c r="C48" s="436">
        <v>45.378067303129015</v>
      </c>
      <c r="D48" s="437">
        <v>42.534517001864252</v>
      </c>
      <c r="E48" s="437">
        <v>41.711508868950915</v>
      </c>
      <c r="F48" s="437">
        <v>40.82882427449853</v>
      </c>
      <c r="G48" s="436">
        <v>40.229425631494863</v>
      </c>
      <c r="H48" s="437">
        <v>40.313593938139419</v>
      </c>
      <c r="I48" s="437">
        <v>40.419803097778271</v>
      </c>
      <c r="J48" s="437">
        <v>40.554852448144047</v>
      </c>
      <c r="K48" s="437">
        <v>40.64236353675868</v>
      </c>
      <c r="L48" s="437">
        <v>40.686318588901159</v>
      </c>
      <c r="M48" s="437">
        <v>40.751258369243132</v>
      </c>
      <c r="N48" s="437">
        <v>40.887012882320285</v>
      </c>
      <c r="O48" s="437">
        <v>41.039292312994959</v>
      </c>
      <c r="P48" s="437">
        <v>41.167936288985267</v>
      </c>
      <c r="Q48" s="437">
        <v>41.175193827983655</v>
      </c>
      <c r="R48" s="437">
        <v>41.191063577867432</v>
      </c>
      <c r="S48" s="437">
        <v>41.183637113356568</v>
      </c>
      <c r="T48" s="437">
        <v>41.197600301231901</v>
      </c>
      <c r="U48" s="437">
        <v>41.190678141745444</v>
      </c>
      <c r="V48" s="437">
        <v>41.201853730660098</v>
      </c>
      <c r="W48" s="437">
        <v>41.278138069218073</v>
      </c>
      <c r="X48" s="437">
        <v>41.366970481686266</v>
      </c>
      <c r="Y48" s="437">
        <v>41.459424243839052</v>
      </c>
      <c r="Z48" s="437">
        <v>41.568324452346431</v>
      </c>
      <c r="AA48" s="437">
        <v>41.654010145219459</v>
      </c>
      <c r="AB48" s="437">
        <v>41.829156852014819</v>
      </c>
      <c r="AC48" s="437">
        <v>41.934265099465577</v>
      </c>
      <c r="AD48" s="437">
        <v>42.065118235612552</v>
      </c>
      <c r="AE48" s="437">
        <v>42.262151711766045</v>
      </c>
      <c r="AF48" s="437">
        <v>42.460212848614312</v>
      </c>
      <c r="AG48" s="437">
        <v>42.688938497261219</v>
      </c>
      <c r="AH48" s="437">
        <v>42.917066792960085</v>
      </c>
      <c r="AI48" s="437">
        <v>43.139454997215367</v>
      </c>
      <c r="AJ48" s="437">
        <v>43.381839371293182</v>
      </c>
      <c r="AK48" s="437">
        <v>43.606529990173712</v>
      </c>
      <c r="AL48" s="437">
        <v>43.860784449072518</v>
      </c>
      <c r="AM48" s="437">
        <v>44.18729730232026</v>
      </c>
      <c r="AN48" s="437">
        <v>44.517090956490598</v>
      </c>
      <c r="AO48" s="437">
        <v>44.86370274808128</v>
      </c>
      <c r="AP48" s="437">
        <v>45.279238961757372</v>
      </c>
      <c r="AQ48" s="437">
        <v>45.68352954595494</v>
      </c>
      <c r="AR48" s="437">
        <v>46.098454256170115</v>
      </c>
      <c r="AS48" s="437">
        <v>46.507354143029133</v>
      </c>
      <c r="AT48" s="437">
        <v>46.926974711103796</v>
      </c>
      <c r="AU48" s="437">
        <v>47.339866443997963</v>
      </c>
      <c r="AV48" s="437">
        <v>47.795176742308882</v>
      </c>
      <c r="AW48" s="437">
        <v>48.186432209309082</v>
      </c>
      <c r="AX48" s="437">
        <v>48.569375157070539</v>
      </c>
      <c r="AY48" s="437">
        <v>48.955710761178921</v>
      </c>
      <c r="AZ48" s="437">
        <v>49.319027031925927</v>
      </c>
      <c r="BA48" s="437">
        <v>49.641121195603247</v>
      </c>
      <c r="BB48" s="341"/>
      <c r="BC48" s="341"/>
    </row>
    <row r="49" spans="1:55" x14ac:dyDescent="0.25">
      <c r="A49" s="406" t="s">
        <v>420</v>
      </c>
      <c r="B49" s="438">
        <v>43.83306953346316</v>
      </c>
      <c r="C49" s="438">
        <v>43.593811514733417</v>
      </c>
      <c r="D49" s="439">
        <v>40.92974163643774</v>
      </c>
      <c r="E49" s="439">
        <v>40.262924137394172</v>
      </c>
      <c r="F49" s="439">
        <v>39.486951740424679</v>
      </c>
      <c r="G49" s="438">
        <v>38.941656150198966</v>
      </c>
      <c r="H49" s="439">
        <v>38.998375696891117</v>
      </c>
      <c r="I49" s="439">
        <v>39.023048431161747</v>
      </c>
      <c r="J49" s="439">
        <v>39.07682923961103</v>
      </c>
      <c r="K49" s="439">
        <v>39.083356930849938</v>
      </c>
      <c r="L49" s="439">
        <v>39.045885182062214</v>
      </c>
      <c r="M49" s="439">
        <v>38.987853821774451</v>
      </c>
      <c r="N49" s="439">
        <v>38.939590280085085</v>
      </c>
      <c r="O49" s="439">
        <v>38.904572354680425</v>
      </c>
      <c r="P49" s="439">
        <v>38.880580055542538</v>
      </c>
      <c r="Q49" s="439">
        <v>38.770412723125425</v>
      </c>
      <c r="R49" s="439">
        <v>38.715329277523409</v>
      </c>
      <c r="S49" s="439">
        <v>38.662031815820605</v>
      </c>
      <c r="T49" s="439">
        <v>38.626680838584356</v>
      </c>
      <c r="U49" s="439">
        <v>38.565920969420851</v>
      </c>
      <c r="V49" s="439">
        <v>38.520073817596348</v>
      </c>
      <c r="W49" s="439">
        <v>38.534575487146775</v>
      </c>
      <c r="X49" s="439">
        <v>38.557884661205364</v>
      </c>
      <c r="Y49" s="439">
        <v>38.580233857251969</v>
      </c>
      <c r="Z49" s="439">
        <v>38.617896870283829</v>
      </c>
      <c r="AA49" s="439">
        <v>38.627659650734927</v>
      </c>
      <c r="AB49" s="439">
        <v>38.721058857363076</v>
      </c>
      <c r="AC49" s="439">
        <v>38.733829012389435</v>
      </c>
      <c r="AD49" s="439">
        <v>38.770446841020195</v>
      </c>
      <c r="AE49" s="439">
        <v>38.865785118738259</v>
      </c>
      <c r="AF49" s="439">
        <v>38.953572581492807</v>
      </c>
      <c r="AG49" s="439">
        <v>39.06285019311715</v>
      </c>
      <c r="AH49" s="439">
        <v>39.163184960830073</v>
      </c>
      <c r="AI49" s="439">
        <v>39.250816271964268</v>
      </c>
      <c r="AJ49" s="439">
        <v>39.351240478600637</v>
      </c>
      <c r="AK49" s="439">
        <v>39.426191231652815</v>
      </c>
      <c r="AL49" s="439">
        <v>39.523716726324658</v>
      </c>
      <c r="AM49" s="439">
        <v>39.683043679068319</v>
      </c>
      <c r="AN49" s="439">
        <v>39.830980052802154</v>
      </c>
      <c r="AO49" s="439">
        <v>39.982412779166232</v>
      </c>
      <c r="AP49" s="439">
        <v>40.188292464398856</v>
      </c>
      <c r="AQ49" s="439">
        <v>40.370362594001776</v>
      </c>
      <c r="AR49" s="439">
        <v>40.550903023024759</v>
      </c>
      <c r="AS49" s="439">
        <v>40.712596527147227</v>
      </c>
      <c r="AT49" s="439">
        <v>40.871342273874077</v>
      </c>
      <c r="AU49" s="439">
        <v>41.010468142539573</v>
      </c>
      <c r="AV49" s="439">
        <v>41.179388481727898</v>
      </c>
      <c r="AW49" s="439">
        <v>41.277682865319086</v>
      </c>
      <c r="AX49" s="439">
        <v>41.363748403463276</v>
      </c>
      <c r="AY49" s="439">
        <v>41.446583647639876</v>
      </c>
      <c r="AZ49" s="439">
        <v>41.499962992929859</v>
      </c>
      <c r="BA49" s="439">
        <v>41.511636313386418</v>
      </c>
      <c r="BB49" s="341"/>
      <c r="BC49" s="341"/>
    </row>
    <row r="50" spans="1:55" x14ac:dyDescent="0.25">
      <c r="A50" s="410" t="s">
        <v>421</v>
      </c>
      <c r="B50" s="438">
        <v>24.903742696980046</v>
      </c>
      <c r="C50" s="438">
        <v>24.664484678250307</v>
      </c>
      <c r="D50" s="439">
        <v>22.272448570747894</v>
      </c>
      <c r="E50" s="439">
        <v>21.674013380462643</v>
      </c>
      <c r="F50" s="439">
        <v>20.979191115033988</v>
      </c>
      <c r="G50" s="438">
        <v>20.53643299633201</v>
      </c>
      <c r="H50" s="439">
        <v>20.53643299633201</v>
      </c>
      <c r="I50" s="439">
        <v>20.53643299633201</v>
      </c>
      <c r="J50" s="439">
        <v>20.536432996332007</v>
      </c>
      <c r="K50" s="439">
        <v>20.536432996332007</v>
      </c>
      <c r="L50" s="439">
        <v>20.536432996332003</v>
      </c>
      <c r="M50" s="439">
        <v>20.536432996332007</v>
      </c>
      <c r="N50" s="439">
        <v>20.536432996332003</v>
      </c>
      <c r="O50" s="439">
        <v>20.536432996332003</v>
      </c>
      <c r="P50" s="439">
        <v>20.536432996332003</v>
      </c>
      <c r="Q50" s="439">
        <v>20.536432996332003</v>
      </c>
      <c r="R50" s="439">
        <v>20.536432996332003</v>
      </c>
      <c r="S50" s="439">
        <v>20.536432996332003</v>
      </c>
      <c r="T50" s="439">
        <v>20.536432996332003</v>
      </c>
      <c r="U50" s="439">
        <v>20.536432996332003</v>
      </c>
      <c r="V50" s="439">
        <v>20.536432996332003</v>
      </c>
      <c r="W50" s="439">
        <v>20.536432996332003</v>
      </c>
      <c r="X50" s="439">
        <v>20.536432996332003</v>
      </c>
      <c r="Y50" s="439">
        <v>20.536432996332003</v>
      </c>
      <c r="Z50" s="439">
        <v>20.536432996332003</v>
      </c>
      <c r="AA50" s="439">
        <v>20.536432996332003</v>
      </c>
      <c r="AB50" s="439">
        <v>20.536432996332003</v>
      </c>
      <c r="AC50" s="439">
        <v>20.536432996332003</v>
      </c>
      <c r="AD50" s="439">
        <v>20.536432996332003</v>
      </c>
      <c r="AE50" s="439">
        <v>20.536432996332003</v>
      </c>
      <c r="AF50" s="439">
        <v>20.536432996332003</v>
      </c>
      <c r="AG50" s="439">
        <v>20.536432996332003</v>
      </c>
      <c r="AH50" s="439">
        <v>20.536432996332003</v>
      </c>
      <c r="AI50" s="439">
        <v>20.536432996332003</v>
      </c>
      <c r="AJ50" s="439">
        <v>20.536432996332003</v>
      </c>
      <c r="AK50" s="439">
        <v>20.536432996332003</v>
      </c>
      <c r="AL50" s="439">
        <v>20.536432996332003</v>
      </c>
      <c r="AM50" s="439">
        <v>20.536432996332003</v>
      </c>
      <c r="AN50" s="439">
        <v>20.536432996332003</v>
      </c>
      <c r="AO50" s="439">
        <v>20.536432996332007</v>
      </c>
      <c r="AP50" s="439">
        <v>20.536432996332007</v>
      </c>
      <c r="AQ50" s="439">
        <v>20.536432996332007</v>
      </c>
      <c r="AR50" s="439">
        <v>20.536432996332007</v>
      </c>
      <c r="AS50" s="439">
        <v>20.536432996332007</v>
      </c>
      <c r="AT50" s="439">
        <v>20.536432996332007</v>
      </c>
      <c r="AU50" s="439">
        <v>20.536432996332007</v>
      </c>
      <c r="AV50" s="439">
        <v>20.536432996332007</v>
      </c>
      <c r="AW50" s="439">
        <v>20.536432996332007</v>
      </c>
      <c r="AX50" s="439">
        <v>20.536432996332007</v>
      </c>
      <c r="AY50" s="439">
        <v>20.53643299633201</v>
      </c>
      <c r="AZ50" s="439">
        <v>20.53643299633201</v>
      </c>
      <c r="BA50" s="439">
        <v>20.53643299633201</v>
      </c>
      <c r="BB50" s="341"/>
      <c r="BC50" s="341"/>
    </row>
    <row r="51" spans="1:55" x14ac:dyDescent="0.25">
      <c r="A51" s="410" t="s">
        <v>422</v>
      </c>
      <c r="B51" s="438">
        <v>18.676835341114668</v>
      </c>
      <c r="C51" s="438">
        <v>18.676835341114668</v>
      </c>
      <c r="D51" s="439">
        <v>18.382692075190999</v>
      </c>
      <c r="E51" s="439">
        <v>18.340895677900853</v>
      </c>
      <c r="F51" s="439">
        <v>18.264350482585517</v>
      </c>
      <c r="G51" s="438">
        <v>18.2014479935205</v>
      </c>
      <c r="H51" s="439">
        <v>18.248588406443286</v>
      </c>
      <c r="I51" s="439">
        <v>18.304137470796963</v>
      </c>
      <c r="J51" s="439">
        <v>18.367210282624129</v>
      </c>
      <c r="K51" s="439">
        <v>18.382109005263366</v>
      </c>
      <c r="L51" s="439">
        <v>18.33664408220147</v>
      </c>
      <c r="M51" s="439">
        <v>18.305946562837931</v>
      </c>
      <c r="N51" s="439">
        <v>18.267034739224467</v>
      </c>
      <c r="O51" s="439">
        <v>18.235414642139443</v>
      </c>
      <c r="P51" s="439">
        <v>18.195368463236029</v>
      </c>
      <c r="Q51" s="439">
        <v>18.109159422543353</v>
      </c>
      <c r="R51" s="439">
        <v>18.058238166222075</v>
      </c>
      <c r="S51" s="439">
        <v>17.983173634419575</v>
      </c>
      <c r="T51" s="439">
        <v>17.92894690979201</v>
      </c>
      <c r="U51" s="439">
        <v>17.892257116106226</v>
      </c>
      <c r="V51" s="439">
        <v>17.873674497293187</v>
      </c>
      <c r="W51" s="439">
        <v>17.884187722318224</v>
      </c>
      <c r="X51" s="439">
        <v>17.885825780691544</v>
      </c>
      <c r="Y51" s="439">
        <v>17.928808195245661</v>
      </c>
      <c r="Z51" s="439">
        <v>17.970334598924598</v>
      </c>
      <c r="AA51" s="439">
        <v>17.983772133898732</v>
      </c>
      <c r="AB51" s="439">
        <v>18.063417091032875</v>
      </c>
      <c r="AC51" s="439">
        <v>18.113969449672471</v>
      </c>
      <c r="AD51" s="439">
        <v>18.182635631037748</v>
      </c>
      <c r="AE51" s="439">
        <v>18.273570377650252</v>
      </c>
      <c r="AF51" s="439">
        <v>18.349393503649669</v>
      </c>
      <c r="AG51" s="439">
        <v>18.480737657986587</v>
      </c>
      <c r="AH51" s="439">
        <v>18.575320730249452</v>
      </c>
      <c r="AI51" s="439">
        <v>18.660130603790915</v>
      </c>
      <c r="AJ51" s="439">
        <v>18.746758538532678</v>
      </c>
      <c r="AK51" s="439">
        <v>18.843606750835146</v>
      </c>
      <c r="AL51" s="439">
        <v>18.93587544158386</v>
      </c>
      <c r="AM51" s="439">
        <v>19.092725206809192</v>
      </c>
      <c r="AN51" s="439">
        <v>19.219301594572876</v>
      </c>
      <c r="AO51" s="439">
        <v>19.391881970297653</v>
      </c>
      <c r="AP51" s="439">
        <v>19.599162219178076</v>
      </c>
      <c r="AQ51" s="439">
        <v>19.752608325374823</v>
      </c>
      <c r="AR51" s="439">
        <v>19.912419404101374</v>
      </c>
      <c r="AS51" s="439">
        <v>20.095215512354525</v>
      </c>
      <c r="AT51" s="439">
        <v>20.247876044573722</v>
      </c>
      <c r="AU51" s="439">
        <v>20.395454109340513</v>
      </c>
      <c r="AV51" s="439">
        <v>20.544127132468802</v>
      </c>
      <c r="AW51" s="439">
        <v>20.672562220184709</v>
      </c>
      <c r="AX51" s="439">
        <v>20.761950829502997</v>
      </c>
      <c r="AY51" s="439">
        <v>20.837551629065263</v>
      </c>
      <c r="AZ51" s="439">
        <v>20.873136310176914</v>
      </c>
      <c r="BA51" s="439">
        <v>20.890729126108688</v>
      </c>
      <c r="BB51" s="341"/>
      <c r="BC51" s="440"/>
    </row>
    <row r="52" spans="1:55" x14ac:dyDescent="0.25">
      <c r="A52" s="419" t="s">
        <v>423</v>
      </c>
      <c r="B52" s="438">
        <v>8.2741041602399843</v>
      </c>
      <c r="C52" s="438">
        <v>8.2741041602399843</v>
      </c>
      <c r="D52" s="439">
        <v>8.1824784542368398</v>
      </c>
      <c r="E52" s="439">
        <v>8.1794000576272339</v>
      </c>
      <c r="F52" s="439">
        <v>8.1835612043615065</v>
      </c>
      <c r="G52" s="438">
        <v>8.1945525872229332</v>
      </c>
      <c r="H52" s="439">
        <v>8.1864336974413483</v>
      </c>
      <c r="I52" s="439">
        <v>8.1820311021235792</v>
      </c>
      <c r="J52" s="439">
        <v>8.1739426099771819</v>
      </c>
      <c r="K52" s="439">
        <v>8.118098767760376</v>
      </c>
      <c r="L52" s="439">
        <v>8.0497271904178245</v>
      </c>
      <c r="M52" s="439">
        <v>7.9915251677054915</v>
      </c>
      <c r="N52" s="439">
        <v>7.9339331055291193</v>
      </c>
      <c r="O52" s="439">
        <v>7.8846568741990168</v>
      </c>
      <c r="P52" s="439">
        <v>7.8281563467752857</v>
      </c>
      <c r="Q52" s="439">
        <v>7.7475564504270711</v>
      </c>
      <c r="R52" s="439">
        <v>7.6994021777265731</v>
      </c>
      <c r="S52" s="439">
        <v>7.6355271187273228</v>
      </c>
      <c r="T52" s="439">
        <v>7.5844029056130422</v>
      </c>
      <c r="U52" s="439">
        <v>7.559977802006296</v>
      </c>
      <c r="V52" s="439">
        <v>7.539228821165997</v>
      </c>
      <c r="W52" s="439">
        <v>7.5454273879800269</v>
      </c>
      <c r="X52" s="439">
        <v>7.5401573197343463</v>
      </c>
      <c r="Y52" s="439">
        <v>7.5822516306209522</v>
      </c>
      <c r="Z52" s="439">
        <v>7.6057056761233195</v>
      </c>
      <c r="AA52" s="439">
        <v>7.611864435349851</v>
      </c>
      <c r="AB52" s="439">
        <v>7.6621746152381194</v>
      </c>
      <c r="AC52" s="439">
        <v>7.6847257678973167</v>
      </c>
      <c r="AD52" s="439">
        <v>7.7218284875056984</v>
      </c>
      <c r="AE52" s="439">
        <v>7.7805487526422086</v>
      </c>
      <c r="AF52" s="439">
        <v>7.8168921594302008</v>
      </c>
      <c r="AG52" s="439">
        <v>7.9022338388874775</v>
      </c>
      <c r="AH52" s="439">
        <v>7.9607107209475085</v>
      </c>
      <c r="AI52" s="439">
        <v>8.0023293934113511</v>
      </c>
      <c r="AJ52" s="439">
        <v>8.0451994125530906</v>
      </c>
      <c r="AK52" s="439">
        <v>8.0902267845313531</v>
      </c>
      <c r="AL52" s="439">
        <v>8.137501740036166</v>
      </c>
      <c r="AM52" s="439">
        <v>8.2355303513661724</v>
      </c>
      <c r="AN52" s="439">
        <v>8.331104924385702</v>
      </c>
      <c r="AO52" s="439">
        <v>8.4550150439889009</v>
      </c>
      <c r="AP52" s="439">
        <v>8.6250163674234877</v>
      </c>
      <c r="AQ52" s="439">
        <v>8.7278696311849444</v>
      </c>
      <c r="AR52" s="439">
        <v>8.8549460435347296</v>
      </c>
      <c r="AS52" s="439">
        <v>9.0009327883277361</v>
      </c>
      <c r="AT52" s="439">
        <v>9.1359035321301256</v>
      </c>
      <c r="AU52" s="439">
        <v>9.2602209784784968</v>
      </c>
      <c r="AV52" s="439">
        <v>9.3936194064045715</v>
      </c>
      <c r="AW52" s="439">
        <v>9.5110172729330476</v>
      </c>
      <c r="AX52" s="439">
        <v>9.6034419173236234</v>
      </c>
      <c r="AY52" s="439">
        <v>9.6708793452702668</v>
      </c>
      <c r="AZ52" s="439">
        <v>9.6943364597206134</v>
      </c>
      <c r="BA52" s="439">
        <v>9.7297306067658944</v>
      </c>
      <c r="BB52" s="341"/>
      <c r="BC52" s="440"/>
    </row>
    <row r="53" spans="1:55" x14ac:dyDescent="0.25">
      <c r="A53" s="419" t="s">
        <v>424</v>
      </c>
      <c r="B53" s="438">
        <v>0.37815932077306597</v>
      </c>
      <c r="C53" s="438">
        <v>0.37815932077306597</v>
      </c>
      <c r="D53" s="439">
        <v>0.37317454637472841</v>
      </c>
      <c r="E53" s="439">
        <v>0.35994267285020892</v>
      </c>
      <c r="F53" s="439">
        <v>0.34804710770045599</v>
      </c>
      <c r="G53" s="438">
        <v>0.337449541100733</v>
      </c>
      <c r="H53" s="439">
        <v>0.33417001210096486</v>
      </c>
      <c r="I53" s="439">
        <v>0.33219946250381566</v>
      </c>
      <c r="J53" s="439">
        <v>0.33123394392547811</v>
      </c>
      <c r="K53" s="439">
        <v>0.33147678687829796</v>
      </c>
      <c r="L53" s="439">
        <v>0.33092195735312752</v>
      </c>
      <c r="M53" s="439">
        <v>0.33113020849685781</v>
      </c>
      <c r="N53" s="439">
        <v>0.33219276048782076</v>
      </c>
      <c r="O53" s="439">
        <v>0.33374329011855342</v>
      </c>
      <c r="P53" s="439">
        <v>0.33898917945886098</v>
      </c>
      <c r="Q53" s="439">
        <v>0.34206604918243472</v>
      </c>
      <c r="R53" s="439">
        <v>0.34471474657941098</v>
      </c>
      <c r="S53" s="439">
        <v>0.34563928182913933</v>
      </c>
      <c r="T53" s="439">
        <v>0.34773220642892505</v>
      </c>
      <c r="U53" s="439">
        <v>0.35351490092756971</v>
      </c>
      <c r="V53" s="439">
        <v>0.35839275344662708</v>
      </c>
      <c r="W53" s="439">
        <v>0.36427417432105857</v>
      </c>
      <c r="X53" s="439">
        <v>0.37029198926592166</v>
      </c>
      <c r="Y53" s="439">
        <v>0.37683170228408081</v>
      </c>
      <c r="Z53" s="439">
        <v>0.38239587141871517</v>
      </c>
      <c r="AA53" s="439">
        <v>0.38237988361834863</v>
      </c>
      <c r="AB53" s="439">
        <v>0.380964614581147</v>
      </c>
      <c r="AC53" s="439">
        <v>0.37890507801909473</v>
      </c>
      <c r="AD53" s="439">
        <v>0.37590884767313548</v>
      </c>
      <c r="AE53" s="439">
        <v>0.37160144708968468</v>
      </c>
      <c r="AF53" s="439">
        <v>0.37075107410071545</v>
      </c>
      <c r="AG53" s="439">
        <v>0.3680056923988097</v>
      </c>
      <c r="AH53" s="439">
        <v>0.36595174505581901</v>
      </c>
      <c r="AI53" s="439">
        <v>0.3646793954278103</v>
      </c>
      <c r="AJ53" s="439">
        <v>0.36304761500379124</v>
      </c>
      <c r="AK53" s="439">
        <v>0.3652163150313969</v>
      </c>
      <c r="AL53" s="439">
        <v>0.36539697986233688</v>
      </c>
      <c r="AM53" s="439">
        <v>0.36600354175478311</v>
      </c>
      <c r="AN53" s="439">
        <v>0.36753446697283609</v>
      </c>
      <c r="AO53" s="439">
        <v>0.36998860372608305</v>
      </c>
      <c r="AP53" s="439">
        <v>0.37409586008983753</v>
      </c>
      <c r="AQ53" s="439">
        <v>0.38110003264427855</v>
      </c>
      <c r="AR53" s="439">
        <v>0.38460809847009514</v>
      </c>
      <c r="AS53" s="439">
        <v>0.38828567454324647</v>
      </c>
      <c r="AT53" s="439">
        <v>0.39228263706688316</v>
      </c>
      <c r="AU53" s="439">
        <v>0.39628738727358426</v>
      </c>
      <c r="AV53" s="439">
        <v>0.40002234303592932</v>
      </c>
      <c r="AW53" s="439">
        <v>0.40635612791015552</v>
      </c>
      <c r="AX53" s="439">
        <v>0.40949369509013289</v>
      </c>
      <c r="AY53" s="439">
        <v>0.41236561091165846</v>
      </c>
      <c r="AZ53" s="439">
        <v>0.4149293464131924</v>
      </c>
      <c r="BA53" s="439">
        <v>0.41682765244530584</v>
      </c>
      <c r="BB53" s="341"/>
      <c r="BC53" s="440"/>
    </row>
    <row r="54" spans="1:55" x14ac:dyDescent="0.25">
      <c r="A54" s="419" t="s">
        <v>425</v>
      </c>
      <c r="B54" s="438">
        <v>5.2680326371905464</v>
      </c>
      <c r="C54" s="438">
        <v>5.2680326371905464</v>
      </c>
      <c r="D54" s="439">
        <v>5.3067773456776397</v>
      </c>
      <c r="E54" s="439">
        <v>5.3391102271459951</v>
      </c>
      <c r="F54" s="439">
        <v>5.3816378227482922</v>
      </c>
      <c r="G54" s="438">
        <v>5.4201521810803808</v>
      </c>
      <c r="H54" s="439">
        <v>5.4603527900774429</v>
      </c>
      <c r="I54" s="439">
        <v>5.4994418547528054</v>
      </c>
      <c r="J54" s="439">
        <v>5.5458031479599743</v>
      </c>
      <c r="K54" s="439">
        <v>5.5914463276503996</v>
      </c>
      <c r="L54" s="439">
        <v>5.6298949633555235</v>
      </c>
      <c r="M54" s="439">
        <v>5.6747028614788011</v>
      </c>
      <c r="N54" s="439">
        <v>5.7116169758739384</v>
      </c>
      <c r="O54" s="439">
        <v>5.7511688458299668</v>
      </c>
      <c r="P54" s="439">
        <v>5.793056214307474</v>
      </c>
      <c r="Q54" s="439">
        <v>5.8232539490919404</v>
      </c>
      <c r="R54" s="439">
        <v>5.8620758106890296</v>
      </c>
      <c r="S54" s="439">
        <v>5.8968023861648806</v>
      </c>
      <c r="T54" s="439">
        <v>5.9366984456832963</v>
      </c>
      <c r="U54" s="439">
        <v>5.9607868151747301</v>
      </c>
      <c r="V54" s="439">
        <v>5.9974254067625923</v>
      </c>
      <c r="W54" s="439">
        <v>6.0313054652980593</v>
      </c>
      <c r="X54" s="439">
        <v>6.0644868805161725</v>
      </c>
      <c r="Y54" s="439">
        <v>6.0874585018941811</v>
      </c>
      <c r="Z54" s="439">
        <v>6.1248230184023269</v>
      </c>
      <c r="AA54" s="439">
        <v>6.1535278019241613</v>
      </c>
      <c r="AB54" s="439">
        <v>6.1833114068005548</v>
      </c>
      <c r="AC54" s="439">
        <v>6.2087129174321429</v>
      </c>
      <c r="AD54" s="439">
        <v>6.2347717384894183</v>
      </c>
      <c r="AE54" s="439">
        <v>6.25926345405336</v>
      </c>
      <c r="AF54" s="439">
        <v>6.2842576335656508</v>
      </c>
      <c r="AG54" s="439">
        <v>6.3147822721048197</v>
      </c>
      <c r="AH54" s="439">
        <v>6.3317229822344405</v>
      </c>
      <c r="AI54" s="439">
        <v>6.352523138194198</v>
      </c>
      <c r="AJ54" s="439">
        <v>6.3725764613694853</v>
      </c>
      <c r="AK54" s="439">
        <v>6.3960414736828577</v>
      </c>
      <c r="AL54" s="439">
        <v>6.4141053550502232</v>
      </c>
      <c r="AM54" s="439">
        <v>6.4457566330762459</v>
      </c>
      <c r="AN54" s="439">
        <v>6.4492980137863851</v>
      </c>
      <c r="AO54" s="439">
        <v>6.4700311680143132</v>
      </c>
      <c r="AP54" s="439">
        <v>6.4788118789465399</v>
      </c>
      <c r="AQ54" s="439">
        <v>6.4999873452258843</v>
      </c>
      <c r="AR54" s="439">
        <v>6.5098035330798805</v>
      </c>
      <c r="AS54" s="439">
        <v>6.5271087517717774</v>
      </c>
      <c r="AT54" s="439">
        <v>6.5284967104093621</v>
      </c>
      <c r="AU54" s="439">
        <v>6.5386031745687108</v>
      </c>
      <c r="AV54" s="439">
        <v>6.5450288030410562</v>
      </c>
      <c r="AW54" s="439">
        <v>6.5497322393542579</v>
      </c>
      <c r="AX54" s="439">
        <v>6.5435586371019951</v>
      </c>
      <c r="AY54" s="439">
        <v>6.5488500928960942</v>
      </c>
      <c r="AZ54" s="439">
        <v>6.5584139240558654</v>
      </c>
      <c r="BA54" s="439">
        <v>6.5387142869102393</v>
      </c>
      <c r="BB54" s="341"/>
      <c r="BC54" s="440"/>
    </row>
    <row r="55" spans="1:55" x14ac:dyDescent="0.25">
      <c r="A55" s="419" t="s">
        <v>426</v>
      </c>
      <c r="B55" s="438">
        <v>0.27613408651265731</v>
      </c>
      <c r="C55" s="438">
        <v>0.27613408651265731</v>
      </c>
      <c r="D55" s="439">
        <v>0.28047287587341357</v>
      </c>
      <c r="E55" s="439">
        <v>0.28912844886870326</v>
      </c>
      <c r="F55" s="439">
        <v>0.29056374086748465</v>
      </c>
      <c r="G55" s="438">
        <v>0.28949321161840547</v>
      </c>
      <c r="H55" s="439">
        <v>0.29505828370671805</v>
      </c>
      <c r="I55" s="439">
        <v>0.30124725158717353</v>
      </c>
      <c r="J55" s="439">
        <v>0.30799687136740639</v>
      </c>
      <c r="K55" s="439">
        <v>0.31508862746528693</v>
      </c>
      <c r="L55" s="439">
        <v>0.32062541283008084</v>
      </c>
      <c r="M55" s="439">
        <v>0.3264805423473241</v>
      </c>
      <c r="N55" s="439">
        <v>0.33252824044891233</v>
      </c>
      <c r="O55" s="439">
        <v>0.3389996257152964</v>
      </c>
      <c r="P55" s="439">
        <v>0.3456169734835256</v>
      </c>
      <c r="Q55" s="439">
        <v>0.35209824708199922</v>
      </c>
      <c r="R55" s="439">
        <v>0.35872714012278945</v>
      </c>
      <c r="S55" s="439">
        <v>0.36562424232797325</v>
      </c>
      <c r="T55" s="439">
        <v>0.3730041175012192</v>
      </c>
      <c r="U55" s="439">
        <v>0.3807203876984408</v>
      </c>
      <c r="V55" s="439">
        <v>0.38834727684743647</v>
      </c>
      <c r="W55" s="439">
        <v>0.39635009439584812</v>
      </c>
      <c r="X55" s="439">
        <v>0.40461177937222648</v>
      </c>
      <c r="Y55" s="439">
        <v>0.41291124330012402</v>
      </c>
      <c r="Z55" s="439">
        <v>0.42104192179218342</v>
      </c>
      <c r="AA55" s="439">
        <v>0.42897544319975733</v>
      </c>
      <c r="AB55" s="439">
        <v>0.43829767239438755</v>
      </c>
      <c r="AC55" s="439">
        <v>0.44760713680109754</v>
      </c>
      <c r="AD55" s="439">
        <v>0.45663853313420144</v>
      </c>
      <c r="AE55" s="439">
        <v>0.46536636577750351</v>
      </c>
      <c r="AF55" s="439">
        <v>0.47407916132814953</v>
      </c>
      <c r="AG55" s="439">
        <v>0.48269406227043155</v>
      </c>
      <c r="AH55" s="439">
        <v>0.49123558271520401</v>
      </c>
      <c r="AI55" s="439">
        <v>0.49951325989254214</v>
      </c>
      <c r="AJ55" s="439">
        <v>0.50784643355266479</v>
      </c>
      <c r="AK55" s="439">
        <v>0.51645489653052257</v>
      </c>
      <c r="AL55" s="439">
        <v>0.52513838553032777</v>
      </c>
      <c r="AM55" s="439">
        <v>0.53390003507880202</v>
      </c>
      <c r="AN55" s="439">
        <v>0.54271722935578603</v>
      </c>
      <c r="AO55" s="439">
        <v>0.55185314992245471</v>
      </c>
      <c r="AP55" s="439">
        <v>0.56160338095679607</v>
      </c>
      <c r="AQ55" s="439">
        <v>0.5715824007560385</v>
      </c>
      <c r="AR55" s="439">
        <v>0.58146240699167118</v>
      </c>
      <c r="AS55" s="439">
        <v>0.59135100418422049</v>
      </c>
      <c r="AT55" s="439">
        <v>0.60130247831489514</v>
      </c>
      <c r="AU55" s="439">
        <v>0.61181501232911739</v>
      </c>
      <c r="AV55" s="439">
        <v>0.62206068598353181</v>
      </c>
      <c r="AW55" s="439">
        <v>0.6220606859835317</v>
      </c>
      <c r="AX55" s="439">
        <v>0.62206068598353181</v>
      </c>
      <c r="AY55" s="439">
        <v>0.62206068598353181</v>
      </c>
      <c r="AZ55" s="439">
        <v>0.62206068598353181</v>
      </c>
      <c r="BA55" s="439">
        <v>0.62206068598353181</v>
      </c>
      <c r="BB55" s="341"/>
      <c r="BC55" s="440"/>
    </row>
    <row r="56" spans="1:55" x14ac:dyDescent="0.25">
      <c r="A56" s="419" t="s">
        <v>427</v>
      </c>
      <c r="B56" s="438">
        <v>4.2772248528781187</v>
      </c>
      <c r="C56" s="438">
        <v>4.2772248528781187</v>
      </c>
      <c r="D56" s="439">
        <v>4.0556718555019344</v>
      </c>
      <c r="E56" s="439">
        <v>4.0079699199796153</v>
      </c>
      <c r="F56" s="439">
        <v>3.9178083552038965</v>
      </c>
      <c r="G56" s="438">
        <v>3.8367658590312659</v>
      </c>
      <c r="H56" s="439">
        <v>3.8459051457334161</v>
      </c>
      <c r="I56" s="439">
        <v>3.8582901786191166</v>
      </c>
      <c r="J56" s="439">
        <v>3.8727190819396968</v>
      </c>
      <c r="K56" s="439">
        <v>3.8857180676563261</v>
      </c>
      <c r="L56" s="439">
        <v>3.8725789091837255</v>
      </c>
      <c r="M56" s="439">
        <v>3.8565338217051255</v>
      </c>
      <c r="N56" s="439">
        <v>3.838449097975245</v>
      </c>
      <c r="O56" s="439">
        <v>3.8157293552333065</v>
      </c>
      <c r="P56" s="439">
        <v>3.785570289786206</v>
      </c>
      <c r="Q56" s="439">
        <v>3.7472825077161169</v>
      </c>
      <c r="R56" s="439">
        <v>3.7034341134152369</v>
      </c>
      <c r="S56" s="439">
        <v>3.6566560096897964</v>
      </c>
      <c r="T56" s="439">
        <v>3.6110864889556664</v>
      </c>
      <c r="U56" s="439">
        <v>3.5680792982118361</v>
      </c>
      <c r="V56" s="439">
        <v>3.5278908475763564</v>
      </c>
      <c r="W56" s="439">
        <v>3.4911741085816468</v>
      </c>
      <c r="X56" s="439">
        <v>3.4572992797672368</v>
      </c>
      <c r="Y56" s="439">
        <v>3.4270002744985968</v>
      </c>
      <c r="Z56" s="439">
        <v>3.4005833464974069</v>
      </c>
      <c r="AA56" s="439">
        <v>3.3777569199064663</v>
      </c>
      <c r="AB56" s="439">
        <v>3.3694011321185173</v>
      </c>
      <c r="AC56" s="439">
        <v>3.3647508996226669</v>
      </c>
      <c r="AD56" s="439">
        <v>3.3642203743351473</v>
      </c>
      <c r="AE56" s="439">
        <v>3.3675227081873467</v>
      </c>
      <c r="AF56" s="439">
        <v>3.3741458253248071</v>
      </c>
      <c r="AG56" s="439">
        <v>3.3837541424248974</v>
      </c>
      <c r="AH56" s="439">
        <v>3.3964320493963278</v>
      </c>
      <c r="AI56" s="439">
        <v>3.4118177669648673</v>
      </c>
      <c r="AJ56" s="439">
        <v>3.4288209661534963</v>
      </c>
      <c r="AK56" s="439">
        <v>3.4463996311588665</v>
      </c>
      <c r="AL56" s="439">
        <v>3.4644653312046563</v>
      </c>
      <c r="AM56" s="439">
        <v>3.4822669956330365</v>
      </c>
      <c r="AN56" s="439">
        <v>3.4993793101720163</v>
      </c>
      <c r="AO56" s="439">
        <v>3.5157263547457567</v>
      </c>
      <c r="AP56" s="439">
        <v>3.5303670818612658</v>
      </c>
      <c r="AQ56" s="439">
        <v>3.5428012656635262</v>
      </c>
      <c r="AR56" s="439">
        <v>3.5523316721248457</v>
      </c>
      <c r="AS56" s="439">
        <v>3.5582696436273955</v>
      </c>
      <c r="AT56" s="439">
        <v>3.5606230367523062</v>
      </c>
      <c r="AU56" s="439">
        <v>3.559259906790456</v>
      </c>
      <c r="AV56" s="439">
        <v>3.5541282441035662</v>
      </c>
      <c r="AW56" s="439">
        <v>3.5541282441035662</v>
      </c>
      <c r="AX56" s="439">
        <v>3.5541282441035662</v>
      </c>
      <c r="AY56" s="439">
        <v>3.5541282441035662</v>
      </c>
      <c r="AZ56" s="439">
        <v>3.5541282441035662</v>
      </c>
      <c r="BA56" s="439">
        <v>3.5541282441035662</v>
      </c>
      <c r="BB56" s="341"/>
      <c r="BC56" s="440"/>
    </row>
    <row r="57" spans="1:55" x14ac:dyDescent="0.25">
      <c r="A57" s="419" t="s">
        <v>428</v>
      </c>
      <c r="B57" s="438">
        <v>0.20318028352029588</v>
      </c>
      <c r="C57" s="438">
        <v>0.20318028352029588</v>
      </c>
      <c r="D57" s="439">
        <v>0.18411699752644045</v>
      </c>
      <c r="E57" s="439">
        <v>0.1653443514290964</v>
      </c>
      <c r="F57" s="439">
        <v>0.14273225170388082</v>
      </c>
      <c r="G57" s="438">
        <v>0.12303461346678239</v>
      </c>
      <c r="H57" s="439">
        <v>0.12666847738339468</v>
      </c>
      <c r="I57" s="439">
        <v>0.1309276212104705</v>
      </c>
      <c r="J57" s="439">
        <v>0.13551462745439291</v>
      </c>
      <c r="K57" s="439">
        <v>0.14028042785268299</v>
      </c>
      <c r="L57" s="439">
        <v>0.13289564906118731</v>
      </c>
      <c r="M57" s="439">
        <v>0.12557396110433441</v>
      </c>
      <c r="N57" s="439">
        <v>0.11831455890942881</v>
      </c>
      <c r="O57" s="439">
        <v>0.11111665104330144</v>
      </c>
      <c r="P57" s="439">
        <v>0.1039794594246771</v>
      </c>
      <c r="Q57" s="439">
        <v>9.6902219043790649E-2</v>
      </c>
      <c r="R57" s="439">
        <v>8.9884177689039071E-2</v>
      </c>
      <c r="S57" s="439">
        <v>8.2924595680462926E-2</v>
      </c>
      <c r="T57" s="439">
        <v>7.602274560986233E-2</v>
      </c>
      <c r="U57" s="439">
        <v>6.9177912087352522E-2</v>
      </c>
      <c r="V57" s="439">
        <v>6.2389391494174919E-2</v>
      </c>
      <c r="W57" s="439">
        <v>5.565649174158456E-2</v>
      </c>
      <c r="X57" s="439">
        <v>4.8978532035639274E-2</v>
      </c>
      <c r="Y57" s="439">
        <v>4.2354842647723864E-2</v>
      </c>
      <c r="Z57" s="439">
        <v>3.5784764690646259E-2</v>
      </c>
      <c r="AA57" s="439">
        <v>2.9267649900148334E-2</v>
      </c>
      <c r="AB57" s="439">
        <v>2.9267649900148456E-2</v>
      </c>
      <c r="AC57" s="439">
        <v>2.9267649900148456E-2</v>
      </c>
      <c r="AD57" s="439">
        <v>2.9267649900148456E-2</v>
      </c>
      <c r="AE57" s="439">
        <v>2.9267649900148452E-2</v>
      </c>
      <c r="AF57" s="439">
        <v>2.9267649900148452E-2</v>
      </c>
      <c r="AG57" s="439">
        <v>2.9267649900148456E-2</v>
      </c>
      <c r="AH57" s="439">
        <v>2.9267649900148452E-2</v>
      </c>
      <c r="AI57" s="439">
        <v>2.9267649900148452E-2</v>
      </c>
      <c r="AJ57" s="439">
        <v>2.9267649900148456E-2</v>
      </c>
      <c r="AK57" s="439">
        <v>2.9267649900148456E-2</v>
      </c>
      <c r="AL57" s="439">
        <v>2.9267649900148452E-2</v>
      </c>
      <c r="AM57" s="439">
        <v>2.9267649900148456E-2</v>
      </c>
      <c r="AN57" s="439">
        <v>2.9267649900148456E-2</v>
      </c>
      <c r="AO57" s="439">
        <v>2.9267649900148456E-2</v>
      </c>
      <c r="AP57" s="439">
        <v>2.9267649900148456E-2</v>
      </c>
      <c r="AQ57" s="439">
        <v>2.9267649900148456E-2</v>
      </c>
      <c r="AR57" s="439">
        <v>2.9267649900148456E-2</v>
      </c>
      <c r="AS57" s="439">
        <v>2.9267649900148456E-2</v>
      </c>
      <c r="AT57" s="439">
        <v>2.9267649900148462E-2</v>
      </c>
      <c r="AU57" s="439">
        <v>2.9267649900148456E-2</v>
      </c>
      <c r="AV57" s="439">
        <v>2.9267649900148462E-2</v>
      </c>
      <c r="AW57" s="439">
        <v>2.9267649900148462E-2</v>
      </c>
      <c r="AX57" s="439">
        <v>2.9267649900148462E-2</v>
      </c>
      <c r="AY57" s="439">
        <v>2.9267649900148462E-2</v>
      </c>
      <c r="AZ57" s="439">
        <v>2.9267649900148469E-2</v>
      </c>
      <c r="BA57" s="439">
        <v>2.9267649900148469E-2</v>
      </c>
      <c r="BB57" s="341"/>
      <c r="BC57" s="440"/>
    </row>
    <row r="58" spans="1:55" x14ac:dyDescent="0.25">
      <c r="A58" s="410" t="s">
        <v>429</v>
      </c>
      <c r="B58" s="438">
        <v>8.6533447615051745E-2</v>
      </c>
      <c r="C58" s="438">
        <v>8.6533447615051745E-2</v>
      </c>
      <c r="D58" s="439">
        <v>9.0618327905492818E-2</v>
      </c>
      <c r="E58" s="439">
        <v>9.1404215474823219E-2</v>
      </c>
      <c r="F58" s="439">
        <v>9.5997450397607417E-2</v>
      </c>
      <c r="G58" s="438">
        <v>6.546133612561153E-2</v>
      </c>
      <c r="H58" s="439">
        <v>6.2799523722370215E-2</v>
      </c>
      <c r="I58" s="439">
        <v>5.8043224665683825E-2</v>
      </c>
      <c r="J58" s="439">
        <v>5.4989282853935728E-2</v>
      </c>
      <c r="K58" s="439">
        <v>5.2660007293051661E-2</v>
      </c>
      <c r="L58" s="439">
        <v>4.6556203248602337E-2</v>
      </c>
      <c r="M58" s="439">
        <v>4.4138654313545515E-2</v>
      </c>
      <c r="N58" s="439">
        <v>3.9552238108724116E-2</v>
      </c>
      <c r="O58" s="439">
        <v>4.0525693025943346E-2</v>
      </c>
      <c r="P58" s="439">
        <v>4.085685864508197E-2</v>
      </c>
      <c r="Q58" s="439">
        <v>4.0313834949636994E-2</v>
      </c>
      <c r="R58" s="439">
        <v>3.9648719350557408E-2</v>
      </c>
      <c r="S58" s="439">
        <v>6.4624105461470779E-2</v>
      </c>
      <c r="T58" s="439">
        <v>6.6681727785037809E-2</v>
      </c>
      <c r="U58" s="439">
        <v>6.4947262200117109E-2</v>
      </c>
      <c r="V58" s="439">
        <v>4.0055951731553782E-2</v>
      </c>
      <c r="W58" s="439">
        <v>4.6203070162193195E-2</v>
      </c>
      <c r="X58" s="439">
        <v>5.0171239141473721E-2</v>
      </c>
      <c r="Y58" s="439">
        <v>5.11646386888416E-2</v>
      </c>
      <c r="Z58" s="439">
        <v>4.9159784102316403E-2</v>
      </c>
      <c r="AA58" s="439">
        <v>4.7231067329340681E-2</v>
      </c>
      <c r="AB58" s="439">
        <v>4.2903405909470185E-2</v>
      </c>
      <c r="AC58" s="439">
        <v>4.8094237723544458E-2</v>
      </c>
      <c r="AD58" s="439">
        <v>4.5139014242155023E-2</v>
      </c>
      <c r="AE58" s="439">
        <v>4.9542545347720311E-2</v>
      </c>
      <c r="AF58" s="439">
        <v>4.1778916139746602E-2</v>
      </c>
      <c r="AG58" s="439">
        <v>3.9440339390271036E-2</v>
      </c>
      <c r="AH58" s="439">
        <v>4.5192034840337028E-2</v>
      </c>
      <c r="AI58" s="439">
        <v>4.8013472433062865E-2</v>
      </c>
      <c r="AJ58" s="439">
        <v>4.2081778364569541E-2</v>
      </c>
      <c r="AK58" s="439">
        <v>3.991228507737464E-2</v>
      </c>
      <c r="AL58" s="439">
        <v>4.516908900051099E-2</v>
      </c>
      <c r="AM58" s="439">
        <v>4.7646276518838952E-2</v>
      </c>
      <c r="AN58" s="439">
        <v>4.9278296525891926E-2</v>
      </c>
      <c r="AO58" s="439">
        <v>4.7858613128287805E-2</v>
      </c>
      <c r="AP58" s="439">
        <v>4.6458049480493549E-2</v>
      </c>
      <c r="AQ58" s="439">
        <v>7.5082072886660495E-2</v>
      </c>
      <c r="AR58" s="439">
        <v>7.6083457220001829E-2</v>
      </c>
      <c r="AS58" s="439">
        <v>7.4708819052407616E-2</v>
      </c>
      <c r="AT58" s="439">
        <v>8.0794033560073517E-2</v>
      </c>
      <c r="AU58" s="439">
        <v>7.2341837458767044E-2</v>
      </c>
      <c r="AV58" s="439">
        <v>7.2861187555702298E-2</v>
      </c>
      <c r="AW58" s="439">
        <v>6.2448449394081264E-2</v>
      </c>
      <c r="AX58" s="439">
        <v>5.9125378219990345E-2</v>
      </c>
      <c r="AY58" s="439">
        <v>6.6359822834309981E-2</v>
      </c>
      <c r="AZ58" s="439">
        <v>6.4426521049548199E-2</v>
      </c>
      <c r="BA58" s="439">
        <v>7.8234991537431742E-2</v>
      </c>
      <c r="BB58" s="341"/>
      <c r="BC58" s="341"/>
    </row>
    <row r="59" spans="1:55" x14ac:dyDescent="0.25">
      <c r="A59" s="410" t="s">
        <v>430</v>
      </c>
      <c r="B59" s="438">
        <v>0.16595804775339026</v>
      </c>
      <c r="C59" s="438">
        <v>0.16595804775339026</v>
      </c>
      <c r="D59" s="439">
        <v>0.16425469663026232</v>
      </c>
      <c r="E59" s="439">
        <v>0.15661086355586032</v>
      </c>
      <c r="F59" s="439">
        <v>0.14741269240756824</v>
      </c>
      <c r="G59" s="438">
        <v>0.13831382422084965</v>
      </c>
      <c r="H59" s="439">
        <v>0.13082680443034198</v>
      </c>
      <c r="I59" s="439">
        <v>0.12443473936709393</v>
      </c>
      <c r="J59" s="439">
        <v>0.11819667780096947</v>
      </c>
      <c r="K59" s="439">
        <v>0.11215492196151586</v>
      </c>
      <c r="L59" s="439">
        <v>0.10652393431703326</v>
      </c>
      <c r="M59" s="439">
        <v>0.10133560829096715</v>
      </c>
      <c r="N59" s="439">
        <v>9.6570306419892962E-2</v>
      </c>
      <c r="O59" s="439">
        <v>9.2199023183037382E-2</v>
      </c>
      <c r="P59" s="439">
        <v>8.8193771366322948E-2</v>
      </c>
      <c r="Q59" s="439">
        <v>8.4506469300426157E-2</v>
      </c>
      <c r="R59" s="439">
        <v>8.1009395618764773E-2</v>
      </c>
      <c r="S59" s="439">
        <v>7.7801079607556362E-2</v>
      </c>
      <c r="T59" s="439">
        <v>7.4891238712199173E-2</v>
      </c>
      <c r="U59" s="439">
        <v>7.2283594782505206E-2</v>
      </c>
      <c r="V59" s="439">
        <v>6.9910372239603225E-2</v>
      </c>
      <c r="W59" s="439">
        <v>6.7751698334350158E-2</v>
      </c>
      <c r="X59" s="439">
        <v>6.5726679077248371E-2</v>
      </c>
      <c r="Y59" s="439">
        <v>6.3828026985459557E-2</v>
      </c>
      <c r="Z59" s="439">
        <v>6.1969490924911032E-2</v>
      </c>
      <c r="AA59" s="439">
        <v>6.022345317484544E-2</v>
      </c>
      <c r="AB59" s="439">
        <v>5.8577398125635186E-2</v>
      </c>
      <c r="AC59" s="439">
        <v>3.5332328661419075E-2</v>
      </c>
      <c r="AD59" s="439">
        <v>6.2391994082853812E-3</v>
      </c>
      <c r="AE59" s="439">
        <v>6.2391994082853803E-3</v>
      </c>
      <c r="AF59" s="439">
        <v>6.2391994082853803E-3</v>
      </c>
      <c r="AG59" s="439">
        <v>6.2391994082853794E-3</v>
      </c>
      <c r="AH59" s="439">
        <v>6.2391994082853786E-3</v>
      </c>
      <c r="AI59" s="439">
        <v>6.2391994082853777E-3</v>
      </c>
      <c r="AJ59" s="439">
        <v>6.2391994082853777E-3</v>
      </c>
      <c r="AK59" s="439">
        <v>6.2391994082853768E-3</v>
      </c>
      <c r="AL59" s="439">
        <v>6.2391994082853768E-3</v>
      </c>
      <c r="AM59" s="439">
        <v>6.2391994082853768E-3</v>
      </c>
      <c r="AN59" s="439">
        <v>6.2391994082853768E-3</v>
      </c>
      <c r="AO59" s="439">
        <v>6.2391994082853768E-3</v>
      </c>
      <c r="AP59" s="439">
        <v>6.2391994082853768E-3</v>
      </c>
      <c r="AQ59" s="439">
        <v>6.2391994082853768E-3</v>
      </c>
      <c r="AR59" s="439">
        <v>6.2391994082853768E-3</v>
      </c>
      <c r="AS59" s="439">
        <v>6.2391994082853768E-3</v>
      </c>
      <c r="AT59" s="439">
        <v>6.2391994082853768E-3</v>
      </c>
      <c r="AU59" s="439">
        <v>6.2391994082853768E-3</v>
      </c>
      <c r="AV59" s="439">
        <v>6.239199408285376E-3</v>
      </c>
      <c r="AW59" s="439">
        <v>6.239199408285376E-3</v>
      </c>
      <c r="AX59" s="439">
        <v>6.239199408285376E-3</v>
      </c>
      <c r="AY59" s="439">
        <v>6.2391994082853768E-3</v>
      </c>
      <c r="AZ59" s="439">
        <v>6.2391994082853768E-3</v>
      </c>
      <c r="BA59" s="439">
        <v>6.239199408285376E-3</v>
      </c>
      <c r="BB59" s="341"/>
      <c r="BC59" s="341"/>
    </row>
    <row r="60" spans="1:55" x14ac:dyDescent="0.25">
      <c r="A60" s="410" t="s">
        <v>431</v>
      </c>
      <c r="B60" s="438">
        <v>0</v>
      </c>
      <c r="C60" s="438">
        <v>0</v>
      </c>
      <c r="D60" s="439">
        <v>1.9727965963098386E-2</v>
      </c>
      <c r="E60" s="439">
        <v>0</v>
      </c>
      <c r="F60" s="439">
        <v>0</v>
      </c>
      <c r="G60" s="438">
        <v>0</v>
      </c>
      <c r="H60" s="439">
        <v>1.9727965963098389E-2</v>
      </c>
      <c r="I60" s="439">
        <v>0</v>
      </c>
      <c r="J60" s="439">
        <v>0</v>
      </c>
      <c r="K60" s="439">
        <v>0</v>
      </c>
      <c r="L60" s="439">
        <v>1.9727965963098389E-2</v>
      </c>
      <c r="M60" s="439">
        <v>0</v>
      </c>
      <c r="N60" s="439">
        <v>0</v>
      </c>
      <c r="O60" s="439">
        <v>0</v>
      </c>
      <c r="P60" s="439">
        <v>1.9727965963098389E-2</v>
      </c>
      <c r="Q60" s="439">
        <v>0</v>
      </c>
      <c r="R60" s="439">
        <v>0</v>
      </c>
      <c r="S60" s="439">
        <v>0</v>
      </c>
      <c r="T60" s="439">
        <v>1.9727965963098389E-2</v>
      </c>
      <c r="U60" s="439">
        <v>0</v>
      </c>
      <c r="V60" s="439">
        <v>0</v>
      </c>
      <c r="W60" s="439">
        <v>0</v>
      </c>
      <c r="X60" s="439">
        <v>1.9727965963098389E-2</v>
      </c>
      <c r="Y60" s="439">
        <v>0</v>
      </c>
      <c r="Z60" s="439">
        <v>0</v>
      </c>
      <c r="AA60" s="439">
        <v>0</v>
      </c>
      <c r="AB60" s="439">
        <v>1.9727965963098389E-2</v>
      </c>
      <c r="AC60" s="439">
        <v>0</v>
      </c>
      <c r="AD60" s="439">
        <v>0</v>
      </c>
      <c r="AE60" s="439">
        <v>0</v>
      </c>
      <c r="AF60" s="439">
        <v>1.9727965963098386E-2</v>
      </c>
      <c r="AG60" s="439">
        <v>0</v>
      </c>
      <c r="AH60" s="439">
        <v>0</v>
      </c>
      <c r="AI60" s="439">
        <v>0</v>
      </c>
      <c r="AJ60" s="439">
        <v>1.9727965963098386E-2</v>
      </c>
      <c r="AK60" s="439">
        <v>0</v>
      </c>
      <c r="AL60" s="439">
        <v>0</v>
      </c>
      <c r="AM60" s="439">
        <v>0</v>
      </c>
      <c r="AN60" s="439">
        <v>1.9727965963098386E-2</v>
      </c>
      <c r="AO60" s="439">
        <v>0</v>
      </c>
      <c r="AP60" s="439">
        <v>0</v>
      </c>
      <c r="AQ60" s="439">
        <v>0</v>
      </c>
      <c r="AR60" s="439">
        <v>1.9727965963098389E-2</v>
      </c>
      <c r="AS60" s="439">
        <v>0</v>
      </c>
      <c r="AT60" s="439">
        <v>0</v>
      </c>
      <c r="AU60" s="439">
        <v>0</v>
      </c>
      <c r="AV60" s="439">
        <v>1.9727965963098389E-2</v>
      </c>
      <c r="AW60" s="439">
        <v>0</v>
      </c>
      <c r="AX60" s="439">
        <v>0</v>
      </c>
      <c r="AY60" s="439">
        <v>0</v>
      </c>
      <c r="AZ60" s="439">
        <v>1.9727965963098389E-2</v>
      </c>
      <c r="BA60" s="439">
        <v>0</v>
      </c>
      <c r="BB60" s="341"/>
      <c r="BC60" s="341"/>
    </row>
    <row r="61" spans="1:55" x14ac:dyDescent="0.25">
      <c r="A61" s="420" t="s">
        <v>432</v>
      </c>
      <c r="B61" s="441">
        <v>1.7842557883955947</v>
      </c>
      <c r="C61" s="441">
        <v>1.7842557883955947</v>
      </c>
      <c r="D61" s="442">
        <v>1.6047753654265076</v>
      </c>
      <c r="E61" s="442">
        <v>1.4485847315567344</v>
      </c>
      <c r="F61" s="442">
        <v>1.3418725340738475</v>
      </c>
      <c r="G61" s="441">
        <v>1.2877694812958991</v>
      </c>
      <c r="H61" s="442">
        <v>1.3152182412483064</v>
      </c>
      <c r="I61" s="442">
        <v>1.3967546666165187</v>
      </c>
      <c r="J61" s="442">
        <v>1.4780232085330145</v>
      </c>
      <c r="K61" s="442">
        <v>1.559006605908746</v>
      </c>
      <c r="L61" s="442">
        <v>1.6404334068389474</v>
      </c>
      <c r="M61" s="442">
        <v>1.7634045474686872</v>
      </c>
      <c r="N61" s="442">
        <v>1.9474226022351953</v>
      </c>
      <c r="O61" s="442">
        <v>2.1347199583145389</v>
      </c>
      <c r="P61" s="442">
        <v>2.2873562334427247</v>
      </c>
      <c r="Q61" s="442">
        <v>2.404781104858233</v>
      </c>
      <c r="R61" s="442">
        <v>2.4757343003440226</v>
      </c>
      <c r="S61" s="442">
        <v>2.5216052975359617</v>
      </c>
      <c r="T61" s="442">
        <v>2.570919462647546</v>
      </c>
      <c r="U61" s="442">
        <v>2.6247571723245895</v>
      </c>
      <c r="V61" s="442">
        <v>2.6817799130637563</v>
      </c>
      <c r="W61" s="442">
        <v>2.7435625820712928</v>
      </c>
      <c r="X61" s="442">
        <v>2.8090858204809104</v>
      </c>
      <c r="Y61" s="442">
        <v>2.8791903865870854</v>
      </c>
      <c r="Z61" s="442">
        <v>2.950427582062594</v>
      </c>
      <c r="AA61" s="442">
        <v>3.0263504944845288</v>
      </c>
      <c r="AB61" s="442">
        <v>3.1080979946517369</v>
      </c>
      <c r="AC61" s="442">
        <v>3.2004360870761417</v>
      </c>
      <c r="AD61" s="442">
        <v>3.2946713945923549</v>
      </c>
      <c r="AE61" s="442">
        <v>3.3963665930277882</v>
      </c>
      <c r="AF61" s="442">
        <v>3.5066402671215009</v>
      </c>
      <c r="AG61" s="442">
        <v>3.6260883041440666</v>
      </c>
      <c r="AH61" s="442">
        <v>3.7538818321300069</v>
      </c>
      <c r="AI61" s="442">
        <v>3.888638725251103</v>
      </c>
      <c r="AJ61" s="442">
        <v>4.0305988926925478</v>
      </c>
      <c r="AK61" s="442">
        <v>4.1803387585209073</v>
      </c>
      <c r="AL61" s="442">
        <v>4.3370677227478627</v>
      </c>
      <c r="AM61" s="442">
        <v>4.5042536232519392</v>
      </c>
      <c r="AN61" s="442">
        <v>4.6861109036884407</v>
      </c>
      <c r="AO61" s="442">
        <v>4.8812899689150573</v>
      </c>
      <c r="AP61" s="442">
        <v>5.0909464973585195</v>
      </c>
      <c r="AQ61" s="442">
        <v>5.3131669519531695</v>
      </c>
      <c r="AR61" s="442">
        <v>5.5475512331453523</v>
      </c>
      <c r="AS61" s="442">
        <v>5.7947576158818999</v>
      </c>
      <c r="AT61" s="442">
        <v>6.0556324372297103</v>
      </c>
      <c r="AU61" s="442">
        <v>6.3293983014583945</v>
      </c>
      <c r="AV61" s="442">
        <v>6.6157882605809819</v>
      </c>
      <c r="AW61" s="442">
        <v>6.9087493439900012</v>
      </c>
      <c r="AX61" s="442">
        <v>7.2056267536072598</v>
      </c>
      <c r="AY61" s="442">
        <v>7.5091271135390469</v>
      </c>
      <c r="AZ61" s="442">
        <v>7.8190640389960588</v>
      </c>
      <c r="BA61" s="442">
        <v>8.1294848822168309</v>
      </c>
      <c r="BB61" s="341"/>
      <c r="BC61" s="341"/>
    </row>
    <row r="62" spans="1:55" x14ac:dyDescent="0.25">
      <c r="A62" s="424" t="s">
        <v>433</v>
      </c>
      <c r="B62" s="443">
        <v>-2.9694100909644661</v>
      </c>
      <c r="C62" s="443">
        <v>-2.7337956266704788</v>
      </c>
      <c r="D62" s="444">
        <v>-2.3012913682640614</v>
      </c>
      <c r="E62" s="444">
        <v>-2.1476196034182822</v>
      </c>
      <c r="F62" s="444">
        <v>-2.015993857001372</v>
      </c>
      <c r="G62" s="443">
        <v>-1.9284455815253903</v>
      </c>
      <c r="H62" s="444">
        <v>-2.0613874486735368</v>
      </c>
      <c r="I62" s="444">
        <v>-2.2175085878538261</v>
      </c>
      <c r="J62" s="444">
        <v>-2.4088123718202508</v>
      </c>
      <c r="K62" s="444">
        <v>-2.5558723916711008</v>
      </c>
      <c r="L62" s="444">
        <v>-2.6432574708478396</v>
      </c>
      <c r="M62" s="444">
        <v>-2.7307916226847371</v>
      </c>
      <c r="N62" s="444">
        <v>-2.883437071794789</v>
      </c>
      <c r="O62" s="444">
        <v>-3.0355221553934295</v>
      </c>
      <c r="P62" s="444">
        <v>-3.1562246473826976</v>
      </c>
      <c r="Q62" s="444">
        <v>-3.1577361129195958</v>
      </c>
      <c r="R62" s="444">
        <v>-3.1704427663340744</v>
      </c>
      <c r="S62" s="444">
        <v>-3.1651729819141603</v>
      </c>
      <c r="T62" s="444">
        <v>-3.1694268229554678</v>
      </c>
      <c r="U62" s="444">
        <v>-3.153274946050014</v>
      </c>
      <c r="V62" s="444">
        <v>-3.1513327454581783</v>
      </c>
      <c r="W62" s="444">
        <v>-3.215745546801263</v>
      </c>
      <c r="X62" s="444">
        <v>-3.2850011895147282</v>
      </c>
      <c r="Y62" s="444">
        <v>-3.3655238953557811</v>
      </c>
      <c r="Z62" s="444">
        <v>-3.4680100831189966</v>
      </c>
      <c r="AA62" s="444">
        <v>-3.5351158871241566</v>
      </c>
      <c r="AB62" s="444">
        <v>-3.7030766832272084</v>
      </c>
      <c r="AC62" s="444">
        <v>-3.7973766985114823</v>
      </c>
      <c r="AD62" s="444">
        <v>-3.9059341513781782</v>
      </c>
      <c r="AE62" s="444">
        <v>-4.0827952639492109</v>
      </c>
      <c r="AF62" s="444">
        <v>-4.2522061223996754</v>
      </c>
      <c r="AG62" s="444">
        <v>-4.5001227932140333</v>
      </c>
      <c r="AH62" s="444">
        <v>-4.72750528267734</v>
      </c>
      <c r="AI62" s="444">
        <v>-4.9295671615881052</v>
      </c>
      <c r="AJ62" s="444">
        <v>-5.150020201228358</v>
      </c>
      <c r="AK62" s="444">
        <v>-5.351434959032451</v>
      </c>
      <c r="AL62" s="444">
        <v>-5.5841807025954768</v>
      </c>
      <c r="AM62" s="444">
        <v>-5.8963463726012666</v>
      </c>
      <c r="AN62" s="444">
        <v>-6.2061065524195493</v>
      </c>
      <c r="AO62" s="444">
        <v>-6.5401329221108568</v>
      </c>
      <c r="AP62" s="444">
        <v>-6.9502287967695455</v>
      </c>
      <c r="AQ62" s="444">
        <v>-7.352848943854565</v>
      </c>
      <c r="AR62" s="444">
        <v>-7.7596839051156081</v>
      </c>
      <c r="AS62" s="444">
        <v>-8.1766066459449682</v>
      </c>
      <c r="AT62" s="444">
        <v>-8.6044045675407084</v>
      </c>
      <c r="AU62" s="444">
        <v>-9.0148002814336188</v>
      </c>
      <c r="AV62" s="444">
        <v>-9.4696940864333605</v>
      </c>
      <c r="AW62" s="444">
        <v>-9.6883463352022634</v>
      </c>
      <c r="AX62" s="444">
        <v>-10.069854758678304</v>
      </c>
      <c r="AY62" s="444">
        <v>-10.455704716836665</v>
      </c>
      <c r="AZ62" s="444">
        <v>-10.819632635866871</v>
      </c>
      <c r="BA62" s="444">
        <v>-11.140069690580376</v>
      </c>
      <c r="BB62" s="341"/>
      <c r="BC62" s="341"/>
    </row>
    <row r="63" spans="1:55" x14ac:dyDescent="0.25">
      <c r="A63" s="424" t="s">
        <v>434</v>
      </c>
      <c r="B63" s="443">
        <v>-1.185154302568872</v>
      </c>
      <c r="C63" s="443">
        <v>-0.94953983827488453</v>
      </c>
      <c r="D63" s="444">
        <v>-0.69651600283755</v>
      </c>
      <c r="E63" s="444">
        <v>-0.69903487186154345</v>
      </c>
      <c r="F63" s="444">
        <v>-0.67412132292752602</v>
      </c>
      <c r="G63" s="443">
        <v>-0.64067610022948895</v>
      </c>
      <c r="H63" s="444">
        <v>-0.74616920742522841</v>
      </c>
      <c r="I63" s="444">
        <v>-0.82075392123730651</v>
      </c>
      <c r="J63" s="444">
        <v>-0.9307891632872376</v>
      </c>
      <c r="K63" s="444">
        <v>-0.99686578576235652</v>
      </c>
      <c r="L63" s="444">
        <v>-1.0028240640088926</v>
      </c>
      <c r="M63" s="444">
        <v>-0.96738707521605216</v>
      </c>
      <c r="N63" s="444">
        <v>-0.93601446955959167</v>
      </c>
      <c r="O63" s="444">
        <v>-0.90080219707889042</v>
      </c>
      <c r="P63" s="444">
        <v>-0.86886841393997294</v>
      </c>
      <c r="Q63" s="444">
        <v>-0.75295500806136473</v>
      </c>
      <c r="R63" s="444">
        <v>-0.69470846599005109</v>
      </c>
      <c r="S63" s="444">
        <v>-0.64356768437819512</v>
      </c>
      <c r="T63" s="444">
        <v>-0.59850736030791885</v>
      </c>
      <c r="U63" s="444">
        <v>-0.52851777372542297</v>
      </c>
      <c r="V63" s="444">
        <v>-0.46955283239442458</v>
      </c>
      <c r="W63" s="444">
        <v>-0.47218296472996724</v>
      </c>
      <c r="X63" s="444">
        <v>-0.47591536903381781</v>
      </c>
      <c r="Y63" s="444">
        <v>-0.48633350876869741</v>
      </c>
      <c r="Z63" s="444">
        <v>-0.51758250105640113</v>
      </c>
      <c r="AA63" s="444">
        <v>-0.5087653926396255</v>
      </c>
      <c r="AB63" s="444">
        <v>-0.59497868857547176</v>
      </c>
      <c r="AC63" s="444">
        <v>-0.59694061143533872</v>
      </c>
      <c r="AD63" s="444">
        <v>-0.61126275678582387</v>
      </c>
      <c r="AE63" s="444">
        <v>-0.6864286709214199</v>
      </c>
      <c r="AF63" s="444">
        <v>-0.74556585527817398</v>
      </c>
      <c r="AG63" s="444">
        <v>-0.87403448906996561</v>
      </c>
      <c r="AH63" s="444">
        <v>-0.97362345054733268</v>
      </c>
      <c r="AI63" s="444">
        <v>-1.0409284363370028</v>
      </c>
      <c r="AJ63" s="444">
        <v>-1.1194213085358105</v>
      </c>
      <c r="AK63" s="444">
        <v>-1.1710962005115473</v>
      </c>
      <c r="AL63" s="444">
        <v>-1.2471129798476164</v>
      </c>
      <c r="AM63" s="444">
        <v>-1.3920927493493265</v>
      </c>
      <c r="AN63" s="444">
        <v>-1.5199956487311073</v>
      </c>
      <c r="AO63" s="444">
        <v>-1.6588429531958027</v>
      </c>
      <c r="AP63" s="444">
        <v>-1.8592822994110292</v>
      </c>
      <c r="AQ63" s="444">
        <v>-2.0396819919013986</v>
      </c>
      <c r="AR63" s="444">
        <v>-2.2121326719702532</v>
      </c>
      <c r="AS63" s="444">
        <v>-2.3818490300630657</v>
      </c>
      <c r="AT63" s="444">
        <v>-2.548772130310998</v>
      </c>
      <c r="AU63" s="444">
        <v>-2.6854019799752256</v>
      </c>
      <c r="AV63" s="444">
        <v>-2.8539058258523768</v>
      </c>
      <c r="AW63" s="444">
        <v>-2.7795969912122649</v>
      </c>
      <c r="AX63" s="444">
        <v>-2.8642280050710416</v>
      </c>
      <c r="AY63" s="444">
        <v>-2.9465776032976194</v>
      </c>
      <c r="AZ63" s="444">
        <v>-3.0005685968708091</v>
      </c>
      <c r="BA63" s="444">
        <v>-3.010584808363542</v>
      </c>
      <c r="BB63" s="341"/>
      <c r="BC63" s="341"/>
    </row>
    <row r="64" spans="1:55" x14ac:dyDescent="0.25">
      <c r="A64" s="424" t="s">
        <v>435</v>
      </c>
      <c r="B64" s="445">
        <v>52.908033633516801</v>
      </c>
      <c r="C64" s="445">
        <v>52.908033633516801</v>
      </c>
      <c r="D64" s="446">
        <v>53.58372848315522</v>
      </c>
      <c r="E64" s="446">
        <v>53.080896588100735</v>
      </c>
      <c r="F64" s="446">
        <v>51.961449727290038</v>
      </c>
      <c r="G64" s="445">
        <v>50.53601421713627</v>
      </c>
      <c r="H64" s="446">
        <v>49.668824772421253</v>
      </c>
      <c r="I64" s="446">
        <v>49.264554098891644</v>
      </c>
      <c r="J64" s="446">
        <v>49.005438365559257</v>
      </c>
      <c r="K64" s="446">
        <v>48.850519031134581</v>
      </c>
      <c r="L64" s="446">
        <v>48.833680760340663</v>
      </c>
      <c r="M64" s="446">
        <v>48.907088455958998</v>
      </c>
      <c r="N64" s="446">
        <v>49.208674567478177</v>
      </c>
      <c r="O64" s="446">
        <v>49.744386415551674</v>
      </c>
      <c r="P64" s="446">
        <v>50.48272669236863</v>
      </c>
      <c r="Q64" s="446">
        <v>51.276628143982933</v>
      </c>
      <c r="R64" s="446">
        <v>52.096368897867613</v>
      </c>
      <c r="S64" s="446">
        <v>52.94756144515592</v>
      </c>
      <c r="T64" s="446">
        <v>53.86182452005481</v>
      </c>
      <c r="U64" s="446">
        <v>54.859009816450907</v>
      </c>
      <c r="V64" s="446">
        <v>55.945027736232269</v>
      </c>
      <c r="W64" s="446">
        <v>57.157511235111073</v>
      </c>
      <c r="X64" s="446">
        <v>58.444766486660896</v>
      </c>
      <c r="Y64" s="446">
        <v>59.846049400232538</v>
      </c>
      <c r="Z64" s="446">
        <v>61.272583155011603</v>
      </c>
      <c r="AA64" s="446">
        <v>62.784948187516669</v>
      </c>
      <c r="AB64" s="446">
        <v>64.464035080521938</v>
      </c>
      <c r="AC64" s="446">
        <v>66.314450710088607</v>
      </c>
      <c r="AD64" s="446">
        <v>68.104855085937885</v>
      </c>
      <c r="AE64" s="446">
        <v>70.168178607542984</v>
      </c>
      <c r="AF64" s="446">
        <v>72.40964127073272</v>
      </c>
      <c r="AG64" s="446">
        <v>74.866719445475709</v>
      </c>
      <c r="AH64" s="446">
        <v>77.488425430710436</v>
      </c>
      <c r="AI64" s="446">
        <v>80.233481396684425</v>
      </c>
      <c r="AJ64" s="446">
        <v>83.138904268269513</v>
      </c>
      <c r="AK64" s="446">
        <v>86.195058289892955</v>
      </c>
      <c r="AL64" s="446">
        <v>89.403509992918117</v>
      </c>
      <c r="AM64" s="446">
        <v>92.83121821041405</v>
      </c>
      <c r="AN64" s="446">
        <v>96.575822122585635</v>
      </c>
      <c r="AO64" s="446">
        <v>100.59131233975828</v>
      </c>
      <c r="AP64" s="446">
        <v>104.92125562289527</v>
      </c>
      <c r="AQ64" s="446">
        <v>109.50930688693268</v>
      </c>
      <c r="AR64" s="446">
        <v>114.33980538552689</v>
      </c>
      <c r="AS64" s="446">
        <v>119.42862452750501</v>
      </c>
      <c r="AT64" s="446">
        <v>124.79287432728502</v>
      </c>
      <c r="AU64" s="446">
        <v>130.4034014209995</v>
      </c>
      <c r="AV64" s="446">
        <v>136.28511658961025</v>
      </c>
      <c r="AW64" s="446">
        <v>142.18148980900665</v>
      </c>
      <c r="AX64" s="446">
        <v>148.23467957078654</v>
      </c>
      <c r="AY64" s="446">
        <v>154.42087488039741</v>
      </c>
      <c r="AZ64" s="446">
        <v>160.72358449289797</v>
      </c>
      <c r="BA64" s="446">
        <v>167.01464884955041</v>
      </c>
      <c r="BB64" s="341"/>
      <c r="BC64" s="341"/>
    </row>
    <row r="65" spans="1:55" x14ac:dyDescent="0.25">
      <c r="A65" s="431" t="s">
        <v>408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</row>
    <row r="66" spans="1:55" x14ac:dyDescent="0.25">
      <c r="A66" s="341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341"/>
      <c r="BC66" s="341"/>
    </row>
    <row r="67" spans="1:55" x14ac:dyDescent="0.25">
      <c r="A67" s="341"/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8"/>
      <c r="BB67" s="341"/>
      <c r="BC67" s="341"/>
    </row>
    <row r="68" spans="1:55" x14ac:dyDescent="0.25">
      <c r="A68" s="341"/>
      <c r="B68" s="449"/>
      <c r="C68" s="449"/>
      <c r="D68" s="449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</row>
    <row r="69" spans="1:55" x14ac:dyDescent="0.25">
      <c r="A69" s="341"/>
      <c r="B69" s="440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</row>
    <row r="70" spans="1:55" x14ac:dyDescent="0.25">
      <c r="A70" s="341"/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</row>
    <row r="71" spans="1:55" x14ac:dyDescent="0.25">
      <c r="A71" s="341"/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</row>
    <row r="72" spans="1:55" x14ac:dyDescent="0.25">
      <c r="A72" s="341"/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1"/>
      <c r="AV72" s="341"/>
      <c r="AW72" s="341"/>
      <c r="AX72" s="341"/>
      <c r="AY72" s="341"/>
      <c r="AZ72" s="341"/>
      <c r="BA72" s="341"/>
      <c r="BB72" s="341"/>
      <c r="BC72" s="341"/>
    </row>
    <row r="73" spans="1:55" x14ac:dyDescent="0.25">
      <c r="A73" s="341"/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341"/>
    </row>
    <row r="74" spans="1:55" x14ac:dyDescent="0.25">
      <c r="A74" s="341"/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1"/>
      <c r="AY74" s="341"/>
      <c r="AZ74" s="341"/>
      <c r="BA74" s="341"/>
      <c r="BB74" s="341"/>
      <c r="BC74" s="341"/>
    </row>
    <row r="75" spans="1:55" x14ac:dyDescent="0.25">
      <c r="A75" s="341"/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</row>
    <row r="76" spans="1:55" x14ac:dyDescent="0.25">
      <c r="A76" s="341"/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</row>
    <row r="77" spans="1:55" x14ac:dyDescent="0.25">
      <c r="A77" s="341"/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41"/>
      <c r="AY77" s="341"/>
      <c r="AZ77" s="341"/>
      <c r="BA77" s="341"/>
      <c r="BB77" s="341"/>
      <c r="BC77" s="341"/>
    </row>
    <row r="78" spans="1:55" x14ac:dyDescent="0.25">
      <c r="A78" s="341"/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1"/>
      <c r="AR78" s="341"/>
      <c r="AS78" s="341"/>
      <c r="AT78" s="341"/>
      <c r="AU78" s="341"/>
      <c r="AV78" s="341"/>
      <c r="AW78" s="341"/>
      <c r="AX78" s="341"/>
      <c r="AY78" s="341"/>
      <c r="AZ78" s="341"/>
      <c r="BA78" s="341"/>
      <c r="BB78" s="341"/>
      <c r="BC78" s="341"/>
    </row>
    <row r="79" spans="1:55" x14ac:dyDescent="0.25">
      <c r="A79" s="341"/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1"/>
      <c r="AR79" s="341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  <c r="BC79" s="341"/>
    </row>
    <row r="80" spans="1:55" x14ac:dyDescent="0.25">
      <c r="A80" s="341"/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  <c r="AQ80" s="341"/>
      <c r="AR80" s="341"/>
      <c r="AS80" s="341"/>
      <c r="AT80" s="341"/>
      <c r="AU80" s="341"/>
      <c r="AV80" s="341"/>
      <c r="AW80" s="341"/>
      <c r="AX80" s="341"/>
      <c r="AY80" s="341"/>
      <c r="AZ80" s="341"/>
      <c r="BA80" s="341"/>
      <c r="BB80" s="341"/>
      <c r="BC80" s="341"/>
    </row>
    <row r="81" spans="1:55" x14ac:dyDescent="0.25">
      <c r="A81" s="341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</row>
    <row r="82" spans="1:55" x14ac:dyDescent="0.25">
      <c r="A82" s="341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</row>
    <row r="83" spans="1:55" x14ac:dyDescent="0.25">
      <c r="A83" s="341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  <c r="AQ83" s="341"/>
      <c r="AR83" s="341"/>
      <c r="AS83" s="341"/>
      <c r="AT83" s="341"/>
      <c r="AU83" s="341"/>
      <c r="AV83" s="341"/>
      <c r="AW83" s="341"/>
      <c r="AX83" s="341"/>
      <c r="AY83" s="341"/>
      <c r="AZ83" s="341"/>
      <c r="BA83" s="341"/>
      <c r="BB83" s="341"/>
      <c r="BC83" s="341"/>
    </row>
    <row r="84" spans="1:55" x14ac:dyDescent="0.25">
      <c r="A84" s="341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  <c r="AQ84" s="341"/>
      <c r="AR84" s="341"/>
      <c r="AS84" s="341"/>
      <c r="AT84" s="341"/>
      <c r="AU84" s="341"/>
      <c r="AV84" s="341"/>
      <c r="AW84" s="341"/>
      <c r="AX84" s="341"/>
      <c r="AY84" s="341"/>
      <c r="AZ84" s="341"/>
      <c r="BA84" s="341"/>
      <c r="BB84" s="341"/>
      <c r="BC84" s="341"/>
    </row>
    <row r="85" spans="1:55" x14ac:dyDescent="0.25">
      <c r="A85" s="341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</row>
    <row r="86" spans="1:55" x14ac:dyDescent="0.25">
      <c r="A86" s="341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  <c r="AQ86" s="341"/>
      <c r="AR86" s="341"/>
      <c r="AS86" s="341"/>
      <c r="AT86" s="341"/>
      <c r="AU86" s="341"/>
      <c r="AV86" s="341"/>
      <c r="AW86" s="341"/>
      <c r="AX86" s="341"/>
      <c r="AY86" s="341"/>
      <c r="AZ86" s="341"/>
      <c r="BA86" s="341"/>
      <c r="BB86" s="341"/>
      <c r="BC86" s="341"/>
    </row>
    <row r="87" spans="1:55" x14ac:dyDescent="0.25">
      <c r="A87" s="341"/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341"/>
      <c r="AR87" s="341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</row>
    <row r="88" spans="1:55" x14ac:dyDescent="0.25">
      <c r="A88" s="341"/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</row>
    <row r="89" spans="1:55" x14ac:dyDescent="0.25">
      <c r="A89" s="341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341"/>
      <c r="BC89" s="341"/>
    </row>
    <row r="90" spans="1:55" x14ac:dyDescent="0.25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1"/>
      <c r="AV90" s="341"/>
      <c r="AW90" s="341"/>
      <c r="AX90" s="341"/>
      <c r="AY90" s="341"/>
      <c r="AZ90" s="341"/>
      <c r="BA90" s="341"/>
      <c r="BB90" s="341"/>
      <c r="BC90" s="341"/>
    </row>
    <row r="91" spans="1:55" x14ac:dyDescent="0.25">
      <c r="A91" s="341"/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  <c r="AQ91" s="341"/>
      <c r="AR91" s="341"/>
      <c r="AS91" s="341"/>
      <c r="AT91" s="341"/>
      <c r="AU91" s="341"/>
      <c r="AV91" s="341"/>
      <c r="AW91" s="341"/>
      <c r="AX91" s="341"/>
      <c r="AY91" s="341"/>
      <c r="AZ91" s="341"/>
      <c r="BA91" s="341"/>
      <c r="BB91" s="341"/>
      <c r="BC91" s="341"/>
    </row>
    <row r="92" spans="1:55" x14ac:dyDescent="0.25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</row>
    <row r="93" spans="1:55" x14ac:dyDescent="0.25">
      <c r="A93" s="341"/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</row>
    <row r="94" spans="1:55" x14ac:dyDescent="0.25">
      <c r="A94" s="341"/>
      <c r="B94" s="341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  <c r="AQ94" s="341"/>
      <c r="AR94" s="341"/>
      <c r="AS94" s="341"/>
      <c r="AT94" s="341"/>
      <c r="AU94" s="341"/>
      <c r="AV94" s="341"/>
      <c r="AW94" s="341"/>
      <c r="AX94" s="341"/>
      <c r="AY94" s="341"/>
      <c r="AZ94" s="341"/>
      <c r="BA94" s="341"/>
      <c r="BB94" s="341"/>
      <c r="BC94" s="341"/>
    </row>
    <row r="95" spans="1:55" x14ac:dyDescent="0.25">
      <c r="A95" s="341"/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  <c r="AQ95" s="341"/>
      <c r="AR95" s="341"/>
      <c r="AS95" s="341"/>
      <c r="AT95" s="341"/>
      <c r="AU95" s="341"/>
      <c r="AV95" s="341"/>
      <c r="AW95" s="341"/>
      <c r="AX95" s="341"/>
      <c r="AY95" s="341"/>
      <c r="AZ95" s="341"/>
      <c r="BA95" s="341"/>
      <c r="BB95" s="341"/>
      <c r="BC95" s="341"/>
    </row>
    <row r="96" spans="1:55" x14ac:dyDescent="0.25">
      <c r="A96" s="341"/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</row>
    <row r="97" spans="1:55" x14ac:dyDescent="0.25">
      <c r="A97" s="341"/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341"/>
      <c r="AS97" s="341"/>
      <c r="AT97" s="341"/>
      <c r="AU97" s="341"/>
      <c r="AV97" s="341"/>
      <c r="AW97" s="341"/>
      <c r="AX97" s="341"/>
      <c r="AY97" s="341"/>
      <c r="AZ97" s="341"/>
      <c r="BA97" s="341"/>
      <c r="BB97" s="341"/>
      <c r="BC97" s="341"/>
    </row>
    <row r="98" spans="1:55" x14ac:dyDescent="0.25">
      <c r="A98" s="341"/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  <c r="AQ98" s="341"/>
      <c r="AR98" s="341"/>
      <c r="AS98" s="341"/>
      <c r="AT98" s="341"/>
      <c r="AU98" s="341"/>
      <c r="AV98" s="341"/>
      <c r="AW98" s="341"/>
      <c r="AX98" s="341"/>
      <c r="AY98" s="341"/>
      <c r="AZ98" s="341"/>
      <c r="BA98" s="341"/>
      <c r="BB98" s="341"/>
      <c r="BC98" s="341"/>
    </row>
    <row r="99" spans="1:55" x14ac:dyDescent="0.25">
      <c r="A99" s="341"/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1"/>
      <c r="AY99" s="341"/>
      <c r="AZ99" s="341"/>
      <c r="BA99" s="341"/>
      <c r="BB99" s="341"/>
      <c r="BC99" s="341"/>
    </row>
    <row r="100" spans="1:55" x14ac:dyDescent="0.25">
      <c r="A100" s="341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  <c r="AQ100" s="341"/>
      <c r="AR100" s="341"/>
      <c r="AS100" s="341"/>
      <c r="AT100" s="341"/>
      <c r="AU100" s="341"/>
      <c r="AV100" s="341"/>
      <c r="AW100" s="341"/>
      <c r="AX100" s="341"/>
      <c r="AY100" s="341"/>
      <c r="AZ100" s="341"/>
      <c r="BA100" s="341"/>
      <c r="BB100" s="341"/>
      <c r="BC100" s="341"/>
    </row>
    <row r="101" spans="1:55" x14ac:dyDescent="0.25">
      <c r="A101" s="341"/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</row>
    <row r="102" spans="1:55" x14ac:dyDescent="0.25">
      <c r="A102" s="341"/>
      <c r="B102" s="341"/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1"/>
      <c r="AZ102" s="341"/>
      <c r="BA102" s="341"/>
      <c r="BB102" s="341"/>
      <c r="BC102" s="341"/>
    </row>
    <row r="103" spans="1:55" x14ac:dyDescent="0.25">
      <c r="A103" s="341"/>
      <c r="B103" s="341"/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</row>
    <row r="104" spans="1:55" x14ac:dyDescent="0.25">
      <c r="A104" s="341"/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</row>
    <row r="105" spans="1:55" x14ac:dyDescent="0.25">
      <c r="A105" s="341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  <c r="AQ105" s="341"/>
      <c r="AR105" s="341"/>
      <c r="AS105" s="341"/>
      <c r="AT105" s="341"/>
      <c r="AU105" s="341"/>
      <c r="AV105" s="341"/>
      <c r="AW105" s="341"/>
      <c r="AX105" s="341"/>
      <c r="AY105" s="341"/>
      <c r="AZ105" s="341"/>
      <c r="BA105" s="341"/>
      <c r="BB105" s="341"/>
      <c r="BC105" s="341"/>
    </row>
    <row r="106" spans="1:55" x14ac:dyDescent="0.25">
      <c r="A106" s="341"/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  <c r="AQ106" s="341"/>
      <c r="AR106" s="341"/>
      <c r="AS106" s="341"/>
      <c r="AT106" s="341"/>
      <c r="AU106" s="341"/>
      <c r="AV106" s="341"/>
      <c r="AW106" s="341"/>
      <c r="AX106" s="341"/>
      <c r="AY106" s="341"/>
      <c r="AZ106" s="341"/>
      <c r="BA106" s="341"/>
      <c r="BB106" s="341"/>
      <c r="BC106" s="341"/>
    </row>
    <row r="107" spans="1:55" x14ac:dyDescent="0.25">
      <c r="A107" s="341"/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  <c r="AQ107" s="341"/>
      <c r="AR107" s="341"/>
      <c r="AS107" s="341"/>
      <c r="AT107" s="341"/>
      <c r="AU107" s="341"/>
      <c r="AV107" s="341"/>
      <c r="AW107" s="341"/>
      <c r="AX107" s="341"/>
      <c r="AY107" s="341"/>
      <c r="AZ107" s="341"/>
      <c r="BA107" s="341"/>
      <c r="BB107" s="341"/>
      <c r="BC107" s="341"/>
    </row>
    <row r="108" spans="1:55" x14ac:dyDescent="0.25">
      <c r="A108" s="341"/>
      <c r="B108" s="341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  <c r="AQ108" s="341"/>
      <c r="AR108" s="341"/>
      <c r="AS108" s="341"/>
      <c r="AT108" s="341"/>
      <c r="AU108" s="341"/>
      <c r="AV108" s="341"/>
      <c r="AW108" s="341"/>
      <c r="AX108" s="341"/>
      <c r="AY108" s="341"/>
      <c r="AZ108" s="341"/>
      <c r="BA108" s="341"/>
      <c r="BB108" s="341"/>
      <c r="BC108" s="341"/>
    </row>
    <row r="109" spans="1:55" x14ac:dyDescent="0.25">
      <c r="A109" s="341"/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</row>
    <row r="110" spans="1:55" x14ac:dyDescent="0.25">
      <c r="A110" s="341"/>
      <c r="B110" s="341"/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  <c r="AQ110" s="341"/>
      <c r="AR110" s="341"/>
      <c r="AS110" s="341"/>
      <c r="AT110" s="341"/>
      <c r="AU110" s="341"/>
      <c r="AV110" s="341"/>
      <c r="AW110" s="341"/>
      <c r="AX110" s="341"/>
      <c r="AY110" s="341"/>
      <c r="AZ110" s="341"/>
      <c r="BA110" s="341"/>
      <c r="BB110" s="341"/>
      <c r="BC110" s="341"/>
    </row>
    <row r="111" spans="1:55" x14ac:dyDescent="0.25">
      <c r="A111" s="34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1"/>
      <c r="AZ111" s="341"/>
      <c r="BA111" s="341"/>
      <c r="BB111" s="341"/>
      <c r="BC111" s="341"/>
    </row>
    <row r="112" spans="1:55" x14ac:dyDescent="0.25">
      <c r="A112" s="341"/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  <c r="AX112" s="341"/>
      <c r="AY112" s="341"/>
      <c r="AZ112" s="341"/>
      <c r="BA112" s="341"/>
      <c r="BB112" s="341"/>
      <c r="BC112" s="341"/>
    </row>
    <row r="113" spans="1:55" x14ac:dyDescent="0.25">
      <c r="A113" s="341"/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  <c r="AQ113" s="341"/>
      <c r="AR113" s="341"/>
      <c r="AS113" s="341"/>
      <c r="AT113" s="341"/>
      <c r="AU113" s="341"/>
      <c r="AV113" s="341"/>
      <c r="AW113" s="341"/>
      <c r="AX113" s="341"/>
      <c r="AY113" s="341"/>
      <c r="AZ113" s="341"/>
      <c r="BA113" s="341"/>
      <c r="BB113" s="341"/>
      <c r="BC113" s="341"/>
    </row>
    <row r="114" spans="1:55" x14ac:dyDescent="0.25">
      <c r="A114" s="341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  <c r="AQ114" s="341"/>
      <c r="AR114" s="341"/>
      <c r="AS114" s="341"/>
      <c r="AT114" s="341"/>
      <c r="AU114" s="341"/>
      <c r="AV114" s="341"/>
      <c r="AW114" s="341"/>
      <c r="AX114" s="341"/>
      <c r="AY114" s="341"/>
      <c r="AZ114" s="341"/>
      <c r="BA114" s="341"/>
      <c r="BB114" s="341"/>
      <c r="BC114" s="341"/>
    </row>
    <row r="115" spans="1:55" x14ac:dyDescent="0.25">
      <c r="A115" s="341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  <c r="AQ115" s="341"/>
      <c r="AR115" s="341"/>
      <c r="AS115" s="341"/>
      <c r="AT115" s="341"/>
      <c r="AU115" s="341"/>
      <c r="AV115" s="341"/>
      <c r="AW115" s="341"/>
      <c r="AX115" s="341"/>
      <c r="AY115" s="341"/>
      <c r="AZ115" s="341"/>
      <c r="BA115" s="341"/>
      <c r="BB115" s="341"/>
      <c r="BC115" s="341"/>
    </row>
    <row r="116" spans="1:55" x14ac:dyDescent="0.25">
      <c r="A116" s="341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  <c r="AQ116" s="341"/>
      <c r="AR116" s="341"/>
      <c r="AS116" s="341"/>
      <c r="AT116" s="341"/>
      <c r="AU116" s="341"/>
      <c r="AV116" s="341"/>
      <c r="AW116" s="341"/>
      <c r="AX116" s="341"/>
      <c r="AY116" s="341"/>
      <c r="AZ116" s="341"/>
      <c r="BA116" s="341"/>
      <c r="BB116" s="341"/>
      <c r="BC116" s="341"/>
    </row>
    <row r="117" spans="1:55" x14ac:dyDescent="0.25">
      <c r="A117" s="341"/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  <c r="AQ117" s="341"/>
      <c r="AR117" s="341"/>
      <c r="AS117" s="341"/>
      <c r="AT117" s="341"/>
      <c r="AU117" s="341"/>
      <c r="AV117" s="341"/>
      <c r="AW117" s="341"/>
      <c r="AX117" s="341"/>
      <c r="AY117" s="341"/>
      <c r="AZ117" s="341"/>
      <c r="BA117" s="341"/>
      <c r="BB117" s="341"/>
      <c r="BC117" s="341"/>
    </row>
    <row r="118" spans="1:55" x14ac:dyDescent="0.25">
      <c r="A118" s="341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  <c r="AQ118" s="341"/>
      <c r="AR118" s="341"/>
      <c r="AS118" s="341"/>
      <c r="AT118" s="341"/>
      <c r="AU118" s="341"/>
      <c r="AV118" s="341"/>
      <c r="AW118" s="341"/>
      <c r="AX118" s="341"/>
      <c r="AY118" s="341"/>
      <c r="AZ118" s="341"/>
      <c r="BA118" s="341"/>
      <c r="BB118" s="341"/>
      <c r="BC118" s="341"/>
    </row>
    <row r="119" spans="1:55" x14ac:dyDescent="0.25">
      <c r="A119" s="341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  <c r="AQ119" s="341"/>
      <c r="AR119" s="341"/>
      <c r="AS119" s="341"/>
      <c r="AT119" s="341"/>
      <c r="AU119" s="341"/>
      <c r="AV119" s="341"/>
      <c r="AW119" s="341"/>
      <c r="AX119" s="341"/>
      <c r="AY119" s="341"/>
      <c r="AZ119" s="341"/>
      <c r="BA119" s="341"/>
      <c r="BB119" s="341"/>
      <c r="BC119" s="341"/>
    </row>
    <row r="120" spans="1:55" x14ac:dyDescent="0.25">
      <c r="A120" s="341"/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341"/>
      <c r="AW120" s="341"/>
      <c r="AX120" s="341"/>
      <c r="AY120" s="341"/>
      <c r="AZ120" s="341"/>
      <c r="BA120" s="341"/>
      <c r="BB120" s="341"/>
      <c r="BC120" s="341"/>
    </row>
    <row r="121" spans="1:55" x14ac:dyDescent="0.25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  <c r="AQ121" s="341"/>
      <c r="AR121" s="341"/>
      <c r="AS121" s="341"/>
      <c r="AT121" s="341"/>
      <c r="AU121" s="341"/>
      <c r="AV121" s="341"/>
      <c r="AW121" s="341"/>
      <c r="AX121" s="341"/>
      <c r="AY121" s="341"/>
      <c r="AZ121" s="341"/>
      <c r="BA121" s="341"/>
      <c r="BB121" s="341"/>
      <c r="BC121" s="341"/>
    </row>
    <row r="122" spans="1:55" x14ac:dyDescent="0.25">
      <c r="A122" s="341"/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1"/>
      <c r="AZ122" s="341"/>
      <c r="BA122" s="341"/>
      <c r="BB122" s="341"/>
      <c r="BC122" s="341"/>
    </row>
    <row r="123" spans="1:55" x14ac:dyDescent="0.25">
      <c r="A123" s="341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41"/>
      <c r="BA123" s="341"/>
      <c r="BB123" s="341"/>
      <c r="BC123" s="341"/>
    </row>
    <row r="124" spans="1:55" x14ac:dyDescent="0.25">
      <c r="A124" s="341"/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  <c r="AO124" s="341"/>
      <c r="AP124" s="341"/>
      <c r="AQ124" s="341"/>
      <c r="AR124" s="341"/>
      <c r="AS124" s="341"/>
      <c r="AT124" s="341"/>
      <c r="AU124" s="341"/>
      <c r="AV124" s="341"/>
      <c r="AW124" s="341"/>
      <c r="AX124" s="341"/>
      <c r="AY124" s="341"/>
      <c r="AZ124" s="341"/>
      <c r="BA124" s="341"/>
      <c r="BB124" s="341"/>
      <c r="BC124" s="341"/>
    </row>
    <row r="125" spans="1:55" x14ac:dyDescent="0.25">
      <c r="A125" s="341"/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</row>
    <row r="126" spans="1:55" x14ac:dyDescent="0.25">
      <c r="A126" s="341"/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  <c r="AO126" s="341"/>
      <c r="AP126" s="341"/>
      <c r="AQ126" s="341"/>
      <c r="AR126" s="341"/>
      <c r="AS126" s="341"/>
      <c r="AT126" s="341"/>
      <c r="AU126" s="341"/>
      <c r="AV126" s="341"/>
      <c r="AW126" s="341"/>
      <c r="AX126" s="341"/>
      <c r="AY126" s="341"/>
      <c r="AZ126" s="341"/>
      <c r="BA126" s="341"/>
      <c r="BB126" s="341"/>
      <c r="BC126" s="341"/>
    </row>
    <row r="127" spans="1:55" x14ac:dyDescent="0.25">
      <c r="A127" s="341"/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L127" s="341"/>
      <c r="AM127" s="341"/>
      <c r="AN127" s="341"/>
      <c r="AO127" s="341"/>
      <c r="AP127" s="341"/>
      <c r="AQ127" s="341"/>
      <c r="AR127" s="341"/>
      <c r="AS127" s="341"/>
      <c r="AT127" s="341"/>
      <c r="AU127" s="341"/>
      <c r="AV127" s="341"/>
      <c r="AW127" s="341"/>
      <c r="AX127" s="341"/>
      <c r="AY127" s="341"/>
      <c r="AZ127" s="341"/>
      <c r="BA127" s="341"/>
      <c r="BB127" s="341"/>
      <c r="BC127" s="341"/>
    </row>
    <row r="128" spans="1:55" x14ac:dyDescent="0.25">
      <c r="A128" s="341"/>
      <c r="B128" s="341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  <c r="AN128" s="341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341"/>
      <c r="AZ128" s="341"/>
      <c r="BA128" s="341"/>
      <c r="BB128" s="341"/>
      <c r="BC128" s="341"/>
    </row>
    <row r="129" spans="1:55" x14ac:dyDescent="0.25">
      <c r="A129" s="341"/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1"/>
      <c r="AY129" s="341"/>
      <c r="AZ129" s="341"/>
      <c r="BA129" s="341"/>
      <c r="BB129" s="341"/>
      <c r="BC129" s="341"/>
    </row>
    <row r="130" spans="1:55" x14ac:dyDescent="0.25">
      <c r="A130" s="341"/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341"/>
      <c r="BB130" s="341"/>
      <c r="BC130" s="341"/>
    </row>
    <row r="131" spans="1:55" x14ac:dyDescent="0.25">
      <c r="A131" s="341"/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  <c r="AQ131" s="341"/>
      <c r="AR131" s="341"/>
      <c r="AS131" s="341"/>
      <c r="AT131" s="341"/>
      <c r="AU131" s="341"/>
      <c r="AV131" s="341"/>
      <c r="AW131" s="341"/>
      <c r="AX131" s="341"/>
      <c r="AY131" s="341"/>
      <c r="AZ131" s="341"/>
      <c r="BA131" s="341"/>
      <c r="BB131" s="341"/>
      <c r="BC131" s="341"/>
    </row>
    <row r="132" spans="1:55" x14ac:dyDescent="0.25">
      <c r="A132" s="341"/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  <c r="AO132" s="341"/>
      <c r="AP132" s="341"/>
      <c r="AQ132" s="341"/>
      <c r="AR132" s="341"/>
      <c r="AS132" s="341"/>
      <c r="AT132" s="341"/>
      <c r="AU132" s="341"/>
      <c r="AV132" s="341"/>
      <c r="AW132" s="341"/>
      <c r="AX132" s="341"/>
      <c r="AY132" s="341"/>
      <c r="AZ132" s="341"/>
      <c r="BA132" s="341"/>
      <c r="BB132" s="341"/>
      <c r="BC132" s="341"/>
    </row>
    <row r="133" spans="1:55" x14ac:dyDescent="0.25">
      <c r="A133" s="341"/>
      <c r="B133" s="341"/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  <c r="AQ133" s="341"/>
      <c r="AR133" s="341"/>
      <c r="AS133" s="341"/>
      <c r="AT133" s="341"/>
      <c r="AU133" s="341"/>
      <c r="AV133" s="341"/>
      <c r="AW133" s="341"/>
      <c r="AX133" s="341"/>
      <c r="AY133" s="341"/>
      <c r="AZ133" s="341"/>
      <c r="BA133" s="341"/>
      <c r="BB133" s="341"/>
      <c r="BC133" s="341"/>
    </row>
    <row r="134" spans="1:55" x14ac:dyDescent="0.25">
      <c r="A134" s="341"/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  <c r="AN134" s="341"/>
      <c r="AO134" s="341"/>
      <c r="AP134" s="341"/>
      <c r="AQ134" s="341"/>
      <c r="AR134" s="341"/>
      <c r="AS134" s="341"/>
      <c r="AT134" s="341"/>
      <c r="AU134" s="341"/>
      <c r="AV134" s="341"/>
      <c r="AW134" s="341"/>
      <c r="AX134" s="341"/>
      <c r="AY134" s="341"/>
      <c r="AZ134" s="341"/>
      <c r="BA134" s="341"/>
      <c r="BB134" s="341"/>
      <c r="BC134" s="341"/>
    </row>
    <row r="135" spans="1:55" x14ac:dyDescent="0.25">
      <c r="A135" s="341"/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1"/>
      <c r="AK135" s="341"/>
      <c r="AL135" s="341"/>
      <c r="AM135" s="341"/>
      <c r="AN135" s="341"/>
      <c r="AO135" s="341"/>
      <c r="AP135" s="341"/>
      <c r="AQ135" s="341"/>
      <c r="AR135" s="341"/>
      <c r="AS135" s="341"/>
      <c r="AT135" s="341"/>
      <c r="AU135" s="341"/>
      <c r="AV135" s="341"/>
      <c r="AW135" s="341"/>
      <c r="AX135" s="341"/>
      <c r="AY135" s="341"/>
      <c r="AZ135" s="341"/>
      <c r="BA135" s="341"/>
      <c r="BB135" s="341"/>
      <c r="BC135" s="341"/>
    </row>
    <row r="136" spans="1:55" x14ac:dyDescent="0.25">
      <c r="A136" s="341"/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  <c r="AO136" s="341"/>
      <c r="AP136" s="341"/>
      <c r="AQ136" s="341"/>
      <c r="AR136" s="341"/>
      <c r="AS136" s="341"/>
      <c r="AT136" s="341"/>
      <c r="AU136" s="341"/>
      <c r="AV136" s="341"/>
      <c r="AW136" s="341"/>
      <c r="AX136" s="341"/>
      <c r="AY136" s="341"/>
      <c r="AZ136" s="341"/>
      <c r="BA136" s="341"/>
      <c r="BB136" s="341"/>
      <c r="BC136" s="341"/>
    </row>
    <row r="137" spans="1:55" x14ac:dyDescent="0.25">
      <c r="A137" s="341"/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  <c r="AQ137" s="341"/>
      <c r="AR137" s="341"/>
      <c r="AS137" s="341"/>
      <c r="AT137" s="341"/>
      <c r="AU137" s="341"/>
      <c r="AV137" s="341"/>
      <c r="AW137" s="341"/>
      <c r="AX137" s="341"/>
      <c r="AY137" s="341"/>
      <c r="AZ137" s="341"/>
      <c r="BA137" s="341"/>
      <c r="BB137" s="341"/>
      <c r="BC137" s="341"/>
    </row>
    <row r="138" spans="1:55" x14ac:dyDescent="0.25">
      <c r="A138" s="341"/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1"/>
      <c r="AT138" s="341"/>
      <c r="AU138" s="341"/>
      <c r="AV138" s="341"/>
      <c r="AW138" s="341"/>
      <c r="AX138" s="341"/>
      <c r="AY138" s="341"/>
      <c r="AZ138" s="341"/>
      <c r="BA138" s="341"/>
      <c r="BB138" s="341"/>
      <c r="BC138" s="341"/>
    </row>
    <row r="139" spans="1:55" x14ac:dyDescent="0.25">
      <c r="A139" s="341"/>
      <c r="B139" s="341"/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  <c r="AN139" s="341"/>
      <c r="AO139" s="341"/>
      <c r="AP139" s="341"/>
      <c r="AQ139" s="341"/>
      <c r="AR139" s="341"/>
      <c r="AS139" s="341"/>
      <c r="AT139" s="341"/>
      <c r="AU139" s="341"/>
      <c r="AV139" s="341"/>
      <c r="AW139" s="341"/>
      <c r="AX139" s="341"/>
      <c r="AY139" s="341"/>
      <c r="AZ139" s="341"/>
      <c r="BA139" s="341"/>
      <c r="BB139" s="341"/>
      <c r="BC139" s="341"/>
    </row>
    <row r="140" spans="1:55" x14ac:dyDescent="0.25">
      <c r="A140" s="341"/>
      <c r="B140" s="341"/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  <c r="AJ140" s="341"/>
      <c r="AK140" s="341"/>
      <c r="AL140" s="341"/>
      <c r="AM140" s="341"/>
      <c r="AN140" s="341"/>
      <c r="AO140" s="341"/>
      <c r="AP140" s="341"/>
      <c r="AQ140" s="341"/>
      <c r="AR140" s="341"/>
      <c r="AS140" s="341"/>
      <c r="AT140" s="341"/>
      <c r="AU140" s="341"/>
      <c r="AV140" s="341"/>
      <c r="AW140" s="341"/>
      <c r="AX140" s="341"/>
      <c r="AY140" s="341"/>
      <c r="AZ140" s="341"/>
      <c r="BA140" s="341"/>
      <c r="BB140" s="341"/>
      <c r="BC140" s="341"/>
    </row>
    <row r="141" spans="1:55" x14ac:dyDescent="0.25">
      <c r="A141" s="341"/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  <c r="AQ141" s="341"/>
      <c r="AR141" s="341"/>
      <c r="AS141" s="341"/>
      <c r="AT141" s="341"/>
      <c r="AU141" s="341"/>
      <c r="AV141" s="341"/>
      <c r="AW141" s="341"/>
      <c r="AX141" s="341"/>
      <c r="AY141" s="341"/>
      <c r="AZ141" s="341"/>
      <c r="BA141" s="341"/>
      <c r="BB141" s="341"/>
      <c r="BC141" s="341"/>
    </row>
    <row r="142" spans="1:55" x14ac:dyDescent="0.25">
      <c r="A142" s="341"/>
      <c r="B142" s="341"/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  <c r="AO142" s="341"/>
      <c r="AP142" s="341"/>
      <c r="AQ142" s="341"/>
      <c r="AR142" s="341"/>
      <c r="AS142" s="341"/>
      <c r="AT142" s="341"/>
      <c r="AU142" s="341"/>
      <c r="AV142" s="341"/>
      <c r="AW142" s="341"/>
      <c r="AX142" s="341"/>
      <c r="AY142" s="341"/>
      <c r="AZ142" s="341"/>
      <c r="BA142" s="341"/>
      <c r="BB142" s="341"/>
      <c r="BC142" s="341"/>
    </row>
    <row r="143" spans="1:55" x14ac:dyDescent="0.25">
      <c r="A143" s="341"/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341"/>
      <c r="AW143" s="341"/>
      <c r="AX143" s="341"/>
      <c r="AY143" s="341"/>
      <c r="AZ143" s="341"/>
      <c r="BA143" s="341"/>
      <c r="BB143" s="341"/>
      <c r="BC143" s="341"/>
    </row>
    <row r="144" spans="1:55" x14ac:dyDescent="0.25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  <c r="AJ144" s="341"/>
      <c r="AK144" s="341"/>
      <c r="AL144" s="341"/>
      <c r="AM144" s="341"/>
      <c r="AN144" s="341"/>
      <c r="AO144" s="341"/>
      <c r="AP144" s="341"/>
      <c r="AQ144" s="341"/>
      <c r="AR144" s="341"/>
      <c r="AS144" s="341"/>
      <c r="AT144" s="341"/>
      <c r="AU144" s="341"/>
      <c r="AV144" s="341"/>
      <c r="AW144" s="341"/>
      <c r="AX144" s="341"/>
      <c r="AY144" s="341"/>
      <c r="AZ144" s="341"/>
      <c r="BA144" s="341"/>
      <c r="BB144" s="341"/>
      <c r="BC144" s="341"/>
    </row>
    <row r="145" spans="1:55" x14ac:dyDescent="0.25">
      <c r="A145" s="341"/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  <c r="AQ145" s="341"/>
      <c r="AR145" s="341"/>
      <c r="AS145" s="341"/>
      <c r="AT145" s="341"/>
      <c r="AU145" s="341"/>
      <c r="AV145" s="341"/>
      <c r="AW145" s="341"/>
      <c r="AX145" s="341"/>
      <c r="AY145" s="341"/>
      <c r="AZ145" s="341"/>
      <c r="BA145" s="341"/>
      <c r="BB145" s="341"/>
      <c r="BC145" s="341"/>
    </row>
    <row r="146" spans="1:55" x14ac:dyDescent="0.25">
      <c r="A146" s="341"/>
      <c r="B146" s="341"/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341"/>
      <c r="AF146" s="341"/>
      <c r="AG146" s="341"/>
      <c r="AH146" s="341"/>
      <c r="AI146" s="341"/>
      <c r="AJ146" s="341"/>
      <c r="AK146" s="341"/>
      <c r="AL146" s="341"/>
      <c r="AM146" s="341"/>
      <c r="AN146" s="341"/>
      <c r="AO146" s="341"/>
      <c r="AP146" s="341"/>
      <c r="AQ146" s="341"/>
      <c r="AR146" s="341"/>
      <c r="AS146" s="341"/>
      <c r="AT146" s="341"/>
      <c r="AU146" s="341"/>
      <c r="AV146" s="341"/>
      <c r="AW146" s="341"/>
      <c r="AX146" s="341"/>
      <c r="AY146" s="341"/>
      <c r="AZ146" s="341"/>
      <c r="BA146" s="341"/>
      <c r="BB146" s="341"/>
      <c r="BC146" s="341"/>
    </row>
    <row r="147" spans="1:55" x14ac:dyDescent="0.25">
      <c r="A147" s="341"/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  <c r="AQ147" s="341"/>
      <c r="AR147" s="341"/>
      <c r="AS147" s="341"/>
      <c r="AT147" s="341"/>
      <c r="AU147" s="341"/>
      <c r="AV147" s="341"/>
      <c r="AW147" s="341"/>
      <c r="AX147" s="341"/>
      <c r="AY147" s="341"/>
      <c r="AZ147" s="341"/>
      <c r="BA147" s="341"/>
      <c r="BB147" s="341"/>
      <c r="BC147" s="341"/>
    </row>
    <row r="148" spans="1:55" x14ac:dyDescent="0.25">
      <c r="A148" s="341"/>
      <c r="B148" s="341"/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  <c r="AO148" s="341"/>
      <c r="AP148" s="341"/>
      <c r="AQ148" s="341"/>
      <c r="AR148" s="341"/>
      <c r="AS148" s="341"/>
      <c r="AT148" s="341"/>
      <c r="AU148" s="341"/>
      <c r="AV148" s="341"/>
      <c r="AW148" s="341"/>
      <c r="AX148" s="341"/>
      <c r="AY148" s="341"/>
      <c r="AZ148" s="341"/>
      <c r="BA148" s="341"/>
      <c r="BB148" s="341"/>
      <c r="BC148" s="341"/>
    </row>
    <row r="149" spans="1:55" x14ac:dyDescent="0.25">
      <c r="A149" s="341"/>
      <c r="B149" s="341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  <c r="AQ149" s="341"/>
      <c r="AR149" s="341"/>
      <c r="AS149" s="341"/>
      <c r="AT149" s="341"/>
      <c r="AU149" s="341"/>
      <c r="AV149" s="341"/>
      <c r="AW149" s="341"/>
      <c r="AX149" s="341"/>
      <c r="AY149" s="341"/>
      <c r="AZ149" s="341"/>
      <c r="BA149" s="341"/>
      <c r="BB149" s="341"/>
      <c r="BC149" s="341"/>
    </row>
    <row r="150" spans="1:55" x14ac:dyDescent="0.25">
      <c r="A150" s="341"/>
      <c r="B150" s="341"/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  <c r="AJ150" s="341"/>
      <c r="AK150" s="341"/>
      <c r="AL150" s="341"/>
      <c r="AM150" s="341"/>
      <c r="AN150" s="341"/>
      <c r="AO150" s="341"/>
      <c r="AP150" s="341"/>
      <c r="AQ150" s="341"/>
      <c r="AR150" s="341"/>
      <c r="AS150" s="341"/>
      <c r="AT150" s="341"/>
      <c r="AU150" s="341"/>
      <c r="AV150" s="341"/>
      <c r="AW150" s="341"/>
      <c r="AX150" s="341"/>
      <c r="AY150" s="341"/>
      <c r="AZ150" s="341"/>
      <c r="BA150" s="341"/>
      <c r="BB150" s="341"/>
      <c r="BC150" s="341"/>
    </row>
    <row r="151" spans="1:55" x14ac:dyDescent="0.25">
      <c r="A151" s="341"/>
      <c r="B151" s="341"/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  <c r="AQ151" s="341"/>
      <c r="AR151" s="341"/>
      <c r="AS151" s="341"/>
      <c r="AT151" s="341"/>
      <c r="AU151" s="341"/>
      <c r="AV151" s="341"/>
      <c r="AW151" s="341"/>
      <c r="AX151" s="341"/>
      <c r="AY151" s="341"/>
      <c r="AZ151" s="341"/>
      <c r="BA151" s="341"/>
      <c r="BB151" s="341"/>
      <c r="BC151" s="341"/>
    </row>
    <row r="152" spans="1:55" x14ac:dyDescent="0.25">
      <c r="A152" s="341"/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  <c r="AQ152" s="341"/>
      <c r="AR152" s="341"/>
      <c r="AS152" s="341"/>
      <c r="AT152" s="341"/>
      <c r="AU152" s="341"/>
      <c r="AV152" s="341"/>
      <c r="AW152" s="341"/>
      <c r="AX152" s="341"/>
      <c r="AY152" s="341"/>
      <c r="AZ152" s="341"/>
      <c r="BA152" s="341"/>
      <c r="BB152" s="341"/>
      <c r="BC152" s="341"/>
    </row>
    <row r="153" spans="1:55" x14ac:dyDescent="0.25">
      <c r="A153" s="341"/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  <c r="AQ153" s="341"/>
      <c r="AR153" s="341"/>
      <c r="AS153" s="341"/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</row>
    <row r="154" spans="1:55" x14ac:dyDescent="0.25">
      <c r="A154" s="341"/>
      <c r="B154" s="341"/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  <c r="AQ154" s="341"/>
      <c r="AR154" s="341"/>
      <c r="AS154" s="341"/>
      <c r="AT154" s="341"/>
      <c r="AU154" s="341"/>
      <c r="AV154" s="341"/>
      <c r="AW154" s="341"/>
      <c r="AX154" s="341"/>
      <c r="AY154" s="341"/>
      <c r="AZ154" s="341"/>
      <c r="BA154" s="341"/>
      <c r="BB154" s="341"/>
      <c r="BC154" s="341"/>
    </row>
    <row r="155" spans="1:55" x14ac:dyDescent="0.25">
      <c r="A155" s="341"/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  <c r="AQ155" s="341"/>
      <c r="AR155" s="341"/>
      <c r="AS155" s="341"/>
      <c r="AT155" s="341"/>
      <c r="AU155" s="341"/>
      <c r="AV155" s="341"/>
      <c r="AW155" s="341"/>
      <c r="AX155" s="341"/>
      <c r="AY155" s="341"/>
      <c r="AZ155" s="341"/>
      <c r="BA155" s="341"/>
      <c r="BB155" s="341"/>
      <c r="BC155" s="341"/>
    </row>
    <row r="156" spans="1:55" x14ac:dyDescent="0.25">
      <c r="A156" s="341"/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1"/>
      <c r="AN156" s="341"/>
      <c r="AO156" s="341"/>
      <c r="AP156" s="341"/>
      <c r="AQ156" s="341"/>
      <c r="AR156" s="341"/>
      <c r="AS156" s="341"/>
      <c r="AT156" s="341"/>
      <c r="AU156" s="341"/>
      <c r="AV156" s="341"/>
      <c r="AW156" s="341"/>
      <c r="AX156" s="341"/>
      <c r="AY156" s="341"/>
      <c r="AZ156" s="341"/>
      <c r="BA156" s="341"/>
      <c r="BB156" s="341"/>
      <c r="BC156" s="341"/>
    </row>
    <row r="157" spans="1:55" x14ac:dyDescent="0.25">
      <c r="A157" s="341"/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  <c r="AQ157" s="341"/>
      <c r="AR157" s="341"/>
      <c r="AS157" s="341"/>
      <c r="AT157" s="341"/>
      <c r="AU157" s="341"/>
      <c r="AV157" s="341"/>
      <c r="AW157" s="341"/>
      <c r="AX157" s="341"/>
      <c r="AY157" s="341"/>
      <c r="AZ157" s="341"/>
      <c r="BA157" s="341"/>
      <c r="BB157" s="341"/>
      <c r="BC157" s="341"/>
    </row>
    <row r="158" spans="1:55" x14ac:dyDescent="0.25">
      <c r="A158" s="341"/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  <c r="AN158" s="341"/>
      <c r="AO158" s="341"/>
      <c r="AP158" s="341"/>
      <c r="AQ158" s="341"/>
      <c r="AR158" s="341"/>
      <c r="AS158" s="341"/>
      <c r="AT158" s="341"/>
      <c r="AU158" s="341"/>
      <c r="AV158" s="341"/>
      <c r="AW158" s="341"/>
      <c r="AX158" s="341"/>
      <c r="AY158" s="341"/>
      <c r="AZ158" s="341"/>
      <c r="BA158" s="341"/>
      <c r="BB158" s="341"/>
      <c r="BC158" s="341"/>
    </row>
    <row r="159" spans="1:55" x14ac:dyDescent="0.25">
      <c r="A159" s="341"/>
      <c r="B159" s="341"/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  <c r="AJ159" s="341"/>
      <c r="AK159" s="341"/>
      <c r="AL159" s="341"/>
      <c r="AM159" s="341"/>
      <c r="AN159" s="341"/>
      <c r="AO159" s="341"/>
      <c r="AP159" s="341"/>
      <c r="AQ159" s="341"/>
      <c r="AR159" s="341"/>
      <c r="AS159" s="341"/>
      <c r="AT159" s="341"/>
      <c r="AU159" s="341"/>
      <c r="AV159" s="341"/>
      <c r="AW159" s="341"/>
      <c r="AX159" s="341"/>
      <c r="AY159" s="341"/>
      <c r="AZ159" s="341"/>
      <c r="BA159" s="341"/>
      <c r="BB159" s="341"/>
      <c r="BC159" s="341"/>
    </row>
    <row r="160" spans="1:55" x14ac:dyDescent="0.25">
      <c r="A160" s="341"/>
      <c r="B160" s="341"/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  <c r="AJ160" s="341"/>
      <c r="AK160" s="341"/>
      <c r="AL160" s="341"/>
      <c r="AM160" s="341"/>
      <c r="AN160" s="341"/>
      <c r="AO160" s="341"/>
      <c r="AP160" s="341"/>
      <c r="AQ160" s="341"/>
      <c r="AR160" s="341"/>
      <c r="AS160" s="341"/>
      <c r="AT160" s="341"/>
      <c r="AU160" s="341"/>
      <c r="AV160" s="341"/>
      <c r="AW160" s="341"/>
      <c r="AX160" s="341"/>
      <c r="AY160" s="341"/>
      <c r="AZ160" s="341"/>
      <c r="BA160" s="341"/>
      <c r="BB160" s="341"/>
      <c r="BC160" s="341"/>
    </row>
    <row r="161" spans="1:55" x14ac:dyDescent="0.25">
      <c r="A161" s="341"/>
      <c r="B161" s="341"/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  <c r="AJ161" s="341"/>
      <c r="AK161" s="341"/>
      <c r="AL161" s="341"/>
      <c r="AM161" s="341"/>
      <c r="AN161" s="341"/>
      <c r="AO161" s="341"/>
      <c r="AP161" s="341"/>
      <c r="AQ161" s="341"/>
      <c r="AR161" s="341"/>
      <c r="AS161" s="341"/>
      <c r="AT161" s="341"/>
      <c r="AU161" s="341"/>
      <c r="AV161" s="341"/>
      <c r="AW161" s="341"/>
      <c r="AX161" s="341"/>
      <c r="AY161" s="341"/>
      <c r="AZ161" s="341"/>
      <c r="BA161" s="341"/>
      <c r="BB161" s="341"/>
      <c r="BC161" s="341"/>
    </row>
    <row r="162" spans="1:55" x14ac:dyDescent="0.25">
      <c r="A162" s="341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  <c r="AA162" s="341"/>
      <c r="AB162" s="341"/>
      <c r="AC162" s="341"/>
      <c r="AD162" s="341"/>
      <c r="AE162" s="341"/>
      <c r="AF162" s="341"/>
      <c r="AG162" s="341"/>
      <c r="AH162" s="341"/>
      <c r="AI162" s="341"/>
      <c r="AJ162" s="341"/>
      <c r="AK162" s="341"/>
      <c r="AL162" s="341"/>
      <c r="AM162" s="341"/>
      <c r="AN162" s="341"/>
      <c r="AO162" s="341"/>
      <c r="AP162" s="341"/>
      <c r="AQ162" s="341"/>
      <c r="AR162" s="341"/>
      <c r="AS162" s="341"/>
      <c r="AT162" s="341"/>
      <c r="AU162" s="341"/>
      <c r="AV162" s="341"/>
      <c r="AW162" s="341"/>
      <c r="AX162" s="341"/>
      <c r="AY162" s="341"/>
      <c r="AZ162" s="341"/>
      <c r="BA162" s="341"/>
      <c r="BB162" s="341"/>
      <c r="BC162" s="341"/>
    </row>
    <row r="163" spans="1:55" x14ac:dyDescent="0.25">
      <c r="A163" s="341"/>
      <c r="B163" s="341"/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341"/>
      <c r="T163" s="341"/>
      <c r="U163" s="341"/>
      <c r="V163" s="341"/>
      <c r="W163" s="341"/>
      <c r="X163" s="341"/>
      <c r="Y163" s="341"/>
      <c r="Z163" s="341"/>
      <c r="AA163" s="341"/>
      <c r="AB163" s="341"/>
      <c r="AC163" s="341"/>
      <c r="AD163" s="341"/>
      <c r="AE163" s="341"/>
      <c r="AF163" s="341"/>
      <c r="AG163" s="341"/>
      <c r="AH163" s="341"/>
      <c r="AI163" s="341"/>
      <c r="AJ163" s="341"/>
      <c r="AK163" s="341"/>
      <c r="AL163" s="341"/>
      <c r="AM163" s="341"/>
      <c r="AN163" s="341"/>
      <c r="AO163" s="341"/>
      <c r="AP163" s="341"/>
      <c r="AQ163" s="341"/>
      <c r="AR163" s="341"/>
      <c r="AS163" s="341"/>
      <c r="AT163" s="341"/>
      <c r="AU163" s="341"/>
      <c r="AV163" s="341"/>
      <c r="AW163" s="341"/>
      <c r="AX163" s="341"/>
      <c r="AY163" s="341"/>
      <c r="AZ163" s="341"/>
      <c r="BA163" s="341"/>
      <c r="BB163" s="341"/>
      <c r="BC163" s="341"/>
    </row>
    <row r="164" spans="1:55" x14ac:dyDescent="0.25">
      <c r="A164" s="341"/>
      <c r="B164" s="341"/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  <c r="AA164" s="341"/>
      <c r="AB164" s="341"/>
      <c r="AC164" s="341"/>
      <c r="AD164" s="341"/>
      <c r="AE164" s="341"/>
      <c r="AF164" s="341"/>
      <c r="AG164" s="341"/>
      <c r="AH164" s="341"/>
      <c r="AI164" s="341"/>
      <c r="AJ164" s="341"/>
      <c r="AK164" s="341"/>
      <c r="AL164" s="341"/>
      <c r="AM164" s="341"/>
      <c r="AN164" s="341"/>
      <c r="AO164" s="341"/>
      <c r="AP164" s="341"/>
      <c r="AQ164" s="341"/>
      <c r="AR164" s="341"/>
      <c r="AS164" s="341"/>
      <c r="AT164" s="341"/>
      <c r="AU164" s="341"/>
      <c r="AV164" s="341"/>
      <c r="AW164" s="341"/>
      <c r="AX164" s="341"/>
      <c r="AY164" s="341"/>
      <c r="AZ164" s="341"/>
      <c r="BA164" s="341"/>
      <c r="BB164" s="341"/>
      <c r="BC164" s="341"/>
    </row>
    <row r="165" spans="1:55" x14ac:dyDescent="0.25">
      <c r="A165" s="341"/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1"/>
      <c r="AC165" s="341"/>
      <c r="AD165" s="341"/>
      <c r="AE165" s="341"/>
      <c r="AF165" s="341"/>
      <c r="AG165" s="341"/>
      <c r="AH165" s="341"/>
      <c r="AI165" s="341"/>
      <c r="AJ165" s="341"/>
      <c r="AK165" s="341"/>
      <c r="AL165" s="341"/>
      <c r="AM165" s="341"/>
      <c r="AN165" s="341"/>
      <c r="AO165" s="341"/>
      <c r="AP165" s="341"/>
      <c r="AQ165" s="341"/>
      <c r="AR165" s="341"/>
      <c r="AS165" s="341"/>
      <c r="AT165" s="341"/>
      <c r="AU165" s="341"/>
      <c r="AV165" s="341"/>
      <c r="AW165" s="341"/>
      <c r="AX165" s="341"/>
      <c r="AY165" s="341"/>
      <c r="AZ165" s="341"/>
      <c r="BA165" s="341"/>
      <c r="BB165" s="341"/>
      <c r="BC165" s="341"/>
    </row>
    <row r="166" spans="1:55" x14ac:dyDescent="0.25">
      <c r="A166" s="341"/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  <c r="AD166" s="341"/>
      <c r="AE166" s="341"/>
      <c r="AF166" s="341"/>
      <c r="AG166" s="341"/>
      <c r="AH166" s="341"/>
      <c r="AI166" s="341"/>
      <c r="AJ166" s="341"/>
      <c r="AK166" s="341"/>
      <c r="AL166" s="341"/>
      <c r="AM166" s="341"/>
      <c r="AN166" s="341"/>
      <c r="AO166" s="341"/>
      <c r="AP166" s="341"/>
      <c r="AQ166" s="341"/>
      <c r="AR166" s="341"/>
      <c r="AS166" s="341"/>
      <c r="AT166" s="341"/>
      <c r="AU166" s="341"/>
      <c r="AV166" s="341"/>
      <c r="AW166" s="341"/>
      <c r="AX166" s="341"/>
      <c r="AY166" s="341"/>
      <c r="AZ166" s="341"/>
      <c r="BA166" s="341"/>
      <c r="BB166" s="341"/>
      <c r="BC166" s="341"/>
    </row>
    <row r="167" spans="1:55" x14ac:dyDescent="0.25">
      <c r="A167" s="341"/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341"/>
      <c r="AC167" s="341"/>
      <c r="AD167" s="341"/>
      <c r="AE167" s="341"/>
      <c r="AF167" s="341"/>
      <c r="AG167" s="341"/>
      <c r="AH167" s="341"/>
      <c r="AI167" s="341"/>
      <c r="AJ167" s="341"/>
      <c r="AK167" s="341"/>
      <c r="AL167" s="341"/>
      <c r="AM167" s="341"/>
      <c r="AN167" s="341"/>
      <c r="AO167" s="341"/>
      <c r="AP167" s="341"/>
      <c r="AQ167" s="341"/>
      <c r="AR167" s="341"/>
      <c r="AS167" s="341"/>
      <c r="AT167" s="341"/>
      <c r="AU167" s="341"/>
      <c r="AV167" s="341"/>
      <c r="AW167" s="341"/>
      <c r="AX167" s="341"/>
      <c r="AY167" s="341"/>
      <c r="AZ167" s="341"/>
      <c r="BA167" s="341"/>
      <c r="BB167" s="341"/>
      <c r="BC167" s="341"/>
    </row>
    <row r="168" spans="1:55" x14ac:dyDescent="0.25">
      <c r="A168" s="341"/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1"/>
      <c r="AF168" s="341"/>
      <c r="AG168" s="341"/>
      <c r="AH168" s="341"/>
      <c r="AI168" s="341"/>
      <c r="AJ168" s="341"/>
      <c r="AK168" s="341"/>
      <c r="AL168" s="341"/>
      <c r="AM168" s="341"/>
      <c r="AN168" s="341"/>
      <c r="AO168" s="341"/>
      <c r="AP168" s="341"/>
      <c r="AQ168" s="341"/>
      <c r="AR168" s="341"/>
      <c r="AS168" s="341"/>
      <c r="AT168" s="341"/>
      <c r="AU168" s="341"/>
      <c r="AV168" s="341"/>
      <c r="AW168" s="341"/>
      <c r="AX168" s="341"/>
      <c r="AY168" s="341"/>
      <c r="AZ168" s="341"/>
      <c r="BA168" s="341"/>
      <c r="BB168" s="341"/>
      <c r="BC168" s="341"/>
    </row>
    <row r="169" spans="1:55" x14ac:dyDescent="0.25">
      <c r="A169" s="341"/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  <c r="AD169" s="341"/>
      <c r="AE169" s="341"/>
      <c r="AF169" s="341"/>
      <c r="AG169" s="341"/>
      <c r="AH169" s="341"/>
      <c r="AI169" s="341"/>
      <c r="AJ169" s="341"/>
      <c r="AK169" s="341"/>
      <c r="AL169" s="341"/>
      <c r="AM169" s="341"/>
      <c r="AN169" s="341"/>
      <c r="AO169" s="341"/>
      <c r="AP169" s="341"/>
      <c r="AQ169" s="341"/>
      <c r="AR169" s="341"/>
      <c r="AS169" s="341"/>
      <c r="AT169" s="341"/>
      <c r="AU169" s="341"/>
      <c r="AV169" s="341"/>
      <c r="AW169" s="341"/>
      <c r="AX169" s="341"/>
      <c r="AY169" s="341"/>
      <c r="AZ169" s="341"/>
      <c r="BA169" s="341"/>
      <c r="BB169" s="341"/>
      <c r="BC169" s="341"/>
    </row>
    <row r="170" spans="1:55" x14ac:dyDescent="0.25">
      <c r="A170" s="341"/>
      <c r="B170" s="341"/>
      <c r="C170" s="341"/>
      <c r="D170" s="341"/>
      <c r="E170" s="341"/>
      <c r="F170" s="341"/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  <c r="AA170" s="341"/>
      <c r="AB170" s="341"/>
      <c r="AC170" s="341"/>
      <c r="AD170" s="341"/>
      <c r="AE170" s="341"/>
      <c r="AF170" s="341"/>
      <c r="AG170" s="341"/>
      <c r="AH170" s="341"/>
      <c r="AI170" s="341"/>
      <c r="AJ170" s="341"/>
      <c r="AK170" s="341"/>
      <c r="AL170" s="341"/>
      <c r="AM170" s="341"/>
      <c r="AN170" s="341"/>
      <c r="AO170" s="341"/>
      <c r="AP170" s="341"/>
      <c r="AQ170" s="341"/>
      <c r="AR170" s="341"/>
      <c r="AS170" s="341"/>
      <c r="AT170" s="341"/>
      <c r="AU170" s="341"/>
      <c r="AV170" s="341"/>
      <c r="AW170" s="341"/>
      <c r="AX170" s="341"/>
      <c r="AY170" s="341"/>
      <c r="AZ170" s="341"/>
      <c r="BA170" s="341"/>
      <c r="BB170" s="341"/>
      <c r="BC170" s="341"/>
    </row>
    <row r="171" spans="1:55" x14ac:dyDescent="0.25">
      <c r="A171" s="341"/>
      <c r="B171" s="341"/>
      <c r="C171" s="341"/>
      <c r="D171" s="341"/>
      <c r="E171" s="341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1"/>
      <c r="X171" s="341"/>
      <c r="Y171" s="341"/>
      <c r="Z171" s="341"/>
      <c r="AA171" s="341"/>
      <c r="AB171" s="341"/>
      <c r="AC171" s="341"/>
      <c r="AD171" s="341"/>
      <c r="AE171" s="341"/>
      <c r="AF171" s="341"/>
      <c r="AG171" s="341"/>
      <c r="AH171" s="341"/>
      <c r="AI171" s="341"/>
      <c r="AJ171" s="341"/>
      <c r="AK171" s="341"/>
      <c r="AL171" s="341"/>
      <c r="AM171" s="341"/>
      <c r="AN171" s="341"/>
      <c r="AO171" s="341"/>
      <c r="AP171" s="341"/>
      <c r="AQ171" s="341"/>
      <c r="AR171" s="341"/>
      <c r="AS171" s="341"/>
      <c r="AT171" s="341"/>
      <c r="AU171" s="341"/>
      <c r="AV171" s="341"/>
      <c r="AW171" s="341"/>
      <c r="AX171" s="341"/>
      <c r="AY171" s="341"/>
      <c r="AZ171" s="341"/>
      <c r="BA171" s="341"/>
      <c r="BB171" s="341"/>
      <c r="BC171" s="341"/>
    </row>
    <row r="172" spans="1:55" x14ac:dyDescent="0.25">
      <c r="A172" s="341"/>
      <c r="B172" s="341"/>
      <c r="C172" s="341"/>
      <c r="D172" s="341"/>
      <c r="E172" s="341"/>
      <c r="F172" s="341"/>
      <c r="G172" s="341"/>
      <c r="H172" s="34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1"/>
      <c r="AG172" s="341"/>
      <c r="AH172" s="341"/>
      <c r="AI172" s="341"/>
      <c r="AJ172" s="341"/>
      <c r="AK172" s="341"/>
      <c r="AL172" s="341"/>
      <c r="AM172" s="341"/>
      <c r="AN172" s="341"/>
      <c r="AO172" s="341"/>
      <c r="AP172" s="341"/>
      <c r="AQ172" s="341"/>
      <c r="AR172" s="341"/>
      <c r="AS172" s="341"/>
      <c r="AT172" s="341"/>
      <c r="AU172" s="341"/>
      <c r="AV172" s="341"/>
      <c r="AW172" s="341"/>
      <c r="AX172" s="341"/>
      <c r="AY172" s="341"/>
      <c r="AZ172" s="341"/>
      <c r="BA172" s="341"/>
      <c r="BB172" s="341"/>
      <c r="BC172" s="341"/>
    </row>
    <row r="173" spans="1:55" x14ac:dyDescent="0.25">
      <c r="A173" s="341"/>
      <c r="B173" s="341"/>
      <c r="C173" s="341"/>
      <c r="D173" s="341"/>
      <c r="E173" s="341"/>
      <c r="F173" s="341"/>
      <c r="G173" s="341"/>
      <c r="H173" s="34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1"/>
      <c r="Y173" s="341"/>
      <c r="Z173" s="341"/>
      <c r="AA173" s="341"/>
      <c r="AB173" s="341"/>
      <c r="AC173" s="341"/>
      <c r="AD173" s="341"/>
      <c r="AE173" s="341"/>
      <c r="AF173" s="341"/>
      <c r="AG173" s="341"/>
      <c r="AH173" s="341"/>
      <c r="AI173" s="341"/>
      <c r="AJ173" s="341"/>
      <c r="AK173" s="341"/>
      <c r="AL173" s="341"/>
      <c r="AM173" s="341"/>
      <c r="AN173" s="341"/>
      <c r="AO173" s="341"/>
      <c r="AP173" s="341"/>
      <c r="AQ173" s="341"/>
      <c r="AR173" s="341"/>
      <c r="AS173" s="341"/>
      <c r="AT173" s="341"/>
      <c r="AU173" s="341"/>
      <c r="AV173" s="341"/>
      <c r="AW173" s="341"/>
      <c r="AX173" s="341"/>
      <c r="AY173" s="341"/>
      <c r="AZ173" s="341"/>
      <c r="BA173" s="341"/>
      <c r="BB173" s="341"/>
      <c r="BC173" s="341"/>
    </row>
    <row r="174" spans="1:55" x14ac:dyDescent="0.25">
      <c r="A174" s="341"/>
      <c r="B174" s="341"/>
      <c r="C174" s="341"/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1"/>
      <c r="AG174" s="341"/>
      <c r="AH174" s="341"/>
      <c r="AI174" s="341"/>
      <c r="AJ174" s="341"/>
      <c r="AK174" s="341"/>
      <c r="AL174" s="341"/>
      <c r="AM174" s="341"/>
      <c r="AN174" s="341"/>
      <c r="AO174" s="341"/>
      <c r="AP174" s="341"/>
      <c r="AQ174" s="341"/>
      <c r="AR174" s="341"/>
      <c r="AS174" s="341"/>
      <c r="AT174" s="341"/>
      <c r="AU174" s="341"/>
      <c r="AV174" s="341"/>
      <c r="AW174" s="341"/>
      <c r="AX174" s="341"/>
      <c r="AY174" s="341"/>
      <c r="AZ174" s="341"/>
      <c r="BA174" s="341"/>
      <c r="BB174" s="341"/>
      <c r="BC174" s="341"/>
    </row>
    <row r="175" spans="1:55" x14ac:dyDescent="0.25">
      <c r="A175" s="341"/>
      <c r="B175" s="341"/>
      <c r="C175" s="341"/>
      <c r="D175" s="341"/>
      <c r="E175" s="341"/>
      <c r="F175" s="341"/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341"/>
      <c r="T175" s="341"/>
      <c r="U175" s="341"/>
      <c r="V175" s="341"/>
      <c r="W175" s="341"/>
      <c r="X175" s="341"/>
      <c r="Y175" s="341"/>
      <c r="Z175" s="341"/>
      <c r="AA175" s="341"/>
      <c r="AB175" s="341"/>
      <c r="AC175" s="341"/>
      <c r="AD175" s="341"/>
      <c r="AE175" s="341"/>
      <c r="AF175" s="341"/>
      <c r="AG175" s="341"/>
      <c r="AH175" s="341"/>
      <c r="AI175" s="341"/>
      <c r="AJ175" s="341"/>
      <c r="AK175" s="341"/>
      <c r="AL175" s="341"/>
      <c r="AM175" s="341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  <c r="AY175" s="341"/>
      <c r="AZ175" s="341"/>
      <c r="BA175" s="341"/>
      <c r="BB175" s="341"/>
      <c r="BC175" s="341"/>
    </row>
    <row r="176" spans="1:55" x14ac:dyDescent="0.25">
      <c r="A176" s="341"/>
      <c r="B176" s="341"/>
      <c r="C176" s="341"/>
      <c r="D176" s="341"/>
      <c r="E176" s="341"/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41"/>
      <c r="AE176" s="341"/>
      <c r="AF176" s="341"/>
      <c r="AG176" s="341"/>
      <c r="AH176" s="341"/>
      <c r="AI176" s="341"/>
      <c r="AJ176" s="341"/>
      <c r="AK176" s="341"/>
      <c r="AL176" s="341"/>
      <c r="AM176" s="341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  <c r="AY176" s="341"/>
      <c r="AZ176" s="341"/>
      <c r="BA176" s="341"/>
      <c r="BB176" s="341"/>
      <c r="BC176" s="341"/>
    </row>
    <row r="177" spans="1:55" x14ac:dyDescent="0.25">
      <c r="A177" s="341"/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1"/>
      <c r="AC177" s="341"/>
      <c r="AD177" s="341"/>
      <c r="AE177" s="341"/>
      <c r="AF177" s="341"/>
      <c r="AG177" s="341"/>
      <c r="AH177" s="341"/>
      <c r="AI177" s="341"/>
      <c r="AJ177" s="341"/>
      <c r="AK177" s="341"/>
      <c r="AL177" s="341"/>
      <c r="AM177" s="341"/>
      <c r="AN177" s="341"/>
      <c r="AO177" s="341"/>
      <c r="AP177" s="341"/>
      <c r="AQ177" s="341"/>
      <c r="AR177" s="341"/>
      <c r="AS177" s="341"/>
      <c r="AT177" s="341"/>
      <c r="AU177" s="341"/>
      <c r="AV177" s="341"/>
      <c r="AW177" s="341"/>
      <c r="AX177" s="341"/>
      <c r="AY177" s="341"/>
      <c r="AZ177" s="341"/>
      <c r="BA177" s="341"/>
      <c r="BB177" s="341"/>
      <c r="BC177" s="341"/>
    </row>
    <row r="178" spans="1:55" x14ac:dyDescent="0.25">
      <c r="A178" s="341"/>
      <c r="B178" s="341"/>
      <c r="C178" s="341"/>
      <c r="D178" s="341"/>
      <c r="E178" s="341"/>
      <c r="F178" s="341"/>
      <c r="G178" s="341"/>
      <c r="H178" s="34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341"/>
      <c r="T178" s="341"/>
      <c r="U178" s="341"/>
      <c r="V178" s="341"/>
      <c r="W178" s="341"/>
      <c r="X178" s="341"/>
      <c r="Y178" s="341"/>
      <c r="Z178" s="341"/>
      <c r="AA178" s="341"/>
      <c r="AB178" s="341"/>
      <c r="AC178" s="341"/>
      <c r="AD178" s="341"/>
      <c r="AE178" s="341"/>
      <c r="AF178" s="341"/>
      <c r="AG178" s="341"/>
      <c r="AH178" s="341"/>
      <c r="AI178" s="341"/>
      <c r="AJ178" s="341"/>
      <c r="AK178" s="341"/>
      <c r="AL178" s="341"/>
      <c r="AM178" s="341"/>
      <c r="AN178" s="341"/>
      <c r="AO178" s="341"/>
      <c r="AP178" s="341"/>
      <c r="AQ178" s="341"/>
      <c r="AR178" s="341"/>
      <c r="AS178" s="341"/>
      <c r="AT178" s="341"/>
      <c r="AU178" s="341"/>
      <c r="AV178" s="341"/>
      <c r="AW178" s="341"/>
      <c r="AX178" s="341"/>
      <c r="AY178" s="341"/>
      <c r="AZ178" s="341"/>
      <c r="BA178" s="341"/>
      <c r="BB178" s="341"/>
      <c r="BC178" s="341"/>
    </row>
    <row r="179" spans="1:55" x14ac:dyDescent="0.25">
      <c r="A179" s="341"/>
      <c r="B179" s="341"/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1"/>
      <c r="AC179" s="341"/>
      <c r="AD179" s="341"/>
      <c r="AE179" s="341"/>
      <c r="AF179" s="341"/>
      <c r="AG179" s="341"/>
      <c r="AH179" s="341"/>
      <c r="AI179" s="341"/>
      <c r="AJ179" s="341"/>
      <c r="AK179" s="341"/>
      <c r="AL179" s="341"/>
      <c r="AM179" s="341"/>
      <c r="AN179" s="341"/>
      <c r="AO179" s="341"/>
      <c r="AP179" s="341"/>
      <c r="AQ179" s="341"/>
      <c r="AR179" s="341"/>
      <c r="AS179" s="341"/>
      <c r="AT179" s="341"/>
      <c r="AU179" s="341"/>
      <c r="AV179" s="341"/>
      <c r="AW179" s="341"/>
      <c r="AX179" s="341"/>
      <c r="AY179" s="341"/>
      <c r="AZ179" s="341"/>
      <c r="BA179" s="341"/>
      <c r="BB179" s="341"/>
      <c r="BC179" s="341"/>
    </row>
    <row r="180" spans="1:55" x14ac:dyDescent="0.25">
      <c r="A180" s="341"/>
      <c r="B180" s="341"/>
      <c r="C180" s="341"/>
      <c r="D180" s="341"/>
      <c r="E180" s="341"/>
      <c r="F180" s="341"/>
      <c r="G180" s="341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  <c r="Z180" s="341"/>
      <c r="AA180" s="341"/>
      <c r="AB180" s="341"/>
      <c r="AC180" s="341"/>
      <c r="AD180" s="341"/>
      <c r="AE180" s="341"/>
      <c r="AF180" s="341"/>
      <c r="AG180" s="341"/>
      <c r="AH180" s="341"/>
      <c r="AI180" s="341"/>
      <c r="AJ180" s="341"/>
      <c r="AK180" s="341"/>
      <c r="AL180" s="341"/>
      <c r="AM180" s="341"/>
      <c r="AN180" s="341"/>
      <c r="AO180" s="341"/>
      <c r="AP180" s="341"/>
      <c r="AQ180" s="341"/>
      <c r="AR180" s="341"/>
      <c r="AS180" s="341"/>
      <c r="AT180" s="341"/>
      <c r="AU180" s="341"/>
      <c r="AV180" s="341"/>
      <c r="AW180" s="341"/>
      <c r="AX180" s="341"/>
      <c r="AY180" s="341"/>
      <c r="AZ180" s="341"/>
      <c r="BA180" s="341"/>
      <c r="BB180" s="341"/>
      <c r="BC180" s="341"/>
    </row>
    <row r="181" spans="1:55" x14ac:dyDescent="0.25">
      <c r="A181" s="341"/>
      <c r="B181" s="341"/>
      <c r="C181" s="341"/>
      <c r="D181" s="341"/>
      <c r="E181" s="341"/>
      <c r="F181" s="341"/>
      <c r="G181" s="341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341"/>
      <c r="T181" s="341"/>
      <c r="U181" s="341"/>
      <c r="V181" s="341"/>
      <c r="W181" s="341"/>
      <c r="X181" s="341"/>
      <c r="Y181" s="341"/>
      <c r="Z181" s="341"/>
      <c r="AA181" s="341"/>
      <c r="AB181" s="341"/>
      <c r="AC181" s="341"/>
      <c r="AD181" s="341"/>
      <c r="AE181" s="341"/>
      <c r="AF181" s="341"/>
      <c r="AG181" s="341"/>
      <c r="AH181" s="341"/>
      <c r="AI181" s="341"/>
      <c r="AJ181" s="341"/>
      <c r="AK181" s="341"/>
      <c r="AL181" s="341"/>
      <c r="AM181" s="341"/>
      <c r="AN181" s="341"/>
      <c r="AO181" s="341"/>
      <c r="AP181" s="341"/>
      <c r="AQ181" s="341"/>
      <c r="AR181" s="341"/>
      <c r="AS181" s="341"/>
      <c r="AT181" s="341"/>
      <c r="AU181" s="341"/>
      <c r="AV181" s="341"/>
      <c r="AW181" s="341"/>
      <c r="AX181" s="341"/>
      <c r="AY181" s="341"/>
      <c r="AZ181" s="341"/>
      <c r="BA181" s="341"/>
      <c r="BB181" s="341"/>
      <c r="BC181" s="341"/>
    </row>
    <row r="182" spans="1:55" x14ac:dyDescent="0.25">
      <c r="A182" s="341"/>
      <c r="B182" s="341"/>
      <c r="C182" s="341"/>
      <c r="D182" s="341"/>
      <c r="E182" s="341"/>
      <c r="F182" s="341"/>
      <c r="G182" s="341"/>
      <c r="H182" s="34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  <c r="AA182" s="341"/>
      <c r="AB182" s="341"/>
      <c r="AC182" s="341"/>
      <c r="AD182" s="341"/>
      <c r="AE182" s="341"/>
      <c r="AF182" s="341"/>
      <c r="AG182" s="341"/>
      <c r="AH182" s="341"/>
      <c r="AI182" s="341"/>
      <c r="AJ182" s="341"/>
      <c r="AK182" s="341"/>
      <c r="AL182" s="341"/>
      <c r="AM182" s="341"/>
      <c r="AN182" s="341"/>
      <c r="AO182" s="341"/>
      <c r="AP182" s="341"/>
      <c r="AQ182" s="341"/>
      <c r="AR182" s="341"/>
      <c r="AS182" s="341"/>
      <c r="AT182" s="341"/>
      <c r="AU182" s="341"/>
      <c r="AV182" s="341"/>
      <c r="AW182" s="341"/>
      <c r="AX182" s="341"/>
      <c r="AY182" s="341"/>
      <c r="AZ182" s="341"/>
      <c r="BA182" s="341"/>
      <c r="BB182" s="341"/>
      <c r="BC182" s="341"/>
    </row>
    <row r="183" spans="1:55" x14ac:dyDescent="0.25">
      <c r="A183" s="341"/>
      <c r="B183" s="341"/>
      <c r="C183" s="341"/>
      <c r="D183" s="341"/>
      <c r="E183" s="341"/>
      <c r="F183" s="341"/>
      <c r="G183" s="341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  <c r="Z183" s="341"/>
      <c r="AA183" s="341"/>
      <c r="AB183" s="341"/>
      <c r="AC183" s="341"/>
      <c r="AD183" s="341"/>
      <c r="AE183" s="341"/>
      <c r="AF183" s="341"/>
      <c r="AG183" s="341"/>
      <c r="AH183" s="341"/>
      <c r="AI183" s="341"/>
      <c r="AJ183" s="341"/>
      <c r="AK183" s="341"/>
      <c r="AL183" s="341"/>
      <c r="AM183" s="341"/>
      <c r="AN183" s="341"/>
      <c r="AO183" s="341"/>
      <c r="AP183" s="341"/>
      <c r="AQ183" s="341"/>
      <c r="AR183" s="341"/>
      <c r="AS183" s="341"/>
      <c r="AT183" s="341"/>
      <c r="AU183" s="341"/>
      <c r="AV183" s="341"/>
      <c r="AW183" s="341"/>
      <c r="AX183" s="341"/>
      <c r="AY183" s="341"/>
      <c r="AZ183" s="341"/>
      <c r="BA183" s="341"/>
      <c r="BB183" s="341"/>
      <c r="BC183" s="341"/>
    </row>
    <row r="184" spans="1:55" x14ac:dyDescent="0.25">
      <c r="A184" s="341"/>
      <c r="B184" s="341"/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341"/>
      <c r="T184" s="341"/>
      <c r="U184" s="341"/>
      <c r="V184" s="341"/>
      <c r="W184" s="341"/>
      <c r="X184" s="341"/>
      <c r="Y184" s="341"/>
      <c r="Z184" s="341"/>
      <c r="AA184" s="341"/>
      <c r="AB184" s="341"/>
      <c r="AC184" s="341"/>
      <c r="AD184" s="341"/>
      <c r="AE184" s="341"/>
      <c r="AF184" s="341"/>
      <c r="AG184" s="341"/>
      <c r="AH184" s="341"/>
      <c r="AI184" s="341"/>
      <c r="AJ184" s="341"/>
      <c r="AK184" s="341"/>
      <c r="AL184" s="341"/>
      <c r="AM184" s="341"/>
      <c r="AN184" s="341"/>
      <c r="AO184" s="341"/>
      <c r="AP184" s="341"/>
      <c r="AQ184" s="341"/>
      <c r="AR184" s="341"/>
      <c r="AS184" s="341"/>
      <c r="AT184" s="341"/>
      <c r="AU184" s="341"/>
      <c r="AV184" s="341"/>
      <c r="AW184" s="341"/>
      <c r="AX184" s="341"/>
      <c r="AY184" s="341"/>
      <c r="AZ184" s="341"/>
      <c r="BA184" s="341"/>
      <c r="BB184" s="341"/>
      <c r="BC184" s="341"/>
    </row>
    <row r="185" spans="1:55" x14ac:dyDescent="0.25">
      <c r="A185" s="341"/>
      <c r="B185" s="341"/>
      <c r="C185" s="341"/>
      <c r="D185" s="341"/>
      <c r="E185" s="341"/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  <c r="Z185" s="341"/>
      <c r="AA185" s="341"/>
      <c r="AB185" s="341"/>
      <c r="AC185" s="341"/>
      <c r="AD185" s="341"/>
      <c r="AE185" s="341"/>
      <c r="AF185" s="341"/>
      <c r="AG185" s="341"/>
      <c r="AH185" s="341"/>
      <c r="AI185" s="341"/>
      <c r="AJ185" s="341"/>
      <c r="AK185" s="341"/>
      <c r="AL185" s="341"/>
      <c r="AM185" s="341"/>
      <c r="AN185" s="341"/>
      <c r="AO185" s="341"/>
      <c r="AP185" s="341"/>
      <c r="AQ185" s="341"/>
      <c r="AR185" s="341"/>
      <c r="AS185" s="341"/>
      <c r="AT185" s="341"/>
      <c r="AU185" s="341"/>
      <c r="AV185" s="341"/>
      <c r="AW185" s="341"/>
      <c r="AX185" s="341"/>
      <c r="AY185" s="341"/>
      <c r="AZ185" s="341"/>
      <c r="BA185" s="341"/>
      <c r="BB185" s="341"/>
      <c r="BC185" s="341"/>
    </row>
    <row r="186" spans="1:55" x14ac:dyDescent="0.25">
      <c r="A186" s="341"/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1"/>
      <c r="AH186" s="341"/>
      <c r="AI186" s="341"/>
      <c r="AJ186" s="341"/>
      <c r="AK186" s="341"/>
      <c r="AL186" s="341"/>
      <c r="AM186" s="341"/>
      <c r="AN186" s="341"/>
      <c r="AO186" s="341"/>
      <c r="AP186" s="341"/>
      <c r="AQ186" s="341"/>
      <c r="AR186" s="341"/>
      <c r="AS186" s="341"/>
      <c r="AT186" s="341"/>
      <c r="AU186" s="341"/>
      <c r="AV186" s="341"/>
      <c r="AW186" s="341"/>
      <c r="AX186" s="341"/>
      <c r="AY186" s="341"/>
      <c r="AZ186" s="341"/>
      <c r="BA186" s="341"/>
      <c r="BB186" s="341"/>
      <c r="BC186" s="341"/>
    </row>
    <row r="187" spans="1:55" x14ac:dyDescent="0.25">
      <c r="A187" s="341"/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1"/>
      <c r="AG187" s="341"/>
      <c r="AH187" s="341"/>
      <c r="AI187" s="341"/>
      <c r="AJ187" s="341"/>
      <c r="AK187" s="341"/>
      <c r="AL187" s="341"/>
      <c r="AM187" s="341"/>
      <c r="AN187" s="341"/>
      <c r="AO187" s="341"/>
      <c r="AP187" s="341"/>
      <c r="AQ187" s="341"/>
      <c r="AR187" s="341"/>
      <c r="AS187" s="341"/>
      <c r="AT187" s="341"/>
      <c r="AU187" s="341"/>
      <c r="AV187" s="341"/>
      <c r="AW187" s="341"/>
      <c r="AX187" s="341"/>
      <c r="AY187" s="341"/>
      <c r="AZ187" s="341"/>
      <c r="BA187" s="341"/>
      <c r="BB187" s="341"/>
      <c r="BC187" s="341"/>
    </row>
    <row r="188" spans="1:55" x14ac:dyDescent="0.25">
      <c r="A188" s="341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  <c r="Z188" s="341"/>
      <c r="AA188" s="341"/>
      <c r="AB188" s="341"/>
      <c r="AC188" s="341"/>
      <c r="AD188" s="341"/>
      <c r="AE188" s="341"/>
      <c r="AF188" s="341"/>
      <c r="AG188" s="341"/>
      <c r="AH188" s="341"/>
      <c r="AI188" s="341"/>
      <c r="AJ188" s="341"/>
      <c r="AK188" s="341"/>
      <c r="AL188" s="341"/>
      <c r="AM188" s="341"/>
      <c r="AN188" s="341"/>
      <c r="AO188" s="341"/>
      <c r="AP188" s="341"/>
      <c r="AQ188" s="341"/>
      <c r="AR188" s="341"/>
      <c r="AS188" s="341"/>
      <c r="AT188" s="341"/>
      <c r="AU188" s="341"/>
      <c r="AV188" s="341"/>
      <c r="AW188" s="341"/>
      <c r="AX188" s="341"/>
      <c r="AY188" s="341"/>
      <c r="AZ188" s="341"/>
      <c r="BA188" s="341"/>
      <c r="BB188" s="341"/>
      <c r="BC188" s="341"/>
    </row>
    <row r="189" spans="1:55" x14ac:dyDescent="0.25">
      <c r="A189" s="341"/>
      <c r="B189" s="341"/>
      <c r="C189" s="341"/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341"/>
      <c r="T189" s="341"/>
      <c r="U189" s="341"/>
      <c r="V189" s="341"/>
      <c r="W189" s="341"/>
      <c r="X189" s="341"/>
      <c r="Y189" s="341"/>
      <c r="Z189" s="341"/>
      <c r="AA189" s="341"/>
      <c r="AB189" s="341"/>
      <c r="AC189" s="341"/>
      <c r="AD189" s="341"/>
      <c r="AE189" s="341"/>
      <c r="AF189" s="341"/>
      <c r="AG189" s="341"/>
      <c r="AH189" s="341"/>
      <c r="AI189" s="341"/>
      <c r="AJ189" s="341"/>
      <c r="AK189" s="341"/>
      <c r="AL189" s="341"/>
      <c r="AM189" s="341"/>
      <c r="AN189" s="341"/>
      <c r="AO189" s="341"/>
      <c r="AP189" s="341"/>
      <c r="AQ189" s="341"/>
      <c r="AR189" s="341"/>
      <c r="AS189" s="341"/>
      <c r="AT189" s="341"/>
      <c r="AU189" s="341"/>
      <c r="AV189" s="341"/>
      <c r="AW189" s="341"/>
      <c r="AX189" s="341"/>
      <c r="AY189" s="341"/>
      <c r="AZ189" s="341"/>
      <c r="BA189" s="341"/>
      <c r="BB189" s="341"/>
      <c r="BC189" s="341"/>
    </row>
    <row r="190" spans="1:55" x14ac:dyDescent="0.25">
      <c r="A190" s="341"/>
      <c r="B190" s="341"/>
      <c r="C190" s="341"/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  <c r="Z190" s="341"/>
      <c r="AA190" s="341"/>
      <c r="AB190" s="341"/>
      <c r="AC190" s="341"/>
      <c r="AD190" s="341"/>
      <c r="AE190" s="341"/>
      <c r="AF190" s="341"/>
      <c r="AG190" s="341"/>
      <c r="AH190" s="341"/>
      <c r="AI190" s="341"/>
      <c r="AJ190" s="341"/>
      <c r="AK190" s="341"/>
      <c r="AL190" s="341"/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  <c r="AX190" s="341"/>
      <c r="AY190" s="341"/>
      <c r="AZ190" s="341"/>
      <c r="BA190" s="341"/>
      <c r="BB190" s="341"/>
      <c r="BC190" s="341"/>
    </row>
    <row r="191" spans="1:55" x14ac:dyDescent="0.25">
      <c r="A191" s="341"/>
      <c r="B191" s="341"/>
      <c r="C191" s="341"/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341"/>
      <c r="V191" s="341"/>
      <c r="W191" s="341"/>
      <c r="X191" s="341"/>
      <c r="Y191" s="341"/>
      <c r="Z191" s="341"/>
      <c r="AA191" s="341"/>
      <c r="AB191" s="341"/>
      <c r="AC191" s="341"/>
      <c r="AD191" s="341"/>
      <c r="AE191" s="341"/>
      <c r="AF191" s="341"/>
      <c r="AG191" s="341"/>
      <c r="AH191" s="341"/>
      <c r="AI191" s="341"/>
      <c r="AJ191" s="341"/>
      <c r="AK191" s="341"/>
      <c r="AL191" s="341"/>
      <c r="AM191" s="341"/>
      <c r="AN191" s="341"/>
      <c r="AO191" s="341"/>
      <c r="AP191" s="341"/>
      <c r="AQ191" s="341"/>
      <c r="AR191" s="341"/>
      <c r="AS191" s="341"/>
      <c r="AT191" s="341"/>
      <c r="AU191" s="341"/>
      <c r="AV191" s="341"/>
      <c r="AW191" s="341"/>
      <c r="AX191" s="341"/>
      <c r="AY191" s="341"/>
      <c r="AZ191" s="341"/>
      <c r="BA191" s="341"/>
      <c r="BB191" s="341"/>
      <c r="BC191" s="341"/>
    </row>
  </sheetData>
  <mergeCells count="4">
    <mergeCell ref="D2:G2"/>
    <mergeCell ref="H2:BA2"/>
    <mergeCell ref="D35:G35"/>
    <mergeCell ref="H35:BA35"/>
  </mergeCells>
  <pageMargins left="0.7" right="0.7" top="0.75" bottom="0.75" header="0.3" footer="0.3"/>
  <pageSetup paperSize="9" orientation="portrait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"/>
  <sheetViews>
    <sheetView showGridLines="0" workbookViewId="0">
      <selection activeCell="E9" sqref="E9"/>
    </sheetView>
  </sheetViews>
  <sheetFormatPr defaultRowHeight="15" x14ac:dyDescent="0.25"/>
  <cols>
    <col min="1" max="1" width="21.85546875" style="341" customWidth="1"/>
    <col min="2" max="38" width="9.140625" style="73"/>
    <col min="39" max="16384" width="9.140625" style="39"/>
  </cols>
  <sheetData>
    <row r="1" spans="1:69" s="335" customFormat="1" ht="15" customHeight="1" x14ac:dyDescent="0.2">
      <c r="A1" s="333"/>
      <c r="B1" s="334">
        <v>1998</v>
      </c>
      <c r="C1" s="334">
        <v>1999</v>
      </c>
      <c r="D1" s="334">
        <v>2000</v>
      </c>
      <c r="E1" s="334">
        <v>2001</v>
      </c>
      <c r="F1" s="334">
        <v>2002</v>
      </c>
      <c r="G1" s="334">
        <v>2003</v>
      </c>
      <c r="H1" s="334">
        <v>2004</v>
      </c>
      <c r="I1" s="334">
        <v>2005</v>
      </c>
      <c r="J1" s="334">
        <v>2006</v>
      </c>
      <c r="K1" s="334">
        <v>2007</v>
      </c>
      <c r="L1" s="334">
        <v>2008</v>
      </c>
      <c r="M1" s="334">
        <v>2009</v>
      </c>
      <c r="N1" s="334">
        <v>2010</v>
      </c>
      <c r="O1" s="334">
        <v>2011</v>
      </c>
      <c r="P1" s="334">
        <v>2012</v>
      </c>
      <c r="Q1" s="334">
        <v>2013</v>
      </c>
      <c r="R1" s="334">
        <v>2014</v>
      </c>
      <c r="S1" s="334">
        <v>2015</v>
      </c>
      <c r="T1" s="334">
        <v>2016</v>
      </c>
      <c r="U1" s="334">
        <v>2017</v>
      </c>
      <c r="V1" s="334">
        <v>2018</v>
      </c>
      <c r="W1" s="334">
        <v>2019</v>
      </c>
      <c r="X1" s="334">
        <v>2020</v>
      </c>
      <c r="Y1" s="334">
        <v>2021</v>
      </c>
      <c r="Z1" s="334">
        <v>2022</v>
      </c>
      <c r="AA1" s="334">
        <v>2023</v>
      </c>
      <c r="AB1" s="334">
        <v>2024</v>
      </c>
      <c r="AC1" s="334">
        <v>2025</v>
      </c>
      <c r="AD1" s="334">
        <v>2026</v>
      </c>
      <c r="AE1" s="334">
        <v>2027</v>
      </c>
      <c r="AF1" s="334">
        <v>2028</v>
      </c>
      <c r="AG1" s="334">
        <v>2029</v>
      </c>
      <c r="AH1" s="334">
        <v>2030</v>
      </c>
      <c r="AI1" s="334">
        <v>2031</v>
      </c>
      <c r="AJ1" s="334">
        <v>2032</v>
      </c>
      <c r="AK1" s="334">
        <v>2033</v>
      </c>
      <c r="AL1" s="334">
        <v>2034</v>
      </c>
      <c r="AM1" s="334">
        <v>2035</v>
      </c>
      <c r="AN1" s="334">
        <v>2036</v>
      </c>
      <c r="AO1" s="334">
        <v>2037</v>
      </c>
      <c r="AP1" s="334">
        <v>2038</v>
      </c>
      <c r="AQ1" s="334">
        <v>2039</v>
      </c>
      <c r="AR1" s="334">
        <v>2040</v>
      </c>
      <c r="AS1" s="334">
        <v>2041</v>
      </c>
      <c r="AT1" s="334">
        <v>2042</v>
      </c>
      <c r="AU1" s="334">
        <v>2043</v>
      </c>
      <c r="AV1" s="334">
        <v>2044</v>
      </c>
      <c r="AW1" s="334">
        <v>2045</v>
      </c>
      <c r="AX1" s="334">
        <v>2046</v>
      </c>
      <c r="AY1" s="334">
        <v>2047</v>
      </c>
      <c r="AZ1" s="334">
        <v>2048</v>
      </c>
      <c r="BA1" s="334">
        <v>2049</v>
      </c>
      <c r="BB1" s="334">
        <v>2050</v>
      </c>
      <c r="BC1" s="334">
        <v>2051</v>
      </c>
      <c r="BD1" s="334">
        <v>2052</v>
      </c>
      <c r="BE1" s="334">
        <v>2053</v>
      </c>
      <c r="BF1" s="334">
        <v>2054</v>
      </c>
      <c r="BG1" s="334">
        <v>2055</v>
      </c>
      <c r="BH1" s="334">
        <v>2056</v>
      </c>
      <c r="BI1" s="334">
        <v>2057</v>
      </c>
      <c r="BJ1" s="334">
        <v>2058</v>
      </c>
      <c r="BK1" s="334">
        <v>2059</v>
      </c>
      <c r="BL1" s="334">
        <v>2060</v>
      </c>
      <c r="BM1" s="334">
        <v>2061</v>
      </c>
      <c r="BN1" s="334">
        <v>2062</v>
      </c>
      <c r="BO1" s="334">
        <v>2063</v>
      </c>
      <c r="BP1" s="334">
        <v>2064</v>
      </c>
      <c r="BQ1" s="334">
        <v>2065</v>
      </c>
    </row>
    <row r="2" spans="1:69" s="337" customFormat="1" ht="12.75" x14ac:dyDescent="0.2">
      <c r="A2" s="335" t="s">
        <v>349</v>
      </c>
      <c r="B2" s="336">
        <v>30.986468791534762</v>
      </c>
      <c r="C2" s="336">
        <v>48.99044253404999</v>
      </c>
      <c r="D2" s="336">
        <v>48.120429595945268</v>
      </c>
      <c r="E2" s="336">
        <v>48.868453251820682</v>
      </c>
      <c r="F2" s="336">
        <v>44.112992209491594</v>
      </c>
      <c r="G2" s="336">
        <v>41.910861521739996</v>
      </c>
      <c r="H2" s="336">
        <v>41.978769719728639</v>
      </c>
      <c r="I2" s="336">
        <v>34.572213833952901</v>
      </c>
      <c r="J2" s="336">
        <v>33.267794545088201</v>
      </c>
      <c r="K2" s="336">
        <v>30.068522245853334</v>
      </c>
      <c r="L2" s="336">
        <v>29.277548837047284</v>
      </c>
      <c r="M2" s="336">
        <v>36.007902672521254</v>
      </c>
      <c r="N2" s="336">
        <v>40.815354383640567</v>
      </c>
      <c r="O2" s="336">
        <v>43.26897951875933</v>
      </c>
      <c r="P2" s="336">
        <v>52.36911570948245</v>
      </c>
      <c r="Q2" s="336">
        <v>54.987406837529761</v>
      </c>
      <c r="R2" s="336">
        <v>53.897214500957546</v>
      </c>
      <c r="S2" s="336">
        <v>52.908033633516794</v>
      </c>
      <c r="T2" s="336">
        <v>53.583728483155213</v>
      </c>
      <c r="U2" s="336">
        <v>53.080896588100735</v>
      </c>
      <c r="V2" s="336">
        <v>51.961449727290031</v>
      </c>
      <c r="W2" s="336">
        <v>50.53601421713627</v>
      </c>
      <c r="X2" s="336">
        <v>49.668824772421239</v>
      </c>
      <c r="Y2" s="336">
        <v>49.264554098891637</v>
      </c>
      <c r="Z2" s="336">
        <v>49.005438365559264</v>
      </c>
      <c r="AA2" s="336">
        <v>48.850519031134567</v>
      </c>
      <c r="AB2" s="336">
        <v>48.833680760340648</v>
      </c>
      <c r="AC2" s="336">
        <v>48.907088455958998</v>
      </c>
      <c r="AD2" s="336">
        <v>49.20867456747817</v>
      </c>
      <c r="AE2" s="336">
        <v>49.744386415551659</v>
      </c>
      <c r="AF2" s="336">
        <v>50.482726692368608</v>
      </c>
      <c r="AG2" s="336">
        <v>51.276628143982919</v>
      </c>
      <c r="AH2" s="336">
        <v>52.096368897867642</v>
      </c>
      <c r="AI2" s="336">
        <v>52.947561445155934</v>
      </c>
      <c r="AJ2" s="336">
        <v>53.861824520054803</v>
      </c>
      <c r="AK2" s="336">
        <v>54.859009816450886</v>
      </c>
      <c r="AL2" s="336">
        <v>55.945027736232269</v>
      </c>
      <c r="AM2" s="336">
        <v>57.157511235111066</v>
      </c>
      <c r="AN2" s="336">
        <v>58.444766486660917</v>
      </c>
      <c r="AO2" s="336">
        <v>59.846049400232545</v>
      </c>
      <c r="AP2" s="336">
        <v>61.272583155011596</v>
      </c>
      <c r="AQ2" s="336">
        <v>62.784948187516662</v>
      </c>
      <c r="AR2" s="336">
        <v>64.464035080521924</v>
      </c>
      <c r="AS2" s="336">
        <v>66.314450710088551</v>
      </c>
      <c r="AT2" s="336">
        <v>68.104855085937871</v>
      </c>
      <c r="AU2" s="336">
        <v>70.168178607542941</v>
      </c>
      <c r="AV2" s="336">
        <v>72.409641270732635</v>
      </c>
      <c r="AW2" s="336">
        <v>74.866719445475624</v>
      </c>
      <c r="AX2" s="336">
        <v>77.48842543071035</v>
      </c>
      <c r="AY2" s="336">
        <v>80.233481396684297</v>
      </c>
      <c r="AZ2" s="336">
        <v>83.1389042682694</v>
      </c>
      <c r="BA2" s="336">
        <v>86.195058289892827</v>
      </c>
      <c r="BB2" s="336">
        <v>89.403509992917947</v>
      </c>
      <c r="BC2" s="336">
        <v>92.831218210413965</v>
      </c>
      <c r="BD2" s="336">
        <v>96.575822122585492</v>
      </c>
      <c r="BE2" s="336">
        <v>100.59131233975816</v>
      </c>
      <c r="BF2" s="336">
        <v>104.9212556228952</v>
      </c>
      <c r="BG2" s="336">
        <v>109.50930688693263</v>
      </c>
      <c r="BH2" s="336">
        <v>114.33980538552682</v>
      </c>
      <c r="BI2" s="336">
        <v>119.42862452750489</v>
      </c>
      <c r="BJ2" s="336">
        <v>124.79287432728489</v>
      </c>
      <c r="BK2" s="336">
        <v>130.40340142099939</v>
      </c>
      <c r="BL2" s="336">
        <v>136.28511658961014</v>
      </c>
      <c r="BM2" s="336">
        <v>142.18148980900651</v>
      </c>
      <c r="BN2" s="336">
        <v>148.23467957078643</v>
      </c>
      <c r="BO2" s="336">
        <v>154.42087488039735</v>
      </c>
      <c r="BP2" s="336">
        <v>160.72358449289788</v>
      </c>
      <c r="BQ2" s="336">
        <v>167.01464884955024</v>
      </c>
    </row>
    <row r="3" spans="1:69" s="337" customFormat="1" ht="12.75" x14ac:dyDescent="0.2">
      <c r="A3" s="335" t="s">
        <v>350</v>
      </c>
      <c r="B3" s="336">
        <v>30.986468791534762</v>
      </c>
      <c r="C3" s="336">
        <v>48.99044253404999</v>
      </c>
      <c r="D3" s="336">
        <v>48.120429595945268</v>
      </c>
      <c r="E3" s="336">
        <v>48.868453251820682</v>
      </c>
      <c r="F3" s="336">
        <v>44.112992209491594</v>
      </c>
      <c r="G3" s="336">
        <v>41.910861521739996</v>
      </c>
      <c r="H3" s="336">
        <v>41.978769719728639</v>
      </c>
      <c r="I3" s="336">
        <v>34.572213833952901</v>
      </c>
      <c r="J3" s="336">
        <v>33.267794545088201</v>
      </c>
      <c r="K3" s="336">
        <v>30.068522245853334</v>
      </c>
      <c r="L3" s="336">
        <v>29.277548837047284</v>
      </c>
      <c r="M3" s="336">
        <v>36.007902672521254</v>
      </c>
      <c r="N3" s="336">
        <v>40.815354383640567</v>
      </c>
      <c r="O3" s="336">
        <v>43.26897951875933</v>
      </c>
      <c r="P3" s="336">
        <v>52.36911570948245</v>
      </c>
      <c r="Q3" s="336">
        <v>54.987406837529761</v>
      </c>
      <c r="R3" s="336">
        <v>53.897214500957546</v>
      </c>
      <c r="S3" s="336">
        <v>52.908033633516794</v>
      </c>
      <c r="T3" s="336">
        <v>53.641700812613323</v>
      </c>
      <c r="U3" s="336">
        <v>53.163835183106478</v>
      </c>
      <c r="V3" s="336">
        <v>52.06341492707066</v>
      </c>
      <c r="W3" s="336">
        <v>50.708778789714906</v>
      </c>
      <c r="X3" s="336">
        <v>50.004193114183025</v>
      </c>
      <c r="Y3" s="336">
        <v>49.765505895963209</v>
      </c>
      <c r="Z3" s="336">
        <v>49.680203238354892</v>
      </c>
      <c r="AA3" s="336">
        <v>49.760851061503317</v>
      </c>
      <c r="AB3" s="336">
        <v>50.067698016255449</v>
      </c>
      <c r="AC3" s="336">
        <v>50.710884577099854</v>
      </c>
      <c r="AD3" s="336">
        <v>51.663439877271031</v>
      </c>
      <c r="AE3" s="336">
        <v>52.895488591802987</v>
      </c>
      <c r="AF3" s="336">
        <v>54.373726283067114</v>
      </c>
      <c r="AG3" s="336">
        <v>55.960491555963955</v>
      </c>
      <c r="AH3" s="336">
        <v>57.623632242747647</v>
      </c>
      <c r="AI3" s="336">
        <v>59.456612727162238</v>
      </c>
      <c r="AJ3" s="336">
        <v>61.505921715594816</v>
      </c>
      <c r="AK3" s="336">
        <v>63.79023788743153</v>
      </c>
      <c r="AL3" s="336">
        <v>66.393817599439018</v>
      </c>
      <c r="AM3" s="336">
        <v>69.40279695902295</v>
      </c>
      <c r="AN3" s="336">
        <v>72.79728680339413</v>
      </c>
      <c r="AO3" s="336">
        <v>76.638704678122267</v>
      </c>
      <c r="AP3" s="336">
        <v>80.916208344714093</v>
      </c>
      <c r="AQ3" s="336">
        <v>85.709188023014804</v>
      </c>
      <c r="AR3" s="336">
        <v>91.220716120283484</v>
      </c>
      <c r="AS3" s="336">
        <v>97.648911681491711</v>
      </c>
      <c r="AT3" s="336">
        <v>105.05855697328315</v>
      </c>
      <c r="AU3" s="336">
        <v>113.83950226163037</v>
      </c>
      <c r="AV3" s="336">
        <v>124.39160653238707</v>
      </c>
      <c r="AW3" s="336">
        <v>137.30941163313949</v>
      </c>
      <c r="AX3" s="336">
        <v>153.29284648108995</v>
      </c>
      <c r="AY3" s="336">
        <v>173.57601021589994</v>
      </c>
      <c r="AZ3" s="336">
        <v>200.21900598654096</v>
      </c>
      <c r="BA3" s="336">
        <v>236.93109322600569</v>
      </c>
      <c r="BB3" s="336">
        <v>290.95922142464195</v>
      </c>
      <c r="BC3" s="336">
        <v>378.79548388735418</v>
      </c>
      <c r="BD3" s="336">
        <v>546.28148215438193</v>
      </c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</row>
    <row r="4" spans="1:69" s="337" customFormat="1" ht="12.75" x14ac:dyDescent="0.2">
      <c r="A4" s="335" t="s">
        <v>351</v>
      </c>
      <c r="B4" s="336">
        <v>30.986468791534762</v>
      </c>
      <c r="C4" s="336">
        <v>48.99044253404999</v>
      </c>
      <c r="D4" s="336">
        <v>48.120429595945268</v>
      </c>
      <c r="E4" s="336">
        <v>48.868453251820682</v>
      </c>
      <c r="F4" s="336">
        <v>44.112992209491594</v>
      </c>
      <c r="G4" s="336">
        <v>41.910861521739996</v>
      </c>
      <c r="H4" s="336">
        <v>41.978769719728639</v>
      </c>
      <c r="I4" s="336">
        <v>34.572213833952901</v>
      </c>
      <c r="J4" s="336">
        <v>33.267794545088201</v>
      </c>
      <c r="K4" s="336">
        <v>30.068522245853334</v>
      </c>
      <c r="L4" s="336">
        <v>29.277548837047284</v>
      </c>
      <c r="M4" s="336">
        <v>36.007902672521254</v>
      </c>
      <c r="N4" s="336">
        <v>40.815354383640567</v>
      </c>
      <c r="O4" s="336">
        <v>43.26897951875933</v>
      </c>
      <c r="P4" s="336">
        <v>52.36911570948245</v>
      </c>
      <c r="Q4" s="336">
        <v>54.987406837529761</v>
      </c>
      <c r="R4" s="336">
        <v>53.897214500957546</v>
      </c>
      <c r="S4" s="336">
        <v>52.908033633516794</v>
      </c>
      <c r="T4" s="336">
        <v>53.641700812613323</v>
      </c>
      <c r="U4" s="336">
        <v>53.163835183106478</v>
      </c>
      <c r="V4" s="336">
        <v>52.06341492707066</v>
      </c>
      <c r="W4" s="336">
        <v>50.708778789714906</v>
      </c>
      <c r="X4" s="336">
        <v>50.135119324407604</v>
      </c>
      <c r="Y4" s="336">
        <v>49.942439830337548</v>
      </c>
      <c r="Z4" s="336">
        <v>49.841719300899648</v>
      </c>
      <c r="AA4" s="336">
        <v>49.874819072620099</v>
      </c>
      <c r="AB4" s="336">
        <v>50.127374984302286</v>
      </c>
      <c r="AC4" s="336">
        <v>50.728564676484211</v>
      </c>
      <c r="AD4" s="336">
        <v>51.665686781950782</v>
      </c>
      <c r="AE4" s="336">
        <v>52.91963020870093</v>
      </c>
      <c r="AF4" s="336">
        <v>54.465846911830226</v>
      </c>
      <c r="AG4" s="336">
        <v>56.174718015598735</v>
      </c>
      <c r="AH4" s="336">
        <v>58.019108434863831</v>
      </c>
      <c r="AI4" s="336">
        <v>60.080341927345103</v>
      </c>
      <c r="AJ4" s="336">
        <v>62.409513638319225</v>
      </c>
      <c r="AK4" s="336">
        <v>65.037257985096446</v>
      </c>
      <c r="AL4" s="336">
        <v>68.069035208632243</v>
      </c>
      <c r="AM4" s="336">
        <v>71.623775578052658</v>
      </c>
      <c r="AN4" s="336">
        <v>75.726715060707591</v>
      </c>
      <c r="AO4" s="336">
        <v>80.501372888251353</v>
      </c>
      <c r="AP4" s="336">
        <v>86.017823165758415</v>
      </c>
      <c r="AQ4" s="336">
        <v>92.473538096462576</v>
      </c>
      <c r="AR4" s="336">
        <v>100.25512685156299</v>
      </c>
      <c r="AS4" s="336">
        <v>109.86702663392612</v>
      </c>
      <c r="AT4" s="336">
        <v>121.86026997292313</v>
      </c>
      <c r="AU4" s="336">
        <v>137.52381758709825</v>
      </c>
      <c r="AV4" s="336">
        <v>158.95092494739785</v>
      </c>
      <c r="AW4" s="336">
        <v>190.33451356227624</v>
      </c>
      <c r="AX4" s="336">
        <v>241.23042552282593</v>
      </c>
      <c r="AY4" s="336">
        <v>341.87574462094386</v>
      </c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</row>
    <row r="5" spans="1:69" s="337" customFormat="1" ht="12.75" x14ac:dyDescent="0.2">
      <c r="A5" s="335" t="s">
        <v>352</v>
      </c>
      <c r="B5" s="336">
        <v>30.986468791534762</v>
      </c>
      <c r="C5" s="336">
        <v>48.99044253404999</v>
      </c>
      <c r="D5" s="336">
        <v>48.120429595945268</v>
      </c>
      <c r="E5" s="336">
        <v>48.868453251820682</v>
      </c>
      <c r="F5" s="336">
        <v>44.112992209491594</v>
      </c>
      <c r="G5" s="336">
        <v>41.910861521739996</v>
      </c>
      <c r="H5" s="336">
        <v>41.978769719728639</v>
      </c>
      <c r="I5" s="336">
        <v>34.572213833952901</v>
      </c>
      <c r="J5" s="336">
        <v>33.267794545088201</v>
      </c>
      <c r="K5" s="336">
        <v>30.068522245853334</v>
      </c>
      <c r="L5" s="336">
        <v>29.277548837047284</v>
      </c>
      <c r="M5" s="336">
        <v>36.007902672521254</v>
      </c>
      <c r="N5" s="336">
        <v>40.815354383640567</v>
      </c>
      <c r="O5" s="336">
        <v>43.26897951875933</v>
      </c>
      <c r="P5" s="336">
        <v>52.36911570948245</v>
      </c>
      <c r="Q5" s="336">
        <v>54.987406837529761</v>
      </c>
      <c r="R5" s="336">
        <v>53.897214500957546</v>
      </c>
      <c r="S5" s="336">
        <v>52.908033633516794</v>
      </c>
      <c r="T5" s="336">
        <v>53.641700812613323</v>
      </c>
      <c r="U5" s="336">
        <v>53.164917665092723</v>
      </c>
      <c r="V5" s="336">
        <v>52.068568679481231</v>
      </c>
      <c r="W5" s="336">
        <v>50.723166181848676</v>
      </c>
      <c r="X5" s="336">
        <v>50.204207498820395</v>
      </c>
      <c r="Y5" s="336">
        <v>50.083182862305605</v>
      </c>
      <c r="Z5" s="336">
        <v>50.074115229072326</v>
      </c>
      <c r="AA5" s="336">
        <v>50.223991771882758</v>
      </c>
      <c r="AB5" s="336">
        <v>50.624847075826239</v>
      </c>
      <c r="AC5" s="336">
        <v>51.421706681707683</v>
      </c>
      <c r="AD5" s="336">
        <v>52.613253216635769</v>
      </c>
      <c r="AE5" s="336">
        <v>54.193784226413491</v>
      </c>
      <c r="AF5" s="336">
        <v>56.155513121563025</v>
      </c>
      <c r="AG5" s="336">
        <v>58.388203693395916</v>
      </c>
      <c r="AH5" s="336">
        <v>60.886270545441413</v>
      </c>
      <c r="AI5" s="336">
        <v>63.746065395072662</v>
      </c>
      <c r="AJ5" s="336">
        <v>67.05664932251571</v>
      </c>
      <c r="AK5" s="336">
        <v>70.900731880917348</v>
      </c>
      <c r="AL5" s="336">
        <v>75.475657941792136</v>
      </c>
      <c r="AM5" s="336">
        <v>81.011758091348099</v>
      </c>
      <c r="AN5" s="336">
        <v>87.689224681845062</v>
      </c>
      <c r="AO5" s="336">
        <v>95.874985167357295</v>
      </c>
      <c r="AP5" s="336">
        <v>105.99951600546997</v>
      </c>
      <c r="AQ5" s="336">
        <v>118.89431243606117</v>
      </c>
      <c r="AR5" s="336">
        <v>136.05969452939274</v>
      </c>
      <c r="AS5" s="336">
        <v>160.25526394319215</v>
      </c>
      <c r="AT5" s="336">
        <v>196.87935979738322</v>
      </c>
      <c r="AU5" s="336">
        <v>260.86538250120793</v>
      </c>
      <c r="AV5" s="336">
        <v>411.74653829952678</v>
      </c>
      <c r="AW5" s="336">
        <v>460.20537321156201</v>
      </c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</row>
    <row r="6" spans="1:69" s="335" customFormat="1" ht="15" customHeight="1" thickBot="1" x14ac:dyDescent="0.25">
      <c r="A6" s="338" t="s">
        <v>353</v>
      </c>
      <c r="B6" s="339">
        <v>30.986468791534762</v>
      </c>
      <c r="C6" s="339">
        <v>48.99044253404999</v>
      </c>
      <c r="D6" s="339">
        <v>48.120429595945268</v>
      </c>
      <c r="E6" s="339">
        <v>48.868453251820682</v>
      </c>
      <c r="F6" s="339">
        <v>44.112992209491594</v>
      </c>
      <c r="G6" s="339">
        <v>41.910861521739996</v>
      </c>
      <c r="H6" s="339">
        <v>41.978769719728639</v>
      </c>
      <c r="I6" s="339">
        <v>34.572213833952901</v>
      </c>
      <c r="J6" s="339">
        <v>33.267794545088201</v>
      </c>
      <c r="K6" s="339">
        <v>30.068522245853334</v>
      </c>
      <c r="L6" s="339">
        <v>29.277548837047284</v>
      </c>
      <c r="M6" s="339">
        <v>36.007902672521254</v>
      </c>
      <c r="N6" s="339">
        <v>40.815354383640567</v>
      </c>
      <c r="O6" s="339">
        <v>43.26897951875933</v>
      </c>
      <c r="P6" s="339">
        <v>52.36911570948245</v>
      </c>
      <c r="Q6" s="339">
        <v>54.987406837529761</v>
      </c>
      <c r="R6" s="339">
        <v>53.897214500957546</v>
      </c>
      <c r="S6" s="339">
        <v>52.908033633516794</v>
      </c>
      <c r="T6" s="339">
        <v>53.641700812613323</v>
      </c>
      <c r="U6" s="339">
        <v>53.165065276272671</v>
      </c>
      <c r="V6" s="339">
        <v>52.069271607275716</v>
      </c>
      <c r="W6" s="339">
        <v>50.725129299687723</v>
      </c>
      <c r="X6" s="339">
        <v>50.247318578577094</v>
      </c>
      <c r="Y6" s="339">
        <v>50.174867059841745</v>
      </c>
      <c r="Z6" s="339">
        <v>50.222484143285527</v>
      </c>
      <c r="AA6" s="339">
        <v>50.439871276466434</v>
      </c>
      <c r="AB6" s="339">
        <v>50.921834054055317</v>
      </c>
      <c r="AC6" s="339">
        <v>51.818156599413932</v>
      </c>
      <c r="AD6" s="339">
        <v>53.135182017510004</v>
      </c>
      <c r="AE6" s="339">
        <v>54.873515917178253</v>
      </c>
      <c r="AF6" s="339">
        <v>57.033813321104923</v>
      </c>
      <c r="AG6" s="339">
        <v>59.515324555251603</v>
      </c>
      <c r="AH6" s="339">
        <v>62.322440559436963</v>
      </c>
      <c r="AI6" s="339">
        <v>65.561597496798001</v>
      </c>
      <c r="AJ6" s="339">
        <v>69.34506901801663</v>
      </c>
      <c r="AK6" s="339">
        <v>73.788403537407305</v>
      </c>
      <c r="AL6" s="339">
        <v>79.143416944611019</v>
      </c>
      <c r="AM6" s="339">
        <v>85.726764375391511</v>
      </c>
      <c r="AN6" s="339">
        <v>93.846968690738535</v>
      </c>
      <c r="AO6" s="339">
        <v>104.09007381945905</v>
      </c>
      <c r="AP6" s="339">
        <v>117.26862960745916</v>
      </c>
      <c r="AQ6" s="339">
        <v>134.98594639344464</v>
      </c>
      <c r="AR6" s="339">
        <v>160.42849634941473</v>
      </c>
      <c r="AS6" s="339">
        <v>200.93170327879864</v>
      </c>
      <c r="AT6" s="339">
        <v>278.31699441736293</v>
      </c>
      <c r="AU6" s="339">
        <v>552.46088403983345</v>
      </c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</row>
    <row r="7" spans="1:69" x14ac:dyDescent="0.25">
      <c r="A7" s="340" t="s">
        <v>125</v>
      </c>
    </row>
    <row r="9" spans="1:69" x14ac:dyDescent="0.25">
      <c r="E9" s="342" t="s">
        <v>714</v>
      </c>
    </row>
    <row r="28" spans="11:11" x14ac:dyDescent="0.25">
      <c r="K28" s="638" t="s">
        <v>125</v>
      </c>
    </row>
  </sheetData>
  <pageMargins left="0.7" right="0.7" top="0.75" bottom="0.75" header="0.3" footer="0.3"/>
  <pageSetup orientation="portrait" horizontalDpi="4294967294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"/>
  <sheetViews>
    <sheetView showGridLines="0" workbookViewId="0">
      <pane xSplit="1" ySplit="1" topLeftCell="B2" activePane="bottomRight" state="frozen"/>
      <selection activeCell="A2" sqref="A2:A3"/>
      <selection pane="topRight" activeCell="A2" sqref="A2:A3"/>
      <selection pane="bottomLeft" activeCell="A2" sqref="A2:A3"/>
      <selection pane="bottomRight" activeCell="E10" sqref="E10"/>
    </sheetView>
  </sheetViews>
  <sheetFormatPr defaultRowHeight="15" x14ac:dyDescent="0.25"/>
  <cols>
    <col min="1" max="1" width="35.85546875" style="341" bestFit="1" customWidth="1"/>
    <col min="2" max="37" width="9.140625" style="73"/>
    <col min="38" max="16384" width="9.140625" style="39"/>
  </cols>
  <sheetData>
    <row r="1" spans="1:69" s="335" customFormat="1" ht="15" customHeight="1" x14ac:dyDescent="0.2">
      <c r="A1" s="333"/>
      <c r="B1" s="334">
        <v>1998</v>
      </c>
      <c r="C1" s="334">
        <v>1999</v>
      </c>
      <c r="D1" s="334">
        <v>2000</v>
      </c>
      <c r="E1" s="334">
        <v>2001</v>
      </c>
      <c r="F1" s="334">
        <v>2002</v>
      </c>
      <c r="G1" s="334">
        <v>2003</v>
      </c>
      <c r="H1" s="334">
        <v>2004</v>
      </c>
      <c r="I1" s="334">
        <v>2005</v>
      </c>
      <c r="J1" s="334">
        <v>2006</v>
      </c>
      <c r="K1" s="334">
        <v>2007</v>
      </c>
      <c r="L1" s="334">
        <v>2008</v>
      </c>
      <c r="M1" s="334">
        <v>2009</v>
      </c>
      <c r="N1" s="334">
        <v>2010</v>
      </c>
      <c r="O1" s="334">
        <v>2011</v>
      </c>
      <c r="P1" s="334">
        <v>2012</v>
      </c>
      <c r="Q1" s="334">
        <v>2013</v>
      </c>
      <c r="R1" s="334">
        <v>2014</v>
      </c>
      <c r="S1" s="334">
        <v>2015</v>
      </c>
      <c r="T1" s="334">
        <v>2016</v>
      </c>
      <c r="U1" s="334">
        <v>2017</v>
      </c>
      <c r="V1" s="334">
        <v>2018</v>
      </c>
      <c r="W1" s="334">
        <v>2019</v>
      </c>
      <c r="X1" s="334">
        <v>2020</v>
      </c>
      <c r="Y1" s="334">
        <v>2021</v>
      </c>
      <c r="Z1" s="334">
        <v>2022</v>
      </c>
      <c r="AA1" s="334">
        <v>2023</v>
      </c>
      <c r="AB1" s="334">
        <v>2024</v>
      </c>
      <c r="AC1" s="334">
        <v>2025</v>
      </c>
      <c r="AD1" s="334">
        <v>2026</v>
      </c>
      <c r="AE1" s="334">
        <v>2027</v>
      </c>
      <c r="AF1" s="334">
        <v>2028</v>
      </c>
      <c r="AG1" s="334">
        <v>2029</v>
      </c>
      <c r="AH1" s="334">
        <v>2030</v>
      </c>
      <c r="AI1" s="334">
        <v>2031</v>
      </c>
      <c r="AJ1" s="334">
        <v>2032</v>
      </c>
      <c r="AK1" s="334">
        <v>2033</v>
      </c>
      <c r="AL1" s="334">
        <v>2034</v>
      </c>
      <c r="AM1" s="334">
        <v>2035</v>
      </c>
      <c r="AN1" s="334">
        <v>2036</v>
      </c>
      <c r="AO1" s="334">
        <v>2037</v>
      </c>
      <c r="AP1" s="334">
        <v>2038</v>
      </c>
      <c r="AQ1" s="334">
        <v>2039</v>
      </c>
      <c r="AR1" s="334">
        <v>2040</v>
      </c>
      <c r="AS1" s="334">
        <v>2041</v>
      </c>
      <c r="AT1" s="334">
        <v>2042</v>
      </c>
      <c r="AU1" s="334">
        <v>2043</v>
      </c>
      <c r="AV1" s="334">
        <v>2044</v>
      </c>
      <c r="AW1" s="334">
        <v>2045</v>
      </c>
      <c r="AX1" s="334">
        <v>2046</v>
      </c>
      <c r="AY1" s="334">
        <v>2047</v>
      </c>
      <c r="AZ1" s="334">
        <v>2048</v>
      </c>
      <c r="BA1" s="334">
        <v>2049</v>
      </c>
      <c r="BB1" s="334">
        <v>2050</v>
      </c>
      <c r="BC1" s="334">
        <v>2051</v>
      </c>
      <c r="BD1" s="334">
        <v>2052</v>
      </c>
      <c r="BE1" s="334">
        <v>2053</v>
      </c>
      <c r="BF1" s="334">
        <v>2054</v>
      </c>
      <c r="BG1" s="334">
        <v>2055</v>
      </c>
      <c r="BH1" s="334">
        <v>2056</v>
      </c>
      <c r="BI1" s="334">
        <v>2057</v>
      </c>
      <c r="BJ1" s="334">
        <v>2058</v>
      </c>
      <c r="BK1" s="334">
        <v>2059</v>
      </c>
      <c r="BL1" s="334">
        <v>2060</v>
      </c>
      <c r="BM1" s="334">
        <v>2061</v>
      </c>
      <c r="BN1" s="334">
        <v>2062</v>
      </c>
      <c r="BO1" s="334">
        <v>2063</v>
      </c>
      <c r="BP1" s="334">
        <v>2064</v>
      </c>
      <c r="BQ1" s="334">
        <v>2065</v>
      </c>
    </row>
    <row r="2" spans="1:69" s="337" customFormat="1" ht="12.75" x14ac:dyDescent="0.2">
      <c r="A2" s="335" t="s">
        <v>354</v>
      </c>
      <c r="B2" s="336">
        <v>3.1404380022734331</v>
      </c>
      <c r="C2" s="336">
        <v>8.4493814699348082</v>
      </c>
      <c r="D2" s="336">
        <v>13.266219001655907</v>
      </c>
      <c r="E2" s="336">
        <v>3.1357547247374669</v>
      </c>
      <c r="F2" s="336">
        <v>4.9440787293299575</v>
      </c>
      <c r="G2" s="336">
        <v>0.89563374365974491</v>
      </c>
      <c r="H2" s="336">
        <v>0.71386039619357289</v>
      </c>
      <c r="I2" s="336">
        <v>1.9295671665134899</v>
      </c>
      <c r="J2" s="336">
        <v>1.0045431980313797</v>
      </c>
      <c r="K2" s="336">
        <v>0.70252117054442242</v>
      </c>
      <c r="L2" s="336">
        <v>0.9591088242776501</v>
      </c>
      <c r="M2" s="336">
        <v>1.7354703765868833</v>
      </c>
      <c r="N2" s="336">
        <v>0.69279539093067333</v>
      </c>
      <c r="O2" s="336">
        <v>0.77017426428135816</v>
      </c>
      <c r="P2" s="336">
        <v>0.55624709254446603</v>
      </c>
      <c r="Q2" s="336">
        <v>0.51429206954683471</v>
      </c>
      <c r="R2" s="336">
        <v>1.9156532438109886</v>
      </c>
      <c r="S2" s="336">
        <v>1.784255788395595</v>
      </c>
      <c r="T2" s="336">
        <v>1.6047753654265073</v>
      </c>
      <c r="U2" s="336">
        <v>1.4485847315567344</v>
      </c>
      <c r="V2" s="336">
        <v>1.3418725340738475</v>
      </c>
      <c r="W2" s="336">
        <v>1.2877694812958991</v>
      </c>
      <c r="X2" s="336">
        <v>1.3152182412483062</v>
      </c>
      <c r="Y2" s="336">
        <v>1.3967546666165185</v>
      </c>
      <c r="Z2" s="336">
        <v>1.4780232085330147</v>
      </c>
      <c r="AA2" s="336">
        <v>1.5590066059087453</v>
      </c>
      <c r="AB2" s="336">
        <v>1.6404334068389468</v>
      </c>
      <c r="AC2" s="336">
        <v>1.7634045474686875</v>
      </c>
      <c r="AD2" s="336">
        <v>1.947422602235195</v>
      </c>
      <c r="AE2" s="336">
        <v>2.1347199583145384</v>
      </c>
      <c r="AF2" s="336">
        <v>2.2873562334427238</v>
      </c>
      <c r="AG2" s="336">
        <v>2.4047811048582326</v>
      </c>
      <c r="AH2" s="336">
        <v>2.475734300344024</v>
      </c>
      <c r="AI2" s="336">
        <v>2.5216052975359622</v>
      </c>
      <c r="AJ2" s="336">
        <v>2.5709194626475451</v>
      </c>
      <c r="AK2" s="336">
        <v>2.6247571723245886</v>
      </c>
      <c r="AL2" s="336">
        <v>2.6817799130637563</v>
      </c>
      <c r="AM2" s="336">
        <v>2.7435625820712928</v>
      </c>
      <c r="AN2" s="336">
        <v>2.8090858204809113</v>
      </c>
      <c r="AO2" s="336">
        <v>2.8791903865870854</v>
      </c>
      <c r="AP2" s="336">
        <v>2.9504275820625936</v>
      </c>
      <c r="AQ2" s="336">
        <v>3.0263504944845288</v>
      </c>
      <c r="AR2" s="336">
        <v>3.1080979946517364</v>
      </c>
      <c r="AS2" s="336">
        <v>3.2004360870761395</v>
      </c>
      <c r="AT2" s="336">
        <v>3.2946713945923545</v>
      </c>
      <c r="AU2" s="336">
        <v>3.3963665930277873</v>
      </c>
      <c r="AV2" s="336">
        <v>3.5066402671214969</v>
      </c>
      <c r="AW2" s="336">
        <v>3.6260883041440621</v>
      </c>
      <c r="AX2" s="336">
        <v>3.7538818321300029</v>
      </c>
      <c r="AY2" s="336">
        <v>3.8886387252510972</v>
      </c>
      <c r="AZ2" s="336">
        <v>4.0305988926925425</v>
      </c>
      <c r="BA2" s="336">
        <v>4.1803387585209002</v>
      </c>
      <c r="BB2" s="336">
        <v>4.3370677227478556</v>
      </c>
      <c r="BC2" s="336">
        <v>4.5042536232519348</v>
      </c>
      <c r="BD2" s="336">
        <v>4.6861109036884336</v>
      </c>
      <c r="BE2" s="336">
        <v>4.881289968915052</v>
      </c>
      <c r="BF2" s="336">
        <v>5.0909464973585159</v>
      </c>
      <c r="BG2" s="336">
        <v>5.3131669519531677</v>
      </c>
      <c r="BH2" s="336">
        <v>5.5475512331453478</v>
      </c>
      <c r="BI2" s="336">
        <v>5.7947576158818945</v>
      </c>
      <c r="BJ2" s="336">
        <v>6.055632437229705</v>
      </c>
      <c r="BK2" s="336">
        <v>6.3293983014583883</v>
      </c>
      <c r="BL2" s="336">
        <v>6.6157882605809748</v>
      </c>
      <c r="BM2" s="336">
        <v>6.908749343989995</v>
      </c>
      <c r="BN2" s="336">
        <v>7.2056267536072545</v>
      </c>
      <c r="BO2" s="336">
        <v>7.5091271135390434</v>
      </c>
      <c r="BP2" s="336">
        <v>7.8190640389960544</v>
      </c>
      <c r="BQ2" s="336">
        <v>8.129484882216822</v>
      </c>
    </row>
    <row r="3" spans="1:69" s="337" customFormat="1" ht="12.75" x14ac:dyDescent="0.2">
      <c r="A3" s="335" t="s">
        <v>355</v>
      </c>
      <c r="B3" s="336">
        <v>3.1404380022734331</v>
      </c>
      <c r="C3" s="336">
        <v>8.4493814699348082</v>
      </c>
      <c r="D3" s="336">
        <v>13.266219001655907</v>
      </c>
      <c r="E3" s="336">
        <v>3.1357547247374669</v>
      </c>
      <c r="F3" s="336">
        <v>4.9440787293299575</v>
      </c>
      <c r="G3" s="336">
        <v>0.89563374365974491</v>
      </c>
      <c r="H3" s="336">
        <v>0.71386039619357289</v>
      </c>
      <c r="I3" s="336">
        <v>1.9295671665134899</v>
      </c>
      <c r="J3" s="336">
        <v>1.0045431980313797</v>
      </c>
      <c r="K3" s="336">
        <v>0.70252117054442242</v>
      </c>
      <c r="L3" s="336">
        <v>0.9591088242776501</v>
      </c>
      <c r="M3" s="336">
        <v>1.7354703765868833</v>
      </c>
      <c r="N3" s="336">
        <v>0.69279539093067333</v>
      </c>
      <c r="O3" s="336">
        <v>0.77017426428135816</v>
      </c>
      <c r="P3" s="336">
        <v>0.55624709254446603</v>
      </c>
      <c r="Q3" s="336">
        <v>0.51429206954683471</v>
      </c>
      <c r="R3" s="336">
        <v>1.9156532438109886</v>
      </c>
      <c r="S3" s="336">
        <v>1.784255788395595</v>
      </c>
      <c r="T3" s="336">
        <v>1.7332859788775936</v>
      </c>
      <c r="U3" s="336">
        <v>1.5212259314527923</v>
      </c>
      <c r="V3" s="336">
        <v>1.3786354608717708</v>
      </c>
      <c r="W3" s="336">
        <v>1.352871938562632</v>
      </c>
      <c r="X3" s="336">
        <v>1.4287341632161308</v>
      </c>
      <c r="Y3" s="336">
        <v>1.519584848225531</v>
      </c>
      <c r="Z3" s="336">
        <v>1.6161891212350274</v>
      </c>
      <c r="AA3" s="336">
        <v>1.7628051112676342</v>
      </c>
      <c r="AB3" s="336">
        <v>1.9448096976019444</v>
      </c>
      <c r="AC3" s="336">
        <v>2.2604850974651294</v>
      </c>
      <c r="AD3" s="336">
        <v>2.5520986715255938</v>
      </c>
      <c r="AE3" s="336">
        <v>2.826540318820804</v>
      </c>
      <c r="AF3" s="336">
        <v>3.0708444248656859</v>
      </c>
      <c r="AG3" s="336">
        <v>3.2785816557687877</v>
      </c>
      <c r="AH3" s="336">
        <v>3.4638474436494877</v>
      </c>
      <c r="AI3" s="336">
        <v>3.6601221669861363</v>
      </c>
      <c r="AJ3" s="336">
        <v>3.872959874204672</v>
      </c>
      <c r="AK3" s="336">
        <v>4.1067669884634919</v>
      </c>
      <c r="AL3" s="336">
        <v>4.4497806622670657</v>
      </c>
      <c r="AM3" s="336">
        <v>4.8217618775469049</v>
      </c>
      <c r="AN3" s="336">
        <v>5.2429432266381912</v>
      </c>
      <c r="AO3" s="336">
        <v>5.7249838064807399</v>
      </c>
      <c r="AP3" s="336">
        <v>6.2772970703413504</v>
      </c>
      <c r="AQ3" s="336">
        <v>6.8712941535878436</v>
      </c>
      <c r="AR3" s="336">
        <v>7.5903934689421373</v>
      </c>
      <c r="AS3" s="336">
        <v>8.484539346265807</v>
      </c>
      <c r="AT3" s="336">
        <v>9.5842328194620681</v>
      </c>
      <c r="AU3" s="336">
        <v>11.056061155978721</v>
      </c>
      <c r="AV3" s="336">
        <v>12.927230554306371</v>
      </c>
      <c r="AW3" s="336">
        <v>15.382637299375412</v>
      </c>
      <c r="AX3" s="336">
        <v>18.703786361034389</v>
      </c>
      <c r="AY3" s="336">
        <v>23.36662739918895</v>
      </c>
      <c r="AZ3" s="336">
        <v>30.179264919077582</v>
      </c>
      <c r="BA3" s="336">
        <v>40.854784630334919</v>
      </c>
      <c r="BB3" s="336">
        <v>59.047139528313529</v>
      </c>
      <c r="BC3" s="336">
        <v>94.019308507753507</v>
      </c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</row>
    <row r="4" spans="1:69" s="337" customFormat="1" ht="12.75" x14ac:dyDescent="0.2">
      <c r="A4" s="335" t="s">
        <v>356</v>
      </c>
      <c r="B4" s="336">
        <v>3.1404380022734331</v>
      </c>
      <c r="C4" s="336">
        <v>8.4493814699348082</v>
      </c>
      <c r="D4" s="336">
        <v>13.266219001655907</v>
      </c>
      <c r="E4" s="336">
        <v>3.1357547247374669</v>
      </c>
      <c r="F4" s="336">
        <v>4.9440787293299575</v>
      </c>
      <c r="G4" s="336">
        <v>0.89563374365974491</v>
      </c>
      <c r="H4" s="336">
        <v>0.71386039619357289</v>
      </c>
      <c r="I4" s="336">
        <v>1.9295671665134899</v>
      </c>
      <c r="J4" s="336">
        <v>1.0045431980313797</v>
      </c>
      <c r="K4" s="336">
        <v>0.70252117054442242</v>
      </c>
      <c r="L4" s="336">
        <v>0.9591088242776501</v>
      </c>
      <c r="M4" s="336">
        <v>1.7354703765868833</v>
      </c>
      <c r="N4" s="336">
        <v>0.69279539093067333</v>
      </c>
      <c r="O4" s="336">
        <v>0.77017426428135816</v>
      </c>
      <c r="P4" s="336">
        <v>0.55624709254446603</v>
      </c>
      <c r="Q4" s="336">
        <v>0.51429206954683471</v>
      </c>
      <c r="R4" s="336">
        <v>1.9156532438109886</v>
      </c>
      <c r="S4" s="336">
        <v>1.784255788395595</v>
      </c>
      <c r="T4" s="336">
        <v>1.7332859788775936</v>
      </c>
      <c r="U4" s="336">
        <v>1.5212259314527923</v>
      </c>
      <c r="V4" s="336">
        <v>1.3786354608717708</v>
      </c>
      <c r="W4" s="336">
        <v>1.352871938562632</v>
      </c>
      <c r="X4" s="336">
        <v>1.4324750244871274</v>
      </c>
      <c r="Y4" s="336">
        <v>1.5251626624746588</v>
      </c>
      <c r="Z4" s="336">
        <v>1.6220472611037138</v>
      </c>
      <c r="AA4" s="336">
        <v>1.7680629751514083</v>
      </c>
      <c r="AB4" s="336">
        <v>1.9490033938860138</v>
      </c>
      <c r="AC4" s="336">
        <v>2.2638586535883101</v>
      </c>
      <c r="AD4" s="336">
        <v>2.555211112553796</v>
      </c>
      <c r="AE4" s="336">
        <v>2.8309773917098813</v>
      </c>
      <c r="AF4" s="336">
        <v>3.0791879737733185</v>
      </c>
      <c r="AG4" s="336">
        <v>3.2943337638773538</v>
      </c>
      <c r="AH4" s="336">
        <v>3.4912531495204306</v>
      </c>
      <c r="AI4" s="336">
        <v>3.703297901730132</v>
      </c>
      <c r="AJ4" s="336">
        <v>3.9369787780451073</v>
      </c>
      <c r="AK4" s="336">
        <v>4.198344160918607</v>
      </c>
      <c r="AL4" s="336">
        <v>4.581063415259031</v>
      </c>
      <c r="AM4" s="336">
        <v>5.0067391923420486</v>
      </c>
      <c r="AN4" s="336">
        <v>5.5020491496483857</v>
      </c>
      <c r="AO4" s="336">
        <v>6.0875319543650503</v>
      </c>
      <c r="AP4" s="336">
        <v>6.7855642575730846</v>
      </c>
      <c r="AQ4" s="336">
        <v>7.5845133978631383</v>
      </c>
      <c r="AR4" s="336">
        <v>8.6024829594955214</v>
      </c>
      <c r="AS4" s="336">
        <v>9.9483285551543457</v>
      </c>
      <c r="AT4" s="336">
        <v>11.749788312283295</v>
      </c>
      <c r="AU4" s="336">
        <v>14.397096184595458</v>
      </c>
      <c r="AV4" s="336">
        <v>18.294589785595591</v>
      </c>
      <c r="AW4" s="336">
        <v>24.548014607768305</v>
      </c>
      <c r="AX4" s="336">
        <v>35.91472257021168</v>
      </c>
      <c r="AY4" s="336">
        <v>61.65865091260968</v>
      </c>
      <c r="AZ4" s="336">
        <v>167.26926396084755</v>
      </c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</row>
    <row r="5" spans="1:69" s="337" customFormat="1" ht="12.75" x14ac:dyDescent="0.2">
      <c r="A5" s="335" t="s">
        <v>357</v>
      </c>
      <c r="B5" s="336">
        <v>3.1404380022734331</v>
      </c>
      <c r="C5" s="336">
        <v>8.4493814699348082</v>
      </c>
      <c r="D5" s="336">
        <v>13.266219001655907</v>
      </c>
      <c r="E5" s="336">
        <v>3.1357547247374669</v>
      </c>
      <c r="F5" s="336">
        <v>4.9440787293299575</v>
      </c>
      <c r="G5" s="336">
        <v>0.89563374365974491</v>
      </c>
      <c r="H5" s="336">
        <v>0.71386039619357289</v>
      </c>
      <c r="I5" s="336">
        <v>1.9295671665134899</v>
      </c>
      <c r="J5" s="336">
        <v>1.0045431980313797</v>
      </c>
      <c r="K5" s="336">
        <v>0.70252117054442242</v>
      </c>
      <c r="L5" s="336">
        <v>0.9591088242776501</v>
      </c>
      <c r="M5" s="336">
        <v>1.7354703765868833</v>
      </c>
      <c r="N5" s="336">
        <v>0.69279539093067333</v>
      </c>
      <c r="O5" s="336">
        <v>0.77017426428135816</v>
      </c>
      <c r="P5" s="336">
        <v>0.55624709254446603</v>
      </c>
      <c r="Q5" s="336">
        <v>0.51429206954683471</v>
      </c>
      <c r="R5" s="336">
        <v>1.9156532438109886</v>
      </c>
      <c r="S5" s="336">
        <v>1.784255788395595</v>
      </c>
      <c r="T5" s="336">
        <v>1.7332859788775936</v>
      </c>
      <c r="U5" s="336">
        <v>1.5223084134390463</v>
      </c>
      <c r="V5" s="336">
        <v>1.382770933913035</v>
      </c>
      <c r="W5" s="336">
        <v>1.3624370147137577</v>
      </c>
      <c r="X5" s="336">
        <v>1.4512871589704814</v>
      </c>
      <c r="Y5" s="336">
        <v>1.5568449767402597</v>
      </c>
      <c r="Z5" s="336">
        <v>1.6703646485399088</v>
      </c>
      <c r="AA5" s="336">
        <v>1.8374299805942431</v>
      </c>
      <c r="AB5" s="336">
        <v>2.0446486962197667</v>
      </c>
      <c r="AC5" s="336">
        <v>2.4006212889371796</v>
      </c>
      <c r="AD5" s="336">
        <v>2.7407923059150896</v>
      </c>
      <c r="AE5" s="336">
        <v>3.0754817383396862</v>
      </c>
      <c r="AF5" s="336">
        <v>3.3946944577678577</v>
      </c>
      <c r="AG5" s="336">
        <v>3.6958983123388869</v>
      </c>
      <c r="AH5" s="336">
        <v>3.9974166872280232</v>
      </c>
      <c r="AI5" s="336">
        <v>4.3373139197020514</v>
      </c>
      <c r="AJ5" s="336">
        <v>4.7292453196064166</v>
      </c>
      <c r="AK5" s="336">
        <v>5.189027954236745</v>
      </c>
      <c r="AL5" s="336">
        <v>5.8485222930476439</v>
      </c>
      <c r="AM5" s="336">
        <v>6.6282163252546544</v>
      </c>
      <c r="AN5" s="336">
        <v>7.5908531224589053</v>
      </c>
      <c r="AO5" s="336">
        <v>8.8097918875378145</v>
      </c>
      <c r="AP5" s="336">
        <v>10.391223551419261</v>
      </c>
      <c r="AQ5" s="336">
        <v>12.466966180526912</v>
      </c>
      <c r="AR5" s="336">
        <v>15.436902543679995</v>
      </c>
      <c r="AS5" s="336">
        <v>20.006465782163165</v>
      </c>
      <c r="AT5" s="336">
        <v>27.648206772401846</v>
      </c>
      <c r="AU5" s="336">
        <v>42.93904979504255</v>
      </c>
      <c r="AV5" s="336">
        <v>83.970165782965253</v>
      </c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</row>
    <row r="6" spans="1:69" s="337" customFormat="1" ht="12.75" x14ac:dyDescent="0.2">
      <c r="A6" s="335" t="s">
        <v>358</v>
      </c>
      <c r="B6" s="336">
        <v>3.1404380022734331</v>
      </c>
      <c r="C6" s="336">
        <v>8.4493814699348082</v>
      </c>
      <c r="D6" s="336">
        <v>13.266219001655907</v>
      </c>
      <c r="E6" s="336">
        <v>3.1357547247374669</v>
      </c>
      <c r="F6" s="336">
        <v>4.9440787293299575</v>
      </c>
      <c r="G6" s="336">
        <v>0.89563374365974491</v>
      </c>
      <c r="H6" s="336">
        <v>0.71386039619357289</v>
      </c>
      <c r="I6" s="336">
        <v>1.9295671665134899</v>
      </c>
      <c r="J6" s="336">
        <v>1.0045431980313797</v>
      </c>
      <c r="K6" s="336">
        <v>0.70252117054442242</v>
      </c>
      <c r="L6" s="336">
        <v>0.9591088242776501</v>
      </c>
      <c r="M6" s="336">
        <v>1.7354703765868833</v>
      </c>
      <c r="N6" s="336">
        <v>0.69279539093067333</v>
      </c>
      <c r="O6" s="336">
        <v>0.77017426428135816</v>
      </c>
      <c r="P6" s="336">
        <v>0.55624709254446603</v>
      </c>
      <c r="Q6" s="336">
        <v>0.51429206954683471</v>
      </c>
      <c r="R6" s="336">
        <v>1.9156532438109886</v>
      </c>
      <c r="S6" s="336">
        <v>1.784255788395595</v>
      </c>
      <c r="T6" s="336">
        <v>1.7332859788775936</v>
      </c>
      <c r="U6" s="336">
        <v>1.5224560246189902</v>
      </c>
      <c r="V6" s="336">
        <v>1.3833350054298825</v>
      </c>
      <c r="W6" s="336">
        <v>1.3637424098552458</v>
      </c>
      <c r="X6" s="336">
        <v>1.4548339671651205</v>
      </c>
      <c r="Y6" s="336">
        <v>1.5634892011536266</v>
      </c>
      <c r="Z6" s="336">
        <v>1.6811011261197277</v>
      </c>
      <c r="AA6" s="336">
        <v>1.8536739961999247</v>
      </c>
      <c r="AB6" s="336">
        <v>2.0682015757201002</v>
      </c>
      <c r="AC6" s="336">
        <v>2.4358221162230929</v>
      </c>
      <c r="AD6" s="336">
        <v>2.7906697749078595</v>
      </c>
      <c r="AE6" s="336">
        <v>3.1439450538775873</v>
      </c>
      <c r="AF6" s="336">
        <v>3.4864629983844155</v>
      </c>
      <c r="AG6" s="336">
        <v>3.8169012225100571</v>
      </c>
      <c r="AH6" s="336">
        <v>4.1552525407559795</v>
      </c>
      <c r="AI6" s="336">
        <v>4.542130949891491</v>
      </c>
      <c r="AJ6" s="336">
        <v>4.9950289350941093</v>
      </c>
      <c r="AK6" s="336">
        <v>5.5354054162250064</v>
      </c>
      <c r="AL6" s="336">
        <v>6.3132197107093555</v>
      </c>
      <c r="AM6" s="336">
        <v>7.256201268321397</v>
      </c>
      <c r="AN6" s="336">
        <v>8.4538138735093096</v>
      </c>
      <c r="AO6" s="336">
        <v>10.024644962939723</v>
      </c>
      <c r="AP6" s="336">
        <v>12.158889045779473</v>
      </c>
      <c r="AQ6" s="336">
        <v>15.159135887500483</v>
      </c>
      <c r="AR6" s="336">
        <v>19.831255831889155</v>
      </c>
      <c r="AS6" s="336">
        <v>28.029292495898332</v>
      </c>
      <c r="AT6" s="336">
        <v>45.502619645353114</v>
      </c>
      <c r="AU6" s="336">
        <v>114.63717221809269</v>
      </c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</row>
    <row r="7" spans="1:69" s="335" customFormat="1" ht="15" customHeight="1" thickBot="1" x14ac:dyDescent="0.25">
      <c r="A7" s="338" t="s">
        <v>359</v>
      </c>
      <c r="B7" s="339">
        <v>9.8663968516385001</v>
      </c>
      <c r="C7" s="339">
        <v>2.2574800024031405</v>
      </c>
      <c r="D7" s="339">
        <v>3.8476117111969916</v>
      </c>
      <c r="E7" s="339">
        <v>6.1025600003977942</v>
      </c>
      <c r="F7" s="339">
        <v>6.5523200779936372</v>
      </c>
      <c r="G7" s="339">
        <v>2.8540783466783979</v>
      </c>
      <c r="H7" s="339">
        <v>2.3560395756919505</v>
      </c>
      <c r="I7" s="339">
        <v>1.744008473229246</v>
      </c>
      <c r="J7" s="339">
        <v>3.4060901339948222</v>
      </c>
      <c r="K7" s="339">
        <v>1.4518006617499559</v>
      </c>
      <c r="L7" s="339">
        <v>1.4801046914684759</v>
      </c>
      <c r="M7" s="339">
        <v>6.1870548172478355</v>
      </c>
      <c r="N7" s="339">
        <v>6.7740580769565257</v>
      </c>
      <c r="O7" s="339">
        <v>3.3274762580342592</v>
      </c>
      <c r="P7" s="339">
        <v>3.6503672297151839</v>
      </c>
      <c r="Q7" s="339">
        <v>2.1042055353170808</v>
      </c>
      <c r="R7" s="339">
        <v>0.9381531684363289</v>
      </c>
      <c r="S7" s="339">
        <v>1.185154302568876</v>
      </c>
      <c r="T7" s="339">
        <v>0.69651600283755</v>
      </c>
      <c r="U7" s="339">
        <v>0.69903487186154345</v>
      </c>
      <c r="V7" s="339">
        <v>0.67412132292752591</v>
      </c>
      <c r="W7" s="339">
        <v>0.64067610022949673</v>
      </c>
      <c r="X7" s="339">
        <v>0.74616920742523551</v>
      </c>
      <c r="Y7" s="339">
        <v>0.82075392123730628</v>
      </c>
      <c r="Z7" s="339">
        <v>0.93078916328723782</v>
      </c>
      <c r="AA7" s="339">
        <v>0.99686578576234985</v>
      </c>
      <c r="AB7" s="339">
        <v>1.0028240640088866</v>
      </c>
      <c r="AC7" s="339">
        <v>0.96738707521605227</v>
      </c>
      <c r="AD7" s="339">
        <v>0.93601446955959711</v>
      </c>
      <c r="AE7" s="339">
        <v>0.90080219707889042</v>
      </c>
      <c r="AF7" s="339">
        <v>0.86886841393997261</v>
      </c>
      <c r="AG7" s="339">
        <v>0.75295500806136451</v>
      </c>
      <c r="AH7" s="339">
        <v>0.69470846599004266</v>
      </c>
      <c r="AI7" s="339">
        <v>0.64356768437819523</v>
      </c>
      <c r="AJ7" s="339">
        <v>0.59850736030791873</v>
      </c>
      <c r="AK7" s="339">
        <v>0.52851777372541497</v>
      </c>
      <c r="AL7" s="339">
        <v>0.4695528323944097</v>
      </c>
      <c r="AM7" s="339">
        <v>0.47218296472996718</v>
      </c>
      <c r="AN7" s="339">
        <v>0.47591536903381793</v>
      </c>
      <c r="AO7" s="339">
        <v>0.48633350876869746</v>
      </c>
      <c r="AP7" s="339">
        <v>0.51758250105639458</v>
      </c>
      <c r="AQ7" s="339">
        <v>0.50876539263962539</v>
      </c>
      <c r="AR7" s="339">
        <v>0.59497868857546565</v>
      </c>
      <c r="AS7" s="339">
        <v>0.59694061143533839</v>
      </c>
      <c r="AT7" s="339">
        <v>0.61126275678582376</v>
      </c>
      <c r="AU7" s="339">
        <v>0.68642867092141957</v>
      </c>
      <c r="AV7" s="339">
        <v>0.74556585527816244</v>
      </c>
      <c r="AW7" s="339">
        <v>0.87403448906996462</v>
      </c>
      <c r="AX7" s="339">
        <v>0.97362345054733157</v>
      </c>
      <c r="AY7" s="339">
        <v>1.0409284363369962</v>
      </c>
      <c r="AZ7" s="339">
        <v>1.119421308535804</v>
      </c>
      <c r="BA7" s="339">
        <v>1.1710962005115406</v>
      </c>
      <c r="BB7" s="339">
        <v>1.2471129798476139</v>
      </c>
      <c r="BC7" s="339">
        <v>1.3920927493493251</v>
      </c>
      <c r="BD7" s="339">
        <v>1.5199956487311053</v>
      </c>
      <c r="BE7" s="339">
        <v>1.6588429531957838</v>
      </c>
      <c r="BF7" s="339">
        <v>1.8592822994110196</v>
      </c>
      <c r="BG7" s="339">
        <v>2.0396819919013898</v>
      </c>
      <c r="BH7" s="339">
        <v>2.2121326719702519</v>
      </c>
      <c r="BI7" s="339">
        <v>2.3818490300630635</v>
      </c>
      <c r="BJ7" s="339">
        <v>2.5487721303109958</v>
      </c>
      <c r="BK7" s="339">
        <v>2.6854019799752162</v>
      </c>
      <c r="BL7" s="339">
        <v>2.8539058258523808</v>
      </c>
      <c r="BM7" s="339">
        <v>2.7795969912122556</v>
      </c>
      <c r="BN7" s="339">
        <v>2.8642280050710389</v>
      </c>
      <c r="BO7" s="339">
        <v>2.9465776032976185</v>
      </c>
      <c r="BP7" s="339">
        <v>3.0005685968708011</v>
      </c>
      <c r="BQ7" s="339">
        <v>3.0105848083635394</v>
      </c>
    </row>
    <row r="8" spans="1:69" x14ac:dyDescent="0.25">
      <c r="A8" s="340" t="s">
        <v>125</v>
      </c>
    </row>
    <row r="10" spans="1:69" x14ac:dyDescent="0.25">
      <c r="E10" s="342" t="s">
        <v>715</v>
      </c>
    </row>
  </sheetData>
  <pageMargins left="0.7" right="0.7" top="0.75" bottom="0.75" header="0.3" footer="0.3"/>
  <pageSetup orientation="portrait" horizontalDpi="4294967294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showGridLines="0" topLeftCell="A2" workbookViewId="0">
      <selection activeCell="F8" sqref="F8"/>
    </sheetView>
  </sheetViews>
  <sheetFormatPr defaultRowHeight="15" x14ac:dyDescent="0.25"/>
  <cols>
    <col min="1" max="1" width="35.28515625" style="341" bestFit="1" customWidth="1"/>
    <col min="2" max="38" width="9.140625" style="73"/>
    <col min="39" max="16384" width="9.140625" style="39"/>
  </cols>
  <sheetData>
    <row r="1" spans="1:52" s="335" customFormat="1" ht="15" customHeight="1" x14ac:dyDescent="0.2">
      <c r="A1" s="333"/>
      <c r="B1" s="334">
        <v>2015</v>
      </c>
      <c r="C1" s="334">
        <v>2016</v>
      </c>
      <c r="D1" s="334">
        <v>2017</v>
      </c>
      <c r="E1" s="334">
        <v>2018</v>
      </c>
      <c r="F1" s="334">
        <v>2019</v>
      </c>
      <c r="G1" s="334">
        <v>2020</v>
      </c>
      <c r="H1" s="334">
        <v>2021</v>
      </c>
      <c r="I1" s="334">
        <v>2022</v>
      </c>
      <c r="J1" s="334">
        <v>2023</v>
      </c>
      <c r="K1" s="334">
        <v>2024</v>
      </c>
      <c r="L1" s="334">
        <v>2025</v>
      </c>
      <c r="M1" s="334">
        <v>2026</v>
      </c>
      <c r="N1" s="334">
        <v>2027</v>
      </c>
      <c r="O1" s="334">
        <v>2028</v>
      </c>
      <c r="P1" s="334">
        <v>2029</v>
      </c>
      <c r="Q1" s="334">
        <v>2030</v>
      </c>
      <c r="R1" s="334">
        <v>2031</v>
      </c>
      <c r="S1" s="334">
        <v>2032</v>
      </c>
      <c r="T1" s="334">
        <v>2033</v>
      </c>
      <c r="U1" s="334">
        <v>2034</v>
      </c>
      <c r="V1" s="334">
        <v>2035</v>
      </c>
      <c r="W1" s="334">
        <v>2036</v>
      </c>
      <c r="X1" s="334">
        <v>2037</v>
      </c>
      <c r="Y1" s="334">
        <v>2038</v>
      </c>
      <c r="Z1" s="334">
        <v>2039</v>
      </c>
      <c r="AA1" s="334">
        <v>2040</v>
      </c>
      <c r="AB1" s="334">
        <v>2041</v>
      </c>
      <c r="AC1" s="334">
        <v>2042</v>
      </c>
      <c r="AD1" s="334">
        <v>2043</v>
      </c>
      <c r="AE1" s="334">
        <v>2044</v>
      </c>
      <c r="AF1" s="334">
        <v>2045</v>
      </c>
      <c r="AG1" s="334">
        <v>2046</v>
      </c>
      <c r="AH1" s="334">
        <v>2047</v>
      </c>
      <c r="AI1" s="334">
        <v>2048</v>
      </c>
      <c r="AJ1" s="334">
        <v>2049</v>
      </c>
      <c r="AK1" s="334">
        <v>2050</v>
      </c>
      <c r="AL1" s="334">
        <v>2051</v>
      </c>
      <c r="AM1" s="334">
        <v>2052</v>
      </c>
      <c r="AN1" s="334">
        <v>2053</v>
      </c>
      <c r="AO1" s="334">
        <v>2054</v>
      </c>
      <c r="AP1" s="334">
        <v>2055</v>
      </c>
      <c r="AQ1" s="334">
        <v>2056</v>
      </c>
      <c r="AR1" s="334">
        <v>2057</v>
      </c>
      <c r="AS1" s="334">
        <v>2058</v>
      </c>
      <c r="AT1" s="334">
        <v>2059</v>
      </c>
      <c r="AU1" s="334">
        <v>2060</v>
      </c>
      <c r="AV1" s="334">
        <v>2061</v>
      </c>
      <c r="AW1" s="334">
        <v>2062</v>
      </c>
      <c r="AX1" s="334">
        <v>2063</v>
      </c>
      <c r="AY1" s="334">
        <v>2064</v>
      </c>
      <c r="AZ1" s="334">
        <v>2065</v>
      </c>
    </row>
    <row r="2" spans="1:52" s="337" customFormat="1" ht="12.75" x14ac:dyDescent="0.2">
      <c r="A2" s="335" t="s">
        <v>360</v>
      </c>
      <c r="B2" s="336">
        <v>52.908033633516794</v>
      </c>
      <c r="C2" s="336">
        <v>53.583728483155213</v>
      </c>
      <c r="D2" s="336">
        <v>53.080896588100735</v>
      </c>
      <c r="E2" s="336">
        <v>51.961449727290031</v>
      </c>
      <c r="F2" s="336">
        <v>50.53601421713627</v>
      </c>
      <c r="G2" s="336">
        <v>49.668824772421239</v>
      </c>
      <c r="H2" s="336">
        <v>49.264554098891637</v>
      </c>
      <c r="I2" s="336">
        <v>49.005438365559264</v>
      </c>
      <c r="J2" s="336">
        <v>48.850519031134567</v>
      </c>
      <c r="K2" s="336">
        <v>48.833680760340648</v>
      </c>
      <c r="L2" s="336">
        <v>48.907088455958998</v>
      </c>
      <c r="M2" s="336">
        <v>49.20867456747817</v>
      </c>
      <c r="N2" s="336">
        <v>49.744386415551659</v>
      </c>
      <c r="O2" s="336">
        <v>50.482726692368608</v>
      </c>
      <c r="P2" s="336">
        <v>51.276628143982919</v>
      </c>
      <c r="Q2" s="336">
        <v>52.096368897867642</v>
      </c>
      <c r="R2" s="336">
        <v>52.947561445155934</v>
      </c>
      <c r="S2" s="336">
        <v>53.861824520054803</v>
      </c>
      <c r="T2" s="336">
        <v>54.859009816450886</v>
      </c>
      <c r="U2" s="336">
        <v>55.945027736232269</v>
      </c>
      <c r="V2" s="336">
        <v>57.157511235111066</v>
      </c>
      <c r="W2" s="336">
        <v>58.444766486660917</v>
      </c>
      <c r="X2" s="336">
        <v>59.846049400232545</v>
      </c>
      <c r="Y2" s="336">
        <v>61.272583155011596</v>
      </c>
      <c r="Z2" s="336">
        <v>62.784948187516662</v>
      </c>
      <c r="AA2" s="336">
        <v>64.464035080521924</v>
      </c>
      <c r="AB2" s="336">
        <v>66.314450710088551</v>
      </c>
      <c r="AC2" s="336">
        <v>68.104855085937871</v>
      </c>
      <c r="AD2" s="336">
        <v>70.168178607542941</v>
      </c>
      <c r="AE2" s="336">
        <v>72.409641270732635</v>
      </c>
      <c r="AF2" s="336">
        <v>74.866719445475624</v>
      </c>
      <c r="AG2" s="336">
        <v>77.48842543071035</v>
      </c>
      <c r="AH2" s="336">
        <v>80.233481396684297</v>
      </c>
      <c r="AI2" s="336">
        <v>83.1389042682694</v>
      </c>
      <c r="AJ2" s="336">
        <v>86.195058289892827</v>
      </c>
      <c r="AK2" s="336">
        <v>89.403509992917947</v>
      </c>
      <c r="AL2" s="336">
        <v>92.831218210413965</v>
      </c>
      <c r="AM2" s="336">
        <v>96.575822122585492</v>
      </c>
      <c r="AN2" s="336">
        <v>100.59131233975816</v>
      </c>
      <c r="AO2" s="336">
        <v>104.9212556228952</v>
      </c>
      <c r="AP2" s="336">
        <v>109.50930688693263</v>
      </c>
      <c r="AQ2" s="336">
        <v>114.33980538552682</v>
      </c>
      <c r="AR2" s="336">
        <v>119.42862452750489</v>
      </c>
      <c r="AS2" s="336">
        <v>124.79287432728489</v>
      </c>
      <c r="AT2" s="336">
        <v>130.40340142099939</v>
      </c>
      <c r="AU2" s="336">
        <v>136.28511658961014</v>
      </c>
      <c r="AV2" s="336">
        <v>142.18148980900651</v>
      </c>
      <c r="AW2" s="336">
        <v>148.23467957078643</v>
      </c>
      <c r="AX2" s="336">
        <v>154.42087488039735</v>
      </c>
      <c r="AY2" s="336">
        <v>160.72358449289788</v>
      </c>
      <c r="AZ2" s="336">
        <v>167.01464884955024</v>
      </c>
    </row>
    <row r="3" spans="1:52" s="337" customFormat="1" ht="12.75" x14ac:dyDescent="0.2">
      <c r="A3" s="335" t="s">
        <v>361</v>
      </c>
      <c r="B3" s="336">
        <v>52.908033633516794</v>
      </c>
      <c r="C3" s="336">
        <v>53.583476048493303</v>
      </c>
      <c r="D3" s="336">
        <v>53.078860327724406</v>
      </c>
      <c r="E3" s="336">
        <v>51.948909185152282</v>
      </c>
      <c r="F3" s="336">
        <v>50.522364961085685</v>
      </c>
      <c r="G3" s="336">
        <v>50.52386830580302</v>
      </c>
      <c r="H3" s="336">
        <v>50.421737559043457</v>
      </c>
      <c r="I3" s="336">
        <v>50.071349165274846</v>
      </c>
      <c r="J3" s="336">
        <v>49.899478387835728</v>
      </c>
      <c r="K3" s="336">
        <v>49.865040424295856</v>
      </c>
      <c r="L3" s="336">
        <v>49.926168018866349</v>
      </c>
      <c r="M3" s="336">
        <v>50.236363144577034</v>
      </c>
      <c r="N3" s="336">
        <v>50.779886110063487</v>
      </c>
      <c r="O3" s="336">
        <v>51.536896517979336</v>
      </c>
      <c r="P3" s="336">
        <v>52.359362971075655</v>
      </c>
      <c r="Q3" s="336">
        <v>53.205395627945421</v>
      </c>
      <c r="R3" s="336">
        <v>54.103343930315603</v>
      </c>
      <c r="S3" s="336">
        <v>55.041443041660052</v>
      </c>
      <c r="T3" s="336">
        <v>56.079946859283133</v>
      </c>
      <c r="U3" s="336">
        <v>57.220553023460283</v>
      </c>
      <c r="V3" s="336">
        <v>58.484809019285002</v>
      </c>
      <c r="W3" s="336">
        <v>59.830557493946671</v>
      </c>
      <c r="X3" s="336">
        <v>61.297842023683472</v>
      </c>
      <c r="Y3" s="336">
        <v>62.795327867240239</v>
      </c>
      <c r="Z3" s="336">
        <v>64.368933786716383</v>
      </c>
      <c r="AA3" s="336">
        <v>66.108305041902867</v>
      </c>
      <c r="AB3" s="336">
        <v>68.026232421398745</v>
      </c>
      <c r="AC3" s="336">
        <v>69.892449849208035</v>
      </c>
      <c r="AD3" s="336">
        <v>72.047543217961234</v>
      </c>
      <c r="AE3" s="336">
        <v>74.37782776771725</v>
      </c>
      <c r="AF3" s="336">
        <v>76.925920951490625</v>
      </c>
      <c r="AG3" s="336">
        <v>79.643410597357828</v>
      </c>
      <c r="AH3" s="336">
        <v>82.494367939425956</v>
      </c>
      <c r="AI3" s="336">
        <v>85.501986466796353</v>
      </c>
      <c r="AJ3" s="336">
        <v>88.661218626246395</v>
      </c>
      <c r="AK3" s="336">
        <v>91.976556293504856</v>
      </c>
      <c r="AL3" s="336">
        <v>95.507769455330191</v>
      </c>
      <c r="AM3" s="336">
        <v>99.373385938965214</v>
      </c>
      <c r="AN3" s="336">
        <v>103.51149997288343</v>
      </c>
      <c r="AO3" s="336">
        <v>107.99305101644441</v>
      </c>
      <c r="AP3" s="336">
        <v>112.71623177013998</v>
      </c>
      <c r="AQ3" s="336">
        <v>117.69309723394289</v>
      </c>
      <c r="AR3" s="336">
        <v>122.91999029682441</v>
      </c>
      <c r="AS3" s="336">
        <v>128.45459321420842</v>
      </c>
      <c r="AT3" s="336">
        <v>134.22178547763801</v>
      </c>
      <c r="AU3" s="336">
        <v>140.26168834372328</v>
      </c>
      <c r="AV3" s="336">
        <v>146.32552886595624</v>
      </c>
      <c r="AW3" s="336">
        <v>152.55263477581801</v>
      </c>
      <c r="AX3" s="336">
        <v>158.92422678129856</v>
      </c>
      <c r="AY3" s="336">
        <v>165.39900847219224</v>
      </c>
      <c r="AZ3" s="336">
        <v>171.8687249722509</v>
      </c>
    </row>
    <row r="4" spans="1:52" s="337" customFormat="1" ht="12.75" x14ac:dyDescent="0.2">
      <c r="A4" s="335" t="s">
        <v>362</v>
      </c>
      <c r="B4" s="336">
        <v>3.5950002340002811</v>
      </c>
      <c r="C4" s="336">
        <v>3.2103214709743924</v>
      </c>
      <c r="D4" s="336">
        <v>3.61889264835078</v>
      </c>
      <c r="E4" s="336">
        <v>4.087173247911096</v>
      </c>
      <c r="F4" s="336">
        <v>4.6033845001345099</v>
      </c>
      <c r="G4" s="336">
        <v>2.6055990346311404</v>
      </c>
      <c r="H4" s="336">
        <v>3.2926810559852413</v>
      </c>
      <c r="I4" s="336">
        <v>3.4668764751777843</v>
      </c>
      <c r="J4" s="336">
        <v>3.5464059107698915</v>
      </c>
      <c r="K4" s="336">
        <v>3.5337045294973564</v>
      </c>
      <c r="L4" s="336">
        <v>3.3758726789234146</v>
      </c>
      <c r="M4" s="336">
        <v>3.199203565789503</v>
      </c>
      <c r="N4" s="336">
        <v>3.0147265956192939</v>
      </c>
      <c r="O4" s="336">
        <v>2.824103431980717</v>
      </c>
      <c r="P4" s="336">
        <v>2.6548192584475032</v>
      </c>
      <c r="Q4" s="336">
        <v>2.6150728259168687</v>
      </c>
      <c r="R4" s="336">
        <v>2.4311208817610321</v>
      </c>
      <c r="S4" s="336">
        <v>2.2027778150661987</v>
      </c>
      <c r="T4" s="336">
        <v>1.9355439652135118</v>
      </c>
      <c r="U4" s="336">
        <v>1.7323688355870246</v>
      </c>
      <c r="V4" s="336">
        <v>1.5335260099951427</v>
      </c>
      <c r="W4" s="336">
        <v>1.4364224400992072</v>
      </c>
      <c r="X4" s="336">
        <v>1.3382601504247589</v>
      </c>
      <c r="Y4" s="336">
        <v>1.3689125951020173</v>
      </c>
      <c r="Z4" s="336">
        <v>1.2772867091693314</v>
      </c>
      <c r="AA4" s="336">
        <v>1.1962035666613957</v>
      </c>
      <c r="AB4" s="336">
        <v>0.97625378438752364</v>
      </c>
      <c r="AC4" s="336">
        <v>0.91834032009148814</v>
      </c>
      <c r="AD4" s="336">
        <v>0.88305505880576618</v>
      </c>
      <c r="AE4" s="336">
        <v>0.80252401075580337</v>
      </c>
      <c r="AF4" s="336">
        <v>0.74332524845716819</v>
      </c>
      <c r="AG4" s="336">
        <v>0.74963910160875002</v>
      </c>
      <c r="AH4" s="336">
        <v>0.74992398191572818</v>
      </c>
      <c r="AI4" s="336">
        <v>0.74131950380838418</v>
      </c>
      <c r="AJ4" s="336">
        <v>0.71210549571483739</v>
      </c>
      <c r="AK4" s="336">
        <v>0.70249791583987076</v>
      </c>
      <c r="AL4" s="336">
        <v>0.659901573864488</v>
      </c>
      <c r="AM4" s="336">
        <v>0.58807203005177655</v>
      </c>
      <c r="AN4" s="336">
        <v>0.53893144115914993</v>
      </c>
      <c r="AO4" s="336">
        <v>0.51144105632860715</v>
      </c>
      <c r="AP4" s="336">
        <v>0.55761666143338573</v>
      </c>
      <c r="AQ4" s="336">
        <v>0.59478048392153937</v>
      </c>
      <c r="AR4" s="336">
        <v>0.61789329740571475</v>
      </c>
      <c r="AS4" s="336">
        <v>0.6277449628943117</v>
      </c>
      <c r="AT4" s="336">
        <v>0.64099128079055845</v>
      </c>
      <c r="AU4" s="336">
        <v>0.66273311613780095</v>
      </c>
      <c r="AV4" s="336">
        <v>0.6971048727014022</v>
      </c>
      <c r="AW4" s="336">
        <v>0.74051022117632215</v>
      </c>
      <c r="AX4" s="336">
        <v>0.79711397530022055</v>
      </c>
      <c r="AY4" s="336">
        <v>0.84355814016025477</v>
      </c>
      <c r="AZ4" s="336">
        <v>0.9397499392471218</v>
      </c>
    </row>
    <row r="5" spans="1:52" s="335" customFormat="1" ht="15" customHeight="1" thickBot="1" x14ac:dyDescent="0.25">
      <c r="A5" s="338" t="s">
        <v>363</v>
      </c>
      <c r="B5" s="339">
        <v>3.5950002340002811</v>
      </c>
      <c r="C5" s="339">
        <v>3.2103214709743924</v>
      </c>
      <c r="D5" s="339">
        <v>3.61889264835078</v>
      </c>
      <c r="E5" s="339">
        <v>4.087173247911096</v>
      </c>
      <c r="F5" s="339">
        <v>4.6033845001345099</v>
      </c>
      <c r="G5" s="339">
        <v>3.9415163304558689</v>
      </c>
      <c r="H5" s="339">
        <v>3.3706820866457434</v>
      </c>
      <c r="I5" s="339">
        <v>3.5144777606432456</v>
      </c>
      <c r="J5" s="339">
        <v>3.6273587935258433</v>
      </c>
      <c r="K5" s="339">
        <v>3.5337045294973564</v>
      </c>
      <c r="L5" s="339">
        <v>3.3758726789234146</v>
      </c>
      <c r="M5" s="339">
        <v>3.199203565789503</v>
      </c>
      <c r="N5" s="339">
        <v>3.0147265956192939</v>
      </c>
      <c r="O5" s="339">
        <v>2.824103431980717</v>
      </c>
      <c r="P5" s="339">
        <v>2.6548192584475032</v>
      </c>
      <c r="Q5" s="339">
        <v>2.6150728259168403</v>
      </c>
      <c r="R5" s="339">
        <v>2.4311208817610321</v>
      </c>
      <c r="S5" s="339">
        <v>2.2027778150661987</v>
      </c>
      <c r="T5" s="339">
        <v>1.9355439652135118</v>
      </c>
      <c r="U5" s="339">
        <v>1.7323688355870246</v>
      </c>
      <c r="V5" s="339">
        <v>1.5335260099951427</v>
      </c>
      <c r="W5" s="339">
        <v>1.4364224400992072</v>
      </c>
      <c r="X5" s="339">
        <v>1.3382601504247305</v>
      </c>
      <c r="Y5" s="339">
        <v>1.3689125951020173</v>
      </c>
      <c r="Z5" s="339">
        <v>1.2772867091693314</v>
      </c>
      <c r="AA5" s="339">
        <v>1.1962035666613957</v>
      </c>
      <c r="AB5" s="339">
        <v>0.97625378438752364</v>
      </c>
      <c r="AC5" s="339">
        <v>0.91834032009148814</v>
      </c>
      <c r="AD5" s="339">
        <v>0.88305505880575197</v>
      </c>
      <c r="AE5" s="339">
        <v>0.80252401075577495</v>
      </c>
      <c r="AF5" s="339">
        <v>0.74332524845716819</v>
      </c>
      <c r="AG5" s="339">
        <v>0.74963910160876424</v>
      </c>
      <c r="AH5" s="339">
        <v>0.74992398191571397</v>
      </c>
      <c r="AI5" s="339">
        <v>0.74131950380838418</v>
      </c>
      <c r="AJ5" s="339">
        <v>0.71210549571483739</v>
      </c>
      <c r="AK5" s="339">
        <v>0.70249791583987076</v>
      </c>
      <c r="AL5" s="339">
        <v>0.659901573864488</v>
      </c>
      <c r="AM5" s="339">
        <v>0.58807203005177655</v>
      </c>
      <c r="AN5" s="339">
        <v>0.53893144115914993</v>
      </c>
      <c r="AO5" s="339">
        <v>0.51144105632860715</v>
      </c>
      <c r="AP5" s="339">
        <v>0.55761666143338573</v>
      </c>
      <c r="AQ5" s="339">
        <v>0.59478048392156779</v>
      </c>
      <c r="AR5" s="339">
        <v>0.61789329740575738</v>
      </c>
      <c r="AS5" s="339">
        <v>0.62774496289428328</v>
      </c>
      <c r="AT5" s="339">
        <v>0.64099128079055845</v>
      </c>
      <c r="AU5" s="339">
        <v>0.66273311613780095</v>
      </c>
      <c r="AV5" s="339">
        <v>0.6971048727014022</v>
      </c>
      <c r="AW5" s="339">
        <v>0.74051022117632215</v>
      </c>
      <c r="AX5" s="339">
        <v>0.79711397530020633</v>
      </c>
      <c r="AY5" s="339">
        <v>0.84355814016025477</v>
      </c>
      <c r="AZ5" s="339">
        <v>0.93974993924715022</v>
      </c>
    </row>
    <row r="6" spans="1:52" x14ac:dyDescent="0.25">
      <c r="A6" s="340" t="s">
        <v>125</v>
      </c>
    </row>
    <row r="8" spans="1:52" x14ac:dyDescent="0.25">
      <c r="F8" s="342" t="s">
        <v>716</v>
      </c>
    </row>
  </sheetData>
  <pageMargins left="0.7" right="0.7" top="0.75" bottom="0.75" header="0.3" footer="0.3"/>
  <pageSetup orientation="portrait" horizontalDpi="4294967294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showGridLines="0" workbookViewId="0">
      <selection activeCell="E10" sqref="E10"/>
    </sheetView>
  </sheetViews>
  <sheetFormatPr defaultRowHeight="15" x14ac:dyDescent="0.25"/>
  <cols>
    <col min="1" max="1" width="30.140625" style="341" customWidth="1"/>
    <col min="2" max="38" width="9.140625" style="73"/>
    <col min="39" max="16384" width="9.140625" style="39"/>
  </cols>
  <sheetData>
    <row r="1" spans="1:52" s="335" customFormat="1" ht="15" customHeight="1" x14ac:dyDescent="0.2">
      <c r="A1" s="333"/>
      <c r="B1" s="334">
        <v>2015</v>
      </c>
      <c r="C1" s="334">
        <v>2016</v>
      </c>
      <c r="D1" s="334">
        <v>2017</v>
      </c>
      <c r="E1" s="334">
        <v>2018</v>
      </c>
      <c r="F1" s="334">
        <v>2019</v>
      </c>
      <c r="G1" s="334">
        <v>2020</v>
      </c>
      <c r="H1" s="334">
        <v>2021</v>
      </c>
      <c r="I1" s="334">
        <v>2022</v>
      </c>
      <c r="J1" s="334">
        <v>2023</v>
      </c>
      <c r="K1" s="334">
        <v>2024</v>
      </c>
      <c r="L1" s="334">
        <v>2025</v>
      </c>
      <c r="M1" s="334">
        <v>2026</v>
      </c>
      <c r="N1" s="334">
        <v>2027</v>
      </c>
      <c r="O1" s="334">
        <v>2028</v>
      </c>
      <c r="P1" s="334">
        <v>2029</v>
      </c>
      <c r="Q1" s="334">
        <v>2030</v>
      </c>
      <c r="R1" s="334">
        <v>2031</v>
      </c>
      <c r="S1" s="334">
        <v>2032</v>
      </c>
      <c r="T1" s="334">
        <v>2033</v>
      </c>
      <c r="U1" s="334">
        <v>2034</v>
      </c>
      <c r="V1" s="334">
        <v>2035</v>
      </c>
      <c r="W1" s="334">
        <v>2036</v>
      </c>
      <c r="X1" s="334">
        <v>2037</v>
      </c>
      <c r="Y1" s="334">
        <v>2038</v>
      </c>
      <c r="Z1" s="334">
        <v>2039</v>
      </c>
      <c r="AA1" s="334">
        <v>2040</v>
      </c>
      <c r="AB1" s="334">
        <v>2041</v>
      </c>
      <c r="AC1" s="334">
        <v>2042</v>
      </c>
      <c r="AD1" s="334">
        <v>2043</v>
      </c>
      <c r="AE1" s="334">
        <v>2044</v>
      </c>
      <c r="AF1" s="334">
        <v>2045</v>
      </c>
      <c r="AG1" s="334">
        <v>2046</v>
      </c>
      <c r="AH1" s="334">
        <v>2047</v>
      </c>
      <c r="AI1" s="334">
        <v>2048</v>
      </c>
      <c r="AJ1" s="334">
        <v>2049</v>
      </c>
      <c r="AK1" s="334">
        <v>2050</v>
      </c>
      <c r="AL1" s="334">
        <v>2051</v>
      </c>
      <c r="AM1" s="334">
        <v>2052</v>
      </c>
      <c r="AN1" s="334">
        <v>2053</v>
      </c>
      <c r="AO1" s="334">
        <v>2054</v>
      </c>
      <c r="AP1" s="334">
        <v>2055</v>
      </c>
      <c r="AQ1" s="334">
        <v>2056</v>
      </c>
      <c r="AR1" s="334">
        <v>2057</v>
      </c>
      <c r="AS1" s="334">
        <v>2058</v>
      </c>
      <c r="AT1" s="334">
        <v>2059</v>
      </c>
      <c r="AU1" s="334">
        <v>2060</v>
      </c>
      <c r="AV1" s="334">
        <v>2061</v>
      </c>
      <c r="AW1" s="334">
        <v>2062</v>
      </c>
      <c r="AX1" s="334">
        <v>2063</v>
      </c>
      <c r="AY1" s="334">
        <v>2064</v>
      </c>
      <c r="AZ1" s="334">
        <v>2065</v>
      </c>
    </row>
    <row r="2" spans="1:52" s="337" customFormat="1" ht="12.75" x14ac:dyDescent="0.2">
      <c r="A2" s="335" t="s">
        <v>360</v>
      </c>
      <c r="B2" s="336">
        <v>52.908033633516794</v>
      </c>
      <c r="C2" s="336">
        <v>53.583728483155213</v>
      </c>
      <c r="D2" s="336">
        <v>53.080896588100735</v>
      </c>
      <c r="E2" s="336">
        <v>51.961449727290031</v>
      </c>
      <c r="F2" s="336">
        <v>50.53601421713627</v>
      </c>
      <c r="G2" s="336">
        <v>49.668824772421239</v>
      </c>
      <c r="H2" s="336">
        <v>49.264554098891637</v>
      </c>
      <c r="I2" s="336">
        <v>49.005438365559264</v>
      </c>
      <c r="J2" s="336">
        <v>48.850519031134567</v>
      </c>
      <c r="K2" s="336">
        <v>48.833680760340648</v>
      </c>
      <c r="L2" s="336">
        <v>48.907088455958998</v>
      </c>
      <c r="M2" s="336">
        <v>49.20867456747817</v>
      </c>
      <c r="N2" s="336">
        <v>49.744386415551659</v>
      </c>
      <c r="O2" s="336">
        <v>50.482726692368608</v>
      </c>
      <c r="P2" s="336">
        <v>51.276628143982919</v>
      </c>
      <c r="Q2" s="336">
        <v>52.096368897867642</v>
      </c>
      <c r="R2" s="336">
        <v>52.947561445155934</v>
      </c>
      <c r="S2" s="336">
        <v>53.861824520054803</v>
      </c>
      <c r="T2" s="336">
        <v>54.859009816450886</v>
      </c>
      <c r="U2" s="336">
        <v>55.945027736232269</v>
      </c>
      <c r="V2" s="336">
        <v>57.157511235111066</v>
      </c>
      <c r="W2" s="336">
        <v>58.444766486660917</v>
      </c>
      <c r="X2" s="336">
        <v>59.846049400232545</v>
      </c>
      <c r="Y2" s="336">
        <v>61.272583155011596</v>
      </c>
      <c r="Z2" s="336">
        <v>62.784948187516662</v>
      </c>
      <c r="AA2" s="336">
        <v>64.464035080521924</v>
      </c>
      <c r="AB2" s="336">
        <v>66.314450710088551</v>
      </c>
      <c r="AC2" s="336">
        <v>68.104855085937871</v>
      </c>
      <c r="AD2" s="336">
        <v>70.168178607542941</v>
      </c>
      <c r="AE2" s="336">
        <v>72.409641270732635</v>
      </c>
      <c r="AF2" s="336">
        <v>74.866719445475624</v>
      </c>
      <c r="AG2" s="336">
        <v>77.48842543071035</v>
      </c>
      <c r="AH2" s="336">
        <v>80.233481396684297</v>
      </c>
      <c r="AI2" s="336">
        <v>83.1389042682694</v>
      </c>
      <c r="AJ2" s="336">
        <v>86.195058289892827</v>
      </c>
      <c r="AK2" s="336">
        <v>89.403509992917947</v>
      </c>
      <c r="AL2" s="336">
        <v>92.831218210413965</v>
      </c>
      <c r="AM2" s="336">
        <v>96.575822122585492</v>
      </c>
      <c r="AN2" s="336">
        <v>100.59131233975816</v>
      </c>
      <c r="AO2" s="336">
        <v>104.9212556228952</v>
      </c>
      <c r="AP2" s="336">
        <v>109.50930688693263</v>
      </c>
      <c r="AQ2" s="336">
        <v>114.33980538552682</v>
      </c>
      <c r="AR2" s="336">
        <v>119.42862452750489</v>
      </c>
      <c r="AS2" s="336">
        <v>124.79287432728489</v>
      </c>
      <c r="AT2" s="336">
        <v>130.40340142099939</v>
      </c>
      <c r="AU2" s="336">
        <v>136.28511658961014</v>
      </c>
      <c r="AV2" s="336">
        <v>142.18148980900651</v>
      </c>
      <c r="AW2" s="336">
        <v>148.23467957078643</v>
      </c>
      <c r="AX2" s="336">
        <v>154.42087488039735</v>
      </c>
      <c r="AY2" s="336">
        <v>160.72358449289788</v>
      </c>
      <c r="AZ2" s="336">
        <v>167.01464884955024</v>
      </c>
    </row>
    <row r="3" spans="1:52" s="337" customFormat="1" ht="12.75" x14ac:dyDescent="0.2">
      <c r="A3" s="335" t="s">
        <v>361</v>
      </c>
      <c r="B3" s="336">
        <v>52.908033633516794</v>
      </c>
      <c r="C3" s="336">
        <v>53.583476048493303</v>
      </c>
      <c r="D3" s="336">
        <v>53.078860327724406</v>
      </c>
      <c r="E3" s="336">
        <v>51.948909185152282</v>
      </c>
      <c r="F3" s="336">
        <v>50.522364961085685</v>
      </c>
      <c r="G3" s="336">
        <v>50.52386830580302</v>
      </c>
      <c r="H3" s="336">
        <v>50.421737559043457</v>
      </c>
      <c r="I3" s="336">
        <v>50.071349165274846</v>
      </c>
      <c r="J3" s="336">
        <v>49.899478387835728</v>
      </c>
      <c r="K3" s="336">
        <v>49.865040424295856</v>
      </c>
      <c r="L3" s="336">
        <v>49.926168018866349</v>
      </c>
      <c r="M3" s="336">
        <v>50.236363144577034</v>
      </c>
      <c r="N3" s="336">
        <v>50.779886110063487</v>
      </c>
      <c r="O3" s="336">
        <v>51.536896517979336</v>
      </c>
      <c r="P3" s="336">
        <v>52.359362971075655</v>
      </c>
      <c r="Q3" s="336">
        <v>53.205395627945421</v>
      </c>
      <c r="R3" s="336">
        <v>54.103343930315603</v>
      </c>
      <c r="S3" s="336">
        <v>55.041443041660052</v>
      </c>
      <c r="T3" s="336">
        <v>56.079946859283133</v>
      </c>
      <c r="U3" s="336">
        <v>57.220553023460283</v>
      </c>
      <c r="V3" s="336">
        <v>58.484809019285002</v>
      </c>
      <c r="W3" s="336">
        <v>59.830557493946671</v>
      </c>
      <c r="X3" s="336">
        <v>61.297842023683472</v>
      </c>
      <c r="Y3" s="336">
        <v>62.795327867240239</v>
      </c>
      <c r="Z3" s="336">
        <v>64.368933786716383</v>
      </c>
      <c r="AA3" s="336">
        <v>66.108305041902867</v>
      </c>
      <c r="AB3" s="336">
        <v>68.026232421398745</v>
      </c>
      <c r="AC3" s="336">
        <v>69.892449849208035</v>
      </c>
      <c r="AD3" s="336">
        <v>72.047543217961234</v>
      </c>
      <c r="AE3" s="336">
        <v>74.37782776771725</v>
      </c>
      <c r="AF3" s="336">
        <v>76.925920951490625</v>
      </c>
      <c r="AG3" s="336">
        <v>79.643410597357828</v>
      </c>
      <c r="AH3" s="336">
        <v>82.494367939425956</v>
      </c>
      <c r="AI3" s="336">
        <v>85.501986466796353</v>
      </c>
      <c r="AJ3" s="336">
        <v>88.661218626246395</v>
      </c>
      <c r="AK3" s="336">
        <v>91.976556293504856</v>
      </c>
      <c r="AL3" s="336">
        <v>95.507769455330191</v>
      </c>
      <c r="AM3" s="336">
        <v>99.373385938965214</v>
      </c>
      <c r="AN3" s="336">
        <v>103.51149997288343</v>
      </c>
      <c r="AO3" s="336">
        <v>107.99305101644441</v>
      </c>
      <c r="AP3" s="336">
        <v>112.71623177013998</v>
      </c>
      <c r="AQ3" s="336">
        <v>117.69309723394289</v>
      </c>
      <c r="AR3" s="336">
        <v>122.91999029682441</v>
      </c>
      <c r="AS3" s="336">
        <v>128.45459321420842</v>
      </c>
      <c r="AT3" s="336">
        <v>134.22178547763801</v>
      </c>
      <c r="AU3" s="336">
        <v>140.26168834372328</v>
      </c>
      <c r="AV3" s="336">
        <v>146.32552886595624</v>
      </c>
      <c r="AW3" s="336">
        <v>152.55263477581801</v>
      </c>
      <c r="AX3" s="336">
        <v>158.92422678129856</v>
      </c>
      <c r="AY3" s="336">
        <v>165.39900847219224</v>
      </c>
      <c r="AZ3" s="336">
        <v>171.8687249722509</v>
      </c>
    </row>
    <row r="4" spans="1:52" s="337" customFormat="1" ht="12.75" x14ac:dyDescent="0.2">
      <c r="A4" s="335" t="s">
        <v>364</v>
      </c>
      <c r="B4" s="336">
        <v>52.908033633516794</v>
      </c>
      <c r="C4" s="336">
        <v>53.64144837795142</v>
      </c>
      <c r="D4" s="336">
        <v>53.161798019699759</v>
      </c>
      <c r="E4" s="336">
        <v>52.050857171803408</v>
      </c>
      <c r="F4" s="336">
        <v>50.694916764163253</v>
      </c>
      <c r="G4" s="336">
        <v>50.864011801115971</v>
      </c>
      <c r="H4" s="336">
        <v>50.933907431954786</v>
      </c>
      <c r="I4" s="336">
        <v>50.764591717487775</v>
      </c>
      <c r="J4" s="336">
        <v>50.841863240956954</v>
      </c>
      <c r="K4" s="336">
        <v>51.1514833446548</v>
      </c>
      <c r="L4" s="336">
        <v>51.814237431146537</v>
      </c>
      <c r="M4" s="336">
        <v>52.815539162073023</v>
      </c>
      <c r="N4" s="336">
        <v>54.103289228976806</v>
      </c>
      <c r="O4" s="336">
        <v>55.655694502482724</v>
      </c>
      <c r="P4" s="336">
        <v>57.335323074138287</v>
      </c>
      <c r="Q4" s="336">
        <v>59.101869157960664</v>
      </c>
      <c r="R4" s="336">
        <v>61.073799944102433</v>
      </c>
      <c r="S4" s="336">
        <v>63.253944222590732</v>
      </c>
      <c r="T4" s="336">
        <v>65.703084271637593</v>
      </c>
      <c r="U4" s="336">
        <v>68.507288123642681</v>
      </c>
      <c r="V4" s="336">
        <v>71.739487933801911</v>
      </c>
      <c r="W4" s="336">
        <v>75.395682937255316</v>
      </c>
      <c r="X4" s="336">
        <v>79.547121979033221</v>
      </c>
      <c r="Y4" s="336">
        <v>84.191236606495977</v>
      </c>
      <c r="Z4" s="336">
        <v>89.411626308766216</v>
      </c>
      <c r="AA4" s="336">
        <v>95.440103823801635</v>
      </c>
      <c r="AB4" s="336">
        <v>102.51508168188957</v>
      </c>
      <c r="AC4" s="336">
        <v>110.74136513293338</v>
      </c>
      <c r="AD4" s="336">
        <v>120.58117071299472</v>
      </c>
      <c r="AE4" s="336">
        <v>132.51714709614589</v>
      </c>
      <c r="AF4" s="336">
        <v>147.30720466596668</v>
      </c>
      <c r="AG4" s="336">
        <v>165.91544791652964</v>
      </c>
      <c r="AH4" s="336">
        <v>190.06115709537002</v>
      </c>
      <c r="AI4" s="336">
        <v>222.72354325887181</v>
      </c>
      <c r="AJ4" s="336">
        <v>269.59412104650926</v>
      </c>
      <c r="AK4" s="336">
        <v>342.77174172266854</v>
      </c>
      <c r="AL4" s="336">
        <v>473.24451481979804</v>
      </c>
      <c r="AM4" s="336">
        <v>765.64491588327121</v>
      </c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</row>
    <row r="5" spans="1:52" s="337" customFormat="1" ht="12.75" x14ac:dyDescent="0.2">
      <c r="A5" s="335" t="s">
        <v>365</v>
      </c>
      <c r="B5" s="336">
        <v>52.908033633516794</v>
      </c>
      <c r="C5" s="336">
        <v>53.64144837795142</v>
      </c>
      <c r="D5" s="336">
        <v>53.161798019699759</v>
      </c>
      <c r="E5" s="336">
        <v>52.050857171803408</v>
      </c>
      <c r="F5" s="336">
        <v>50.694916764163253</v>
      </c>
      <c r="G5" s="336">
        <v>50.864011801115971</v>
      </c>
      <c r="H5" s="336">
        <v>50.933907431954786</v>
      </c>
      <c r="I5" s="336">
        <v>50.764591717487775</v>
      </c>
      <c r="J5" s="336">
        <v>50.841863240956954</v>
      </c>
      <c r="K5" s="336">
        <v>51.102511215092292</v>
      </c>
      <c r="L5" s="336">
        <v>51.72337194496285</v>
      </c>
      <c r="M5" s="336">
        <v>52.705714145645956</v>
      </c>
      <c r="N5" s="336">
        <v>54.010683355589052</v>
      </c>
      <c r="O5" s="336">
        <v>55.627360426920404</v>
      </c>
      <c r="P5" s="336">
        <v>57.428728973252909</v>
      </c>
      <c r="Q5" s="336">
        <v>59.381582323121819</v>
      </c>
      <c r="R5" s="336">
        <v>61.592257835051036</v>
      </c>
      <c r="S5" s="336">
        <v>64.06984007049418</v>
      </c>
      <c r="T5" s="336">
        <v>66.888519419603256</v>
      </c>
      <c r="U5" s="336">
        <v>70.15881897638279</v>
      </c>
      <c r="V5" s="336">
        <v>73.991787824257699</v>
      </c>
      <c r="W5" s="336">
        <v>78.43664112570265</v>
      </c>
      <c r="X5" s="336">
        <v>83.639074018756006</v>
      </c>
      <c r="Y5" s="336">
        <v>89.696627800570056</v>
      </c>
      <c r="Z5" s="336">
        <v>96.841307006567419</v>
      </c>
      <c r="AA5" s="336">
        <v>105.53962892065987</v>
      </c>
      <c r="AB5" s="336">
        <v>116.43046269903911</v>
      </c>
      <c r="AC5" s="336">
        <v>130.2806597527547</v>
      </c>
      <c r="AD5" s="336">
        <v>148.82084962589909</v>
      </c>
      <c r="AE5" s="336">
        <v>175.06147352690147</v>
      </c>
      <c r="AF5" s="336">
        <v>215.58186684743586</v>
      </c>
      <c r="AG5" s="336">
        <v>287.78688882616467</v>
      </c>
      <c r="AH5" s="336">
        <v>466.27241544346907</v>
      </c>
      <c r="AI5" s="336">
        <v>478.7817819895788</v>
      </c>
      <c r="AJ5" s="336">
        <v>741.94838655832939</v>
      </c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</row>
    <row r="6" spans="1:52" s="337" customFormat="1" ht="12.75" x14ac:dyDescent="0.2">
      <c r="A6" s="335" t="s">
        <v>366</v>
      </c>
      <c r="B6" s="336">
        <v>52.908033633516794</v>
      </c>
      <c r="C6" s="336">
        <v>53.64144837795142</v>
      </c>
      <c r="D6" s="336">
        <v>53.162880352693151</v>
      </c>
      <c r="E6" s="336">
        <v>52.056008877860663</v>
      </c>
      <c r="F6" s="336">
        <v>50.709285511886414</v>
      </c>
      <c r="G6" s="336">
        <v>50.89569643656592</v>
      </c>
      <c r="H6" s="336">
        <v>50.993834866925468</v>
      </c>
      <c r="I6" s="336">
        <v>50.86605288639786</v>
      </c>
      <c r="J6" s="336">
        <v>51.001369482876122</v>
      </c>
      <c r="K6" s="336">
        <v>51.409929201499651</v>
      </c>
      <c r="L6" s="336">
        <v>52.22503412092464</v>
      </c>
      <c r="M6" s="336">
        <v>53.460424653656226</v>
      </c>
      <c r="N6" s="336">
        <v>55.09160737710004</v>
      </c>
      <c r="O6" s="336">
        <v>57.124924205754532</v>
      </c>
      <c r="P6" s="336">
        <v>59.454555737801215</v>
      </c>
      <c r="Q6" s="336">
        <v>62.071122470872787</v>
      </c>
      <c r="R6" s="336">
        <v>65.0977048526494</v>
      </c>
      <c r="S6" s="336">
        <v>68.58384470856555</v>
      </c>
      <c r="T6" s="336">
        <v>72.659831486281618</v>
      </c>
      <c r="U6" s="336">
        <v>77.536600699680918</v>
      </c>
      <c r="V6" s="336">
        <v>83.448397315080726</v>
      </c>
      <c r="W6" s="336">
        <v>90.619830191281807</v>
      </c>
      <c r="X6" s="336">
        <v>99.476001360407508</v>
      </c>
      <c r="Y6" s="336">
        <v>110.54031122098924</v>
      </c>
      <c r="Z6" s="336">
        <v>124.8096929325972</v>
      </c>
      <c r="AA6" s="336">
        <v>144.13867441094371</v>
      </c>
      <c r="AB6" s="336">
        <v>172.09759339869854</v>
      </c>
      <c r="AC6" s="336">
        <v>216.25165385438697</v>
      </c>
      <c r="AD6" s="336">
        <v>299.84540065774593</v>
      </c>
      <c r="AE6" s="336">
        <v>553.84973038746011</v>
      </c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</row>
    <row r="7" spans="1:52" s="335" customFormat="1" ht="15" customHeight="1" thickBot="1" x14ac:dyDescent="0.25">
      <c r="A7" s="338" t="s">
        <v>367</v>
      </c>
      <c r="B7" s="339">
        <v>52.908033633516794</v>
      </c>
      <c r="C7" s="339">
        <v>53.64144837795142</v>
      </c>
      <c r="D7" s="339">
        <v>53.163027943555896</v>
      </c>
      <c r="E7" s="339">
        <v>52.056711526546252</v>
      </c>
      <c r="F7" s="339">
        <v>50.711246085604643</v>
      </c>
      <c r="G7" s="339">
        <v>50.90002253092414</v>
      </c>
      <c r="H7" s="339">
        <v>51.002024718777605</v>
      </c>
      <c r="I7" s="339">
        <v>50.879936029426723</v>
      </c>
      <c r="J7" s="339">
        <v>51.023229455968519</v>
      </c>
      <c r="K7" s="339">
        <v>51.508642633675642</v>
      </c>
      <c r="L7" s="339">
        <v>52.416444611560244</v>
      </c>
      <c r="M7" s="339">
        <v>53.768875619111633</v>
      </c>
      <c r="N7" s="339">
        <v>55.548060557932303</v>
      </c>
      <c r="O7" s="339">
        <v>57.768103246448199</v>
      </c>
      <c r="P7" s="339">
        <v>60.333340530860092</v>
      </c>
      <c r="Q7" s="339">
        <v>63.244544626674816</v>
      </c>
      <c r="R7" s="339">
        <v>66.634990341265677</v>
      </c>
      <c r="S7" s="339">
        <v>70.57786596476555</v>
      </c>
      <c r="T7" s="339">
        <v>75.235855409918273</v>
      </c>
      <c r="U7" s="339">
        <v>80.87738968508603</v>
      </c>
      <c r="V7" s="339">
        <v>87.826646211215376</v>
      </c>
      <c r="W7" s="339">
        <v>96.444831160335298</v>
      </c>
      <c r="X7" s="339">
        <v>107.3963633210401</v>
      </c>
      <c r="Y7" s="339">
        <v>121.63387348184496</v>
      </c>
      <c r="Z7" s="339">
        <v>141.04839119629571</v>
      </c>
      <c r="AA7" s="339">
        <v>169.54327114764394</v>
      </c>
      <c r="AB7" s="339">
        <v>216.6729200438661</v>
      </c>
      <c r="AC7" s="339">
        <v>315.02918563907167</v>
      </c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</row>
    <row r="8" spans="1:52" x14ac:dyDescent="0.25">
      <c r="A8" s="340" t="s">
        <v>125</v>
      </c>
    </row>
    <row r="10" spans="1:52" x14ac:dyDescent="0.25">
      <c r="E10" s="342" t="s">
        <v>717</v>
      </c>
    </row>
  </sheetData>
  <pageMargins left="0.7" right="0.7" top="0.75" bottom="0.75" header="0.3" footer="0.3"/>
  <pageSetup orientation="portrait" horizontalDpi="4294967294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showGridLines="0" topLeftCell="A103" zoomScaleNormal="100" workbookViewId="0">
      <selection activeCell="H106" sqref="H106"/>
    </sheetView>
  </sheetViews>
  <sheetFormatPr defaultRowHeight="15" x14ac:dyDescent="0.25"/>
  <cols>
    <col min="1" max="1" width="7.85546875" style="213" bestFit="1" customWidth="1"/>
    <col min="2" max="5" width="9.140625" style="213"/>
    <col min="6" max="28" width="9.140625" style="200"/>
    <col min="29" max="29" width="9.140625" style="39"/>
    <col min="30" max="30" width="6.42578125" style="211" customWidth="1"/>
    <col min="31" max="16384" width="9.140625" style="200"/>
  </cols>
  <sheetData>
    <row r="1" spans="1:30" s="196" customFormat="1" ht="12.75" x14ac:dyDescent="0.2">
      <c r="A1" s="93"/>
      <c r="AC1" s="73"/>
      <c r="AD1" s="203"/>
    </row>
    <row r="2" spans="1:30" s="196" customFormat="1" ht="12.75" x14ac:dyDescent="0.2">
      <c r="A2" s="93"/>
      <c r="AC2" s="73"/>
      <c r="AD2" s="203"/>
    </row>
    <row r="3" spans="1:30" s="196" customFormat="1" ht="12.75" x14ac:dyDescent="0.2">
      <c r="A3" s="204" t="s">
        <v>214</v>
      </c>
      <c r="B3" s="205">
        <v>1</v>
      </c>
      <c r="C3" s="205">
        <v>2</v>
      </c>
      <c r="D3" s="205">
        <v>3</v>
      </c>
      <c r="E3" s="205">
        <v>4</v>
      </c>
      <c r="F3" s="205">
        <v>5</v>
      </c>
      <c r="G3" s="205">
        <v>6</v>
      </c>
      <c r="H3" s="205">
        <v>7</v>
      </c>
      <c r="I3" s="205">
        <v>8</v>
      </c>
      <c r="J3" s="205">
        <v>9</v>
      </c>
      <c r="K3" s="205">
        <v>10</v>
      </c>
      <c r="L3" s="205">
        <v>11</v>
      </c>
      <c r="M3" s="205">
        <v>12</v>
      </c>
      <c r="N3" s="205">
        <v>13</v>
      </c>
      <c r="O3" s="205">
        <v>14</v>
      </c>
      <c r="P3" s="205">
        <v>15</v>
      </c>
      <c r="Q3" s="205">
        <v>16</v>
      </c>
      <c r="R3" s="205">
        <v>17</v>
      </c>
      <c r="S3" s="205">
        <v>18</v>
      </c>
      <c r="T3" s="205">
        <v>19</v>
      </c>
      <c r="U3" s="205">
        <v>20</v>
      </c>
      <c r="V3" s="205">
        <v>21</v>
      </c>
      <c r="W3" s="205">
        <v>22</v>
      </c>
      <c r="X3" s="205">
        <v>23</v>
      </c>
      <c r="Y3" s="205">
        <v>24</v>
      </c>
      <c r="Z3" s="205">
        <v>25</v>
      </c>
      <c r="AA3" s="205">
        <v>26</v>
      </c>
      <c r="AD3" s="203"/>
    </row>
    <row r="4" spans="1:30" s="196" customFormat="1" ht="12.75" x14ac:dyDescent="0.2">
      <c r="A4" s="204">
        <v>0</v>
      </c>
      <c r="B4" s="206">
        <v>-51.600606993968086</v>
      </c>
      <c r="C4" s="206">
        <v>-827.52482011780694</v>
      </c>
      <c r="D4" s="206">
        <v>-2039.207287825654</v>
      </c>
      <c r="E4" s="206">
        <v>-3.418105736932421</v>
      </c>
      <c r="F4" s="206">
        <v>0</v>
      </c>
      <c r="G4" s="206">
        <v>0</v>
      </c>
      <c r="H4" s="206">
        <v>0</v>
      </c>
      <c r="I4" s="206">
        <v>0</v>
      </c>
      <c r="J4" s="206">
        <v>0</v>
      </c>
      <c r="K4" s="206">
        <v>-541.63309781761961</v>
      </c>
      <c r="L4" s="206">
        <v>0</v>
      </c>
      <c r="M4" s="206">
        <v>0</v>
      </c>
      <c r="N4" s="206">
        <v>0</v>
      </c>
      <c r="O4" s="206">
        <v>0</v>
      </c>
      <c r="P4" s="206">
        <v>-3682.9015038996486</v>
      </c>
      <c r="Q4" s="206">
        <v>0</v>
      </c>
      <c r="R4" s="206">
        <v>0</v>
      </c>
      <c r="S4" s="206">
        <v>0</v>
      </c>
      <c r="T4" s="206">
        <v>0</v>
      </c>
      <c r="U4" s="206">
        <v>0</v>
      </c>
      <c r="V4" s="206">
        <v>0</v>
      </c>
      <c r="W4" s="206">
        <v>0</v>
      </c>
      <c r="X4" s="206">
        <v>0</v>
      </c>
      <c r="Y4" s="206">
        <v>0</v>
      </c>
      <c r="Z4" s="206">
        <v>0</v>
      </c>
      <c r="AA4" s="206">
        <v>2133.1340304380819</v>
      </c>
      <c r="AD4" s="207">
        <v>0</v>
      </c>
    </row>
    <row r="5" spans="1:30" s="196" customFormat="1" ht="12.75" x14ac:dyDescent="0.2">
      <c r="A5" s="204">
        <v>1</v>
      </c>
      <c r="B5" s="206">
        <v>-106.27614882109832</v>
      </c>
      <c r="C5" s="206">
        <v>0</v>
      </c>
      <c r="D5" s="206">
        <v>-2039.2072878256542</v>
      </c>
      <c r="E5" s="206">
        <v>-6.7930318166814683</v>
      </c>
      <c r="F5" s="206">
        <v>-0.4072793623472159</v>
      </c>
      <c r="G5" s="206">
        <v>0</v>
      </c>
      <c r="H5" s="206">
        <v>0</v>
      </c>
      <c r="I5" s="206">
        <v>0</v>
      </c>
      <c r="J5" s="206">
        <v>0</v>
      </c>
      <c r="K5" s="206">
        <v>-517.65453755401938</v>
      </c>
      <c r="L5" s="206">
        <v>0</v>
      </c>
      <c r="M5" s="206">
        <v>0</v>
      </c>
      <c r="N5" s="206">
        <v>0</v>
      </c>
      <c r="O5" s="206">
        <v>-138.04325393011214</v>
      </c>
      <c r="P5" s="206">
        <v>-3682.9015038996486</v>
      </c>
      <c r="Q5" s="206">
        <v>0</v>
      </c>
      <c r="R5" s="206">
        <v>0</v>
      </c>
      <c r="S5" s="206">
        <v>0</v>
      </c>
      <c r="T5" s="206">
        <v>0</v>
      </c>
      <c r="U5" s="206">
        <v>0</v>
      </c>
      <c r="V5" s="206">
        <v>0</v>
      </c>
      <c r="W5" s="206">
        <v>0</v>
      </c>
      <c r="X5" s="206">
        <v>0</v>
      </c>
      <c r="Y5" s="206">
        <v>0</v>
      </c>
      <c r="Z5" s="206">
        <v>0</v>
      </c>
      <c r="AA5" s="206">
        <v>2133.1340304380819</v>
      </c>
      <c r="AD5" s="207">
        <v>0</v>
      </c>
    </row>
    <row r="6" spans="1:30" s="196" customFormat="1" ht="12.75" x14ac:dyDescent="0.2">
      <c r="A6" s="204">
        <v>2</v>
      </c>
      <c r="B6" s="206">
        <v>-151.01484943834896</v>
      </c>
      <c r="C6" s="206">
        <v>0</v>
      </c>
      <c r="D6" s="206">
        <v>-2039.2072878256542</v>
      </c>
      <c r="E6" s="206">
        <v>-10.594601487152554</v>
      </c>
      <c r="F6" s="206">
        <v>-2.2822265938334767</v>
      </c>
      <c r="G6" s="206">
        <v>0</v>
      </c>
      <c r="H6" s="206">
        <v>0</v>
      </c>
      <c r="I6" s="206">
        <v>0</v>
      </c>
      <c r="J6" s="206">
        <v>0</v>
      </c>
      <c r="K6" s="206">
        <v>-484.41167861031289</v>
      </c>
      <c r="L6" s="206">
        <v>0</v>
      </c>
      <c r="M6" s="206">
        <v>0</v>
      </c>
      <c r="N6" s="206">
        <v>0</v>
      </c>
      <c r="O6" s="206">
        <v>-599.21265708411966</v>
      </c>
      <c r="P6" s="206">
        <v>-3682.901503899649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  <c r="Y6" s="206">
        <v>0</v>
      </c>
      <c r="Z6" s="206">
        <v>0</v>
      </c>
      <c r="AA6" s="206">
        <v>2133.1340304380819</v>
      </c>
      <c r="AD6" s="207">
        <v>0</v>
      </c>
    </row>
    <row r="7" spans="1:30" s="196" customFormat="1" ht="12.75" x14ac:dyDescent="0.2">
      <c r="A7" s="204">
        <v>3</v>
      </c>
      <c r="B7" s="206">
        <v>-181.33907777279117</v>
      </c>
      <c r="C7" s="206">
        <v>0</v>
      </c>
      <c r="D7" s="206">
        <v>0</v>
      </c>
      <c r="E7" s="206">
        <v>-15.496561225445717</v>
      </c>
      <c r="F7" s="206">
        <v>-5.0179785292979693</v>
      </c>
      <c r="G7" s="206">
        <v>0</v>
      </c>
      <c r="H7" s="206">
        <v>0</v>
      </c>
      <c r="I7" s="206">
        <v>0</v>
      </c>
      <c r="J7" s="206">
        <v>0</v>
      </c>
      <c r="K7" s="206">
        <v>-451.54290689742533</v>
      </c>
      <c r="L7" s="206">
        <v>0</v>
      </c>
      <c r="M7" s="206">
        <v>0</v>
      </c>
      <c r="N7" s="206">
        <v>0</v>
      </c>
      <c r="O7" s="206">
        <v>-1245.4647744437973</v>
      </c>
      <c r="P7" s="206">
        <v>-3682.9015038996481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206">
        <v>0</v>
      </c>
      <c r="W7" s="206">
        <v>0</v>
      </c>
      <c r="X7" s="206">
        <v>0</v>
      </c>
      <c r="Y7" s="206">
        <v>0</v>
      </c>
      <c r="Z7" s="206">
        <v>0</v>
      </c>
      <c r="AA7" s="206">
        <v>2133.1340304380819</v>
      </c>
      <c r="AD7" s="207">
        <v>0</v>
      </c>
    </row>
    <row r="8" spans="1:30" s="196" customFormat="1" ht="12.75" x14ac:dyDescent="0.2">
      <c r="A8" s="204">
        <v>4</v>
      </c>
      <c r="B8" s="206">
        <v>-199.78675285602208</v>
      </c>
      <c r="C8" s="206">
        <v>0</v>
      </c>
      <c r="D8" s="206">
        <v>0</v>
      </c>
      <c r="E8" s="206">
        <v>-20.888959199739176</v>
      </c>
      <c r="F8" s="206">
        <v>-8.1597985995962343</v>
      </c>
      <c r="G8" s="206">
        <v>0</v>
      </c>
      <c r="H8" s="206">
        <v>0</v>
      </c>
      <c r="I8" s="206">
        <v>0</v>
      </c>
      <c r="J8" s="206">
        <v>0</v>
      </c>
      <c r="K8" s="206">
        <v>-423.09593632384468</v>
      </c>
      <c r="L8" s="206">
        <v>0</v>
      </c>
      <c r="M8" s="206">
        <v>0</v>
      </c>
      <c r="N8" s="206">
        <v>0</v>
      </c>
      <c r="O8" s="206">
        <v>-1765.9009485509898</v>
      </c>
      <c r="P8" s="206">
        <v>-3682.901503899649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2133.1340304380819</v>
      </c>
      <c r="AD8" s="207">
        <v>0</v>
      </c>
    </row>
    <row r="9" spans="1:30" s="196" customFormat="1" ht="12.75" x14ac:dyDescent="0.2">
      <c r="A9" s="204">
        <v>5</v>
      </c>
      <c r="B9" s="206">
        <v>-211.17730582310014</v>
      </c>
      <c r="C9" s="206">
        <v>0</v>
      </c>
      <c r="D9" s="206">
        <v>0</v>
      </c>
      <c r="E9" s="206">
        <v>-25.29457562162553</v>
      </c>
      <c r="F9" s="206">
        <v>-11.30954016650271</v>
      </c>
      <c r="G9" s="206">
        <v>0</v>
      </c>
      <c r="H9" s="206">
        <v>0</v>
      </c>
      <c r="I9" s="206">
        <v>0</v>
      </c>
      <c r="J9" s="206">
        <v>0</v>
      </c>
      <c r="K9" s="206">
        <v>-399.39694027506653</v>
      </c>
      <c r="L9" s="206">
        <v>0</v>
      </c>
      <c r="M9" s="206">
        <v>0</v>
      </c>
      <c r="N9" s="206">
        <v>0</v>
      </c>
      <c r="O9" s="206">
        <v>-2214.1083545702268</v>
      </c>
      <c r="P9" s="206">
        <v>-3682.9015038996486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06">
        <v>0</v>
      </c>
      <c r="AA9" s="206">
        <v>2133.1340304380815</v>
      </c>
      <c r="AD9" s="207">
        <v>0</v>
      </c>
    </row>
    <row r="10" spans="1:30" s="196" customFormat="1" ht="12.75" x14ac:dyDescent="0.2">
      <c r="A10" s="204">
        <v>6</v>
      </c>
      <c r="B10" s="206">
        <v>-218.13089875544469</v>
      </c>
      <c r="C10" s="206">
        <v>0</v>
      </c>
      <c r="D10" s="206">
        <v>0</v>
      </c>
      <c r="E10" s="206">
        <v>-28.433077716417543</v>
      </c>
      <c r="F10" s="206">
        <v>-13.533130113037048</v>
      </c>
      <c r="G10" s="206">
        <v>0</v>
      </c>
      <c r="H10" s="206">
        <v>0</v>
      </c>
      <c r="I10" s="206">
        <v>0</v>
      </c>
      <c r="J10" s="206">
        <v>0</v>
      </c>
      <c r="K10" s="206">
        <v>-379.21004156145932</v>
      </c>
      <c r="L10" s="206">
        <v>0</v>
      </c>
      <c r="M10" s="206">
        <v>0</v>
      </c>
      <c r="N10" s="206">
        <v>0</v>
      </c>
      <c r="O10" s="206">
        <v>-2685.1041600286462</v>
      </c>
      <c r="P10" s="206">
        <v>-3682.9015038996486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2133.1340304380819</v>
      </c>
      <c r="AD10" s="207">
        <v>0</v>
      </c>
    </row>
    <row r="11" spans="1:30" s="196" customFormat="1" ht="12.75" x14ac:dyDescent="0.2">
      <c r="A11" s="204">
        <v>7</v>
      </c>
      <c r="B11" s="206">
        <v>-221.85088835845767</v>
      </c>
      <c r="C11" s="206">
        <v>0</v>
      </c>
      <c r="D11" s="206">
        <v>0</v>
      </c>
      <c r="E11" s="206">
        <v>-30.574180697669487</v>
      </c>
      <c r="F11" s="206">
        <v>-15.137985157508094</v>
      </c>
      <c r="G11" s="206">
        <v>0</v>
      </c>
      <c r="H11" s="206">
        <v>0</v>
      </c>
      <c r="I11" s="206">
        <v>0</v>
      </c>
      <c r="J11" s="206">
        <v>0</v>
      </c>
      <c r="K11" s="206">
        <v>-362.51262711769891</v>
      </c>
      <c r="L11" s="206">
        <v>0</v>
      </c>
      <c r="M11" s="206">
        <v>0</v>
      </c>
      <c r="N11" s="206">
        <v>0</v>
      </c>
      <c r="O11" s="206">
        <v>-3047.4831438451038</v>
      </c>
      <c r="P11" s="206">
        <v>-3682.9015038996495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6">
        <v>2133.1340304380815</v>
      </c>
      <c r="AD11" s="207">
        <v>0</v>
      </c>
    </row>
    <row r="12" spans="1:30" s="196" customFormat="1" ht="12.75" x14ac:dyDescent="0.2">
      <c r="A12" s="204">
        <v>8</v>
      </c>
      <c r="B12" s="206">
        <v>-225.01573492227058</v>
      </c>
      <c r="C12" s="206">
        <v>0</v>
      </c>
      <c r="D12" s="206">
        <v>0</v>
      </c>
      <c r="E12" s="206">
        <v>-31.875608671161878</v>
      </c>
      <c r="F12" s="206">
        <v>-16.054973502381898</v>
      </c>
      <c r="G12" s="206">
        <v>0</v>
      </c>
      <c r="H12" s="206">
        <v>0</v>
      </c>
      <c r="I12" s="206">
        <v>0</v>
      </c>
      <c r="J12" s="206">
        <v>0</v>
      </c>
      <c r="K12" s="206">
        <v>-350.72102495893756</v>
      </c>
      <c r="L12" s="206">
        <v>0</v>
      </c>
      <c r="M12" s="206">
        <v>0</v>
      </c>
      <c r="N12" s="206">
        <v>0</v>
      </c>
      <c r="O12" s="206">
        <v>-3169.9689185975794</v>
      </c>
      <c r="P12" s="206">
        <v>-3682.901503899649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6">
        <v>2133.1340304380819</v>
      </c>
      <c r="AD12" s="207">
        <v>0</v>
      </c>
    </row>
    <row r="13" spans="1:30" s="196" customFormat="1" ht="12.75" x14ac:dyDescent="0.2">
      <c r="A13" s="204">
        <v>9</v>
      </c>
      <c r="B13" s="206">
        <v>-229.00376628787933</v>
      </c>
      <c r="C13" s="206">
        <v>0</v>
      </c>
      <c r="D13" s="206">
        <v>0</v>
      </c>
      <c r="E13" s="206">
        <v>-32.58928900642313</v>
      </c>
      <c r="F13" s="206">
        <v>-16.625181151975582</v>
      </c>
      <c r="G13" s="206">
        <v>0</v>
      </c>
      <c r="H13" s="206">
        <v>0</v>
      </c>
      <c r="I13" s="206">
        <v>0</v>
      </c>
      <c r="J13" s="206">
        <v>0</v>
      </c>
      <c r="K13" s="206">
        <v>-344.71088691806068</v>
      </c>
      <c r="L13" s="206">
        <v>0</v>
      </c>
      <c r="M13" s="206">
        <v>0</v>
      </c>
      <c r="N13" s="206">
        <v>0</v>
      </c>
      <c r="O13" s="206">
        <v>-3097.9597556880271</v>
      </c>
      <c r="P13" s="206">
        <v>-3682.9015038996481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6">
        <v>0</v>
      </c>
      <c r="Y13" s="206">
        <v>0</v>
      </c>
      <c r="Z13" s="206">
        <v>0</v>
      </c>
      <c r="AA13" s="206">
        <v>2133.1340304380819</v>
      </c>
      <c r="AD13" s="207">
        <v>0</v>
      </c>
    </row>
    <row r="14" spans="1:30" s="196" customFormat="1" ht="12.75" x14ac:dyDescent="0.2">
      <c r="A14" s="204">
        <v>10</v>
      </c>
      <c r="B14" s="206">
        <v>-234.43393378991459</v>
      </c>
      <c r="C14" s="206">
        <v>0</v>
      </c>
      <c r="D14" s="206">
        <v>0</v>
      </c>
      <c r="E14" s="206">
        <v>-32.863151586762882</v>
      </c>
      <c r="F14" s="206">
        <v>-17.011078152207954</v>
      </c>
      <c r="G14" s="206">
        <v>0</v>
      </c>
      <c r="H14" s="206">
        <v>0</v>
      </c>
      <c r="I14" s="206">
        <v>0</v>
      </c>
      <c r="J14" s="206">
        <v>0</v>
      </c>
      <c r="K14" s="206">
        <v>-345.1627778906992</v>
      </c>
      <c r="L14" s="206">
        <v>0</v>
      </c>
      <c r="M14" s="206">
        <v>0</v>
      </c>
      <c r="N14" s="206">
        <v>0</v>
      </c>
      <c r="O14" s="206">
        <v>-2924.7056490373284</v>
      </c>
      <c r="P14" s="206">
        <v>-3682.9015038996486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6">
        <v>2133.1340304380819</v>
      </c>
      <c r="AD14" s="207">
        <v>0</v>
      </c>
    </row>
    <row r="15" spans="1:30" s="196" customFormat="1" ht="12.75" x14ac:dyDescent="0.2">
      <c r="A15" s="204">
        <v>11</v>
      </c>
      <c r="B15" s="206">
        <v>-238.20966901387669</v>
      </c>
      <c r="C15" s="206">
        <v>0</v>
      </c>
      <c r="D15" s="206">
        <v>0</v>
      </c>
      <c r="E15" s="206">
        <v>-32.541749709379324</v>
      </c>
      <c r="F15" s="206">
        <v>-17.093451980523533</v>
      </c>
      <c r="G15" s="206">
        <v>0</v>
      </c>
      <c r="H15" s="206">
        <v>0</v>
      </c>
      <c r="I15" s="206">
        <v>0</v>
      </c>
      <c r="J15" s="206">
        <v>0</v>
      </c>
      <c r="K15" s="206">
        <v>-350.60269944821681</v>
      </c>
      <c r="L15" s="206">
        <v>0</v>
      </c>
      <c r="M15" s="206">
        <v>0</v>
      </c>
      <c r="N15" s="206">
        <v>0</v>
      </c>
      <c r="O15" s="206">
        <v>-2791.1108286355443</v>
      </c>
      <c r="P15" s="206">
        <v>-3682.901503899649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6">
        <v>2133.1340304380819</v>
      </c>
      <c r="AD15" s="207">
        <v>0</v>
      </c>
    </row>
    <row r="16" spans="1:30" s="196" customFormat="1" ht="12.75" x14ac:dyDescent="0.2">
      <c r="A16" s="204">
        <v>12</v>
      </c>
      <c r="B16" s="206">
        <v>-237.17414498173358</v>
      </c>
      <c r="C16" s="206">
        <v>0</v>
      </c>
      <c r="D16" s="206">
        <v>0</v>
      </c>
      <c r="E16" s="206">
        <v>-31.513865465789603</v>
      </c>
      <c r="F16" s="206">
        <v>-17.217317517437579</v>
      </c>
      <c r="G16" s="206">
        <v>0</v>
      </c>
      <c r="H16" s="206">
        <v>0</v>
      </c>
      <c r="I16" s="206">
        <v>0</v>
      </c>
      <c r="J16" s="206">
        <v>0</v>
      </c>
      <c r="K16" s="206">
        <v>-359.70749260328859</v>
      </c>
      <c r="L16" s="206">
        <v>0</v>
      </c>
      <c r="M16" s="206">
        <v>0</v>
      </c>
      <c r="N16" s="206">
        <v>0</v>
      </c>
      <c r="O16" s="206">
        <v>-2733.6935342005609</v>
      </c>
      <c r="P16" s="206">
        <v>-3682.901503899649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2133.1340304380819</v>
      </c>
      <c r="AD16" s="207">
        <v>0</v>
      </c>
    </row>
    <row r="17" spans="1:30" s="196" customFormat="1" ht="12.75" x14ac:dyDescent="0.2">
      <c r="A17" s="204">
        <v>13</v>
      </c>
      <c r="B17" s="206">
        <v>-235.47605799334218</v>
      </c>
      <c r="C17" s="206">
        <v>0</v>
      </c>
      <c r="D17" s="206">
        <v>0</v>
      </c>
      <c r="E17" s="206">
        <v>-29.756813178807718</v>
      </c>
      <c r="F17" s="206">
        <v>-17.47615291905916</v>
      </c>
      <c r="G17" s="206">
        <v>0</v>
      </c>
      <c r="H17" s="206">
        <v>0</v>
      </c>
      <c r="I17" s="206">
        <v>0</v>
      </c>
      <c r="J17" s="206">
        <v>0</v>
      </c>
      <c r="K17" s="206">
        <v>-370.13247458073624</v>
      </c>
      <c r="L17" s="206">
        <v>0</v>
      </c>
      <c r="M17" s="206">
        <v>0</v>
      </c>
      <c r="N17" s="206">
        <v>0</v>
      </c>
      <c r="O17" s="206">
        <v>-2737.8852695481951</v>
      </c>
      <c r="P17" s="206">
        <v>-3682.901503899649</v>
      </c>
      <c r="Q17" s="206">
        <v>0</v>
      </c>
      <c r="R17" s="206">
        <v>0</v>
      </c>
      <c r="S17" s="206">
        <v>0</v>
      </c>
      <c r="T17" s="206">
        <v>0</v>
      </c>
      <c r="U17" s="206">
        <v>0</v>
      </c>
      <c r="V17" s="206">
        <v>0</v>
      </c>
      <c r="W17" s="206">
        <v>0</v>
      </c>
      <c r="X17" s="206">
        <v>0</v>
      </c>
      <c r="Y17" s="206">
        <v>0</v>
      </c>
      <c r="Z17" s="206">
        <v>0</v>
      </c>
      <c r="AA17" s="206">
        <v>2133.1340304380819</v>
      </c>
      <c r="AD17" s="207">
        <v>0</v>
      </c>
    </row>
    <row r="18" spans="1:30" s="196" customFormat="1" ht="12.75" x14ac:dyDescent="0.2">
      <c r="A18" s="204">
        <v>14</v>
      </c>
      <c r="B18" s="206">
        <v>-242.44567536221132</v>
      </c>
      <c r="C18" s="206">
        <v>0</v>
      </c>
      <c r="D18" s="206">
        <v>0</v>
      </c>
      <c r="E18" s="206">
        <v>-27.705124320323687</v>
      </c>
      <c r="F18" s="206">
        <v>-17.43124488218745</v>
      </c>
      <c r="G18" s="206">
        <v>0</v>
      </c>
      <c r="H18" s="206">
        <v>0</v>
      </c>
      <c r="I18" s="206">
        <v>0</v>
      </c>
      <c r="J18" s="206">
        <v>0</v>
      </c>
      <c r="K18" s="206">
        <v>-378.85261008687519</v>
      </c>
      <c r="L18" s="206">
        <v>0</v>
      </c>
      <c r="M18" s="206">
        <v>0</v>
      </c>
      <c r="N18" s="206">
        <v>0</v>
      </c>
      <c r="O18" s="206">
        <v>-2791.0064391063374</v>
      </c>
      <c r="P18" s="206">
        <v>-3682.9015038996486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v>0</v>
      </c>
      <c r="X18" s="206">
        <v>0</v>
      </c>
      <c r="Y18" s="206">
        <v>0</v>
      </c>
      <c r="Z18" s="206">
        <v>0</v>
      </c>
      <c r="AA18" s="206">
        <v>2133.1340304380824</v>
      </c>
      <c r="AD18" s="207">
        <v>0</v>
      </c>
    </row>
    <row r="19" spans="1:30" s="196" customFormat="1" ht="12.75" x14ac:dyDescent="0.2">
      <c r="A19" s="204">
        <v>15</v>
      </c>
      <c r="B19" s="206">
        <v>-259.68594060394042</v>
      </c>
      <c r="C19" s="206">
        <v>0</v>
      </c>
      <c r="D19" s="206">
        <v>0</v>
      </c>
      <c r="E19" s="206">
        <v>-26.322723003050147</v>
      </c>
      <c r="F19" s="206">
        <v>-17.226592380572452</v>
      </c>
      <c r="G19" s="206">
        <v>0</v>
      </c>
      <c r="H19" s="206">
        <v>0</v>
      </c>
      <c r="I19" s="206">
        <v>0</v>
      </c>
      <c r="J19" s="206">
        <v>0</v>
      </c>
      <c r="K19" s="206">
        <v>-384.27685966709919</v>
      </c>
      <c r="L19" s="206">
        <v>0</v>
      </c>
      <c r="M19" s="206">
        <v>0</v>
      </c>
      <c r="N19" s="206">
        <v>0</v>
      </c>
      <c r="O19" s="206">
        <v>-2862.9832680666195</v>
      </c>
      <c r="P19" s="206">
        <v>-3682.901503899649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v>0</v>
      </c>
      <c r="X19" s="206">
        <v>0</v>
      </c>
      <c r="Y19" s="206">
        <v>0</v>
      </c>
      <c r="Z19" s="206">
        <v>0</v>
      </c>
      <c r="AA19" s="206">
        <v>2133.1340304380819</v>
      </c>
      <c r="AD19" s="207">
        <v>0</v>
      </c>
    </row>
    <row r="20" spans="1:30" s="196" customFormat="1" ht="12.75" x14ac:dyDescent="0.2">
      <c r="A20" s="204">
        <v>16</v>
      </c>
      <c r="B20" s="206">
        <v>-283.69451955431282</v>
      </c>
      <c r="C20" s="206">
        <v>0</v>
      </c>
      <c r="D20" s="206">
        <v>0</v>
      </c>
      <c r="E20" s="206">
        <v>-26.129239338382629</v>
      </c>
      <c r="F20" s="206">
        <v>-17.127776046731565</v>
      </c>
      <c r="G20" s="206">
        <v>0</v>
      </c>
      <c r="H20" s="206">
        <v>0</v>
      </c>
      <c r="I20" s="206">
        <v>0</v>
      </c>
      <c r="J20" s="206">
        <v>0</v>
      </c>
      <c r="K20" s="206">
        <v>-385.00098378559886</v>
      </c>
      <c r="L20" s="206">
        <v>0</v>
      </c>
      <c r="M20" s="206">
        <v>0</v>
      </c>
      <c r="N20" s="206">
        <v>0</v>
      </c>
      <c r="O20" s="206">
        <v>-2850.0086078971299</v>
      </c>
      <c r="P20" s="206">
        <v>-3682.901503899649</v>
      </c>
      <c r="Q20" s="206">
        <v>0</v>
      </c>
      <c r="R20" s="206">
        <v>0</v>
      </c>
      <c r="S20" s="206">
        <v>6.7842424474117831</v>
      </c>
      <c r="T20" s="206">
        <v>0.15930594753107374</v>
      </c>
      <c r="U20" s="206">
        <v>0</v>
      </c>
      <c r="V20" s="206">
        <v>5.6699761350542749E-2</v>
      </c>
      <c r="W20" s="206">
        <v>0.3209745432213853</v>
      </c>
      <c r="X20" s="206">
        <v>0</v>
      </c>
      <c r="Y20" s="206">
        <v>0</v>
      </c>
      <c r="Z20" s="206">
        <v>0</v>
      </c>
      <c r="AA20" s="206">
        <v>2133.1340304380819</v>
      </c>
      <c r="AD20" s="207">
        <v>0</v>
      </c>
    </row>
    <row r="21" spans="1:30" s="196" customFormat="1" ht="12.75" x14ac:dyDescent="0.2">
      <c r="A21" s="204">
        <v>17</v>
      </c>
      <c r="B21" s="206">
        <v>-305.19823330999594</v>
      </c>
      <c r="C21" s="206">
        <v>0</v>
      </c>
      <c r="D21" s="206">
        <v>0</v>
      </c>
      <c r="E21" s="206">
        <v>-27.034120290835347</v>
      </c>
      <c r="F21" s="206">
        <v>-16.578190270737505</v>
      </c>
      <c r="G21" s="206">
        <v>-5.8105082390580806E-2</v>
      </c>
      <c r="H21" s="206">
        <v>0</v>
      </c>
      <c r="I21" s="206">
        <v>-5.0703229921402864</v>
      </c>
      <c r="J21" s="206">
        <v>0</v>
      </c>
      <c r="K21" s="206">
        <v>-380.3220881750326</v>
      </c>
      <c r="L21" s="206">
        <v>0</v>
      </c>
      <c r="M21" s="206">
        <v>-1.3158199957383376</v>
      </c>
      <c r="N21" s="206">
        <v>0</v>
      </c>
      <c r="O21" s="206">
        <v>-2747.4651686992511</v>
      </c>
      <c r="P21" s="206">
        <v>-3682.901503899649</v>
      </c>
      <c r="Q21" s="206">
        <v>0</v>
      </c>
      <c r="R21" s="206">
        <v>0</v>
      </c>
      <c r="S21" s="206">
        <v>34.898856539142606</v>
      </c>
      <c r="T21" s="206">
        <v>4.3958486489548978</v>
      </c>
      <c r="U21" s="206">
        <v>2.3542793559557893</v>
      </c>
      <c r="V21" s="206">
        <v>0.33613912984734701</v>
      </c>
      <c r="W21" s="206">
        <v>1.0918712669382273</v>
      </c>
      <c r="X21" s="206">
        <v>0</v>
      </c>
      <c r="Y21" s="206">
        <v>0</v>
      </c>
      <c r="Z21" s="206">
        <v>0</v>
      </c>
      <c r="AA21" s="206">
        <v>2133.1340304380815</v>
      </c>
      <c r="AD21" s="207">
        <v>0</v>
      </c>
    </row>
    <row r="22" spans="1:30" s="196" customFormat="1" ht="12.75" x14ac:dyDescent="0.2">
      <c r="A22" s="204">
        <v>18</v>
      </c>
      <c r="B22" s="206">
        <v>-309.53493951122567</v>
      </c>
      <c r="C22" s="206">
        <v>0</v>
      </c>
      <c r="D22" s="206">
        <v>0</v>
      </c>
      <c r="E22" s="206">
        <v>-28.461153118990097</v>
      </c>
      <c r="F22" s="206">
        <v>-15.753076401470162</v>
      </c>
      <c r="G22" s="206">
        <v>-0.60176078838001301</v>
      </c>
      <c r="H22" s="206">
        <v>0</v>
      </c>
      <c r="I22" s="206">
        <v>-16.127035663117123</v>
      </c>
      <c r="J22" s="206">
        <v>0</v>
      </c>
      <c r="K22" s="206">
        <v>-370.20406955026533</v>
      </c>
      <c r="L22" s="206">
        <v>0</v>
      </c>
      <c r="M22" s="206">
        <v>-3.5997861538550557</v>
      </c>
      <c r="N22" s="206">
        <v>0</v>
      </c>
      <c r="O22" s="206">
        <v>-2538.1755414474042</v>
      </c>
      <c r="P22" s="206">
        <v>-3682.9015038996481</v>
      </c>
      <c r="Q22" s="206">
        <v>0.67625769485719212</v>
      </c>
      <c r="R22" s="206">
        <v>6.1773493902514396</v>
      </c>
      <c r="S22" s="206">
        <v>73.027232793187068</v>
      </c>
      <c r="T22" s="206">
        <v>12.507064568616157</v>
      </c>
      <c r="U22" s="206">
        <v>7.7454584263159969</v>
      </c>
      <c r="V22" s="206">
        <v>0.75372269320238416</v>
      </c>
      <c r="W22" s="206">
        <v>2.3642249407970466</v>
      </c>
      <c r="X22" s="206">
        <v>28.582711735827068</v>
      </c>
      <c r="Y22" s="206">
        <v>12.548750854135823</v>
      </c>
      <c r="Z22" s="206">
        <v>-1.409531505632605</v>
      </c>
      <c r="AA22" s="206">
        <v>2133.1340304380815</v>
      </c>
      <c r="AD22" s="207">
        <v>0</v>
      </c>
    </row>
    <row r="23" spans="1:30" s="196" customFormat="1" ht="12.75" x14ac:dyDescent="0.2">
      <c r="A23" s="204">
        <v>19</v>
      </c>
      <c r="B23" s="206">
        <v>-288.20592551356867</v>
      </c>
      <c r="C23" s="206">
        <v>0</v>
      </c>
      <c r="D23" s="206">
        <v>0</v>
      </c>
      <c r="E23" s="206">
        <v>-28.597495905562894</v>
      </c>
      <c r="F23" s="206">
        <v>-14.766736214303602</v>
      </c>
      <c r="G23" s="206">
        <v>-1.534789430262461</v>
      </c>
      <c r="H23" s="206">
        <v>0</v>
      </c>
      <c r="I23" s="206">
        <v>-30.534197061883408</v>
      </c>
      <c r="J23" s="206">
        <v>0</v>
      </c>
      <c r="K23" s="206">
        <v>-357.17637142947348</v>
      </c>
      <c r="L23" s="206">
        <v>-0.28725956545784459</v>
      </c>
      <c r="M23" s="206">
        <v>-6.9893572739082837</v>
      </c>
      <c r="N23" s="206">
        <v>0</v>
      </c>
      <c r="O23" s="206">
        <v>-2167.1411981319993</v>
      </c>
      <c r="P23" s="206">
        <v>-3682.901503899649</v>
      </c>
      <c r="Q23" s="206">
        <v>11.946058336627459</v>
      </c>
      <c r="R23" s="206">
        <v>22.39133442461841</v>
      </c>
      <c r="S23" s="206">
        <v>126.97560798254032</v>
      </c>
      <c r="T23" s="206">
        <v>25.258403309272396</v>
      </c>
      <c r="U23" s="206">
        <v>16.016014384272861</v>
      </c>
      <c r="V23" s="206">
        <v>1.3531624086939353</v>
      </c>
      <c r="W23" s="206">
        <v>4.2087459633535307</v>
      </c>
      <c r="X23" s="206">
        <v>113.98409588075337</v>
      </c>
      <c r="Y23" s="206">
        <v>50.043458349490614</v>
      </c>
      <c r="Z23" s="206">
        <v>-5.4714772959102378</v>
      </c>
      <c r="AA23" s="206">
        <v>2133.1340304380819</v>
      </c>
      <c r="AD23" s="207">
        <v>0</v>
      </c>
    </row>
    <row r="24" spans="1:30" s="196" customFormat="1" ht="12.75" x14ac:dyDescent="0.2">
      <c r="A24" s="204">
        <v>20</v>
      </c>
      <c r="B24" s="206">
        <v>-247.01147884187358</v>
      </c>
      <c r="C24" s="206">
        <v>0</v>
      </c>
      <c r="D24" s="206">
        <v>0</v>
      </c>
      <c r="E24" s="206">
        <v>-27.384400207304651</v>
      </c>
      <c r="F24" s="206">
        <v>-13.882265190305295</v>
      </c>
      <c r="G24" s="206">
        <v>-2.6412754792835753</v>
      </c>
      <c r="H24" s="206">
        <v>0</v>
      </c>
      <c r="I24" s="206">
        <v>-42.113510570933201</v>
      </c>
      <c r="J24" s="206">
        <v>0</v>
      </c>
      <c r="K24" s="206">
        <v>-344.75029041012669</v>
      </c>
      <c r="L24" s="206">
        <v>-1.71047504593391</v>
      </c>
      <c r="M24" s="206">
        <v>-11.449054646448156</v>
      </c>
      <c r="N24" s="206">
        <v>-0.94275726773129676</v>
      </c>
      <c r="O24" s="206">
        <v>-1794.0731221390449</v>
      </c>
      <c r="P24" s="206">
        <v>-3682.9015038996486</v>
      </c>
      <c r="Q24" s="206">
        <v>36.904420096746151</v>
      </c>
      <c r="R24" s="206">
        <v>50.509714731845179</v>
      </c>
      <c r="S24" s="206">
        <v>196.36466201913137</v>
      </c>
      <c r="T24" s="206">
        <v>42.567076003227008</v>
      </c>
      <c r="U24" s="206">
        <v>27.285059480089295</v>
      </c>
      <c r="V24" s="206">
        <v>2.1112310575089404</v>
      </c>
      <c r="W24" s="206">
        <v>6.6055184750728726</v>
      </c>
      <c r="X24" s="206">
        <v>257.74077731786986</v>
      </c>
      <c r="Y24" s="206">
        <v>113.15624970326888</v>
      </c>
      <c r="Z24" s="206">
        <v>-12.2335893923215</v>
      </c>
      <c r="AA24" s="206">
        <v>2133.1340304380819</v>
      </c>
      <c r="AD24" s="207">
        <v>0</v>
      </c>
    </row>
    <row r="25" spans="1:30" s="196" customFormat="1" ht="12.75" x14ac:dyDescent="0.2">
      <c r="A25" s="204">
        <v>21</v>
      </c>
      <c r="B25" s="206">
        <v>-198.759105633415</v>
      </c>
      <c r="C25" s="206">
        <v>0</v>
      </c>
      <c r="D25" s="206">
        <v>0</v>
      </c>
      <c r="E25" s="206">
        <v>-25.758631303266359</v>
      </c>
      <c r="F25" s="206">
        <v>-13.245554338757971</v>
      </c>
      <c r="G25" s="206">
        <v>-3.6381670629078133</v>
      </c>
      <c r="H25" s="206">
        <v>0</v>
      </c>
      <c r="I25" s="206">
        <v>-49.144219506982267</v>
      </c>
      <c r="J25" s="206">
        <v>0</v>
      </c>
      <c r="K25" s="206">
        <v>-335.247896686378</v>
      </c>
      <c r="L25" s="206">
        <v>-4.7300820349513417</v>
      </c>
      <c r="M25" s="206">
        <v>-16.685128727600148</v>
      </c>
      <c r="N25" s="206">
        <v>-4.7778910087610171</v>
      </c>
      <c r="O25" s="206">
        <v>-1525.9253949508568</v>
      </c>
      <c r="P25" s="206">
        <v>-3682.901503899649</v>
      </c>
      <c r="Q25" s="206">
        <v>72.617856219721006</v>
      </c>
      <c r="R25" s="206">
        <v>89.531219702902916</v>
      </c>
      <c r="S25" s="206">
        <v>277.70407772545775</v>
      </c>
      <c r="T25" s="206">
        <v>63.100088646003208</v>
      </c>
      <c r="U25" s="206">
        <v>40.728541071032573</v>
      </c>
      <c r="V25" s="206">
        <v>2.9936260376392729</v>
      </c>
      <c r="W25" s="206">
        <v>9.3975475357638079</v>
      </c>
      <c r="X25" s="206">
        <v>424.81440437997753</v>
      </c>
      <c r="Y25" s="206">
        <v>186.50492233094621</v>
      </c>
      <c r="Z25" s="206">
        <v>-19.309747975931039</v>
      </c>
      <c r="AA25" s="206">
        <v>2133.1340304380824</v>
      </c>
      <c r="AD25" s="207">
        <v>0</v>
      </c>
    </row>
    <row r="26" spans="1:30" s="196" customFormat="1" ht="12.75" x14ac:dyDescent="0.2">
      <c r="A26" s="204">
        <v>22</v>
      </c>
      <c r="B26" s="206">
        <v>-152.71026734787947</v>
      </c>
      <c r="C26" s="206">
        <v>0</v>
      </c>
      <c r="D26" s="206">
        <v>0</v>
      </c>
      <c r="E26" s="206">
        <v>-24.902833249293156</v>
      </c>
      <c r="F26" s="206">
        <v>-13.042258148622484</v>
      </c>
      <c r="G26" s="206">
        <v>-4.4166085185616151</v>
      </c>
      <c r="H26" s="206">
        <v>0</v>
      </c>
      <c r="I26" s="206">
        <v>-52.863633303525788</v>
      </c>
      <c r="J26" s="206">
        <v>0</v>
      </c>
      <c r="K26" s="206">
        <v>-331.34827412336256</v>
      </c>
      <c r="L26" s="206">
        <v>-9.8362960194251503</v>
      </c>
      <c r="M26" s="206">
        <v>-22.326182897774615</v>
      </c>
      <c r="N26" s="206">
        <v>-11.681445956128435</v>
      </c>
      <c r="O26" s="206">
        <v>-1318.2072865274513</v>
      </c>
      <c r="P26" s="206">
        <v>-3682.9015038996486</v>
      </c>
      <c r="Q26" s="206">
        <v>115.26168268346731</v>
      </c>
      <c r="R26" s="206">
        <v>140.07577931647623</v>
      </c>
      <c r="S26" s="206">
        <v>361.07926022742492</v>
      </c>
      <c r="T26" s="206">
        <v>85.030037606117858</v>
      </c>
      <c r="U26" s="206">
        <v>55.511450944522544</v>
      </c>
      <c r="V26" s="206">
        <v>3.8945682887363557</v>
      </c>
      <c r="W26" s="206">
        <v>12.194818078889137</v>
      </c>
      <c r="X26" s="206">
        <v>591.79858890943297</v>
      </c>
      <c r="Y26" s="206">
        <v>260.2073311872731</v>
      </c>
      <c r="Z26" s="206">
        <v>-26.01249538202001</v>
      </c>
      <c r="AA26" s="206">
        <v>2133.1340304380819</v>
      </c>
      <c r="AD26" s="207">
        <v>0</v>
      </c>
    </row>
    <row r="27" spans="1:30" s="196" customFormat="1" ht="12.75" x14ac:dyDescent="0.2">
      <c r="A27" s="204">
        <v>23</v>
      </c>
      <c r="B27" s="206">
        <v>-111.01904053067253</v>
      </c>
      <c r="C27" s="206">
        <v>0</v>
      </c>
      <c r="D27" s="206">
        <v>0</v>
      </c>
      <c r="E27" s="206">
        <v>-25.700552054819514</v>
      </c>
      <c r="F27" s="206">
        <v>-13.54159246881186</v>
      </c>
      <c r="G27" s="206">
        <v>-5.2495543006396161</v>
      </c>
      <c r="H27" s="206">
        <v>0</v>
      </c>
      <c r="I27" s="206">
        <v>-53.899450371344066</v>
      </c>
      <c r="J27" s="206">
        <v>-5.4412116847639184E-2</v>
      </c>
      <c r="K27" s="206">
        <v>-332.0130109723184</v>
      </c>
      <c r="L27" s="206">
        <v>-17.62456065096945</v>
      </c>
      <c r="M27" s="206">
        <v>-28.031551690942411</v>
      </c>
      <c r="N27" s="206">
        <v>-20.322623864225797</v>
      </c>
      <c r="O27" s="206">
        <v>-1097.6116592312032</v>
      </c>
      <c r="P27" s="206">
        <v>-3682.9015038996495</v>
      </c>
      <c r="Q27" s="206">
        <v>165.35460092145163</v>
      </c>
      <c r="R27" s="206">
        <v>202.19867797350429</v>
      </c>
      <c r="S27" s="206">
        <v>448.7525294597587</v>
      </c>
      <c r="T27" s="206">
        <v>107.4621604595804</v>
      </c>
      <c r="U27" s="206">
        <v>72.23952293084082</v>
      </c>
      <c r="V27" s="206">
        <v>4.8631054236268652</v>
      </c>
      <c r="W27" s="206">
        <v>15.026256460251266</v>
      </c>
      <c r="X27" s="206">
        <v>764.51538553201226</v>
      </c>
      <c r="Y27" s="206">
        <v>335.0360328156703</v>
      </c>
      <c r="Z27" s="206">
        <v>-34.984575242209637</v>
      </c>
      <c r="AA27" s="206">
        <v>2133.1340304380819</v>
      </c>
      <c r="AD27" s="207">
        <v>0</v>
      </c>
    </row>
    <row r="28" spans="1:30" s="196" customFormat="1" ht="12.75" x14ac:dyDescent="0.2">
      <c r="A28" s="204">
        <v>24</v>
      </c>
      <c r="B28" s="206">
        <v>-72.332908123464009</v>
      </c>
      <c r="C28" s="206">
        <v>0</v>
      </c>
      <c r="D28" s="206">
        <v>0</v>
      </c>
      <c r="E28" s="206">
        <v>-28.60014591736887</v>
      </c>
      <c r="F28" s="206">
        <v>-14.075193123768237</v>
      </c>
      <c r="G28" s="206">
        <v>-6.0545097949572364</v>
      </c>
      <c r="H28" s="206">
        <v>0</v>
      </c>
      <c r="I28" s="206">
        <v>-53.917400076269907</v>
      </c>
      <c r="J28" s="206">
        <v>-9.6208605749769444E-2</v>
      </c>
      <c r="K28" s="206">
        <v>-335.76646186114465</v>
      </c>
      <c r="L28" s="206">
        <v>-28.776302118166551</v>
      </c>
      <c r="M28" s="206">
        <v>-33.652193382069413</v>
      </c>
      <c r="N28" s="206">
        <v>-28.698597628737328</v>
      </c>
      <c r="O28" s="206">
        <v>-814.76639439579276</v>
      </c>
      <c r="P28" s="206">
        <v>-3682.9015038996495</v>
      </c>
      <c r="Q28" s="206">
        <v>232.22950606997784</v>
      </c>
      <c r="R28" s="206">
        <v>275.05902079385078</v>
      </c>
      <c r="S28" s="206">
        <v>541.09746976609517</v>
      </c>
      <c r="T28" s="206">
        <v>131.49408611223146</v>
      </c>
      <c r="U28" s="206">
        <v>90.280815049265357</v>
      </c>
      <c r="V28" s="206">
        <v>5.9768609345389834</v>
      </c>
      <c r="W28" s="206">
        <v>18.079512229802738</v>
      </c>
      <c r="X28" s="206">
        <v>966.05114294644022</v>
      </c>
      <c r="Y28" s="206">
        <v>424.74941594461592</v>
      </c>
      <c r="Z28" s="206">
        <v>-49.630605431753658</v>
      </c>
      <c r="AA28" s="206">
        <v>2133.1340304380819</v>
      </c>
      <c r="AD28" s="207">
        <v>0</v>
      </c>
    </row>
    <row r="29" spans="1:30" s="196" customFormat="1" ht="12.75" x14ac:dyDescent="0.2">
      <c r="A29" s="204">
        <v>25</v>
      </c>
      <c r="B29" s="206">
        <v>-39.97167602588312</v>
      </c>
      <c r="C29" s="206">
        <v>0</v>
      </c>
      <c r="D29" s="206">
        <v>0</v>
      </c>
      <c r="E29" s="206">
        <v>-33.095213588960576</v>
      </c>
      <c r="F29" s="206">
        <v>-14.346875271799924</v>
      </c>
      <c r="G29" s="206">
        <v>-6.8222161190931105</v>
      </c>
      <c r="H29" s="206">
        <v>0</v>
      </c>
      <c r="I29" s="206">
        <v>-53.983193485387623</v>
      </c>
      <c r="J29" s="206">
        <v>-0.20152882928001334</v>
      </c>
      <c r="K29" s="206">
        <v>-343.11875693734959</v>
      </c>
      <c r="L29" s="206">
        <v>-44.131013658716704</v>
      </c>
      <c r="M29" s="206">
        <v>-39.103440115695697</v>
      </c>
      <c r="N29" s="206">
        <v>-35.514368531030513</v>
      </c>
      <c r="O29" s="206">
        <v>-551.24313701308256</v>
      </c>
      <c r="P29" s="206">
        <v>-3682.901503899649</v>
      </c>
      <c r="Q29" s="206">
        <v>322.10574742870705</v>
      </c>
      <c r="R29" s="206">
        <v>356.24292386743952</v>
      </c>
      <c r="S29" s="206">
        <v>636.82763029800981</v>
      </c>
      <c r="T29" s="206">
        <v>157.38088820467385</v>
      </c>
      <c r="U29" s="206">
        <v>108.82342457895744</v>
      </c>
      <c r="V29" s="206">
        <v>7.1199483062033142</v>
      </c>
      <c r="W29" s="206">
        <v>21.422878826597895</v>
      </c>
      <c r="X29" s="206">
        <v>1207.3056951189969</v>
      </c>
      <c r="Y29" s="206">
        <v>530.60136985581823</v>
      </c>
      <c r="Z29" s="206">
        <v>-69.649967569939648</v>
      </c>
      <c r="AA29" s="206">
        <v>2133.1340304380819</v>
      </c>
      <c r="AD29" s="207">
        <v>0</v>
      </c>
    </row>
    <row r="30" spans="1:30" s="196" customFormat="1" ht="12.75" x14ac:dyDescent="0.2">
      <c r="A30" s="204">
        <v>26</v>
      </c>
      <c r="B30" s="206">
        <v>-17.292812359399793</v>
      </c>
      <c r="C30" s="206">
        <v>0</v>
      </c>
      <c r="D30" s="206">
        <v>0</v>
      </c>
      <c r="E30" s="206">
        <v>-37.438441833309504</v>
      </c>
      <c r="F30" s="206">
        <v>-14.008581919532698</v>
      </c>
      <c r="G30" s="206">
        <v>-7.6424372066764645</v>
      </c>
      <c r="H30" s="206">
        <v>0</v>
      </c>
      <c r="I30" s="206">
        <v>-55.317314057014677</v>
      </c>
      <c r="J30" s="206">
        <v>-0.36287752601577278</v>
      </c>
      <c r="K30" s="206">
        <v>-352.44946891629036</v>
      </c>
      <c r="L30" s="206">
        <v>-63.933333758108851</v>
      </c>
      <c r="M30" s="206">
        <v>-44.099769166756722</v>
      </c>
      <c r="N30" s="206">
        <v>-41.545203321365513</v>
      </c>
      <c r="O30" s="206">
        <v>-371.16499270059649</v>
      </c>
      <c r="P30" s="206">
        <v>-3682.901503899649</v>
      </c>
      <c r="Q30" s="206">
        <v>416.37188257961742</v>
      </c>
      <c r="R30" s="206">
        <v>440.43598719312718</v>
      </c>
      <c r="S30" s="206">
        <v>735.11473072610056</v>
      </c>
      <c r="T30" s="206">
        <v>183.4884274944765</v>
      </c>
      <c r="U30" s="206">
        <v>126.99011352538044</v>
      </c>
      <c r="V30" s="206">
        <v>8.3028245081059371</v>
      </c>
      <c r="W30" s="206">
        <v>24.953432149919347</v>
      </c>
      <c r="X30" s="206">
        <v>1434.039857482901</v>
      </c>
      <c r="Y30" s="206">
        <v>628.40227556475475</v>
      </c>
      <c r="Z30" s="206">
        <v>-88.263144384578169</v>
      </c>
      <c r="AA30" s="206">
        <v>2133.1340304380819</v>
      </c>
      <c r="AD30" s="207">
        <v>0</v>
      </c>
    </row>
    <row r="31" spans="1:30" s="196" customFormat="1" ht="12.75" x14ac:dyDescent="0.2">
      <c r="A31" s="204">
        <v>27</v>
      </c>
      <c r="B31" s="206">
        <v>-3.8514728420443456</v>
      </c>
      <c r="C31" s="206">
        <v>0</v>
      </c>
      <c r="D31" s="206">
        <v>0</v>
      </c>
      <c r="E31" s="206">
        <v>-40.097281829237382</v>
      </c>
      <c r="F31" s="206">
        <v>-13.64392266309304</v>
      </c>
      <c r="G31" s="206">
        <v>-8.5594859493004769</v>
      </c>
      <c r="H31" s="206">
        <v>0</v>
      </c>
      <c r="I31" s="206">
        <v>-59.237490419789388</v>
      </c>
      <c r="J31" s="206">
        <v>-0.54021453052440194</v>
      </c>
      <c r="K31" s="206">
        <v>-363.92383293903299</v>
      </c>
      <c r="L31" s="206">
        <v>-87.078670002714773</v>
      </c>
      <c r="M31" s="206">
        <v>-48.618093851068252</v>
      </c>
      <c r="N31" s="206">
        <v>-47.489114372458815</v>
      </c>
      <c r="O31" s="206">
        <v>-263.9422483158408</v>
      </c>
      <c r="P31" s="206">
        <v>-3682.901503899649</v>
      </c>
      <c r="Q31" s="206">
        <v>503.06710287572406</v>
      </c>
      <c r="R31" s="206">
        <v>521.5727019125668</v>
      </c>
      <c r="S31" s="206">
        <v>829.11859009066598</v>
      </c>
      <c r="T31" s="206">
        <v>206.5736380904562</v>
      </c>
      <c r="U31" s="206">
        <v>141.78801527882348</v>
      </c>
      <c r="V31" s="206">
        <v>9.4047563226139754</v>
      </c>
      <c r="W31" s="206">
        <v>28.185565065213122</v>
      </c>
      <c r="X31" s="206">
        <v>1613.109226176872</v>
      </c>
      <c r="Y31" s="206">
        <v>708.5103163264323</v>
      </c>
      <c r="Z31" s="206">
        <v>-107.77827928036635</v>
      </c>
      <c r="AA31" s="206">
        <v>2133.1340304380819</v>
      </c>
      <c r="AD31" s="207">
        <v>0</v>
      </c>
    </row>
    <row r="32" spans="1:30" s="196" customFormat="1" ht="12.75" x14ac:dyDescent="0.2">
      <c r="A32" s="204">
        <v>28</v>
      </c>
      <c r="B32" s="206">
        <v>0</v>
      </c>
      <c r="C32" s="206">
        <v>0</v>
      </c>
      <c r="D32" s="206">
        <v>0</v>
      </c>
      <c r="E32" s="206">
        <v>-41.368005074984829</v>
      </c>
      <c r="F32" s="206">
        <v>-13.121198999496489</v>
      </c>
      <c r="G32" s="206">
        <v>-9.6374819002793597</v>
      </c>
      <c r="H32" s="206">
        <v>0</v>
      </c>
      <c r="I32" s="206">
        <v>-63.402503615390451</v>
      </c>
      <c r="J32" s="206">
        <v>-0.68281461703859259</v>
      </c>
      <c r="K32" s="206">
        <v>-375.32049794710048</v>
      </c>
      <c r="L32" s="206">
        <v>-112.04592900391845</v>
      </c>
      <c r="M32" s="206">
        <v>-52.418541218123679</v>
      </c>
      <c r="N32" s="206">
        <v>-52.643861289604153</v>
      </c>
      <c r="O32" s="206">
        <v>-202.51622865087785</v>
      </c>
      <c r="P32" s="206">
        <v>-3682.9015038996499</v>
      </c>
      <c r="Q32" s="206">
        <v>575.28430247985898</v>
      </c>
      <c r="R32" s="206">
        <v>597.65562322515746</v>
      </c>
      <c r="S32" s="206">
        <v>928.21790411865607</v>
      </c>
      <c r="T32" s="206">
        <v>232.20690590028823</v>
      </c>
      <c r="U32" s="206">
        <v>153.25002870921494</v>
      </c>
      <c r="V32" s="206">
        <v>10.572043536471282</v>
      </c>
      <c r="W32" s="206">
        <v>31.513697424712547</v>
      </c>
      <c r="X32" s="206">
        <v>1744.7417354683432</v>
      </c>
      <c r="Y32" s="206">
        <v>766.13535358042975</v>
      </c>
      <c r="Z32" s="206">
        <v>-128.31341307573052</v>
      </c>
      <c r="AA32" s="206">
        <v>2133.1340304380819</v>
      </c>
      <c r="AD32" s="207">
        <v>0</v>
      </c>
    </row>
    <row r="33" spans="1:30" s="196" customFormat="1" ht="12.75" x14ac:dyDescent="0.2">
      <c r="A33" s="204">
        <v>29</v>
      </c>
      <c r="B33" s="206">
        <v>0</v>
      </c>
      <c r="C33" s="206">
        <v>0</v>
      </c>
      <c r="D33" s="206">
        <v>0</v>
      </c>
      <c r="E33" s="206">
        <v>-41.917852201402333</v>
      </c>
      <c r="F33" s="206">
        <v>-12.835315545358473</v>
      </c>
      <c r="G33" s="206">
        <v>-11.209138895599807</v>
      </c>
      <c r="H33" s="206">
        <v>0</v>
      </c>
      <c r="I33" s="206">
        <v>-66.481679676276158</v>
      </c>
      <c r="J33" s="206">
        <v>-0.89735655928898239</v>
      </c>
      <c r="K33" s="206">
        <v>-384.95966951911538</v>
      </c>
      <c r="L33" s="206">
        <v>-130.12661050021111</v>
      </c>
      <c r="M33" s="206">
        <v>-55.5766300049685</v>
      </c>
      <c r="N33" s="206">
        <v>-55.917045429098572</v>
      </c>
      <c r="O33" s="206">
        <v>-167.06880420387063</v>
      </c>
      <c r="P33" s="206">
        <v>-3682.901503899649</v>
      </c>
      <c r="Q33" s="206">
        <v>632.36629018741155</v>
      </c>
      <c r="R33" s="206">
        <v>662.00498852897772</v>
      </c>
      <c r="S33" s="206">
        <v>1034.6076643601218</v>
      </c>
      <c r="T33" s="206">
        <v>260.37154269192615</v>
      </c>
      <c r="U33" s="206">
        <v>160.33403351539505</v>
      </c>
      <c r="V33" s="206">
        <v>11.772538653037328</v>
      </c>
      <c r="W33" s="206">
        <v>35.003199641734021</v>
      </c>
      <c r="X33" s="206">
        <v>1831.2230552026347</v>
      </c>
      <c r="Y33" s="206">
        <v>803.47463776403094</v>
      </c>
      <c r="Z33" s="206">
        <v>-147.87229749058193</v>
      </c>
      <c r="AA33" s="206">
        <v>2133.1340304380824</v>
      </c>
      <c r="AD33" s="207">
        <v>0</v>
      </c>
    </row>
    <row r="34" spans="1:30" s="196" customFormat="1" ht="12.75" x14ac:dyDescent="0.2">
      <c r="A34" s="204">
        <v>30</v>
      </c>
      <c r="B34" s="206">
        <v>0</v>
      </c>
      <c r="C34" s="206">
        <v>0</v>
      </c>
      <c r="D34" s="206">
        <v>0</v>
      </c>
      <c r="E34" s="206">
        <v>-42.368192471518398</v>
      </c>
      <c r="F34" s="206">
        <v>-12.905114788447419</v>
      </c>
      <c r="G34" s="206">
        <v>-13.038498858022605</v>
      </c>
      <c r="H34" s="206">
        <v>0</v>
      </c>
      <c r="I34" s="206">
        <v>-68.363028535462632</v>
      </c>
      <c r="J34" s="206">
        <v>-1.2193224639040547</v>
      </c>
      <c r="K34" s="206">
        <v>-395.11004567212751</v>
      </c>
      <c r="L34" s="206">
        <v>-137.56097017831854</v>
      </c>
      <c r="M34" s="206">
        <v>-57.868502616609717</v>
      </c>
      <c r="N34" s="206">
        <v>-57.274030477914138</v>
      </c>
      <c r="O34" s="206">
        <v>-145.61394878887683</v>
      </c>
      <c r="P34" s="206">
        <v>-3682.901503899649</v>
      </c>
      <c r="Q34" s="206">
        <v>676.97287316568782</v>
      </c>
      <c r="R34" s="206">
        <v>716.41662350359786</v>
      </c>
      <c r="S34" s="206">
        <v>1138.5366380713406</v>
      </c>
      <c r="T34" s="206">
        <v>290.05865244394766</v>
      </c>
      <c r="U34" s="206">
        <v>163.81057015323569</v>
      </c>
      <c r="V34" s="206">
        <v>12.938159121075174</v>
      </c>
      <c r="W34" s="206">
        <v>37.846892866463456</v>
      </c>
      <c r="X34" s="206">
        <v>1880.5241340879429</v>
      </c>
      <c r="Y34" s="206">
        <v>825.33891299937068</v>
      </c>
      <c r="Z34" s="206">
        <v>-164.45302496328418</v>
      </c>
      <c r="AA34" s="206">
        <v>2133.1340304380819</v>
      </c>
      <c r="AD34" s="207">
        <v>0</v>
      </c>
    </row>
    <row r="35" spans="1:30" s="196" customFormat="1" ht="12.75" x14ac:dyDescent="0.2">
      <c r="A35" s="204">
        <v>31</v>
      </c>
      <c r="B35" s="206">
        <v>0</v>
      </c>
      <c r="C35" s="206">
        <v>0</v>
      </c>
      <c r="D35" s="206">
        <v>0</v>
      </c>
      <c r="E35" s="206">
        <v>-42.948045397595813</v>
      </c>
      <c r="F35" s="206">
        <v>-13.069696260444486</v>
      </c>
      <c r="G35" s="206">
        <v>-15.029180421937296</v>
      </c>
      <c r="H35" s="206">
        <v>0</v>
      </c>
      <c r="I35" s="206">
        <v>-69.375122044327071</v>
      </c>
      <c r="J35" s="206">
        <v>-1.6691521892523773</v>
      </c>
      <c r="K35" s="206">
        <v>-404.53861863427437</v>
      </c>
      <c r="L35" s="206">
        <v>-138.22125261266726</v>
      </c>
      <c r="M35" s="206">
        <v>-59.243957293669915</v>
      </c>
      <c r="N35" s="206">
        <v>-57.803982612581784</v>
      </c>
      <c r="O35" s="206">
        <v>-137.07135705396456</v>
      </c>
      <c r="P35" s="206">
        <v>-3682.9015038996481</v>
      </c>
      <c r="Q35" s="206">
        <v>706.68534361414697</v>
      </c>
      <c r="R35" s="206">
        <v>765.40472131305717</v>
      </c>
      <c r="S35" s="206">
        <v>1235.2873428958264</v>
      </c>
      <c r="T35" s="206">
        <v>318.33273285229723</v>
      </c>
      <c r="U35" s="206">
        <v>165.08104157151098</v>
      </c>
      <c r="V35" s="206">
        <v>13.898647135988941</v>
      </c>
      <c r="W35" s="206">
        <v>39.587228308277616</v>
      </c>
      <c r="X35" s="206">
        <v>1902.4000016750599</v>
      </c>
      <c r="Y35" s="206">
        <v>835.36888225950827</v>
      </c>
      <c r="Z35" s="206">
        <v>-176.44925932213448</v>
      </c>
      <c r="AA35" s="206">
        <v>2133.1340304380819</v>
      </c>
      <c r="AD35" s="207">
        <v>0</v>
      </c>
    </row>
    <row r="36" spans="1:30" s="196" customFormat="1" ht="12.75" x14ac:dyDescent="0.2">
      <c r="A36" s="204">
        <v>32</v>
      </c>
      <c r="B36" s="206">
        <v>0</v>
      </c>
      <c r="C36" s="206">
        <v>0</v>
      </c>
      <c r="D36" s="206">
        <v>0</v>
      </c>
      <c r="E36" s="206">
        <v>-43.958689431765897</v>
      </c>
      <c r="F36" s="206">
        <v>-13.326455816481015</v>
      </c>
      <c r="G36" s="206">
        <v>-17.089182405805847</v>
      </c>
      <c r="H36" s="206">
        <v>0</v>
      </c>
      <c r="I36" s="206">
        <v>-70.809373952223055</v>
      </c>
      <c r="J36" s="206">
        <v>-2.1321869298008416</v>
      </c>
      <c r="K36" s="206">
        <v>-412.58489297683593</v>
      </c>
      <c r="L36" s="206">
        <v>-132.87767330716341</v>
      </c>
      <c r="M36" s="206">
        <v>-60.365609403172414</v>
      </c>
      <c r="N36" s="206">
        <v>-57.395288457101216</v>
      </c>
      <c r="O36" s="206">
        <v>-135.71638925716812</v>
      </c>
      <c r="P36" s="206">
        <v>-3682.901503899649</v>
      </c>
      <c r="Q36" s="206">
        <v>731.12273253721878</v>
      </c>
      <c r="R36" s="206">
        <v>807.74262116758825</v>
      </c>
      <c r="S36" s="206">
        <v>1326.3206517957613</v>
      </c>
      <c r="T36" s="206">
        <v>346.07398493095468</v>
      </c>
      <c r="U36" s="206">
        <v>166.26029971275568</v>
      </c>
      <c r="V36" s="206">
        <v>14.761203536156009</v>
      </c>
      <c r="W36" s="206">
        <v>41.156048232773145</v>
      </c>
      <c r="X36" s="206">
        <v>1918.1340265027152</v>
      </c>
      <c r="Y36" s="206">
        <v>841.96964298769694</v>
      </c>
      <c r="Z36" s="206">
        <v>-184.32289699767421</v>
      </c>
      <c r="AA36" s="206">
        <v>2133.1340304380815</v>
      </c>
      <c r="AD36" s="207">
        <v>0</v>
      </c>
    </row>
    <row r="37" spans="1:30" s="196" customFormat="1" ht="12.75" x14ac:dyDescent="0.2">
      <c r="A37" s="204">
        <v>33</v>
      </c>
      <c r="B37" s="206">
        <v>0</v>
      </c>
      <c r="C37" s="206">
        <v>0</v>
      </c>
      <c r="D37" s="206">
        <v>0</v>
      </c>
      <c r="E37" s="206">
        <v>-45.4462754786706</v>
      </c>
      <c r="F37" s="206">
        <v>-13.759077300227101</v>
      </c>
      <c r="G37" s="206">
        <v>-19.505198170967386</v>
      </c>
      <c r="H37" s="206">
        <v>0</v>
      </c>
      <c r="I37" s="206">
        <v>-73.319300071607032</v>
      </c>
      <c r="J37" s="206">
        <v>-2.7811395805818218</v>
      </c>
      <c r="K37" s="206">
        <v>-421.4977660453016</v>
      </c>
      <c r="L37" s="206">
        <v>-121.92051448035659</v>
      </c>
      <c r="M37" s="206">
        <v>-61.376968865864171</v>
      </c>
      <c r="N37" s="206">
        <v>-56.894621774942124</v>
      </c>
      <c r="O37" s="206">
        <v>-134.94032375055963</v>
      </c>
      <c r="P37" s="206">
        <v>-3682.9015038996486</v>
      </c>
      <c r="Q37" s="206">
        <v>759.23377888653613</v>
      </c>
      <c r="R37" s="206">
        <v>849.22650133842524</v>
      </c>
      <c r="S37" s="206">
        <v>1404.8086031226856</v>
      </c>
      <c r="T37" s="206">
        <v>371.78913183081158</v>
      </c>
      <c r="U37" s="206">
        <v>168.72610994168926</v>
      </c>
      <c r="V37" s="206">
        <v>15.441566879897165</v>
      </c>
      <c r="W37" s="206">
        <v>43.186979871289431</v>
      </c>
      <c r="X37" s="206">
        <v>1958.2538955429882</v>
      </c>
      <c r="Y37" s="206">
        <v>860.12998120213456</v>
      </c>
      <c r="Z37" s="206">
        <v>-191.14994780631091</v>
      </c>
      <c r="AA37" s="206">
        <v>2133.1340304380819</v>
      </c>
      <c r="AD37" s="207">
        <v>0</v>
      </c>
    </row>
    <row r="38" spans="1:30" s="196" customFormat="1" ht="12.75" x14ac:dyDescent="0.2">
      <c r="A38" s="204">
        <v>34</v>
      </c>
      <c r="B38" s="206">
        <v>0</v>
      </c>
      <c r="C38" s="206">
        <v>0</v>
      </c>
      <c r="D38" s="206">
        <v>0</v>
      </c>
      <c r="E38" s="206">
        <v>-47.045581849900614</v>
      </c>
      <c r="F38" s="206">
        <v>-14.394527319407294</v>
      </c>
      <c r="G38" s="206">
        <v>-22.065619725681728</v>
      </c>
      <c r="H38" s="206">
        <v>0</v>
      </c>
      <c r="I38" s="206">
        <v>-78.270335268800849</v>
      </c>
      <c r="J38" s="206">
        <v>-3.9239217740983183</v>
      </c>
      <c r="K38" s="206">
        <v>-429.26978127549739</v>
      </c>
      <c r="L38" s="206">
        <v>-110.37614577149799</v>
      </c>
      <c r="M38" s="206">
        <v>-62.574668259978459</v>
      </c>
      <c r="N38" s="206">
        <v>-56.988731159661661</v>
      </c>
      <c r="O38" s="206">
        <v>-131.65434653574241</v>
      </c>
      <c r="P38" s="206">
        <v>-3682.901503899649</v>
      </c>
      <c r="Q38" s="206">
        <v>803.13975228417166</v>
      </c>
      <c r="R38" s="206">
        <v>887.61606475041356</v>
      </c>
      <c r="S38" s="206">
        <v>1474.3805270431483</v>
      </c>
      <c r="T38" s="206">
        <v>392.06103724676336</v>
      </c>
      <c r="U38" s="206">
        <v>174.94195186956989</v>
      </c>
      <c r="V38" s="206">
        <v>15.93574311293742</v>
      </c>
      <c r="W38" s="206">
        <v>45.39568995634378</v>
      </c>
      <c r="X38" s="206">
        <v>2050.1623773703541</v>
      </c>
      <c r="Y38" s="206">
        <v>897.41190894237548</v>
      </c>
      <c r="Z38" s="206">
        <v>-199.63449023580435</v>
      </c>
      <c r="AA38" s="206">
        <v>2133.1340304380819</v>
      </c>
      <c r="AD38" s="207">
        <v>0</v>
      </c>
    </row>
    <row r="39" spans="1:30" s="196" customFormat="1" ht="12.75" x14ac:dyDescent="0.2">
      <c r="A39" s="204">
        <v>35</v>
      </c>
      <c r="B39" s="206">
        <v>0</v>
      </c>
      <c r="C39" s="206">
        <v>0</v>
      </c>
      <c r="D39" s="206">
        <v>0</v>
      </c>
      <c r="E39" s="206">
        <v>-48.678488665844689</v>
      </c>
      <c r="F39" s="206">
        <v>-14.93161834107277</v>
      </c>
      <c r="G39" s="206">
        <v>-24.240675265324693</v>
      </c>
      <c r="H39" s="206">
        <v>0</v>
      </c>
      <c r="I39" s="206">
        <v>-83.756339811992831</v>
      </c>
      <c r="J39" s="206">
        <v>-5.1523222952101229</v>
      </c>
      <c r="K39" s="206">
        <v>-437.18697415498025</v>
      </c>
      <c r="L39" s="206">
        <v>-96.119515641708674</v>
      </c>
      <c r="M39" s="206">
        <v>-64.269344852010164</v>
      </c>
      <c r="N39" s="206">
        <v>-56.130951001366768</v>
      </c>
      <c r="O39" s="206">
        <v>-125.35956651937306</v>
      </c>
      <c r="P39" s="206">
        <v>-3682.901503899649</v>
      </c>
      <c r="Q39" s="206">
        <v>849.53139423309631</v>
      </c>
      <c r="R39" s="206">
        <v>925.94832219945761</v>
      </c>
      <c r="S39" s="206">
        <v>1530.80473351518</v>
      </c>
      <c r="T39" s="206">
        <v>406.49946986245868</v>
      </c>
      <c r="U39" s="206">
        <v>182.48166950676938</v>
      </c>
      <c r="V39" s="206">
        <v>16.281022907612375</v>
      </c>
      <c r="W39" s="206">
        <v>47.956836356530204</v>
      </c>
      <c r="X39" s="206">
        <v>2135.7444458251284</v>
      </c>
      <c r="Y39" s="206">
        <v>938.51173653037495</v>
      </c>
      <c r="Z39" s="206">
        <v>-206.09054804196364</v>
      </c>
      <c r="AA39" s="206">
        <v>2133.1340304380824</v>
      </c>
      <c r="AD39" s="207">
        <v>0</v>
      </c>
    </row>
    <row r="40" spans="1:30" s="196" customFormat="1" ht="12.75" x14ac:dyDescent="0.2">
      <c r="A40" s="204">
        <v>36</v>
      </c>
      <c r="B40" s="206">
        <v>0</v>
      </c>
      <c r="C40" s="206">
        <v>0</v>
      </c>
      <c r="D40" s="206">
        <v>0</v>
      </c>
      <c r="E40" s="206">
        <v>-50.133772676302506</v>
      </c>
      <c r="F40" s="206">
        <v>-15.010614370900745</v>
      </c>
      <c r="G40" s="206">
        <v>-25.645922605926529</v>
      </c>
      <c r="H40" s="206">
        <v>0</v>
      </c>
      <c r="I40" s="206">
        <v>-89.948021846137848</v>
      </c>
      <c r="J40" s="206">
        <v>-6.3189947482437114</v>
      </c>
      <c r="K40" s="206">
        <v>-444.52685849054046</v>
      </c>
      <c r="L40" s="206">
        <v>-81.229516728536922</v>
      </c>
      <c r="M40" s="206">
        <v>-66.166124106114694</v>
      </c>
      <c r="N40" s="206">
        <v>-55.519229605593758</v>
      </c>
      <c r="O40" s="206">
        <v>-122.92341069654664</v>
      </c>
      <c r="P40" s="206">
        <v>-3682.9015038996495</v>
      </c>
      <c r="Q40" s="206">
        <v>886.6987211510326</v>
      </c>
      <c r="R40" s="206">
        <v>966.77730028185147</v>
      </c>
      <c r="S40" s="206">
        <v>1579.8696735345334</v>
      </c>
      <c r="T40" s="206">
        <v>413.73348318752875</v>
      </c>
      <c r="U40" s="206">
        <v>191.24237008712905</v>
      </c>
      <c r="V40" s="206">
        <v>16.325978340612302</v>
      </c>
      <c r="W40" s="206">
        <v>50.489549624011048</v>
      </c>
      <c r="X40" s="206">
        <v>2210.3650101422086</v>
      </c>
      <c r="Y40" s="206">
        <v>970.83408688598843</v>
      </c>
      <c r="Z40" s="206">
        <v>-210.52079665798911</v>
      </c>
      <c r="AA40" s="206">
        <v>2133.1340304380819</v>
      </c>
      <c r="AD40" s="207">
        <v>0</v>
      </c>
    </row>
    <row r="41" spans="1:30" s="196" customFormat="1" ht="12.75" x14ac:dyDescent="0.2">
      <c r="A41" s="204">
        <v>37</v>
      </c>
      <c r="B41" s="206">
        <v>0</v>
      </c>
      <c r="C41" s="206">
        <v>0</v>
      </c>
      <c r="D41" s="206">
        <v>0</v>
      </c>
      <c r="E41" s="206">
        <v>-51.197372307926926</v>
      </c>
      <c r="F41" s="206">
        <v>-15.174842211037282</v>
      </c>
      <c r="G41" s="206">
        <v>-26.787103712517347</v>
      </c>
      <c r="H41" s="206">
        <v>0</v>
      </c>
      <c r="I41" s="206">
        <v>-97.117366951527032</v>
      </c>
      <c r="J41" s="206">
        <v>-7.738484520784378</v>
      </c>
      <c r="K41" s="206">
        <v>-452.35981641302692</v>
      </c>
      <c r="L41" s="206">
        <v>-65.481314596900816</v>
      </c>
      <c r="M41" s="206">
        <v>-68.370619332373536</v>
      </c>
      <c r="N41" s="206">
        <v>-55.199065391836591</v>
      </c>
      <c r="O41" s="206">
        <v>-126.77395524300006</v>
      </c>
      <c r="P41" s="206">
        <v>-3682.901503899649</v>
      </c>
      <c r="Q41" s="206">
        <v>918.5306884641833</v>
      </c>
      <c r="R41" s="206">
        <v>1000.7256577931796</v>
      </c>
      <c r="S41" s="206">
        <v>1628.8792049029937</v>
      </c>
      <c r="T41" s="206">
        <v>415.51496168950951</v>
      </c>
      <c r="U41" s="206">
        <v>198.37177343409397</v>
      </c>
      <c r="V41" s="206">
        <v>16.311514898442262</v>
      </c>
      <c r="W41" s="206">
        <v>52.294747371875239</v>
      </c>
      <c r="X41" s="206">
        <v>2279.3598379345967</v>
      </c>
      <c r="Y41" s="206">
        <v>998.48010150519451</v>
      </c>
      <c r="Z41" s="206">
        <v>-212.95362795163155</v>
      </c>
      <c r="AA41" s="206">
        <v>2133.1340304380819</v>
      </c>
      <c r="AD41" s="207">
        <v>0</v>
      </c>
    </row>
    <row r="42" spans="1:30" s="196" customFormat="1" ht="12.75" x14ac:dyDescent="0.2">
      <c r="A42" s="204">
        <v>38</v>
      </c>
      <c r="B42" s="206">
        <v>0</v>
      </c>
      <c r="C42" s="206">
        <v>0</v>
      </c>
      <c r="D42" s="206">
        <v>0</v>
      </c>
      <c r="E42" s="206">
        <v>-52.182088822567096</v>
      </c>
      <c r="F42" s="206">
        <v>-15.587510009413768</v>
      </c>
      <c r="G42" s="206">
        <v>-27.103686902678408</v>
      </c>
      <c r="H42" s="206">
        <v>0</v>
      </c>
      <c r="I42" s="206">
        <v>-105.38770967967284</v>
      </c>
      <c r="J42" s="206">
        <v>-9.4403594403492157</v>
      </c>
      <c r="K42" s="206">
        <v>-460.61202467592108</v>
      </c>
      <c r="L42" s="206">
        <v>-50.499107080912943</v>
      </c>
      <c r="M42" s="206">
        <v>-70.742481679197269</v>
      </c>
      <c r="N42" s="206">
        <v>-54.329028029238664</v>
      </c>
      <c r="O42" s="206">
        <v>-134.60346961487448</v>
      </c>
      <c r="P42" s="206">
        <v>-3682.9015038996481</v>
      </c>
      <c r="Q42" s="206">
        <v>948.89672929558049</v>
      </c>
      <c r="R42" s="206">
        <v>1031.0322547450371</v>
      </c>
      <c r="S42" s="206">
        <v>1671.3491080655285</v>
      </c>
      <c r="T42" s="206">
        <v>415.43499061475279</v>
      </c>
      <c r="U42" s="206">
        <v>203.91331791330714</v>
      </c>
      <c r="V42" s="206">
        <v>16.342434256953823</v>
      </c>
      <c r="W42" s="206">
        <v>54.09839561795831</v>
      </c>
      <c r="X42" s="206">
        <v>2339.7761352088669</v>
      </c>
      <c r="Y42" s="206">
        <v>1026.0430886847755</v>
      </c>
      <c r="Z42" s="206">
        <v>-214.13320782405901</v>
      </c>
      <c r="AA42" s="206">
        <v>2133.1340304380819</v>
      </c>
      <c r="AD42" s="207">
        <v>0</v>
      </c>
    </row>
    <row r="43" spans="1:30" s="196" customFormat="1" ht="12.75" x14ac:dyDescent="0.2">
      <c r="A43" s="204">
        <v>39</v>
      </c>
      <c r="B43" s="206">
        <v>0</v>
      </c>
      <c r="C43" s="206">
        <v>0</v>
      </c>
      <c r="D43" s="206">
        <v>0</v>
      </c>
      <c r="E43" s="206">
        <v>-53.479014741887617</v>
      </c>
      <c r="F43" s="206">
        <v>-16.039526600564301</v>
      </c>
      <c r="G43" s="206">
        <v>-27.872446779558786</v>
      </c>
      <c r="H43" s="206">
        <v>0</v>
      </c>
      <c r="I43" s="206">
        <v>-115.78783488896568</v>
      </c>
      <c r="J43" s="206">
        <v>-11.378378694859133</v>
      </c>
      <c r="K43" s="206">
        <v>-468.63527072935125</v>
      </c>
      <c r="L43" s="206">
        <v>-37.78577121223028</v>
      </c>
      <c r="M43" s="206">
        <v>-73.290634719342975</v>
      </c>
      <c r="N43" s="206">
        <v>-54.158531721493524</v>
      </c>
      <c r="O43" s="206">
        <v>-145.72875180834134</v>
      </c>
      <c r="P43" s="206">
        <v>-3682.901503899649</v>
      </c>
      <c r="Q43" s="206">
        <v>976.56855720430974</v>
      </c>
      <c r="R43" s="206">
        <v>1058.6191637680022</v>
      </c>
      <c r="S43" s="206">
        <v>1717.1900888544305</v>
      </c>
      <c r="T43" s="206">
        <v>414.10669083495696</v>
      </c>
      <c r="U43" s="206">
        <v>208.62146522577075</v>
      </c>
      <c r="V43" s="206">
        <v>16.473388082970533</v>
      </c>
      <c r="W43" s="206">
        <v>55.954655818322045</v>
      </c>
      <c r="X43" s="206">
        <v>2415.3025899220502</v>
      </c>
      <c r="Y43" s="206">
        <v>1058.6927152246244</v>
      </c>
      <c r="Z43" s="206">
        <v>-216.19474962234202</v>
      </c>
      <c r="AA43" s="206">
        <v>2133.1340304380819</v>
      </c>
      <c r="AD43" s="207">
        <v>0</v>
      </c>
    </row>
    <row r="44" spans="1:30" s="196" customFormat="1" ht="12.75" x14ac:dyDescent="0.2">
      <c r="A44" s="204">
        <v>40</v>
      </c>
      <c r="B44" s="206">
        <v>0</v>
      </c>
      <c r="C44" s="206">
        <v>0</v>
      </c>
      <c r="D44" s="206">
        <v>0</v>
      </c>
      <c r="E44" s="206">
        <v>-54.895934867754207</v>
      </c>
      <c r="F44" s="206">
        <v>-16.537581314619082</v>
      </c>
      <c r="G44" s="206">
        <v>-28.966417968074307</v>
      </c>
      <c r="H44" s="206">
        <v>0</v>
      </c>
      <c r="I44" s="206">
        <v>-126.2967012502838</v>
      </c>
      <c r="J44" s="206">
        <v>-13.681705325518715</v>
      </c>
      <c r="K44" s="206">
        <v>-476.68400728194314</v>
      </c>
      <c r="L44" s="206">
        <v>-27.657004169447571</v>
      </c>
      <c r="M44" s="206">
        <v>-75.819614646968361</v>
      </c>
      <c r="N44" s="206">
        <v>-54.179660690118894</v>
      </c>
      <c r="O44" s="206">
        <v>-157.73784732959345</v>
      </c>
      <c r="P44" s="206">
        <v>-3682.9015038996481</v>
      </c>
      <c r="Q44" s="206">
        <v>998.7669461530686</v>
      </c>
      <c r="R44" s="206">
        <v>1074.5482568604964</v>
      </c>
      <c r="S44" s="206">
        <v>1770.2815074514749</v>
      </c>
      <c r="T44" s="206">
        <v>417.85717860824172</v>
      </c>
      <c r="U44" s="206">
        <v>210.54917895264549</v>
      </c>
      <c r="V44" s="206">
        <v>16.736098297581282</v>
      </c>
      <c r="W44" s="206">
        <v>58.134774431427218</v>
      </c>
      <c r="X44" s="206">
        <v>2469.7832494336799</v>
      </c>
      <c r="Y44" s="206">
        <v>1084.0140312053022</v>
      </c>
      <c r="Z44" s="206">
        <v>-215.84725049641193</v>
      </c>
      <c r="AA44" s="206">
        <v>2133.1340304380815</v>
      </c>
      <c r="AD44" s="207">
        <v>0</v>
      </c>
    </row>
    <row r="45" spans="1:30" s="196" customFormat="1" ht="12.75" x14ac:dyDescent="0.2">
      <c r="A45" s="204">
        <v>41</v>
      </c>
      <c r="B45" s="206">
        <v>0</v>
      </c>
      <c r="C45" s="206">
        <v>0</v>
      </c>
      <c r="D45" s="206">
        <v>0</v>
      </c>
      <c r="E45" s="206">
        <v>-55.7372344608142</v>
      </c>
      <c r="F45" s="206">
        <v>-17.168294600876141</v>
      </c>
      <c r="G45" s="206">
        <v>-29.297627827110762</v>
      </c>
      <c r="H45" s="206">
        <v>0</v>
      </c>
      <c r="I45" s="206">
        <v>-135.60452242129082</v>
      </c>
      <c r="J45" s="206">
        <v>-16.255967327365383</v>
      </c>
      <c r="K45" s="206">
        <v>-486.69654103287814</v>
      </c>
      <c r="L45" s="206">
        <v>-19.751592267035637</v>
      </c>
      <c r="M45" s="206">
        <v>-78.22839690815853</v>
      </c>
      <c r="N45" s="206">
        <v>-53.448424967361667</v>
      </c>
      <c r="O45" s="206">
        <v>-166.78830454985231</v>
      </c>
      <c r="P45" s="206">
        <v>-3682.9015038996486</v>
      </c>
      <c r="Q45" s="206">
        <v>1015.2259982072128</v>
      </c>
      <c r="R45" s="206">
        <v>1084.1782756301418</v>
      </c>
      <c r="S45" s="206">
        <v>1820.1272468742038</v>
      </c>
      <c r="T45" s="206">
        <v>424.84458294116263</v>
      </c>
      <c r="U45" s="206">
        <v>210.27574200764147</v>
      </c>
      <c r="V45" s="206">
        <v>16.958455309619584</v>
      </c>
      <c r="W45" s="206">
        <v>60.414645362780796</v>
      </c>
      <c r="X45" s="206">
        <v>2500.6192833902983</v>
      </c>
      <c r="Y45" s="206">
        <v>1097.0627868865442</v>
      </c>
      <c r="Z45" s="206">
        <v>-212.99721519657936</v>
      </c>
      <c r="AA45" s="206">
        <v>2133.1340304380819</v>
      </c>
      <c r="AD45" s="207">
        <v>0</v>
      </c>
    </row>
    <row r="46" spans="1:30" s="196" customFormat="1" ht="12.75" x14ac:dyDescent="0.2">
      <c r="A46" s="204">
        <v>42</v>
      </c>
      <c r="B46" s="206">
        <v>0</v>
      </c>
      <c r="C46" s="206">
        <v>0</v>
      </c>
      <c r="D46" s="206">
        <v>0</v>
      </c>
      <c r="E46" s="206">
        <v>-56.565268107389386</v>
      </c>
      <c r="F46" s="206">
        <v>-17.623492386982683</v>
      </c>
      <c r="G46" s="206">
        <v>-29.69229843763215</v>
      </c>
      <c r="H46" s="206">
        <v>0</v>
      </c>
      <c r="I46" s="206">
        <v>-144.46373159128052</v>
      </c>
      <c r="J46" s="206">
        <v>-18.806549618889466</v>
      </c>
      <c r="K46" s="206">
        <v>-496.92464749503375</v>
      </c>
      <c r="L46" s="206">
        <v>-13.701765891477882</v>
      </c>
      <c r="M46" s="206">
        <v>-80.641408611835658</v>
      </c>
      <c r="N46" s="206">
        <v>-52.419320849419449</v>
      </c>
      <c r="O46" s="206">
        <v>-169.03284156437499</v>
      </c>
      <c r="P46" s="206">
        <v>-3682.9015038996486</v>
      </c>
      <c r="Q46" s="206">
        <v>1018.3605009108751</v>
      </c>
      <c r="R46" s="206">
        <v>1082.4639865353824</v>
      </c>
      <c r="S46" s="206">
        <v>1860.8055331366136</v>
      </c>
      <c r="T46" s="206">
        <v>428.9919343373071</v>
      </c>
      <c r="U46" s="206">
        <v>208.18714770640932</v>
      </c>
      <c r="V46" s="206">
        <v>17.048158110523183</v>
      </c>
      <c r="W46" s="206">
        <v>62.512135108627433</v>
      </c>
      <c r="X46" s="206">
        <v>2497.6707467416154</v>
      </c>
      <c r="Y46" s="206">
        <v>1094.4910334589799</v>
      </c>
      <c r="Z46" s="206">
        <v>-207.01211319048264</v>
      </c>
      <c r="AA46" s="206">
        <v>2133.1340304380815</v>
      </c>
      <c r="AD46" s="207">
        <v>0</v>
      </c>
    </row>
    <row r="47" spans="1:30" s="196" customFormat="1" ht="12.75" x14ac:dyDescent="0.2">
      <c r="A47" s="204">
        <v>43</v>
      </c>
      <c r="B47" s="206">
        <v>0</v>
      </c>
      <c r="C47" s="206">
        <v>0</v>
      </c>
      <c r="D47" s="206">
        <v>0</v>
      </c>
      <c r="E47" s="206">
        <v>-57.654731235030958</v>
      </c>
      <c r="F47" s="206">
        <v>-18.085487503816935</v>
      </c>
      <c r="G47" s="206">
        <v>-30.63073614879929</v>
      </c>
      <c r="H47" s="206">
        <v>0</v>
      </c>
      <c r="I47" s="206">
        <v>-154.07820202579083</v>
      </c>
      <c r="J47" s="206">
        <v>-21.101618722755759</v>
      </c>
      <c r="K47" s="206">
        <v>-510.36831033178134</v>
      </c>
      <c r="L47" s="206">
        <v>-9.1983980451256375</v>
      </c>
      <c r="M47" s="206">
        <v>-83.213286193043459</v>
      </c>
      <c r="N47" s="206">
        <v>-51.653176764553066</v>
      </c>
      <c r="O47" s="206">
        <v>-154.45474689475827</v>
      </c>
      <c r="P47" s="206">
        <v>-3682.9015038996486</v>
      </c>
      <c r="Q47" s="206">
        <v>1002.958481340293</v>
      </c>
      <c r="R47" s="206">
        <v>1072.526920551991</v>
      </c>
      <c r="S47" s="206">
        <v>1880.2667335221709</v>
      </c>
      <c r="T47" s="206">
        <v>427.02201738096596</v>
      </c>
      <c r="U47" s="206">
        <v>206.81323879403729</v>
      </c>
      <c r="V47" s="206">
        <v>17.116152044922181</v>
      </c>
      <c r="W47" s="206">
        <v>63.991119632771252</v>
      </c>
      <c r="X47" s="206">
        <v>2463.3759660661617</v>
      </c>
      <c r="Y47" s="206">
        <v>1080.4065739559883</v>
      </c>
      <c r="Z47" s="206">
        <v>-198.37285074958294</v>
      </c>
      <c r="AA47" s="206">
        <v>2133.1340304380819</v>
      </c>
      <c r="AD47" s="207">
        <v>0</v>
      </c>
    </row>
    <row r="48" spans="1:30" s="196" customFormat="1" ht="12.75" x14ac:dyDescent="0.2">
      <c r="A48" s="204">
        <v>44</v>
      </c>
      <c r="B48" s="206">
        <v>0</v>
      </c>
      <c r="C48" s="206">
        <v>0</v>
      </c>
      <c r="D48" s="206">
        <v>0</v>
      </c>
      <c r="E48" s="206">
        <v>-59.037687714887987</v>
      </c>
      <c r="F48" s="206">
        <v>-18.699815587043538</v>
      </c>
      <c r="G48" s="206">
        <v>-31.217126331356582</v>
      </c>
      <c r="H48" s="206">
        <v>0</v>
      </c>
      <c r="I48" s="206">
        <v>-165.91110860080136</v>
      </c>
      <c r="J48" s="206">
        <v>-23.278296914301844</v>
      </c>
      <c r="K48" s="206">
        <v>-526.26782174363041</v>
      </c>
      <c r="L48" s="206">
        <v>-6.2147653711569646</v>
      </c>
      <c r="M48" s="206">
        <v>-85.689834785452874</v>
      </c>
      <c r="N48" s="206">
        <v>-50.952573673748589</v>
      </c>
      <c r="O48" s="206">
        <v>-113.41118831613304</v>
      </c>
      <c r="P48" s="206">
        <v>-3682.901503899649</v>
      </c>
      <c r="Q48" s="206">
        <v>979.57194154177512</v>
      </c>
      <c r="R48" s="206">
        <v>1054.3884497319652</v>
      </c>
      <c r="S48" s="206">
        <v>1873.4501953962852</v>
      </c>
      <c r="T48" s="206">
        <v>418.89657031665553</v>
      </c>
      <c r="U48" s="206">
        <v>205.13602420189417</v>
      </c>
      <c r="V48" s="206">
        <v>16.996506132710824</v>
      </c>
      <c r="W48" s="206">
        <v>64.318004329250243</v>
      </c>
      <c r="X48" s="206">
        <v>2413.486872099063</v>
      </c>
      <c r="Y48" s="206">
        <v>1058.3299077658212</v>
      </c>
      <c r="Z48" s="206">
        <v>-188.85697063559786</v>
      </c>
      <c r="AA48" s="206">
        <v>2133.1340304380828</v>
      </c>
      <c r="AD48" s="207">
        <v>0</v>
      </c>
    </row>
    <row r="49" spans="1:30" s="196" customFormat="1" ht="12.75" x14ac:dyDescent="0.2">
      <c r="A49" s="204">
        <v>45</v>
      </c>
      <c r="B49" s="206">
        <v>0</v>
      </c>
      <c r="C49" s="206">
        <v>0</v>
      </c>
      <c r="D49" s="206">
        <v>0</v>
      </c>
      <c r="E49" s="206">
        <v>-60.802035270856344</v>
      </c>
      <c r="F49" s="206">
        <v>-19.541683363074963</v>
      </c>
      <c r="G49" s="206">
        <v>-32.292051671447943</v>
      </c>
      <c r="H49" s="206">
        <v>0</v>
      </c>
      <c r="I49" s="206">
        <v>-177.12058220376895</v>
      </c>
      <c r="J49" s="206">
        <v>-25.13718558728721</v>
      </c>
      <c r="K49" s="206">
        <v>-546.07815923402029</v>
      </c>
      <c r="L49" s="206">
        <v>-4.1390924077892883</v>
      </c>
      <c r="M49" s="206">
        <v>-88.380549075223868</v>
      </c>
      <c r="N49" s="206">
        <v>-49.752381054985278</v>
      </c>
      <c r="O49" s="206">
        <v>-49.744508733078746</v>
      </c>
      <c r="P49" s="206">
        <v>-3682.901503899649</v>
      </c>
      <c r="Q49" s="206">
        <v>939.90691177809981</v>
      </c>
      <c r="R49" s="206">
        <v>1030.6594162574802</v>
      </c>
      <c r="S49" s="206">
        <v>1848.6942900299937</v>
      </c>
      <c r="T49" s="206">
        <v>408.04474532143411</v>
      </c>
      <c r="U49" s="206">
        <v>203.85957641261228</v>
      </c>
      <c r="V49" s="206">
        <v>16.861137874326065</v>
      </c>
      <c r="W49" s="206">
        <v>64.399852781989466</v>
      </c>
      <c r="X49" s="206">
        <v>2336.9538212994221</v>
      </c>
      <c r="Y49" s="206">
        <v>1024.3251540435897</v>
      </c>
      <c r="Z49" s="206">
        <v>-176.6945767156918</v>
      </c>
      <c r="AA49" s="206">
        <v>2133.1340304380819</v>
      </c>
      <c r="AD49" s="207">
        <v>0</v>
      </c>
    </row>
    <row r="50" spans="1:30" s="196" customFormat="1" ht="12.75" x14ac:dyDescent="0.2">
      <c r="A50" s="204">
        <v>46</v>
      </c>
      <c r="B50" s="206">
        <v>0</v>
      </c>
      <c r="C50" s="206">
        <v>0</v>
      </c>
      <c r="D50" s="206">
        <v>0</v>
      </c>
      <c r="E50" s="206">
        <v>-62.285695605465563</v>
      </c>
      <c r="F50" s="206">
        <v>-20.071545571736419</v>
      </c>
      <c r="G50" s="206">
        <v>-32.659313337178318</v>
      </c>
      <c r="H50" s="206">
        <v>0</v>
      </c>
      <c r="I50" s="206">
        <v>-191.34641069038355</v>
      </c>
      <c r="J50" s="206">
        <v>-27.106336737327332</v>
      </c>
      <c r="K50" s="206">
        <v>-570.43392827803257</v>
      </c>
      <c r="L50" s="206">
        <v>-2.8700065476553163</v>
      </c>
      <c r="M50" s="206">
        <v>-91.412019532520333</v>
      </c>
      <c r="N50" s="206">
        <v>-48.220845499854669</v>
      </c>
      <c r="O50" s="206">
        <v>-10.991759916563277</v>
      </c>
      <c r="P50" s="206">
        <v>-3682.9015038996481</v>
      </c>
      <c r="Q50" s="206">
        <v>904.84958208024136</v>
      </c>
      <c r="R50" s="206">
        <v>1007.8523324393643</v>
      </c>
      <c r="S50" s="206">
        <v>1815.3242128847046</v>
      </c>
      <c r="T50" s="206">
        <v>395.35895082848219</v>
      </c>
      <c r="U50" s="206">
        <v>203.24003425148484</v>
      </c>
      <c r="V50" s="206">
        <v>16.756988163259329</v>
      </c>
      <c r="W50" s="206">
        <v>64.730777199683828</v>
      </c>
      <c r="X50" s="206">
        <v>2276.1200618722573</v>
      </c>
      <c r="Y50" s="206">
        <v>998.35198192302187</v>
      </c>
      <c r="Z50" s="206">
        <v>-165.24250877018025</v>
      </c>
      <c r="AA50" s="206">
        <v>2133.1340304380819</v>
      </c>
      <c r="AD50" s="207">
        <v>0</v>
      </c>
    </row>
    <row r="51" spans="1:30" s="196" customFormat="1" ht="12.75" x14ac:dyDescent="0.2">
      <c r="A51" s="204">
        <v>47</v>
      </c>
      <c r="B51" s="206">
        <v>0</v>
      </c>
      <c r="C51" s="206">
        <v>0</v>
      </c>
      <c r="D51" s="206">
        <v>0</v>
      </c>
      <c r="E51" s="206">
        <v>-63.161282692954238</v>
      </c>
      <c r="F51" s="206">
        <v>-19.969129868810953</v>
      </c>
      <c r="G51" s="206">
        <v>-32.799891946880017</v>
      </c>
      <c r="H51" s="206">
        <v>0</v>
      </c>
      <c r="I51" s="206">
        <v>-210.19073391366879</v>
      </c>
      <c r="J51" s="206">
        <v>-29.48330956374128</v>
      </c>
      <c r="K51" s="206">
        <v>-599.55948996354994</v>
      </c>
      <c r="L51" s="206">
        <v>-2.0931037503102927</v>
      </c>
      <c r="M51" s="206">
        <v>-95.1421857350294</v>
      </c>
      <c r="N51" s="206">
        <v>-47.306944227402184</v>
      </c>
      <c r="O51" s="206">
        <v>0</v>
      </c>
      <c r="P51" s="206">
        <v>-3682.901503899649</v>
      </c>
      <c r="Q51" s="206">
        <v>882.14555281324215</v>
      </c>
      <c r="R51" s="206">
        <v>989.76486485214946</v>
      </c>
      <c r="S51" s="206">
        <v>1772.9239707634022</v>
      </c>
      <c r="T51" s="206">
        <v>381.61887056757024</v>
      </c>
      <c r="U51" s="206">
        <v>202.67044841212933</v>
      </c>
      <c r="V51" s="206">
        <v>16.64063438679306</v>
      </c>
      <c r="W51" s="206">
        <v>64.311884595152591</v>
      </c>
      <c r="X51" s="206">
        <v>2258.6247402629651</v>
      </c>
      <c r="Y51" s="206">
        <v>990.41085526812867</v>
      </c>
      <c r="Z51" s="206">
        <v>-155.96939205641658</v>
      </c>
      <c r="AA51" s="206">
        <v>2133.1340304380824</v>
      </c>
      <c r="AD51" s="207">
        <v>0</v>
      </c>
    </row>
    <row r="52" spans="1:30" s="196" customFormat="1" ht="12.75" x14ac:dyDescent="0.2">
      <c r="A52" s="204">
        <v>48</v>
      </c>
      <c r="B52" s="206">
        <v>0</v>
      </c>
      <c r="C52" s="206">
        <v>0</v>
      </c>
      <c r="D52" s="206">
        <v>0</v>
      </c>
      <c r="E52" s="206">
        <v>-63.93938356254521</v>
      </c>
      <c r="F52" s="206">
        <v>-19.965802369817709</v>
      </c>
      <c r="G52" s="206">
        <v>-33.810581061698208</v>
      </c>
      <c r="H52" s="206">
        <v>0</v>
      </c>
      <c r="I52" s="206">
        <v>-232.39060822995813</v>
      </c>
      <c r="J52" s="206">
        <v>-32.878767323614575</v>
      </c>
      <c r="K52" s="206">
        <v>-631.42722205313203</v>
      </c>
      <c r="L52" s="206">
        <v>-1.6500798048691727</v>
      </c>
      <c r="M52" s="206">
        <v>-99.594247258423067</v>
      </c>
      <c r="N52" s="206">
        <v>-46.90759329110444</v>
      </c>
      <c r="O52" s="206">
        <v>0</v>
      </c>
      <c r="P52" s="206">
        <v>-3682.901503899649</v>
      </c>
      <c r="Q52" s="206">
        <v>880.05404068147766</v>
      </c>
      <c r="R52" s="206">
        <v>973.45021705006366</v>
      </c>
      <c r="S52" s="206">
        <v>1722.4463537939585</v>
      </c>
      <c r="T52" s="206">
        <v>367.396918715558</v>
      </c>
      <c r="U52" s="206">
        <v>203.71145172360806</v>
      </c>
      <c r="V52" s="206">
        <v>16.517786057734206</v>
      </c>
      <c r="W52" s="206">
        <v>62.895397801726666</v>
      </c>
      <c r="X52" s="206">
        <v>2277.2190045914376</v>
      </c>
      <c r="Y52" s="206">
        <v>998.8092742662501</v>
      </c>
      <c r="Z52" s="206">
        <v>-147.69854500915551</v>
      </c>
      <c r="AA52" s="206">
        <v>2133.1340304380819</v>
      </c>
      <c r="AD52" s="207">
        <v>0</v>
      </c>
    </row>
    <row r="53" spans="1:30" s="196" customFormat="1" ht="12.75" x14ac:dyDescent="0.2">
      <c r="A53" s="204">
        <v>49</v>
      </c>
      <c r="B53" s="206">
        <v>0</v>
      </c>
      <c r="C53" s="206">
        <v>0</v>
      </c>
      <c r="D53" s="206">
        <v>0</v>
      </c>
      <c r="E53" s="206">
        <v>-64.557607299762736</v>
      </c>
      <c r="F53" s="206">
        <v>-20.754287892378592</v>
      </c>
      <c r="G53" s="206">
        <v>-34.67489927472608</v>
      </c>
      <c r="H53" s="206">
        <v>0</v>
      </c>
      <c r="I53" s="206">
        <v>-258.91206549367547</v>
      </c>
      <c r="J53" s="206">
        <v>-37.865049266285389</v>
      </c>
      <c r="K53" s="206">
        <v>-667.29583276122207</v>
      </c>
      <c r="L53" s="206">
        <v>-1.3891747280986615</v>
      </c>
      <c r="M53" s="206">
        <v>-104.73132846545413</v>
      </c>
      <c r="N53" s="206">
        <v>-47.349161688217556</v>
      </c>
      <c r="O53" s="206">
        <v>0</v>
      </c>
      <c r="P53" s="206">
        <v>-3682.901503899649</v>
      </c>
      <c r="Q53" s="206">
        <v>890.97815493149233</v>
      </c>
      <c r="R53" s="206">
        <v>965.17239014685197</v>
      </c>
      <c r="S53" s="206">
        <v>1668.0151368005863</v>
      </c>
      <c r="T53" s="206">
        <v>355.65564371205511</v>
      </c>
      <c r="U53" s="206">
        <v>207.31222170275169</v>
      </c>
      <c r="V53" s="206">
        <v>16.35595987807055</v>
      </c>
      <c r="W53" s="206">
        <v>60.92330058449874</v>
      </c>
      <c r="X53" s="206">
        <v>2323.1207706055275</v>
      </c>
      <c r="Y53" s="206">
        <v>1018.6980058046406</v>
      </c>
      <c r="Z53" s="206">
        <v>-140.13736796094787</v>
      </c>
      <c r="AA53" s="206">
        <v>2133.1340304380819</v>
      </c>
      <c r="AD53" s="207">
        <v>0</v>
      </c>
    </row>
    <row r="54" spans="1:30" s="196" customFormat="1" ht="12.75" x14ac:dyDescent="0.2">
      <c r="A54" s="204">
        <v>50</v>
      </c>
      <c r="B54" s="206">
        <v>0</v>
      </c>
      <c r="C54" s="206">
        <v>0</v>
      </c>
      <c r="D54" s="206">
        <v>0</v>
      </c>
      <c r="E54" s="206">
        <v>-64.456812949028006</v>
      </c>
      <c r="F54" s="206">
        <v>-22.20570304752043</v>
      </c>
      <c r="G54" s="206">
        <v>-35.322262694368227</v>
      </c>
      <c r="H54" s="206">
        <v>0</v>
      </c>
      <c r="I54" s="206">
        <v>-287.18745393395079</v>
      </c>
      <c r="J54" s="206">
        <v>-44.418368900063669</v>
      </c>
      <c r="K54" s="206">
        <v>-705.80194935598252</v>
      </c>
      <c r="L54" s="206">
        <v>-1.2127809812160455</v>
      </c>
      <c r="M54" s="206">
        <v>-110.20102600405102</v>
      </c>
      <c r="N54" s="206">
        <v>-47.871707873119547</v>
      </c>
      <c r="O54" s="206">
        <v>0</v>
      </c>
      <c r="P54" s="206">
        <v>-3682.9015038996495</v>
      </c>
      <c r="Q54" s="206">
        <v>895.50454090180642</v>
      </c>
      <c r="R54" s="206">
        <v>953.94036873943242</v>
      </c>
      <c r="S54" s="206">
        <v>1617.8803156032689</v>
      </c>
      <c r="T54" s="206">
        <v>342.57672235065223</v>
      </c>
      <c r="U54" s="206">
        <v>210.10488941440371</v>
      </c>
      <c r="V54" s="206">
        <v>16.066726111592128</v>
      </c>
      <c r="W54" s="206">
        <v>58.766544881677532</v>
      </c>
      <c r="X54" s="206">
        <v>2342.0746132046179</v>
      </c>
      <c r="Y54" s="206">
        <v>1027.1525540621881</v>
      </c>
      <c r="Z54" s="206">
        <v>-129.31638267326161</v>
      </c>
      <c r="AA54" s="206">
        <v>2133.1340304380819</v>
      </c>
      <c r="AD54" s="207">
        <v>0</v>
      </c>
    </row>
    <row r="55" spans="1:30" s="196" customFormat="1" ht="12.75" x14ac:dyDescent="0.2">
      <c r="A55" s="204">
        <v>51</v>
      </c>
      <c r="B55" s="206">
        <v>0</v>
      </c>
      <c r="C55" s="206">
        <v>0</v>
      </c>
      <c r="D55" s="206">
        <v>0</v>
      </c>
      <c r="E55" s="206">
        <v>-64.439855929193115</v>
      </c>
      <c r="F55" s="206">
        <v>-23.876943993816752</v>
      </c>
      <c r="G55" s="206">
        <v>-36.702247398399166</v>
      </c>
      <c r="H55" s="206">
        <v>0</v>
      </c>
      <c r="I55" s="206">
        <v>-314.17454048376288</v>
      </c>
      <c r="J55" s="206">
        <v>-55.085205468312182</v>
      </c>
      <c r="K55" s="206">
        <v>-747.71572153846705</v>
      </c>
      <c r="L55" s="206">
        <v>-1.0305363992953809</v>
      </c>
      <c r="M55" s="206">
        <v>-115.97043549693575</v>
      </c>
      <c r="N55" s="206">
        <v>-47.824869025131449</v>
      </c>
      <c r="O55" s="206">
        <v>0</v>
      </c>
      <c r="P55" s="206">
        <v>-3682.9015038996486</v>
      </c>
      <c r="Q55" s="206">
        <v>872.7760227524733</v>
      </c>
      <c r="R55" s="206">
        <v>941.92452237753923</v>
      </c>
      <c r="S55" s="206">
        <v>1551.3516311382014</v>
      </c>
      <c r="T55" s="206">
        <v>325.86778630831509</v>
      </c>
      <c r="U55" s="206">
        <v>209.68202310920938</v>
      </c>
      <c r="V55" s="206">
        <v>15.533099534415019</v>
      </c>
      <c r="W55" s="206">
        <v>56.226760717196939</v>
      </c>
      <c r="X55" s="206">
        <v>2303.1656908692685</v>
      </c>
      <c r="Y55" s="206">
        <v>1010.2348542610125</v>
      </c>
      <c r="Z55" s="206">
        <v>-113.20069944713596</v>
      </c>
      <c r="AA55" s="206">
        <v>2133.1340304380819</v>
      </c>
      <c r="AD55" s="207">
        <v>0</v>
      </c>
    </row>
    <row r="56" spans="1:30" s="196" customFormat="1" ht="12.75" x14ac:dyDescent="0.2">
      <c r="A56" s="204">
        <v>52</v>
      </c>
      <c r="B56" s="206">
        <v>0</v>
      </c>
      <c r="C56" s="206">
        <v>0</v>
      </c>
      <c r="D56" s="206">
        <v>0</v>
      </c>
      <c r="E56" s="206">
        <v>-64.559990487075368</v>
      </c>
      <c r="F56" s="206">
        <v>-25.581812857987757</v>
      </c>
      <c r="G56" s="206">
        <v>-38.837396196482175</v>
      </c>
      <c r="H56" s="206">
        <v>0</v>
      </c>
      <c r="I56" s="206">
        <v>-347.98249734968925</v>
      </c>
      <c r="J56" s="206">
        <v>-70.494667876806446</v>
      </c>
      <c r="K56" s="206">
        <v>-793.49182238627111</v>
      </c>
      <c r="L56" s="206">
        <v>-0.89532900730782938</v>
      </c>
      <c r="M56" s="206">
        <v>-122.01922299208836</v>
      </c>
      <c r="N56" s="206">
        <v>-48.266121405037637</v>
      </c>
      <c r="O56" s="206">
        <v>0</v>
      </c>
      <c r="P56" s="206">
        <v>-3682.9015038996481</v>
      </c>
      <c r="Q56" s="206">
        <v>854.55683037082417</v>
      </c>
      <c r="R56" s="206">
        <v>929.26621590693333</v>
      </c>
      <c r="S56" s="206">
        <v>1474.2257334611334</v>
      </c>
      <c r="T56" s="206">
        <v>302.54930425538419</v>
      </c>
      <c r="U56" s="206">
        <v>207.95598904620553</v>
      </c>
      <c r="V56" s="206">
        <v>14.882293674568261</v>
      </c>
      <c r="W56" s="206">
        <v>53.837217121073124</v>
      </c>
      <c r="X56" s="206">
        <v>2275.9595350360592</v>
      </c>
      <c r="Y56" s="206">
        <v>998.20272240477198</v>
      </c>
      <c r="Z56" s="206">
        <v>-95.489059740544278</v>
      </c>
      <c r="AA56" s="206">
        <v>2133.1340304380819</v>
      </c>
      <c r="AD56" s="207">
        <v>0</v>
      </c>
    </row>
    <row r="57" spans="1:30" s="196" customFormat="1" ht="12.75" x14ac:dyDescent="0.2">
      <c r="A57" s="204">
        <v>53</v>
      </c>
      <c r="B57" s="206">
        <v>0</v>
      </c>
      <c r="C57" s="206">
        <v>0</v>
      </c>
      <c r="D57" s="206">
        <v>0</v>
      </c>
      <c r="E57" s="206">
        <v>-64.665493392102988</v>
      </c>
      <c r="F57" s="206">
        <v>-27.365234115631836</v>
      </c>
      <c r="G57" s="206">
        <v>-41.400894733034391</v>
      </c>
      <c r="H57" s="206">
        <v>-3.8014158627618082</v>
      </c>
      <c r="I57" s="206">
        <v>-388.73274279635388</v>
      </c>
      <c r="J57" s="206">
        <v>-85.700191470376708</v>
      </c>
      <c r="K57" s="206">
        <v>-842.84819388927167</v>
      </c>
      <c r="L57" s="206">
        <v>-0.83397097950207733</v>
      </c>
      <c r="M57" s="206">
        <v>-128.20797249889594</v>
      </c>
      <c r="N57" s="206">
        <v>-48.270527203221889</v>
      </c>
      <c r="O57" s="206">
        <v>0</v>
      </c>
      <c r="P57" s="206">
        <v>-3682.9015038996495</v>
      </c>
      <c r="Q57" s="206">
        <v>830.70612441979858</v>
      </c>
      <c r="R57" s="206">
        <v>913.82766075784639</v>
      </c>
      <c r="S57" s="206">
        <v>1399.5615510112857</v>
      </c>
      <c r="T57" s="206">
        <v>283.05103615772458</v>
      </c>
      <c r="U57" s="206">
        <v>205.5170048724012</v>
      </c>
      <c r="V57" s="206">
        <v>14.511508058268847</v>
      </c>
      <c r="W57" s="206">
        <v>52.225660074157908</v>
      </c>
      <c r="X57" s="206">
        <v>2237.8354547435574</v>
      </c>
      <c r="Y57" s="206">
        <v>981.33819394638556</v>
      </c>
      <c r="Z57" s="206">
        <v>-75.810659360829746</v>
      </c>
      <c r="AA57" s="206">
        <v>2133.1340304380819</v>
      </c>
      <c r="AD57" s="207">
        <v>0</v>
      </c>
    </row>
    <row r="58" spans="1:30" s="196" customFormat="1" ht="12.75" x14ac:dyDescent="0.2">
      <c r="A58" s="204">
        <v>54</v>
      </c>
      <c r="B58" s="206">
        <v>0</v>
      </c>
      <c r="C58" s="206">
        <v>0</v>
      </c>
      <c r="D58" s="206">
        <v>0</v>
      </c>
      <c r="E58" s="206">
        <v>-64.117373724809681</v>
      </c>
      <c r="F58" s="206">
        <v>-29.173405617726907</v>
      </c>
      <c r="G58" s="206">
        <v>-42.82225271106585</v>
      </c>
      <c r="H58" s="206">
        <v>-8.1264762350109532</v>
      </c>
      <c r="I58" s="206">
        <v>-433.74893734795353</v>
      </c>
      <c r="J58" s="206">
        <v>-98.753234071635532</v>
      </c>
      <c r="K58" s="206">
        <v>-895.6377851752485</v>
      </c>
      <c r="L58" s="206">
        <v>-0.77653687210457423</v>
      </c>
      <c r="M58" s="206">
        <v>-134.10028622512516</v>
      </c>
      <c r="N58" s="206">
        <v>-48.222230231417363</v>
      </c>
      <c r="O58" s="206">
        <v>0</v>
      </c>
      <c r="P58" s="206">
        <v>-3682.901503899649</v>
      </c>
      <c r="Q58" s="206">
        <v>803.44483992172115</v>
      </c>
      <c r="R58" s="206">
        <v>894.02948150116481</v>
      </c>
      <c r="S58" s="206">
        <v>1346.1771483368773</v>
      </c>
      <c r="T58" s="206">
        <v>271.34794731888945</v>
      </c>
      <c r="U58" s="206">
        <v>204.45738548102781</v>
      </c>
      <c r="V58" s="206">
        <v>14.39673194023479</v>
      </c>
      <c r="W58" s="206">
        <v>52.15051716976069</v>
      </c>
      <c r="X58" s="206">
        <v>2176.060224668287</v>
      </c>
      <c r="Y58" s="206">
        <v>955.04460268242804</v>
      </c>
      <c r="Z58" s="206">
        <v>-55.659019216480594</v>
      </c>
      <c r="AA58" s="206">
        <v>2133.1340304380819</v>
      </c>
      <c r="AD58" s="207">
        <v>0</v>
      </c>
    </row>
    <row r="59" spans="1:30" s="196" customFormat="1" ht="12.75" x14ac:dyDescent="0.2">
      <c r="A59" s="204">
        <v>55</v>
      </c>
      <c r="B59" s="206">
        <v>0</v>
      </c>
      <c r="C59" s="206">
        <v>0</v>
      </c>
      <c r="D59" s="206">
        <v>0</v>
      </c>
      <c r="E59" s="206">
        <v>-62.659367888970195</v>
      </c>
      <c r="F59" s="206">
        <v>-30.850986895608017</v>
      </c>
      <c r="G59" s="206">
        <v>-42.690762631933381</v>
      </c>
      <c r="H59" s="206">
        <v>-11.044251679051287</v>
      </c>
      <c r="I59" s="206">
        <v>-487.76546714583861</v>
      </c>
      <c r="J59" s="206">
        <v>-114.17814710063224</v>
      </c>
      <c r="K59" s="206">
        <v>-950.67121163849913</v>
      </c>
      <c r="L59" s="206">
        <v>-0.72320358662052997</v>
      </c>
      <c r="M59" s="206">
        <v>-139.04456018060392</v>
      </c>
      <c r="N59" s="206">
        <v>-48.960034975779102</v>
      </c>
      <c r="O59" s="206">
        <v>0</v>
      </c>
      <c r="P59" s="206">
        <v>-3682.9015038996481</v>
      </c>
      <c r="Q59" s="206">
        <v>784.19722813296255</v>
      </c>
      <c r="R59" s="206">
        <v>874.08926661653697</v>
      </c>
      <c r="S59" s="206">
        <v>1308.251549660785</v>
      </c>
      <c r="T59" s="206">
        <v>262.89634997310162</v>
      </c>
      <c r="U59" s="206">
        <v>204.87851952861649</v>
      </c>
      <c r="V59" s="206">
        <v>14.52369455585351</v>
      </c>
      <c r="W59" s="206">
        <v>52.825804822019201</v>
      </c>
      <c r="X59" s="206">
        <v>2137.8949836031261</v>
      </c>
      <c r="Y59" s="206">
        <v>937.31564884851571</v>
      </c>
      <c r="Z59" s="206">
        <v>-38.40894571687096</v>
      </c>
      <c r="AA59" s="206">
        <v>2133.1340304380824</v>
      </c>
      <c r="AD59" s="207">
        <v>0</v>
      </c>
    </row>
    <row r="60" spans="1:30" s="196" customFormat="1" ht="12.75" x14ac:dyDescent="0.2">
      <c r="A60" s="204">
        <v>56</v>
      </c>
      <c r="B60" s="206">
        <v>0</v>
      </c>
      <c r="C60" s="206">
        <v>0</v>
      </c>
      <c r="D60" s="206">
        <v>0</v>
      </c>
      <c r="E60" s="206">
        <v>-59.98048357183783</v>
      </c>
      <c r="F60" s="206">
        <v>-32.258013116697121</v>
      </c>
      <c r="G60" s="206">
        <v>-41.264108578598446</v>
      </c>
      <c r="H60" s="206">
        <v>-4.9735508633412442</v>
      </c>
      <c r="I60" s="206">
        <v>-546.54852665671558</v>
      </c>
      <c r="J60" s="206">
        <v>-131.01562379789382</v>
      </c>
      <c r="K60" s="206">
        <v>-1007.6914634672411</v>
      </c>
      <c r="L60" s="206">
        <v>-0.65560460774163098</v>
      </c>
      <c r="M60" s="206">
        <v>-141.90409405632246</v>
      </c>
      <c r="N60" s="206">
        <v>-50.754088461045463</v>
      </c>
      <c r="O60" s="206">
        <v>0</v>
      </c>
      <c r="P60" s="206">
        <v>-3682.901503899649</v>
      </c>
      <c r="Q60" s="206">
        <v>779.26761178209154</v>
      </c>
      <c r="R60" s="206">
        <v>846.70442773415061</v>
      </c>
      <c r="S60" s="206">
        <v>1283.4522554009291</v>
      </c>
      <c r="T60" s="206">
        <v>254.78643388359507</v>
      </c>
      <c r="U60" s="206">
        <v>204.94093367781238</v>
      </c>
      <c r="V60" s="206">
        <v>14.801761145121276</v>
      </c>
      <c r="W60" s="206">
        <v>53.580863793194943</v>
      </c>
      <c r="X60" s="206">
        <v>2119.5723937106909</v>
      </c>
      <c r="Y60" s="206">
        <v>930.29219242415047</v>
      </c>
      <c r="Z60" s="206">
        <v>-25.081364785436186</v>
      </c>
      <c r="AA60" s="206">
        <v>2133.1340304380819</v>
      </c>
      <c r="AD60" s="207">
        <v>0</v>
      </c>
    </row>
    <row r="61" spans="1:30" s="196" customFormat="1" ht="12.75" x14ac:dyDescent="0.2">
      <c r="A61" s="204">
        <v>57</v>
      </c>
      <c r="B61" s="206">
        <v>0</v>
      </c>
      <c r="C61" s="206">
        <v>0</v>
      </c>
      <c r="D61" s="206">
        <v>0</v>
      </c>
      <c r="E61" s="206">
        <v>-55.555444934986397</v>
      </c>
      <c r="F61" s="206">
        <v>-33.889104058246076</v>
      </c>
      <c r="G61" s="206">
        <v>-38.100737219893595</v>
      </c>
      <c r="H61" s="206">
        <v>-117.98771396498041</v>
      </c>
      <c r="I61" s="206">
        <v>-597.52980625095029</v>
      </c>
      <c r="J61" s="206">
        <v>-146.46845425239169</v>
      </c>
      <c r="K61" s="206">
        <v>-1066.8673251366463</v>
      </c>
      <c r="L61" s="206">
        <v>-0.60155812379333151</v>
      </c>
      <c r="M61" s="206">
        <v>-141.36535190584829</v>
      </c>
      <c r="N61" s="206">
        <v>-53.475663103956371</v>
      </c>
      <c r="O61" s="206">
        <v>0</v>
      </c>
      <c r="P61" s="206">
        <v>-3682.9015038996486</v>
      </c>
      <c r="Q61" s="206">
        <v>771.14521821607252</v>
      </c>
      <c r="R61" s="206">
        <v>810.63230498043947</v>
      </c>
      <c r="S61" s="206">
        <v>1264.5881687238104</v>
      </c>
      <c r="T61" s="206">
        <v>247.4534783397591</v>
      </c>
      <c r="U61" s="206">
        <v>202.61144479415734</v>
      </c>
      <c r="V61" s="206">
        <v>15.095290256400874</v>
      </c>
      <c r="W61" s="206">
        <v>54.076992925783891</v>
      </c>
      <c r="X61" s="206">
        <v>2098.1526043441222</v>
      </c>
      <c r="Y61" s="206">
        <v>920.24015353838672</v>
      </c>
      <c r="Z61" s="206">
        <v>-15.716798433778326</v>
      </c>
      <c r="AA61" s="206">
        <v>2133.1340304380819</v>
      </c>
      <c r="AD61" s="207">
        <v>0</v>
      </c>
    </row>
    <row r="62" spans="1:30" s="196" customFormat="1" ht="12.75" x14ac:dyDescent="0.2">
      <c r="A62" s="204">
        <v>58</v>
      </c>
      <c r="B62" s="206">
        <v>0</v>
      </c>
      <c r="C62" s="206">
        <v>0</v>
      </c>
      <c r="D62" s="206">
        <v>0</v>
      </c>
      <c r="E62" s="206">
        <v>-49.33868961660292</v>
      </c>
      <c r="F62" s="206">
        <v>-36.069748341165202</v>
      </c>
      <c r="G62" s="206">
        <v>-34.476543127419006</v>
      </c>
      <c r="H62" s="206">
        <v>-471.90716306018157</v>
      </c>
      <c r="I62" s="206">
        <v>-619.78980601578905</v>
      </c>
      <c r="J62" s="206">
        <v>-157.16222998151505</v>
      </c>
      <c r="K62" s="206">
        <v>-1129.3685263162381</v>
      </c>
      <c r="L62" s="206">
        <v>-0.53595285815843341</v>
      </c>
      <c r="M62" s="206">
        <v>-135.74989105605587</v>
      </c>
      <c r="N62" s="206">
        <v>-54.917054223458976</v>
      </c>
      <c r="O62" s="206">
        <v>0</v>
      </c>
      <c r="P62" s="206">
        <v>-3682.901503899649</v>
      </c>
      <c r="Q62" s="206">
        <v>746.80461725898681</v>
      </c>
      <c r="R62" s="206">
        <v>760.12837743714067</v>
      </c>
      <c r="S62" s="206">
        <v>1257.3815328912822</v>
      </c>
      <c r="T62" s="206">
        <v>240.05924007873648</v>
      </c>
      <c r="U62" s="206">
        <v>198.0699233004959</v>
      </c>
      <c r="V62" s="206">
        <v>15.263057747656603</v>
      </c>
      <c r="W62" s="206">
        <v>54.088173992210855</v>
      </c>
      <c r="X62" s="206">
        <v>2009.528653848653</v>
      </c>
      <c r="Y62" s="206">
        <v>880.98806361994832</v>
      </c>
      <c r="Z62" s="206">
        <v>-9.3035389325817128</v>
      </c>
      <c r="AA62" s="206">
        <v>2133.1340304380824</v>
      </c>
      <c r="AD62" s="207">
        <v>0</v>
      </c>
    </row>
    <row r="63" spans="1:30" s="196" customFormat="1" ht="12.75" x14ac:dyDescent="0.2">
      <c r="A63" s="204">
        <v>59</v>
      </c>
      <c r="B63" s="206">
        <v>0</v>
      </c>
      <c r="C63" s="206">
        <v>0</v>
      </c>
      <c r="D63" s="206">
        <v>0</v>
      </c>
      <c r="E63" s="206">
        <v>-41.515202531035087</v>
      </c>
      <c r="F63" s="206">
        <v>-37.654724533627856</v>
      </c>
      <c r="G63" s="206">
        <v>-31.262276906329451</v>
      </c>
      <c r="H63" s="206">
        <v>-1145.3377561678287</v>
      </c>
      <c r="I63" s="206">
        <v>-600.61291518235385</v>
      </c>
      <c r="J63" s="206">
        <v>-162.69344008372605</v>
      </c>
      <c r="K63" s="206">
        <v>-1195.6734466231403</v>
      </c>
      <c r="L63" s="206">
        <v>-0.43963381809967561</v>
      </c>
      <c r="M63" s="206">
        <v>-124.49219618038654</v>
      </c>
      <c r="N63" s="206">
        <v>-52.219249112176527</v>
      </c>
      <c r="O63" s="206">
        <v>0</v>
      </c>
      <c r="P63" s="206">
        <v>-3682.9015038996481</v>
      </c>
      <c r="Q63" s="206">
        <v>683.0445171712513</v>
      </c>
      <c r="R63" s="206">
        <v>690.13901553775634</v>
      </c>
      <c r="S63" s="206">
        <v>1258.2111897113275</v>
      </c>
      <c r="T63" s="206">
        <v>232.89660084143594</v>
      </c>
      <c r="U63" s="206">
        <v>190.57244588981382</v>
      </c>
      <c r="V63" s="206">
        <v>15.409284747319754</v>
      </c>
      <c r="W63" s="206">
        <v>54.097528045303179</v>
      </c>
      <c r="X63" s="206">
        <v>1800.8426441697925</v>
      </c>
      <c r="Y63" s="206">
        <v>789.85570345701717</v>
      </c>
      <c r="Z63" s="206">
        <v>-5.0899068469005035</v>
      </c>
      <c r="AA63" s="206">
        <v>2133.1340304380824</v>
      </c>
      <c r="AD63" s="207">
        <v>0</v>
      </c>
    </row>
    <row r="64" spans="1:30" s="196" customFormat="1" ht="12.75" x14ac:dyDescent="0.2">
      <c r="A64" s="204">
        <v>60</v>
      </c>
      <c r="B64" s="206">
        <v>0</v>
      </c>
      <c r="C64" s="206">
        <v>0</v>
      </c>
      <c r="D64" s="206">
        <v>0</v>
      </c>
      <c r="E64" s="206">
        <v>-31.983731571791782</v>
      </c>
      <c r="F64" s="206">
        <v>-38.92166197647601</v>
      </c>
      <c r="G64" s="206">
        <v>-28.139690901011583</v>
      </c>
      <c r="H64" s="206">
        <v>-2085.1803850496276</v>
      </c>
      <c r="I64" s="206">
        <v>-549.06690299666957</v>
      </c>
      <c r="J64" s="206">
        <v>-168.47868645061482</v>
      </c>
      <c r="K64" s="206">
        <v>-1264.7728245038468</v>
      </c>
      <c r="L64" s="206">
        <v>-0.31398142123950645</v>
      </c>
      <c r="M64" s="206">
        <v>-107.90883126136278</v>
      </c>
      <c r="N64" s="206">
        <v>-45.892266485522228</v>
      </c>
      <c r="O64" s="206">
        <v>0</v>
      </c>
      <c r="P64" s="206">
        <v>-3682.9015038996486</v>
      </c>
      <c r="Q64" s="206">
        <v>586.29031356708037</v>
      </c>
      <c r="R64" s="206">
        <v>603.10464034615791</v>
      </c>
      <c r="S64" s="206">
        <v>1260.7413816593064</v>
      </c>
      <c r="T64" s="206">
        <v>224.4819598423351</v>
      </c>
      <c r="U64" s="206">
        <v>179.0247622287057</v>
      </c>
      <c r="V64" s="206">
        <v>15.365528705709387</v>
      </c>
      <c r="W64" s="206">
        <v>54.066827001232902</v>
      </c>
      <c r="X64" s="206">
        <v>1489.6087355442305</v>
      </c>
      <c r="Y64" s="206">
        <v>655.4020953757846</v>
      </c>
      <c r="Z64" s="206">
        <v>-2.4679299733710005</v>
      </c>
      <c r="AA64" s="206">
        <v>2133.1340304380819</v>
      </c>
      <c r="AD64" s="207">
        <v>0</v>
      </c>
    </row>
    <row r="65" spans="1:30" s="196" customFormat="1" ht="12.75" x14ac:dyDescent="0.2">
      <c r="A65" s="204">
        <v>61</v>
      </c>
      <c r="B65" s="206">
        <v>0</v>
      </c>
      <c r="C65" s="206">
        <v>0</v>
      </c>
      <c r="D65" s="206">
        <v>0</v>
      </c>
      <c r="E65" s="206">
        <v>-23.186764842135322</v>
      </c>
      <c r="F65" s="206">
        <v>-40.815953717755967</v>
      </c>
      <c r="G65" s="206">
        <v>-25.961540777916987</v>
      </c>
      <c r="H65" s="206">
        <v>-3136.3137760738105</v>
      </c>
      <c r="I65" s="206">
        <v>-468.63914293460647</v>
      </c>
      <c r="J65" s="206">
        <v>-181.03259000511537</v>
      </c>
      <c r="K65" s="206">
        <v>-1335.1366833479144</v>
      </c>
      <c r="L65" s="206">
        <v>0</v>
      </c>
      <c r="M65" s="206">
        <v>-87.802095848848396</v>
      </c>
      <c r="N65" s="206">
        <v>-34.583250446757312</v>
      </c>
      <c r="O65" s="206">
        <v>0</v>
      </c>
      <c r="P65" s="206">
        <v>-3682.9015038996486</v>
      </c>
      <c r="Q65" s="206">
        <v>473.76085080549194</v>
      </c>
      <c r="R65" s="206">
        <v>503.99466357133809</v>
      </c>
      <c r="S65" s="206">
        <v>1272.5036784513638</v>
      </c>
      <c r="T65" s="206">
        <v>216.01827510675622</v>
      </c>
      <c r="U65" s="206">
        <v>166.5099069868574</v>
      </c>
      <c r="V65" s="206">
        <v>15.439584320121821</v>
      </c>
      <c r="W65" s="206">
        <v>54.500741164772478</v>
      </c>
      <c r="X65" s="206">
        <v>1151.2879834900373</v>
      </c>
      <c r="Y65" s="206">
        <v>503.91250449019623</v>
      </c>
      <c r="Z65" s="206">
        <v>-0.99224562139277972</v>
      </c>
      <c r="AA65" s="206">
        <v>2133.1340304380819</v>
      </c>
      <c r="AD65" s="207">
        <v>0</v>
      </c>
    </row>
    <row r="66" spans="1:30" s="196" customFormat="1" ht="12.75" x14ac:dyDescent="0.2">
      <c r="A66" s="204">
        <v>62</v>
      </c>
      <c r="B66" s="206">
        <v>0</v>
      </c>
      <c r="C66" s="206">
        <v>0</v>
      </c>
      <c r="D66" s="206">
        <v>0</v>
      </c>
      <c r="E66" s="206">
        <v>-16.198051774426656</v>
      </c>
      <c r="F66" s="206">
        <v>-42.757641089719449</v>
      </c>
      <c r="G66" s="206">
        <v>-24.320615772626866</v>
      </c>
      <c r="H66" s="206">
        <v>-4166.7745527737179</v>
      </c>
      <c r="I66" s="206">
        <v>-357.07356713112989</v>
      </c>
      <c r="J66" s="206">
        <v>-199.25307842324486</v>
      </c>
      <c r="K66" s="206">
        <v>-1407.4265092454234</v>
      </c>
      <c r="L66" s="206">
        <v>0</v>
      </c>
      <c r="M66" s="206">
        <v>-66.882213841797878</v>
      </c>
      <c r="N66" s="206">
        <v>-19.622449719546225</v>
      </c>
      <c r="O66" s="206">
        <v>0</v>
      </c>
      <c r="P66" s="206">
        <v>-3682.901503899649</v>
      </c>
      <c r="Q66" s="206">
        <v>347.87837403201354</v>
      </c>
      <c r="R66" s="206">
        <v>403.24972134943545</v>
      </c>
      <c r="S66" s="206">
        <v>1292.6973546684585</v>
      </c>
      <c r="T66" s="206">
        <v>209.85883070113832</v>
      </c>
      <c r="U66" s="206">
        <v>156.10044258248905</v>
      </c>
      <c r="V66" s="206">
        <v>15.634859957526308</v>
      </c>
      <c r="W66" s="206">
        <v>55.92302269259104</v>
      </c>
      <c r="X66" s="206">
        <v>833.8214514593484</v>
      </c>
      <c r="Y66" s="206">
        <v>367.25941648025741</v>
      </c>
      <c r="Z66" s="206">
        <v>-0.3806354096710835</v>
      </c>
      <c r="AA66" s="206">
        <v>2133.1340304380824</v>
      </c>
      <c r="AD66" s="207">
        <v>0</v>
      </c>
    </row>
    <row r="67" spans="1:30" s="196" customFormat="1" ht="12.75" x14ac:dyDescent="0.2">
      <c r="A67" s="204">
        <v>63</v>
      </c>
      <c r="B67" s="206">
        <v>0</v>
      </c>
      <c r="C67" s="206">
        <v>0</v>
      </c>
      <c r="D67" s="206">
        <v>0</v>
      </c>
      <c r="E67" s="206">
        <v>-11.217438240401464</v>
      </c>
      <c r="F67" s="206">
        <v>-43.672315589720696</v>
      </c>
      <c r="G67" s="206">
        <v>-21.929427164691127</v>
      </c>
      <c r="H67" s="206">
        <v>-4874.6637753003906</v>
      </c>
      <c r="I67" s="206">
        <v>-262.26821270141761</v>
      </c>
      <c r="J67" s="206">
        <v>-218.80189129187565</v>
      </c>
      <c r="K67" s="206">
        <v>-1478.9230573686746</v>
      </c>
      <c r="L67" s="206">
        <v>0</v>
      </c>
      <c r="M67" s="206">
        <v>-47.972040999946046</v>
      </c>
      <c r="N67" s="206">
        <v>-7.2503227364350122</v>
      </c>
      <c r="O67" s="206">
        <v>0</v>
      </c>
      <c r="P67" s="206">
        <v>-3682.9015038996486</v>
      </c>
      <c r="Q67" s="206">
        <v>239.90666010694511</v>
      </c>
      <c r="R67" s="206">
        <v>307.38673361635978</v>
      </c>
      <c r="S67" s="206">
        <v>1320.3104738858112</v>
      </c>
      <c r="T67" s="206">
        <v>206.18839911556154</v>
      </c>
      <c r="U67" s="206">
        <v>148.62759454108024</v>
      </c>
      <c r="V67" s="206">
        <v>15.918191155073279</v>
      </c>
      <c r="W67" s="206">
        <v>57.999699229317926</v>
      </c>
      <c r="X67" s="206">
        <v>575.45868668702826</v>
      </c>
      <c r="Y67" s="206">
        <v>252.50159566241231</v>
      </c>
      <c r="Z67" s="206">
        <v>0</v>
      </c>
      <c r="AA67" s="206">
        <v>2133.1340304380824</v>
      </c>
      <c r="AD67" s="207">
        <v>0</v>
      </c>
    </row>
    <row r="68" spans="1:30" s="196" customFormat="1" ht="12.75" x14ac:dyDescent="0.2">
      <c r="A68" s="204">
        <v>64</v>
      </c>
      <c r="B68" s="206">
        <v>0</v>
      </c>
      <c r="C68" s="206">
        <v>0</v>
      </c>
      <c r="D68" s="206">
        <v>0</v>
      </c>
      <c r="E68" s="206">
        <v>-8.5935116033911392</v>
      </c>
      <c r="F68" s="206">
        <v>-44.270540194851613</v>
      </c>
      <c r="G68" s="206">
        <v>-20.001808209393069</v>
      </c>
      <c r="H68" s="206">
        <v>-5212.1164004499369</v>
      </c>
      <c r="I68" s="206">
        <v>-208.87334396425973</v>
      </c>
      <c r="J68" s="206">
        <v>-236.86268097798956</v>
      </c>
      <c r="K68" s="206">
        <v>-1545.2640104511006</v>
      </c>
      <c r="L68" s="206">
        <v>0</v>
      </c>
      <c r="M68" s="206">
        <v>-32.968402738887256</v>
      </c>
      <c r="N68" s="206">
        <v>-1.0374103165050939</v>
      </c>
      <c r="O68" s="206">
        <v>0</v>
      </c>
      <c r="P68" s="206">
        <v>-3682.9015038996486</v>
      </c>
      <c r="Q68" s="206">
        <v>167.17935722138995</v>
      </c>
      <c r="R68" s="206">
        <v>227.5218580004076</v>
      </c>
      <c r="S68" s="206">
        <v>1358.1810926951966</v>
      </c>
      <c r="T68" s="206">
        <v>205.38369575797</v>
      </c>
      <c r="U68" s="206">
        <v>142.54158503782111</v>
      </c>
      <c r="V68" s="206">
        <v>16.154526710841857</v>
      </c>
      <c r="W68" s="206">
        <v>60.066024793438011</v>
      </c>
      <c r="X68" s="206">
        <v>404.60305262512924</v>
      </c>
      <c r="Y68" s="206">
        <v>177.32319699744141</v>
      </c>
      <c r="Z68" s="206">
        <v>0</v>
      </c>
      <c r="AA68" s="206">
        <v>2133.1340304380819</v>
      </c>
      <c r="AD68" s="207">
        <v>0</v>
      </c>
    </row>
    <row r="69" spans="1:30" s="196" customFormat="1" ht="12.75" x14ac:dyDescent="0.2">
      <c r="A69" s="204">
        <v>65</v>
      </c>
      <c r="B69" s="206">
        <v>0</v>
      </c>
      <c r="C69" s="206">
        <v>0</v>
      </c>
      <c r="D69" s="206">
        <v>0</v>
      </c>
      <c r="E69" s="206">
        <v>-7.8804068707894883</v>
      </c>
      <c r="F69" s="206">
        <v>-44.904799767062137</v>
      </c>
      <c r="G69" s="206">
        <v>-19.313785695501561</v>
      </c>
      <c r="H69" s="206">
        <v>-5448.6774498911627</v>
      </c>
      <c r="I69" s="206">
        <v>-175.63374508070308</v>
      </c>
      <c r="J69" s="206">
        <v>-264.81765730244996</v>
      </c>
      <c r="K69" s="206">
        <v>-1605.2267901779642</v>
      </c>
      <c r="L69" s="206">
        <v>0</v>
      </c>
      <c r="M69" s="206">
        <v>-21.801680191663593</v>
      </c>
      <c r="N69" s="206">
        <v>0</v>
      </c>
      <c r="O69" s="206">
        <v>0</v>
      </c>
      <c r="P69" s="206">
        <v>-3682.9015038996486</v>
      </c>
      <c r="Q69" s="206">
        <v>125.57368888272146</v>
      </c>
      <c r="R69" s="206">
        <v>165.0367065145829</v>
      </c>
      <c r="S69" s="206">
        <v>1400.1277231922093</v>
      </c>
      <c r="T69" s="206">
        <v>206.69275304922769</v>
      </c>
      <c r="U69" s="206">
        <v>138.09641825400743</v>
      </c>
      <c r="V69" s="206">
        <v>16.331339139163681</v>
      </c>
      <c r="W69" s="206">
        <v>62.060472702203938</v>
      </c>
      <c r="X69" s="206">
        <v>305.74629008205534</v>
      </c>
      <c r="Y69" s="206">
        <v>134.19077909047542</v>
      </c>
      <c r="Z69" s="206">
        <v>0</v>
      </c>
      <c r="AA69" s="206">
        <v>2133.1340304380824</v>
      </c>
      <c r="AD69" s="207">
        <v>0</v>
      </c>
    </row>
    <row r="70" spans="1:30" s="196" customFormat="1" ht="12.75" x14ac:dyDescent="0.2">
      <c r="A70" s="204">
        <v>66</v>
      </c>
      <c r="B70" s="206">
        <v>0</v>
      </c>
      <c r="C70" s="206">
        <v>0</v>
      </c>
      <c r="D70" s="206">
        <v>0</v>
      </c>
      <c r="E70" s="206">
        <v>-8.190129374192118</v>
      </c>
      <c r="F70" s="206">
        <v>-44.883577015647141</v>
      </c>
      <c r="G70" s="206">
        <v>-18.880843066302042</v>
      </c>
      <c r="H70" s="206">
        <v>-5633.9154420705336</v>
      </c>
      <c r="I70" s="206">
        <v>-129.43891260158702</v>
      </c>
      <c r="J70" s="206">
        <v>-295.66318997197396</v>
      </c>
      <c r="K70" s="206">
        <v>-1657.5753226988006</v>
      </c>
      <c r="L70" s="206">
        <v>0</v>
      </c>
      <c r="M70" s="206">
        <v>-14.020602082207555</v>
      </c>
      <c r="N70" s="206">
        <v>0</v>
      </c>
      <c r="O70" s="206">
        <v>0</v>
      </c>
      <c r="P70" s="206">
        <v>-3682.9015038996486</v>
      </c>
      <c r="Q70" s="206">
        <v>99.883892870681947</v>
      </c>
      <c r="R70" s="206">
        <v>118.35182039063815</v>
      </c>
      <c r="S70" s="206">
        <v>1438.6770631566085</v>
      </c>
      <c r="T70" s="206">
        <v>210.98903261019845</v>
      </c>
      <c r="U70" s="206">
        <v>133.37117298553295</v>
      </c>
      <c r="V70" s="206">
        <v>16.469025187074102</v>
      </c>
      <c r="W70" s="206">
        <v>63.817927443872684</v>
      </c>
      <c r="X70" s="206">
        <v>245.27430288776966</v>
      </c>
      <c r="Y70" s="206">
        <v>107.65046386860956</v>
      </c>
      <c r="Z70" s="206">
        <v>0</v>
      </c>
      <c r="AA70" s="206">
        <v>2133.1340304380819</v>
      </c>
      <c r="AD70" s="207">
        <v>0</v>
      </c>
    </row>
    <row r="71" spans="1:30" s="196" customFormat="1" ht="12.75" x14ac:dyDescent="0.2">
      <c r="A71" s="204">
        <v>67</v>
      </c>
      <c r="B71" s="206">
        <v>0</v>
      </c>
      <c r="C71" s="206">
        <v>0</v>
      </c>
      <c r="D71" s="206">
        <v>0</v>
      </c>
      <c r="E71" s="206">
        <v>-8.7951695423215916</v>
      </c>
      <c r="F71" s="206">
        <v>-45.12785728750292</v>
      </c>
      <c r="G71" s="206">
        <v>-18.848837268632359</v>
      </c>
      <c r="H71" s="206">
        <v>-5542.4870758232937</v>
      </c>
      <c r="I71" s="206">
        <v>-81.90275093521123</v>
      </c>
      <c r="J71" s="206">
        <v>-319.08771898367155</v>
      </c>
      <c r="K71" s="206">
        <v>-1708.0641586420916</v>
      </c>
      <c r="L71" s="206">
        <v>0</v>
      </c>
      <c r="M71" s="206">
        <v>-9.0130862621430285</v>
      </c>
      <c r="N71" s="206">
        <v>0</v>
      </c>
      <c r="O71" s="206">
        <v>0</v>
      </c>
      <c r="P71" s="206">
        <v>-3682.9015038996486</v>
      </c>
      <c r="Q71" s="206">
        <v>78.059724942952343</v>
      </c>
      <c r="R71" s="206">
        <v>84.357024351713548</v>
      </c>
      <c r="S71" s="206">
        <v>1459.6404300921035</v>
      </c>
      <c r="T71" s="206">
        <v>212.64322604314421</v>
      </c>
      <c r="U71" s="206">
        <v>127.78446917566524</v>
      </c>
      <c r="V71" s="206">
        <v>16.506197005131529</v>
      </c>
      <c r="W71" s="206">
        <v>65.310520106625802</v>
      </c>
      <c r="X71" s="206">
        <v>194.60936617000925</v>
      </c>
      <c r="Y71" s="206">
        <v>85.604155403186709</v>
      </c>
      <c r="Z71" s="206">
        <v>0</v>
      </c>
      <c r="AA71" s="206">
        <v>2133.1340304380819</v>
      </c>
      <c r="AD71" s="207">
        <v>0</v>
      </c>
    </row>
    <row r="72" spans="1:30" s="196" customFormat="1" ht="12.75" x14ac:dyDescent="0.2">
      <c r="A72" s="204">
        <v>68</v>
      </c>
      <c r="B72" s="206">
        <v>0</v>
      </c>
      <c r="C72" s="206">
        <v>0</v>
      </c>
      <c r="D72" s="206">
        <v>0</v>
      </c>
      <c r="E72" s="206">
        <v>-9.3328701084749426</v>
      </c>
      <c r="F72" s="206">
        <v>-46.407524656247631</v>
      </c>
      <c r="G72" s="206">
        <v>-19.091580456431089</v>
      </c>
      <c r="H72" s="206">
        <v>-5333.5958472457396</v>
      </c>
      <c r="I72" s="206">
        <v>-32.544700316810761</v>
      </c>
      <c r="J72" s="206">
        <v>-345.52658542923729</v>
      </c>
      <c r="K72" s="206">
        <v>-1758.2857871880985</v>
      </c>
      <c r="L72" s="206">
        <v>0</v>
      </c>
      <c r="M72" s="206">
        <v>-5.8741872854272232</v>
      </c>
      <c r="N72" s="206">
        <v>0</v>
      </c>
      <c r="O72" s="206">
        <v>0</v>
      </c>
      <c r="P72" s="206">
        <v>-3682.9015038996486</v>
      </c>
      <c r="Q72" s="206">
        <v>59.124684374701019</v>
      </c>
      <c r="R72" s="206">
        <v>60.537709353451646</v>
      </c>
      <c r="S72" s="206">
        <v>1450.1645574281763</v>
      </c>
      <c r="T72" s="206">
        <v>206.94803012707791</v>
      </c>
      <c r="U72" s="206">
        <v>120.41059392873896</v>
      </c>
      <c r="V72" s="206">
        <v>16.254976986822346</v>
      </c>
      <c r="W72" s="206">
        <v>66.125055636918631</v>
      </c>
      <c r="X72" s="206">
        <v>150.0137444482873</v>
      </c>
      <c r="Y72" s="206">
        <v>65.752262873973464</v>
      </c>
      <c r="Z72" s="206">
        <v>0</v>
      </c>
      <c r="AA72" s="206">
        <v>2133.1340304380819</v>
      </c>
      <c r="AD72" s="207">
        <v>0</v>
      </c>
    </row>
    <row r="73" spans="1:30" s="196" customFormat="1" ht="12.75" x14ac:dyDescent="0.2">
      <c r="A73" s="204">
        <v>69</v>
      </c>
      <c r="B73" s="206">
        <v>0</v>
      </c>
      <c r="C73" s="206">
        <v>0</v>
      </c>
      <c r="D73" s="206">
        <v>0</v>
      </c>
      <c r="E73" s="206">
        <v>-9.7514769565920361</v>
      </c>
      <c r="F73" s="206">
        <v>-48.845963451183209</v>
      </c>
      <c r="G73" s="206">
        <v>-19.376499377479146</v>
      </c>
      <c r="H73" s="206">
        <v>-5199.1017584032707</v>
      </c>
      <c r="I73" s="206">
        <v>-7.7061642457362582</v>
      </c>
      <c r="J73" s="206">
        <v>-389.22531085770925</v>
      </c>
      <c r="K73" s="206">
        <v>-1808.0863820883694</v>
      </c>
      <c r="L73" s="206">
        <v>0</v>
      </c>
      <c r="M73" s="206">
        <v>-4.1193308096425776</v>
      </c>
      <c r="N73" s="206">
        <v>0</v>
      </c>
      <c r="O73" s="206">
        <v>0</v>
      </c>
      <c r="P73" s="206">
        <v>-3682.9015038996486</v>
      </c>
      <c r="Q73" s="206">
        <v>47.560067097664742</v>
      </c>
      <c r="R73" s="206">
        <v>45.166037962220379</v>
      </c>
      <c r="S73" s="206">
        <v>1416.1001135647689</v>
      </c>
      <c r="T73" s="206">
        <v>193.64431245248159</v>
      </c>
      <c r="U73" s="206">
        <v>111.49054887109345</v>
      </c>
      <c r="V73" s="206">
        <v>15.714781788582235</v>
      </c>
      <c r="W73" s="206">
        <v>66.095303965535948</v>
      </c>
      <c r="X73" s="206">
        <v>119.5960379792877</v>
      </c>
      <c r="Y73" s="206">
        <v>52.680938387468451</v>
      </c>
      <c r="Z73" s="206">
        <v>0</v>
      </c>
      <c r="AA73" s="206">
        <v>2133.1340304380819</v>
      </c>
      <c r="AD73" s="207">
        <v>0</v>
      </c>
    </row>
    <row r="74" spans="1:30" s="196" customFormat="1" ht="12.75" x14ac:dyDescent="0.2">
      <c r="A74" s="204">
        <v>70</v>
      </c>
      <c r="B74" s="206">
        <v>0</v>
      </c>
      <c r="C74" s="206">
        <v>0</v>
      </c>
      <c r="D74" s="206">
        <v>0</v>
      </c>
      <c r="E74" s="206">
        <v>-9.9986243175092451</v>
      </c>
      <c r="F74" s="206">
        <v>-51.794904307441158</v>
      </c>
      <c r="G74" s="206">
        <v>-19.400714522917191</v>
      </c>
      <c r="H74" s="206">
        <v>-4988.4373685685014</v>
      </c>
      <c r="I74" s="206">
        <v>0</v>
      </c>
      <c r="J74" s="206">
        <v>-429.75788898550587</v>
      </c>
      <c r="K74" s="206">
        <v>-1856.4649718487592</v>
      </c>
      <c r="L74" s="206">
        <v>0</v>
      </c>
      <c r="M74" s="206">
        <v>-3.1842001377720428</v>
      </c>
      <c r="N74" s="206">
        <v>0</v>
      </c>
      <c r="O74" s="206">
        <v>0</v>
      </c>
      <c r="P74" s="206">
        <v>-3682.9015038996486</v>
      </c>
      <c r="Q74" s="206">
        <v>40.784527594026464</v>
      </c>
      <c r="R74" s="206">
        <v>34.953284419128508</v>
      </c>
      <c r="S74" s="206">
        <v>1356.1998054441121</v>
      </c>
      <c r="T74" s="206">
        <v>173.31938766022535</v>
      </c>
      <c r="U74" s="206">
        <v>100.4905307948183</v>
      </c>
      <c r="V74" s="206">
        <v>14.780603382479669</v>
      </c>
      <c r="W74" s="206">
        <v>64.771449486702423</v>
      </c>
      <c r="X74" s="206">
        <v>98.192908227638128</v>
      </c>
      <c r="Y74" s="206">
        <v>43.045407084787819</v>
      </c>
      <c r="Z74" s="206">
        <v>0</v>
      </c>
      <c r="AA74" s="206">
        <v>2133.1340304380819</v>
      </c>
      <c r="AD74" s="207">
        <v>0</v>
      </c>
    </row>
    <row r="75" spans="1:30" s="196" customFormat="1" ht="12.75" x14ac:dyDescent="0.2">
      <c r="A75" s="204">
        <v>71</v>
      </c>
      <c r="B75" s="206">
        <v>0</v>
      </c>
      <c r="C75" s="206">
        <v>0</v>
      </c>
      <c r="D75" s="206">
        <v>0</v>
      </c>
      <c r="E75" s="206">
        <v>-10.037826353697898</v>
      </c>
      <c r="F75" s="206">
        <v>-53.918307849446215</v>
      </c>
      <c r="G75" s="206">
        <v>-19.003444570503369</v>
      </c>
      <c r="H75" s="206">
        <v>-4833.2522640880243</v>
      </c>
      <c r="I75" s="206">
        <v>0</v>
      </c>
      <c r="J75" s="206">
        <v>-469.78035683929556</v>
      </c>
      <c r="K75" s="206">
        <v>-1902.9091728769858</v>
      </c>
      <c r="L75" s="206">
        <v>0</v>
      </c>
      <c r="M75" s="206">
        <v>-2.7032779934008846</v>
      </c>
      <c r="N75" s="206">
        <v>0</v>
      </c>
      <c r="O75" s="206">
        <v>0</v>
      </c>
      <c r="P75" s="206">
        <v>-3682.9015038996486</v>
      </c>
      <c r="Q75" s="206">
        <v>32.195238756201547</v>
      </c>
      <c r="R75" s="206">
        <v>27.448283198950278</v>
      </c>
      <c r="S75" s="206">
        <v>1282.119299004635</v>
      </c>
      <c r="T75" s="206">
        <v>152.64612279250727</v>
      </c>
      <c r="U75" s="206">
        <v>88.692719956745378</v>
      </c>
      <c r="V75" s="206">
        <v>13.658615877279948</v>
      </c>
      <c r="W75" s="206">
        <v>61.771867025411133</v>
      </c>
      <c r="X75" s="206">
        <v>79.220138379277543</v>
      </c>
      <c r="Y75" s="206">
        <v>34.686038199185575</v>
      </c>
      <c r="Z75" s="206">
        <v>0</v>
      </c>
      <c r="AA75" s="206">
        <v>2133.1340304380819</v>
      </c>
      <c r="AD75" s="207">
        <v>0</v>
      </c>
    </row>
    <row r="76" spans="1:30" s="196" customFormat="1" ht="12.75" x14ac:dyDescent="0.2">
      <c r="A76" s="204">
        <v>72</v>
      </c>
      <c r="B76" s="206">
        <v>0</v>
      </c>
      <c r="C76" s="206">
        <v>0</v>
      </c>
      <c r="D76" s="206">
        <v>0</v>
      </c>
      <c r="E76" s="206">
        <v>-10.119565243556675</v>
      </c>
      <c r="F76" s="206">
        <v>-56.142702522906511</v>
      </c>
      <c r="G76" s="206">
        <v>-18.053503182778218</v>
      </c>
      <c r="H76" s="206">
        <v>-4756.1558815072576</v>
      </c>
      <c r="I76" s="206">
        <v>0</v>
      </c>
      <c r="J76" s="206">
        <v>-513.53226225878177</v>
      </c>
      <c r="K76" s="206">
        <v>-1944.3494550197561</v>
      </c>
      <c r="L76" s="206">
        <v>0</v>
      </c>
      <c r="M76" s="206">
        <v>-2.4317934676682147</v>
      </c>
      <c r="N76" s="206">
        <v>0</v>
      </c>
      <c r="O76" s="206">
        <v>0</v>
      </c>
      <c r="P76" s="206">
        <v>-3682.901503899649</v>
      </c>
      <c r="Q76" s="206">
        <v>24.949830927372386</v>
      </c>
      <c r="R76" s="206">
        <v>22.025537453929463</v>
      </c>
      <c r="S76" s="206">
        <v>1206.7577984084451</v>
      </c>
      <c r="T76" s="206">
        <v>131.90130715641976</v>
      </c>
      <c r="U76" s="206">
        <v>77.439637931453333</v>
      </c>
      <c r="V76" s="206">
        <v>12.478747037315426</v>
      </c>
      <c r="W76" s="206">
        <v>58.293801515285985</v>
      </c>
      <c r="X76" s="206">
        <v>64.119327781102228</v>
      </c>
      <c r="Y76" s="206">
        <v>28.091567058038077</v>
      </c>
      <c r="Z76" s="206">
        <v>0</v>
      </c>
      <c r="AA76" s="206">
        <v>2133.1340304380819</v>
      </c>
      <c r="AD76" s="207">
        <v>0</v>
      </c>
    </row>
    <row r="77" spans="1:30" s="196" customFormat="1" ht="12.75" x14ac:dyDescent="0.2">
      <c r="A77" s="204">
        <v>73</v>
      </c>
      <c r="B77" s="206">
        <v>0</v>
      </c>
      <c r="C77" s="206">
        <v>0</v>
      </c>
      <c r="D77" s="206">
        <v>0</v>
      </c>
      <c r="E77" s="206">
        <v>-10.346090292304586</v>
      </c>
      <c r="F77" s="206">
        <v>-58.432212497956513</v>
      </c>
      <c r="G77" s="206">
        <v>-17.057139399457093</v>
      </c>
      <c r="H77" s="206">
        <v>-4732.3969289413953</v>
      </c>
      <c r="I77" s="206">
        <v>0</v>
      </c>
      <c r="J77" s="206">
        <v>-557.60568132404705</v>
      </c>
      <c r="K77" s="206">
        <v>-1978.1145336762027</v>
      </c>
      <c r="L77" s="206">
        <v>0</v>
      </c>
      <c r="M77" s="206">
        <v>-2.243896445756191</v>
      </c>
      <c r="N77" s="206">
        <v>0</v>
      </c>
      <c r="O77" s="206">
        <v>0</v>
      </c>
      <c r="P77" s="206">
        <v>-3682.901503899649</v>
      </c>
      <c r="Q77" s="206">
        <v>19.142062869661238</v>
      </c>
      <c r="R77" s="206">
        <v>17.532692026266719</v>
      </c>
      <c r="S77" s="206">
        <v>1136.3935546191603</v>
      </c>
      <c r="T77" s="206">
        <v>112.83301184801009</v>
      </c>
      <c r="U77" s="206">
        <v>67.423375780303274</v>
      </c>
      <c r="V77" s="206">
        <v>11.451228066805861</v>
      </c>
      <c r="W77" s="206">
        <v>55.083734767270457</v>
      </c>
      <c r="X77" s="206">
        <v>52.687791054577851</v>
      </c>
      <c r="Y77" s="206">
        <v>23.171368359962006</v>
      </c>
      <c r="Z77" s="206">
        <v>0</v>
      </c>
      <c r="AA77" s="206">
        <v>2133.1340304380824</v>
      </c>
      <c r="AD77" s="207">
        <v>0</v>
      </c>
    </row>
    <row r="78" spans="1:30" s="196" customFormat="1" ht="12.75" x14ac:dyDescent="0.2">
      <c r="A78" s="204">
        <v>74</v>
      </c>
      <c r="B78" s="206">
        <v>0</v>
      </c>
      <c r="C78" s="206">
        <v>0</v>
      </c>
      <c r="D78" s="206">
        <v>0</v>
      </c>
      <c r="E78" s="206">
        <v>-10.82534721778304</v>
      </c>
      <c r="F78" s="206">
        <v>-61.017321800326961</v>
      </c>
      <c r="G78" s="206">
        <v>-16.082411773338315</v>
      </c>
      <c r="H78" s="206">
        <v>-4647.7353535358743</v>
      </c>
      <c r="I78" s="206">
        <v>0</v>
      </c>
      <c r="J78" s="206">
        <v>-599.62081460965612</v>
      </c>
      <c r="K78" s="206">
        <v>-2005.8118051104652</v>
      </c>
      <c r="L78" s="206">
        <v>0</v>
      </c>
      <c r="M78" s="206">
        <v>-2.0774460896455023</v>
      </c>
      <c r="N78" s="206">
        <v>0</v>
      </c>
      <c r="O78" s="206">
        <v>0</v>
      </c>
      <c r="P78" s="206">
        <v>-3682.9015038996481</v>
      </c>
      <c r="Q78" s="206">
        <v>14.226370800051322</v>
      </c>
      <c r="R78" s="206">
        <v>14.02724922593619</v>
      </c>
      <c r="S78" s="206">
        <v>1072.4755488607691</v>
      </c>
      <c r="T78" s="206">
        <v>97.023716937800188</v>
      </c>
      <c r="U78" s="206">
        <v>58.254852196513468</v>
      </c>
      <c r="V78" s="206">
        <v>10.565207865395433</v>
      </c>
      <c r="W78" s="206">
        <v>52.007496126722963</v>
      </c>
      <c r="X78" s="206">
        <v>41.934932196916073</v>
      </c>
      <c r="Y78" s="206">
        <v>18.491613310233401</v>
      </c>
      <c r="Z78" s="206">
        <v>0</v>
      </c>
      <c r="AA78" s="206">
        <v>2133.1340304380819</v>
      </c>
      <c r="AD78" s="207">
        <v>0</v>
      </c>
    </row>
    <row r="79" spans="1:30" s="196" customFormat="1" ht="12.75" x14ac:dyDescent="0.2">
      <c r="A79" s="204">
        <v>75</v>
      </c>
      <c r="B79" s="206">
        <v>0</v>
      </c>
      <c r="C79" s="206">
        <v>0</v>
      </c>
      <c r="D79" s="206">
        <v>0</v>
      </c>
      <c r="E79" s="206">
        <v>-11.431571899944926</v>
      </c>
      <c r="F79" s="206">
        <v>-63.867642979210913</v>
      </c>
      <c r="G79" s="206">
        <v>-15.333652910397538</v>
      </c>
      <c r="H79" s="206">
        <v>-4524.5471274812389</v>
      </c>
      <c r="I79" s="206">
        <v>0</v>
      </c>
      <c r="J79" s="206">
        <v>-632.14621923612503</v>
      </c>
      <c r="K79" s="206">
        <v>-2025.8711881807071</v>
      </c>
      <c r="L79" s="206">
        <v>0</v>
      </c>
      <c r="M79" s="206">
        <v>-1.9044208526979711</v>
      </c>
      <c r="N79" s="206">
        <v>0</v>
      </c>
      <c r="O79" s="206">
        <v>0</v>
      </c>
      <c r="P79" s="206">
        <v>-3682.901503899649</v>
      </c>
      <c r="Q79" s="206">
        <v>10.788177848990546</v>
      </c>
      <c r="R79" s="206">
        <v>11.14934288220495</v>
      </c>
      <c r="S79" s="206">
        <v>1019.5655535395441</v>
      </c>
      <c r="T79" s="206">
        <v>84.895580998124714</v>
      </c>
      <c r="U79" s="206">
        <v>49.999512239727444</v>
      </c>
      <c r="V79" s="206">
        <v>9.9467106121233417</v>
      </c>
      <c r="W79" s="206">
        <v>49.201330040578021</v>
      </c>
      <c r="X79" s="206">
        <v>32.794965610764422</v>
      </c>
      <c r="Y79" s="206">
        <v>14.35214194316703</v>
      </c>
      <c r="Z79" s="206">
        <v>0</v>
      </c>
      <c r="AA79" s="206">
        <v>2133.1340304380815</v>
      </c>
      <c r="AD79" s="207">
        <v>0</v>
      </c>
    </row>
    <row r="80" spans="1:30" s="196" customFormat="1" ht="12.75" x14ac:dyDescent="0.2">
      <c r="A80" s="204">
        <v>76</v>
      </c>
      <c r="B80" s="206">
        <v>0</v>
      </c>
      <c r="C80" s="206">
        <v>0</v>
      </c>
      <c r="D80" s="206">
        <v>0</v>
      </c>
      <c r="E80" s="206">
        <v>-12.191294001242861</v>
      </c>
      <c r="F80" s="206">
        <v>-67.150068829143805</v>
      </c>
      <c r="G80" s="206">
        <v>-14.591099654791309</v>
      </c>
      <c r="H80" s="206">
        <v>-4385.6029843384667</v>
      </c>
      <c r="I80" s="206">
        <v>0</v>
      </c>
      <c r="J80" s="206">
        <v>-660.84234757653826</v>
      </c>
      <c r="K80" s="206">
        <v>-2041.3489221940652</v>
      </c>
      <c r="L80" s="206">
        <v>0</v>
      </c>
      <c r="M80" s="206">
        <v>-1.7351483316797411</v>
      </c>
      <c r="N80" s="206">
        <v>0</v>
      </c>
      <c r="O80" s="206">
        <v>0</v>
      </c>
      <c r="P80" s="206">
        <v>-3682.9015038996486</v>
      </c>
      <c r="Q80" s="206">
        <v>7.8913674688652993</v>
      </c>
      <c r="R80" s="206">
        <v>8.7147042576455931</v>
      </c>
      <c r="S80" s="206">
        <v>976.55936114028452</v>
      </c>
      <c r="T80" s="206">
        <v>78.114250917871544</v>
      </c>
      <c r="U80" s="206">
        <v>42.959162887277685</v>
      </c>
      <c r="V80" s="206">
        <v>9.5111823784730891</v>
      </c>
      <c r="W80" s="206">
        <v>46.409166574880878</v>
      </c>
      <c r="X80" s="206">
        <v>25.285342385945448</v>
      </c>
      <c r="Y80" s="206">
        <v>11.100327328545912</v>
      </c>
      <c r="Z80" s="206">
        <v>0</v>
      </c>
      <c r="AA80" s="206">
        <v>2133.1340304380819</v>
      </c>
      <c r="AD80" s="207">
        <v>0</v>
      </c>
    </row>
    <row r="81" spans="1:30" s="196" customFormat="1" ht="12.75" x14ac:dyDescent="0.2">
      <c r="A81" s="204">
        <v>77</v>
      </c>
      <c r="B81" s="206">
        <v>0</v>
      </c>
      <c r="C81" s="206">
        <v>0</v>
      </c>
      <c r="D81" s="206">
        <v>0</v>
      </c>
      <c r="E81" s="206">
        <v>-13.154517962165752</v>
      </c>
      <c r="F81" s="206">
        <v>-70.549957235418347</v>
      </c>
      <c r="G81" s="206">
        <v>-13.856790224333684</v>
      </c>
      <c r="H81" s="206">
        <v>-4255.7651990197246</v>
      </c>
      <c r="I81" s="206">
        <v>0</v>
      </c>
      <c r="J81" s="206">
        <v>-691.62303231198132</v>
      </c>
      <c r="K81" s="206">
        <v>-2051.5159571152544</v>
      </c>
      <c r="L81" s="206">
        <v>0</v>
      </c>
      <c r="M81" s="206">
        <v>-1.5325787673728748</v>
      </c>
      <c r="N81" s="206">
        <v>0</v>
      </c>
      <c r="O81" s="206">
        <v>0</v>
      </c>
      <c r="P81" s="206">
        <v>-3682.901503899649</v>
      </c>
      <c r="Q81" s="206">
        <v>5.915213871203445</v>
      </c>
      <c r="R81" s="206">
        <v>6.7229667972454612</v>
      </c>
      <c r="S81" s="206">
        <v>939.55253887580716</v>
      </c>
      <c r="T81" s="206">
        <v>74.320694648037644</v>
      </c>
      <c r="U81" s="206">
        <v>37.379282888244944</v>
      </c>
      <c r="V81" s="206">
        <v>9.1581906855838184</v>
      </c>
      <c r="W81" s="206">
        <v>44.465210542855402</v>
      </c>
      <c r="X81" s="206">
        <v>19.938811771484147</v>
      </c>
      <c r="Y81" s="206">
        <v>8.8085666228465644</v>
      </c>
      <c r="Z81" s="206">
        <v>0</v>
      </c>
      <c r="AA81" s="206">
        <v>2133.1340304380819</v>
      </c>
      <c r="AD81" s="207">
        <v>0</v>
      </c>
    </row>
    <row r="82" spans="1:30" s="196" customFormat="1" ht="12.75" x14ac:dyDescent="0.2">
      <c r="A82" s="204">
        <v>78</v>
      </c>
      <c r="B82" s="206">
        <v>0</v>
      </c>
      <c r="C82" s="206">
        <v>0</v>
      </c>
      <c r="D82" s="206">
        <v>0</v>
      </c>
      <c r="E82" s="206">
        <v>-14.258507458289246</v>
      </c>
      <c r="F82" s="206">
        <v>-73.092840580201027</v>
      </c>
      <c r="G82" s="206">
        <v>-12.6627167729704</v>
      </c>
      <c r="H82" s="206">
        <v>-4178.4641573432618</v>
      </c>
      <c r="I82" s="206">
        <v>0</v>
      </c>
      <c r="J82" s="206">
        <v>-730.94460145357141</v>
      </c>
      <c r="K82" s="206">
        <v>-2057.6970491389716</v>
      </c>
      <c r="L82" s="206">
        <v>0</v>
      </c>
      <c r="M82" s="206">
        <v>-1.3132128017783422</v>
      </c>
      <c r="N82" s="206">
        <v>0</v>
      </c>
      <c r="O82" s="206">
        <v>0</v>
      </c>
      <c r="P82" s="206">
        <v>-3682.901503899649</v>
      </c>
      <c r="Q82" s="206">
        <v>4.2891099905318084</v>
      </c>
      <c r="R82" s="206">
        <v>5.1733380859524694</v>
      </c>
      <c r="S82" s="206">
        <v>903.70298857189402</v>
      </c>
      <c r="T82" s="206">
        <v>72.796977052177027</v>
      </c>
      <c r="U82" s="206">
        <v>33.2816254667122</v>
      </c>
      <c r="V82" s="206">
        <v>8.9075842067052111</v>
      </c>
      <c r="W82" s="206">
        <v>43.610671238734056</v>
      </c>
      <c r="X82" s="206">
        <v>15.664540637135682</v>
      </c>
      <c r="Y82" s="206">
        <v>6.8945168727032655</v>
      </c>
      <c r="Z82" s="206">
        <v>0</v>
      </c>
      <c r="AA82" s="206">
        <v>2133.1340304380819</v>
      </c>
      <c r="AD82" s="207">
        <v>0</v>
      </c>
    </row>
    <row r="83" spans="1:30" s="196" customFormat="1" ht="12.75" x14ac:dyDescent="0.2">
      <c r="A83" s="204">
        <v>79</v>
      </c>
      <c r="B83" s="206">
        <v>0</v>
      </c>
      <c r="C83" s="206">
        <v>0</v>
      </c>
      <c r="D83" s="206">
        <v>0</v>
      </c>
      <c r="E83" s="206">
        <v>-15.668755612196405</v>
      </c>
      <c r="F83" s="206">
        <v>-74.850975564127296</v>
      </c>
      <c r="G83" s="206">
        <v>-11.39079947250745</v>
      </c>
      <c r="H83" s="206">
        <v>-4113.2922009813374</v>
      </c>
      <c r="I83" s="206">
        <v>0</v>
      </c>
      <c r="J83" s="206">
        <v>-774.7557050665697</v>
      </c>
      <c r="K83" s="206">
        <v>-2061.1980761833415</v>
      </c>
      <c r="L83" s="206">
        <v>0</v>
      </c>
      <c r="M83" s="206">
        <v>-1.0818060615054779</v>
      </c>
      <c r="N83" s="206">
        <v>0</v>
      </c>
      <c r="O83" s="206">
        <v>0</v>
      </c>
      <c r="P83" s="206">
        <v>-3682.9015038996486</v>
      </c>
      <c r="Q83" s="206">
        <v>3.4212082358938276</v>
      </c>
      <c r="R83" s="206">
        <v>4.039109033642351</v>
      </c>
      <c r="S83" s="206">
        <v>859.09846008812372</v>
      </c>
      <c r="T83" s="206">
        <v>72.290755702196179</v>
      </c>
      <c r="U83" s="206">
        <v>29.968362702789211</v>
      </c>
      <c r="V83" s="206">
        <v>8.552737712737601</v>
      </c>
      <c r="W83" s="206">
        <v>43.370394322760419</v>
      </c>
      <c r="X83" s="206">
        <v>12.537327575678521</v>
      </c>
      <c r="Y83" s="206">
        <v>5.5740242151607422</v>
      </c>
      <c r="Z83" s="206">
        <v>0</v>
      </c>
      <c r="AA83" s="206">
        <v>2133.1340304380824</v>
      </c>
      <c r="AD83" s="207">
        <v>0</v>
      </c>
    </row>
    <row r="84" spans="1:30" s="196" customFormat="1" ht="12.75" x14ac:dyDescent="0.2">
      <c r="A84" s="204">
        <v>80</v>
      </c>
      <c r="B84" s="206">
        <v>0</v>
      </c>
      <c r="C84" s="206">
        <v>0</v>
      </c>
      <c r="D84" s="206">
        <v>0</v>
      </c>
      <c r="E84" s="206">
        <v>-17.250431807561753</v>
      </c>
      <c r="F84" s="206">
        <v>-75.383897461432056</v>
      </c>
      <c r="G84" s="206">
        <v>-9.9862655540356311</v>
      </c>
      <c r="H84" s="206">
        <v>-4062.7997354878798</v>
      </c>
      <c r="I84" s="206">
        <v>0</v>
      </c>
      <c r="J84" s="206">
        <v>-820.45724857679909</v>
      </c>
      <c r="K84" s="206">
        <v>-2058.4218696840603</v>
      </c>
      <c r="L84" s="206">
        <v>0</v>
      </c>
      <c r="M84" s="206">
        <v>-0.85729700815680532</v>
      </c>
      <c r="N84" s="206">
        <v>0</v>
      </c>
      <c r="O84" s="206">
        <v>0</v>
      </c>
      <c r="P84" s="206">
        <v>-3682.901503899649</v>
      </c>
      <c r="Q84" s="206">
        <v>3.2252428422506423</v>
      </c>
      <c r="R84" s="206">
        <v>3.2183107412771825</v>
      </c>
      <c r="S84" s="206">
        <v>805.80703196700028</v>
      </c>
      <c r="T84" s="206">
        <v>70.685968217166888</v>
      </c>
      <c r="U84" s="206">
        <v>28.437352125015536</v>
      </c>
      <c r="V84" s="206">
        <v>8.0353882337590505</v>
      </c>
      <c r="W84" s="206">
        <v>43.763648827080125</v>
      </c>
      <c r="X84" s="206">
        <v>10.907592739638314</v>
      </c>
      <c r="Y84" s="206">
        <v>4.7944594865139125</v>
      </c>
      <c r="Z84" s="206">
        <v>0</v>
      </c>
      <c r="AA84" s="206">
        <v>2133.1340304380819</v>
      </c>
      <c r="AD84" s="207">
        <v>0</v>
      </c>
    </row>
    <row r="85" spans="1:30" s="196" customFormat="1" ht="12.75" x14ac:dyDescent="0.2">
      <c r="A85" s="204">
        <v>81</v>
      </c>
      <c r="B85" s="206">
        <v>0</v>
      </c>
      <c r="C85" s="206">
        <v>0</v>
      </c>
      <c r="D85" s="206">
        <v>0</v>
      </c>
      <c r="E85" s="206">
        <v>-18.861841991299716</v>
      </c>
      <c r="F85" s="206">
        <v>-75.26550103643919</v>
      </c>
      <c r="G85" s="206">
        <v>-8.5835218676842651</v>
      </c>
      <c r="H85" s="206">
        <v>-4093.0694180856103</v>
      </c>
      <c r="I85" s="206">
        <v>0</v>
      </c>
      <c r="J85" s="206">
        <v>-883.54708726933461</v>
      </c>
      <c r="K85" s="206">
        <v>-2052.6568002790291</v>
      </c>
      <c r="L85" s="206">
        <v>0</v>
      </c>
      <c r="M85" s="206">
        <v>-0.4756811109998958</v>
      </c>
      <c r="N85" s="206">
        <v>0</v>
      </c>
      <c r="O85" s="206">
        <v>0</v>
      </c>
      <c r="P85" s="206">
        <v>-3682.9015038996481</v>
      </c>
      <c r="Q85" s="206">
        <v>2.7623887925283168</v>
      </c>
      <c r="R85" s="206">
        <v>2.5765992318573114</v>
      </c>
      <c r="S85" s="206">
        <v>745.48347633332833</v>
      </c>
      <c r="T85" s="206">
        <v>66.525471350689969</v>
      </c>
      <c r="U85" s="206">
        <v>27.811538280571575</v>
      </c>
      <c r="V85" s="206">
        <v>7.3075567339678811</v>
      </c>
      <c r="W85" s="206">
        <v>43.205175107072868</v>
      </c>
      <c r="X85" s="206">
        <v>9.0130003699090313</v>
      </c>
      <c r="Y85" s="206">
        <v>3.9536101493598186</v>
      </c>
      <c r="Z85" s="206">
        <v>0</v>
      </c>
      <c r="AA85" s="206">
        <v>2133.1340304380824</v>
      </c>
      <c r="AD85" s="207">
        <v>0</v>
      </c>
    </row>
    <row r="86" spans="1:30" s="196" customFormat="1" ht="12.75" x14ac:dyDescent="0.2">
      <c r="A86" s="204">
        <v>82</v>
      </c>
      <c r="B86" s="206">
        <v>0</v>
      </c>
      <c r="C86" s="206">
        <v>0</v>
      </c>
      <c r="D86" s="206">
        <v>0</v>
      </c>
      <c r="E86" s="206">
        <v>-20.460628416629781</v>
      </c>
      <c r="F86" s="206">
        <v>-75.405849380336278</v>
      </c>
      <c r="G86" s="206">
        <v>-7.6493836414569749</v>
      </c>
      <c r="H86" s="206">
        <v>-4106.7748320189767</v>
      </c>
      <c r="I86" s="206">
        <v>0</v>
      </c>
      <c r="J86" s="206">
        <v>-954.81716008995693</v>
      </c>
      <c r="K86" s="206">
        <v>-2043.2103855779887</v>
      </c>
      <c r="L86" s="206">
        <v>0</v>
      </c>
      <c r="M86" s="206">
        <v>-0.35220728669566376</v>
      </c>
      <c r="N86" s="206">
        <v>0</v>
      </c>
      <c r="O86" s="206">
        <v>0</v>
      </c>
      <c r="P86" s="206">
        <v>-3682.9015038996495</v>
      </c>
      <c r="Q86" s="206">
        <v>1.9730235098139024</v>
      </c>
      <c r="R86" s="206">
        <v>1.7925802790398095</v>
      </c>
      <c r="S86" s="206">
        <v>680.47749282158168</v>
      </c>
      <c r="T86" s="206">
        <v>60.039931723372781</v>
      </c>
      <c r="U86" s="206">
        <v>27.834087825695775</v>
      </c>
      <c r="V86" s="206">
        <v>6.4375985327926557</v>
      </c>
      <c r="W86" s="206">
        <v>42.244619415182022</v>
      </c>
      <c r="X86" s="206">
        <v>7.3447676599256724</v>
      </c>
      <c r="Y86" s="206">
        <v>3.232762606483063</v>
      </c>
      <c r="Z86" s="206">
        <v>0</v>
      </c>
      <c r="AA86" s="206">
        <v>2133.1340304380819</v>
      </c>
      <c r="AD86" s="207">
        <v>0</v>
      </c>
    </row>
    <row r="87" spans="1:30" s="196" customFormat="1" ht="12.75" x14ac:dyDescent="0.2">
      <c r="A87" s="204">
        <v>83</v>
      </c>
      <c r="B87" s="206">
        <v>0</v>
      </c>
      <c r="C87" s="206">
        <v>0</v>
      </c>
      <c r="D87" s="206">
        <v>0</v>
      </c>
      <c r="E87" s="206">
        <v>-22.255404503235784</v>
      </c>
      <c r="F87" s="206">
        <v>-75.603324355196264</v>
      </c>
      <c r="G87" s="206">
        <v>-6.9764936370787716</v>
      </c>
      <c r="H87" s="206">
        <v>-4102.1105020863652</v>
      </c>
      <c r="I87" s="206">
        <v>0</v>
      </c>
      <c r="J87" s="206">
        <v>-1015.6474064550123</v>
      </c>
      <c r="K87" s="206">
        <v>-2028.8987942195545</v>
      </c>
      <c r="L87" s="206">
        <v>0</v>
      </c>
      <c r="M87" s="206">
        <v>-0.26186414738066627</v>
      </c>
      <c r="N87" s="206">
        <v>0</v>
      </c>
      <c r="O87" s="206">
        <v>0</v>
      </c>
      <c r="P87" s="206">
        <v>-3682.9015038996486</v>
      </c>
      <c r="Q87" s="206">
        <v>1.4360851515368525</v>
      </c>
      <c r="R87" s="206">
        <v>1.4006936216841128</v>
      </c>
      <c r="S87" s="206">
        <v>610.32356471405546</v>
      </c>
      <c r="T87" s="206">
        <v>51.587778273941751</v>
      </c>
      <c r="U87" s="206">
        <v>26.796909315608399</v>
      </c>
      <c r="V87" s="206">
        <v>5.4863128622665087</v>
      </c>
      <c r="W87" s="206">
        <v>41.389077811697064</v>
      </c>
      <c r="X87" s="206">
        <v>5.7267040330655741</v>
      </c>
      <c r="Y87" s="206">
        <v>2.5394532583099965</v>
      </c>
      <c r="Z87" s="206">
        <v>0</v>
      </c>
      <c r="AA87" s="206">
        <v>2133.1340304380819</v>
      </c>
      <c r="AD87" s="207">
        <v>0</v>
      </c>
    </row>
    <row r="88" spans="1:30" s="196" customFormat="1" ht="12.75" x14ac:dyDescent="0.2">
      <c r="A88" s="204">
        <v>84</v>
      </c>
      <c r="B88" s="206">
        <v>0</v>
      </c>
      <c r="C88" s="206">
        <v>0</v>
      </c>
      <c r="D88" s="206">
        <v>0</v>
      </c>
      <c r="E88" s="206">
        <v>-24.771487127723773</v>
      </c>
      <c r="F88" s="206">
        <v>-76.417713540590682</v>
      </c>
      <c r="G88" s="206">
        <v>-5.9792240118961928</v>
      </c>
      <c r="H88" s="206">
        <v>-4063.0048875867737</v>
      </c>
      <c r="I88" s="206">
        <v>0</v>
      </c>
      <c r="J88" s="206">
        <v>-1069.1529731911103</v>
      </c>
      <c r="K88" s="206">
        <v>-2018.6890460983807</v>
      </c>
      <c r="L88" s="206">
        <v>0</v>
      </c>
      <c r="M88" s="206">
        <v>-0.19730139122240828</v>
      </c>
      <c r="N88" s="206">
        <v>0</v>
      </c>
      <c r="O88" s="206">
        <v>0</v>
      </c>
      <c r="P88" s="206">
        <v>-3682.901503899649</v>
      </c>
      <c r="Q88" s="206">
        <v>0.97957207369919874</v>
      </c>
      <c r="R88" s="206">
        <v>1.0525745845628767</v>
      </c>
      <c r="S88" s="206">
        <v>540.649881506675</v>
      </c>
      <c r="T88" s="206">
        <v>41.148832811805732</v>
      </c>
      <c r="U88" s="206">
        <v>25.231718097846159</v>
      </c>
      <c r="V88" s="206">
        <v>4.6200238975207064</v>
      </c>
      <c r="W88" s="206">
        <v>40.5878682115953</v>
      </c>
      <c r="X88" s="206">
        <v>4.5985119121518627</v>
      </c>
      <c r="Y88" s="206">
        <v>2.0349539295896721</v>
      </c>
      <c r="Z88" s="206">
        <v>0</v>
      </c>
      <c r="AA88" s="206">
        <v>2133.1340304380819</v>
      </c>
      <c r="AD88" s="207">
        <v>0</v>
      </c>
    </row>
    <row r="89" spans="1:30" s="196" customFormat="1" ht="12.75" x14ac:dyDescent="0.2">
      <c r="A89" s="204">
        <v>85</v>
      </c>
      <c r="B89" s="206">
        <v>0</v>
      </c>
      <c r="C89" s="206">
        <v>0</v>
      </c>
      <c r="D89" s="206">
        <v>0</v>
      </c>
      <c r="E89" s="206">
        <v>-28.609572941938925</v>
      </c>
      <c r="F89" s="206">
        <v>-78.806578611144687</v>
      </c>
      <c r="G89" s="206">
        <v>-4.8634241937807152</v>
      </c>
      <c r="H89" s="206">
        <v>-3996.5253892021587</v>
      </c>
      <c r="I89" s="206">
        <v>0</v>
      </c>
      <c r="J89" s="206">
        <v>-1122.6216570941647</v>
      </c>
      <c r="K89" s="206">
        <v>-2014.063036228325</v>
      </c>
      <c r="L89" s="206">
        <v>0</v>
      </c>
      <c r="M89" s="206">
        <v>-0.14371596908605902</v>
      </c>
      <c r="N89" s="206">
        <v>0</v>
      </c>
      <c r="O89" s="206">
        <v>0</v>
      </c>
      <c r="P89" s="206">
        <v>-3682.9015038996486</v>
      </c>
      <c r="Q89" s="206">
        <v>0.63190165427390921</v>
      </c>
      <c r="R89" s="206">
        <v>0.76812872828875944</v>
      </c>
      <c r="S89" s="206">
        <v>478.65622771393805</v>
      </c>
      <c r="T89" s="206">
        <v>31.120496493819552</v>
      </c>
      <c r="U89" s="206">
        <v>24.306234960908213</v>
      </c>
      <c r="V89" s="206">
        <v>3.9006213565756735</v>
      </c>
      <c r="W89" s="206">
        <v>39.751244985737479</v>
      </c>
      <c r="X89" s="206">
        <v>3.8496390034066947</v>
      </c>
      <c r="Y89" s="206">
        <v>1.6995050621444758</v>
      </c>
      <c r="Z89" s="206">
        <v>0</v>
      </c>
      <c r="AA89" s="206">
        <v>2133.1340304380824</v>
      </c>
      <c r="AD89" s="207">
        <v>0</v>
      </c>
    </row>
    <row r="90" spans="1:30" s="196" customFormat="1" ht="12.75" x14ac:dyDescent="0.2">
      <c r="A90" s="204">
        <v>86</v>
      </c>
      <c r="B90" s="206">
        <v>0</v>
      </c>
      <c r="C90" s="206">
        <v>0</v>
      </c>
      <c r="D90" s="206">
        <v>0</v>
      </c>
      <c r="E90" s="206">
        <v>-34.382236403798728</v>
      </c>
      <c r="F90" s="206">
        <v>-83.532509036841915</v>
      </c>
      <c r="G90" s="206">
        <v>-3.9174264574643143</v>
      </c>
      <c r="H90" s="206">
        <v>-3922.9403594773585</v>
      </c>
      <c r="I90" s="206">
        <v>0</v>
      </c>
      <c r="J90" s="206">
        <v>-1168.6512119760146</v>
      </c>
      <c r="K90" s="206">
        <v>-2021.3814668448197</v>
      </c>
      <c r="L90" s="206">
        <v>0</v>
      </c>
      <c r="M90" s="206">
        <v>0</v>
      </c>
      <c r="N90" s="206">
        <v>0</v>
      </c>
      <c r="O90" s="206">
        <v>0</v>
      </c>
      <c r="P90" s="206">
        <v>-3682.9015038996481</v>
      </c>
      <c r="Q90" s="206">
        <v>0.4735893961868658</v>
      </c>
      <c r="R90" s="206">
        <v>0.55786437726137861</v>
      </c>
      <c r="S90" s="206">
        <v>424.52053532309884</v>
      </c>
      <c r="T90" s="206">
        <v>23.779779691330358</v>
      </c>
      <c r="U90" s="206">
        <v>22.989913720905893</v>
      </c>
      <c r="V90" s="206">
        <v>3.2642545865809844</v>
      </c>
      <c r="W90" s="206">
        <v>37.362574587196463</v>
      </c>
      <c r="X90" s="206">
        <v>3.3665154794376546</v>
      </c>
      <c r="Y90" s="206">
        <v>1.4881032206451545</v>
      </c>
      <c r="Z90" s="206">
        <v>0</v>
      </c>
      <c r="AA90" s="206">
        <v>2133.1340304380815</v>
      </c>
      <c r="AD90" s="207">
        <v>0</v>
      </c>
    </row>
    <row r="91" spans="1:30" s="196" customFormat="1" ht="12.75" x14ac:dyDescent="0.2">
      <c r="A91" s="204">
        <v>87</v>
      </c>
      <c r="B91" s="206">
        <v>0</v>
      </c>
      <c r="C91" s="206">
        <v>0</v>
      </c>
      <c r="D91" s="206">
        <v>0</v>
      </c>
      <c r="E91" s="206">
        <v>-41.369855325517577</v>
      </c>
      <c r="F91" s="206">
        <v>-91.376223795554338</v>
      </c>
      <c r="G91" s="206">
        <v>-3.2747780514602933</v>
      </c>
      <c r="H91" s="206">
        <v>-3840.8956507550151</v>
      </c>
      <c r="I91" s="206">
        <v>0</v>
      </c>
      <c r="J91" s="206">
        <v>-1199.1875116304118</v>
      </c>
      <c r="K91" s="206">
        <v>-2047.5108557629726</v>
      </c>
      <c r="L91" s="206">
        <v>0</v>
      </c>
      <c r="M91" s="206">
        <v>0</v>
      </c>
      <c r="N91" s="206">
        <v>0</v>
      </c>
      <c r="O91" s="206">
        <v>0</v>
      </c>
      <c r="P91" s="206">
        <v>-3682.901503899649</v>
      </c>
      <c r="Q91" s="206">
        <v>0.2901372888863778</v>
      </c>
      <c r="R91" s="206">
        <v>0.38407526724683894</v>
      </c>
      <c r="S91" s="206">
        <v>374.50213553925266</v>
      </c>
      <c r="T91" s="206">
        <v>20.139573554902178</v>
      </c>
      <c r="U91" s="206">
        <v>21.437244619900078</v>
      </c>
      <c r="V91" s="206">
        <v>2.799948334416861</v>
      </c>
      <c r="W91" s="206">
        <v>31.709181844792109</v>
      </c>
      <c r="X91" s="206">
        <v>2.726060683788873</v>
      </c>
      <c r="Y91" s="206">
        <v>1.1988564321708284</v>
      </c>
      <c r="Z91" s="206">
        <v>0</v>
      </c>
      <c r="AA91" s="206">
        <v>2133.1340304380824</v>
      </c>
      <c r="AD91" s="207">
        <v>0</v>
      </c>
    </row>
    <row r="92" spans="1:30" s="196" customFormat="1" ht="12.75" x14ac:dyDescent="0.2">
      <c r="A92" s="204">
        <v>88</v>
      </c>
      <c r="B92" s="206">
        <v>0</v>
      </c>
      <c r="C92" s="206">
        <v>0</v>
      </c>
      <c r="D92" s="206">
        <v>0</v>
      </c>
      <c r="E92" s="206">
        <v>-49.564452741329148</v>
      </c>
      <c r="F92" s="206">
        <v>-101.27682435639612</v>
      </c>
      <c r="G92" s="206">
        <v>-2.8365756938728826</v>
      </c>
      <c r="H92" s="206">
        <v>-3713.4356083884409</v>
      </c>
      <c r="I92" s="206">
        <v>0</v>
      </c>
      <c r="J92" s="206">
        <v>-1207.8063739169565</v>
      </c>
      <c r="K92" s="206">
        <v>-2094.5709243515826</v>
      </c>
      <c r="L92" s="206">
        <v>0</v>
      </c>
      <c r="M92" s="206">
        <v>0</v>
      </c>
      <c r="N92" s="206">
        <v>0</v>
      </c>
      <c r="O92" s="206">
        <v>0</v>
      </c>
      <c r="P92" s="206">
        <v>-3682.9015038996499</v>
      </c>
      <c r="Q92" s="206">
        <v>0.19906490922630121</v>
      </c>
      <c r="R92" s="206">
        <v>0.26528389345562631</v>
      </c>
      <c r="S92" s="206">
        <v>338.28068543651023</v>
      </c>
      <c r="T92" s="206">
        <v>20.557777118442843</v>
      </c>
      <c r="U92" s="206">
        <v>19.496028532230067</v>
      </c>
      <c r="V92" s="206">
        <v>2.5348697696796734</v>
      </c>
      <c r="W92" s="206">
        <v>25.522533454665645</v>
      </c>
      <c r="X92" s="206">
        <v>2.0229589529177812</v>
      </c>
      <c r="Y92" s="206">
        <v>0.89829987459933947</v>
      </c>
      <c r="Z92" s="206">
        <v>0</v>
      </c>
      <c r="AA92" s="206">
        <v>2133.1340304380815</v>
      </c>
      <c r="AD92" s="207">
        <v>0</v>
      </c>
    </row>
    <row r="93" spans="1:30" s="196" customFormat="1" ht="12.75" x14ac:dyDescent="0.2">
      <c r="A93" s="204">
        <v>89</v>
      </c>
      <c r="B93" s="206">
        <v>0</v>
      </c>
      <c r="C93" s="206">
        <v>0</v>
      </c>
      <c r="D93" s="206">
        <v>0</v>
      </c>
      <c r="E93" s="206">
        <v>-56.459528690449517</v>
      </c>
      <c r="F93" s="206">
        <v>-109.88784192537338</v>
      </c>
      <c r="G93" s="206">
        <v>-2.262938329057671</v>
      </c>
      <c r="H93" s="206">
        <v>-3642.8414717332125</v>
      </c>
      <c r="I93" s="206">
        <v>0</v>
      </c>
      <c r="J93" s="206">
        <v>-1233.7916453143137</v>
      </c>
      <c r="K93" s="206">
        <v>-2152.8857076580694</v>
      </c>
      <c r="L93" s="206">
        <v>0</v>
      </c>
      <c r="M93" s="206">
        <v>0</v>
      </c>
      <c r="N93" s="206">
        <v>0</v>
      </c>
      <c r="O93" s="206">
        <v>0</v>
      </c>
      <c r="P93" s="206">
        <v>-3682.9015038996481</v>
      </c>
      <c r="Q93" s="206">
        <v>0.16404960006004227</v>
      </c>
      <c r="R93" s="206">
        <v>0.18547144752764003</v>
      </c>
      <c r="S93" s="206">
        <v>322.2095542648371</v>
      </c>
      <c r="T93" s="206">
        <v>23.91805713818864</v>
      </c>
      <c r="U93" s="206">
        <v>16.701924617824776</v>
      </c>
      <c r="V93" s="206">
        <v>2.561350779566467</v>
      </c>
      <c r="W93" s="206">
        <v>19.852568768102604</v>
      </c>
      <c r="X93" s="206">
        <v>1.7249410150158511</v>
      </c>
      <c r="Y93" s="206">
        <v>0.7642556045434733</v>
      </c>
      <c r="Z93" s="206">
        <v>0</v>
      </c>
      <c r="AA93" s="206">
        <v>2133.1340304380815</v>
      </c>
      <c r="AD93" s="207">
        <v>0</v>
      </c>
    </row>
    <row r="94" spans="1:30" s="196" customFormat="1" ht="12.75" x14ac:dyDescent="0.2">
      <c r="A94" s="204">
        <v>90</v>
      </c>
      <c r="B94" s="206">
        <v>0</v>
      </c>
      <c r="C94" s="206">
        <v>0</v>
      </c>
      <c r="D94" s="206">
        <v>0</v>
      </c>
      <c r="E94" s="206">
        <v>-60.777644858060306</v>
      </c>
      <c r="F94" s="206">
        <v>-114.57181936098293</v>
      </c>
      <c r="G94" s="206">
        <v>-1.721224062642603</v>
      </c>
      <c r="H94" s="206">
        <v>-3697.6859968628964</v>
      </c>
      <c r="I94" s="206">
        <v>0</v>
      </c>
      <c r="J94" s="206">
        <v>-1303.5882638719386</v>
      </c>
      <c r="K94" s="206">
        <v>-2204.0707149063119</v>
      </c>
      <c r="L94" s="206">
        <v>0</v>
      </c>
      <c r="M94" s="206">
        <v>0</v>
      </c>
      <c r="N94" s="206">
        <v>0</v>
      </c>
      <c r="O94" s="206">
        <v>0</v>
      </c>
      <c r="P94" s="206">
        <v>-3682.901503899649</v>
      </c>
      <c r="Q94" s="206">
        <v>0.14922756091716355</v>
      </c>
      <c r="R94" s="206">
        <v>0</v>
      </c>
      <c r="S94" s="206">
        <v>322.57200171794966</v>
      </c>
      <c r="T94" s="206">
        <v>27.981010610965971</v>
      </c>
      <c r="U94" s="206">
        <v>14.511026970868185</v>
      </c>
      <c r="V94" s="206">
        <v>2.9384923574630446</v>
      </c>
      <c r="W94" s="206">
        <v>15.511224551427475</v>
      </c>
      <c r="X94" s="206">
        <v>1.7710273885603462</v>
      </c>
      <c r="Y94" s="206">
        <v>0.788092024787589</v>
      </c>
      <c r="Z94" s="206">
        <v>0</v>
      </c>
      <c r="AA94" s="206">
        <v>2133.1340304380815</v>
      </c>
      <c r="AD94" s="207">
        <v>0</v>
      </c>
    </row>
    <row r="95" spans="1:30" s="196" customFormat="1" ht="12.75" x14ac:dyDescent="0.2">
      <c r="A95" s="204">
        <v>91</v>
      </c>
      <c r="B95" s="206">
        <v>0</v>
      </c>
      <c r="C95" s="206">
        <v>0</v>
      </c>
      <c r="D95" s="206">
        <v>0</v>
      </c>
      <c r="E95" s="206">
        <v>-56.868401607627845</v>
      </c>
      <c r="F95" s="206">
        <v>-101.68492227228178</v>
      </c>
      <c r="G95" s="206">
        <v>-1.1760359624276604</v>
      </c>
      <c r="H95" s="206">
        <v>-3832.4244390455365</v>
      </c>
      <c r="I95" s="206">
        <v>0</v>
      </c>
      <c r="J95" s="206">
        <v>-1396.5949335439427</v>
      </c>
      <c r="K95" s="206">
        <v>-2222.3040974907135</v>
      </c>
      <c r="L95" s="206">
        <v>0</v>
      </c>
      <c r="M95" s="206">
        <v>0</v>
      </c>
      <c r="N95" s="206">
        <v>0</v>
      </c>
      <c r="O95" s="206">
        <v>0</v>
      </c>
      <c r="P95" s="206">
        <v>-3682.9015038996486</v>
      </c>
      <c r="Q95" s="206">
        <v>0.11876171395111595</v>
      </c>
      <c r="R95" s="206">
        <v>0</v>
      </c>
      <c r="S95" s="206">
        <v>339.06706613895511</v>
      </c>
      <c r="T95" s="206">
        <v>33.861857335799208</v>
      </c>
      <c r="U95" s="206">
        <v>13.305733955612864</v>
      </c>
      <c r="V95" s="206">
        <v>3.5890146037591757</v>
      </c>
      <c r="W95" s="206">
        <v>12.919964045537949</v>
      </c>
      <c r="X95" s="206">
        <v>1.7993947071841823</v>
      </c>
      <c r="Y95" s="206">
        <v>0.79650059661912975</v>
      </c>
      <c r="Z95" s="206">
        <v>0</v>
      </c>
      <c r="AA95" s="206">
        <v>2133.1340304380815</v>
      </c>
      <c r="AD95" s="207">
        <v>0</v>
      </c>
    </row>
    <row r="96" spans="1:30" s="196" customFormat="1" ht="12.75" x14ac:dyDescent="0.2">
      <c r="A96" s="204">
        <v>92</v>
      </c>
      <c r="B96" s="206">
        <v>0</v>
      </c>
      <c r="C96" s="206">
        <v>0</v>
      </c>
      <c r="D96" s="206">
        <v>0</v>
      </c>
      <c r="E96" s="206">
        <v>-50.553016363262259</v>
      </c>
      <c r="F96" s="206">
        <v>-87.906159114073589</v>
      </c>
      <c r="G96" s="206">
        <v>-1.098002675546438</v>
      </c>
      <c r="H96" s="206">
        <v>-4073.8513757678948</v>
      </c>
      <c r="I96" s="206">
        <v>0</v>
      </c>
      <c r="J96" s="206">
        <v>-1509.0152027315044</v>
      </c>
      <c r="K96" s="206">
        <v>-2174.4387229184686</v>
      </c>
      <c r="L96" s="206">
        <v>0</v>
      </c>
      <c r="M96" s="206">
        <v>0</v>
      </c>
      <c r="N96" s="206">
        <v>0</v>
      </c>
      <c r="O96" s="206">
        <v>0</v>
      </c>
      <c r="P96" s="206">
        <v>-3682.9015038996486</v>
      </c>
      <c r="Q96" s="206">
        <v>9.894414577899581E-2</v>
      </c>
      <c r="R96" s="206">
        <v>0</v>
      </c>
      <c r="S96" s="206">
        <v>376.9054614646177</v>
      </c>
      <c r="T96" s="206">
        <v>41.583893857834347</v>
      </c>
      <c r="U96" s="206">
        <v>12.462250696270084</v>
      </c>
      <c r="V96" s="206">
        <v>4.345631020355186</v>
      </c>
      <c r="W96" s="206">
        <v>12.473582327292005</v>
      </c>
      <c r="X96" s="206">
        <v>1.6999148780527455</v>
      </c>
      <c r="Y96" s="206">
        <v>0.74444290960596582</v>
      </c>
      <c r="Z96" s="206">
        <v>0</v>
      </c>
      <c r="AA96" s="206">
        <v>2133.1340304380819</v>
      </c>
      <c r="AD96" s="207">
        <v>0</v>
      </c>
    </row>
    <row r="97" spans="1:30" s="196" customFormat="1" ht="12.75" x14ac:dyDescent="0.2">
      <c r="A97" s="204">
        <v>93</v>
      </c>
      <c r="B97" s="206">
        <v>0</v>
      </c>
      <c r="C97" s="206">
        <v>0</v>
      </c>
      <c r="D97" s="206">
        <v>0</v>
      </c>
      <c r="E97" s="206">
        <v>-47.123456589890303</v>
      </c>
      <c r="F97" s="206">
        <v>-76.067875378234802</v>
      </c>
      <c r="G97" s="206">
        <v>-1.0481828988345401</v>
      </c>
      <c r="H97" s="206">
        <v>-4280.3882793995754</v>
      </c>
      <c r="I97" s="206">
        <v>0</v>
      </c>
      <c r="J97" s="206">
        <v>-1612.0791049810118</v>
      </c>
      <c r="K97" s="206">
        <v>-2060.7139714668028</v>
      </c>
      <c r="L97" s="206">
        <v>0</v>
      </c>
      <c r="M97" s="206">
        <v>0</v>
      </c>
      <c r="N97" s="206">
        <v>0</v>
      </c>
      <c r="O97" s="206">
        <v>0</v>
      </c>
      <c r="P97" s="206">
        <v>-3682.9015038996481</v>
      </c>
      <c r="Q97" s="206">
        <v>0</v>
      </c>
      <c r="R97" s="206">
        <v>0</v>
      </c>
      <c r="S97" s="206">
        <v>415.98314714491147</v>
      </c>
      <c r="T97" s="206">
        <v>47.771737010317281</v>
      </c>
      <c r="U97" s="206">
        <v>9.8306251697971039</v>
      </c>
      <c r="V97" s="206">
        <v>4.7296218724082761</v>
      </c>
      <c r="W97" s="206">
        <v>13.706144996269259</v>
      </c>
      <c r="X97" s="206">
        <v>1.178350475021356</v>
      </c>
      <c r="Y97" s="206">
        <v>0.51924492842752545</v>
      </c>
      <c r="Z97" s="206">
        <v>0</v>
      </c>
      <c r="AA97" s="206">
        <v>2133.1340304380824</v>
      </c>
      <c r="AD97" s="207">
        <v>0</v>
      </c>
    </row>
    <row r="98" spans="1:30" s="196" customFormat="1" ht="12.75" x14ac:dyDescent="0.2">
      <c r="A98" s="204">
        <v>94</v>
      </c>
      <c r="B98" s="206">
        <v>0</v>
      </c>
      <c r="C98" s="206">
        <v>0</v>
      </c>
      <c r="D98" s="206">
        <v>0</v>
      </c>
      <c r="E98" s="206">
        <v>-46.180959612856356</v>
      </c>
      <c r="F98" s="206">
        <v>-69.921166002243353</v>
      </c>
      <c r="G98" s="206">
        <v>-1.0695138659983865</v>
      </c>
      <c r="H98" s="206">
        <v>-4478.4735079735838</v>
      </c>
      <c r="I98" s="206">
        <v>0</v>
      </c>
      <c r="J98" s="206">
        <v>-1646.9235611996214</v>
      </c>
      <c r="K98" s="206">
        <v>-1896.6002569365946</v>
      </c>
      <c r="L98" s="206">
        <v>0</v>
      </c>
      <c r="M98" s="206">
        <v>0</v>
      </c>
      <c r="N98" s="206">
        <v>0</v>
      </c>
      <c r="O98" s="206">
        <v>0</v>
      </c>
      <c r="P98" s="206">
        <v>-3682.9015038996486</v>
      </c>
      <c r="Q98" s="206">
        <v>0</v>
      </c>
      <c r="R98" s="206">
        <v>0</v>
      </c>
      <c r="S98" s="206">
        <v>434.32175477108893</v>
      </c>
      <c r="T98" s="206">
        <v>49.213543614333041</v>
      </c>
      <c r="U98" s="206">
        <v>7.9370700160856185</v>
      </c>
      <c r="V98" s="206">
        <v>4.6643171533322594</v>
      </c>
      <c r="W98" s="206">
        <v>15.326242158873164</v>
      </c>
      <c r="X98" s="206">
        <v>0.45729764867817185</v>
      </c>
      <c r="Y98" s="206">
        <v>0.1995510617547703</v>
      </c>
      <c r="Z98" s="206">
        <v>0</v>
      </c>
      <c r="AA98" s="206">
        <v>2133.1340304380819</v>
      </c>
      <c r="AD98" s="207">
        <v>0</v>
      </c>
    </row>
    <row r="99" spans="1:30" s="196" customFormat="1" ht="12.75" x14ac:dyDescent="0.2">
      <c r="A99" s="204">
        <v>95</v>
      </c>
      <c r="B99" s="206">
        <v>0</v>
      </c>
      <c r="C99" s="206">
        <v>0</v>
      </c>
      <c r="D99" s="206">
        <v>0</v>
      </c>
      <c r="E99" s="206">
        <v>-49.86183637022468</v>
      </c>
      <c r="F99" s="206">
        <v>-68.366063238211126</v>
      </c>
      <c r="G99" s="206">
        <v>-0.91695896547232214</v>
      </c>
      <c r="H99" s="206">
        <v>-3648.2879801215208</v>
      </c>
      <c r="I99" s="206">
        <v>0</v>
      </c>
      <c r="J99" s="206">
        <v>-1288.6906818286209</v>
      </c>
      <c r="K99" s="206">
        <v>-1724.6408224315578</v>
      </c>
      <c r="L99" s="206">
        <v>0</v>
      </c>
      <c r="M99" s="206">
        <v>0</v>
      </c>
      <c r="N99" s="206">
        <v>0</v>
      </c>
      <c r="O99" s="206">
        <v>0</v>
      </c>
      <c r="P99" s="206">
        <v>-3682.9015038996486</v>
      </c>
      <c r="Q99" s="206">
        <v>0</v>
      </c>
      <c r="R99" s="206">
        <v>0</v>
      </c>
      <c r="S99" s="206">
        <v>391.82410484765848</v>
      </c>
      <c r="T99" s="206">
        <v>41.186467484562129</v>
      </c>
      <c r="U99" s="206">
        <v>5.7853960891850944</v>
      </c>
      <c r="V99" s="206">
        <v>3.8217555258989178</v>
      </c>
      <c r="W99" s="206">
        <v>15.909549620801014</v>
      </c>
      <c r="X99" s="206">
        <v>0.21045419855770764</v>
      </c>
      <c r="Y99" s="206">
        <v>9.1639737449140432E-2</v>
      </c>
      <c r="Z99" s="206">
        <v>0</v>
      </c>
      <c r="AA99" s="206">
        <v>2133.1340304380824</v>
      </c>
      <c r="AD99" s="207">
        <v>0</v>
      </c>
    </row>
    <row r="100" spans="1:30" s="196" customFormat="1" ht="12.75" x14ac:dyDescent="0.2">
      <c r="A100" s="204">
        <v>96</v>
      </c>
      <c r="B100" s="206">
        <v>0</v>
      </c>
      <c r="C100" s="206">
        <v>0</v>
      </c>
      <c r="D100" s="206">
        <v>0</v>
      </c>
      <c r="E100" s="206">
        <v>-51.029510528013496</v>
      </c>
      <c r="F100" s="206">
        <v>-66.315234258257064</v>
      </c>
      <c r="G100" s="206">
        <v>-0.48810702030278685</v>
      </c>
      <c r="H100" s="206">
        <v>-2888.2365657949531</v>
      </c>
      <c r="I100" s="206">
        <v>0</v>
      </c>
      <c r="J100" s="206">
        <v>-965.28401259357759</v>
      </c>
      <c r="K100" s="206">
        <v>-1557.4119818899267</v>
      </c>
      <c r="L100" s="206">
        <v>0</v>
      </c>
      <c r="M100" s="206">
        <v>0</v>
      </c>
      <c r="N100" s="206">
        <v>0</v>
      </c>
      <c r="O100" s="206">
        <v>0</v>
      </c>
      <c r="P100" s="206">
        <v>-3682.9015038996495</v>
      </c>
      <c r="Q100" s="206">
        <v>0</v>
      </c>
      <c r="R100" s="206">
        <v>0</v>
      </c>
      <c r="S100" s="206">
        <v>318.30353416413624</v>
      </c>
      <c r="T100" s="206">
        <v>27.517757674175922</v>
      </c>
      <c r="U100" s="206">
        <v>3.728210656567895</v>
      </c>
      <c r="V100" s="206">
        <v>2.644195672338566</v>
      </c>
      <c r="W100" s="206">
        <v>15.665985974762805</v>
      </c>
      <c r="X100" s="206">
        <v>0</v>
      </c>
      <c r="Y100" s="206">
        <v>0</v>
      </c>
      <c r="Z100" s="206">
        <v>0</v>
      </c>
      <c r="AA100" s="206">
        <v>2133.1340304380819</v>
      </c>
      <c r="AD100" s="207">
        <v>0</v>
      </c>
    </row>
    <row r="101" spans="1:30" s="196" customFormat="1" ht="12.75" x14ac:dyDescent="0.2">
      <c r="A101" s="204">
        <v>97</v>
      </c>
      <c r="B101" s="206">
        <v>0</v>
      </c>
      <c r="C101" s="206">
        <v>0</v>
      </c>
      <c r="D101" s="206">
        <v>0</v>
      </c>
      <c r="E101" s="206">
        <v>-48.509675033670014</v>
      </c>
      <c r="F101" s="206">
        <v>-61.458899140793008</v>
      </c>
      <c r="G101" s="206">
        <v>-0.13161063745119519</v>
      </c>
      <c r="H101" s="206">
        <v>-2415.5984791549745</v>
      </c>
      <c r="I101" s="206">
        <v>0</v>
      </c>
      <c r="J101" s="206">
        <v>-741.22704019774199</v>
      </c>
      <c r="K101" s="206">
        <v>-1380.460339904784</v>
      </c>
      <c r="L101" s="206">
        <v>0</v>
      </c>
      <c r="M101" s="206">
        <v>0</v>
      </c>
      <c r="N101" s="206">
        <v>0</v>
      </c>
      <c r="O101" s="206">
        <v>0</v>
      </c>
      <c r="P101" s="206">
        <v>-3682.9015038996486</v>
      </c>
      <c r="Q101" s="206">
        <v>0</v>
      </c>
      <c r="R101" s="206">
        <v>0</v>
      </c>
      <c r="S101" s="206">
        <v>251.1372923817124</v>
      </c>
      <c r="T101" s="206">
        <v>14.409274698577141</v>
      </c>
      <c r="U101" s="206">
        <v>1.870900161828464</v>
      </c>
      <c r="V101" s="206">
        <v>1.4910055907281474</v>
      </c>
      <c r="W101" s="206">
        <v>15.246760528360207</v>
      </c>
      <c r="X101" s="206">
        <v>0</v>
      </c>
      <c r="Y101" s="206">
        <v>0</v>
      </c>
      <c r="Z101" s="206">
        <v>0</v>
      </c>
      <c r="AA101" s="206">
        <v>2133.1340304380819</v>
      </c>
      <c r="AD101" s="207">
        <v>0</v>
      </c>
    </row>
    <row r="102" spans="1:30" s="196" customFormat="1" ht="12.75" x14ac:dyDescent="0.2">
      <c r="A102" s="204">
        <v>98</v>
      </c>
      <c r="B102" s="206">
        <v>0</v>
      </c>
      <c r="C102" s="206">
        <v>0</v>
      </c>
      <c r="D102" s="206">
        <v>0</v>
      </c>
      <c r="E102" s="206">
        <v>-43.109564905448366</v>
      </c>
      <c r="F102" s="206">
        <v>-55.13665408873289</v>
      </c>
      <c r="G102" s="206">
        <v>0</v>
      </c>
      <c r="H102" s="206">
        <v>-2159.5909792185757</v>
      </c>
      <c r="I102" s="206">
        <v>0</v>
      </c>
      <c r="J102" s="206">
        <v>-612.14330297188144</v>
      </c>
      <c r="K102" s="206">
        <v>-1176.3544911571103</v>
      </c>
      <c r="L102" s="206">
        <v>0</v>
      </c>
      <c r="M102" s="206">
        <v>0</v>
      </c>
      <c r="N102" s="206">
        <v>0</v>
      </c>
      <c r="O102" s="206">
        <v>0</v>
      </c>
      <c r="P102" s="206">
        <v>-3682.9015038996486</v>
      </c>
      <c r="Q102" s="206">
        <v>0</v>
      </c>
      <c r="R102" s="206">
        <v>0</v>
      </c>
      <c r="S102" s="206">
        <v>192.32732099967157</v>
      </c>
      <c r="T102" s="206">
        <v>5.7461842103002665</v>
      </c>
      <c r="U102" s="206">
        <v>0</v>
      </c>
      <c r="V102" s="206">
        <v>0.50245996171518748</v>
      </c>
      <c r="W102" s="206">
        <v>14.156111804841379</v>
      </c>
      <c r="X102" s="206">
        <v>0</v>
      </c>
      <c r="Y102" s="206">
        <v>0</v>
      </c>
      <c r="Z102" s="206">
        <v>0</v>
      </c>
      <c r="AA102" s="206">
        <v>2133.1340304380815</v>
      </c>
      <c r="AD102" s="207">
        <v>0</v>
      </c>
    </row>
    <row r="103" spans="1:30" s="196" customFormat="1" ht="12.75" x14ac:dyDescent="0.2">
      <c r="A103" s="204">
        <v>99</v>
      </c>
      <c r="B103" s="206">
        <v>0</v>
      </c>
      <c r="C103" s="206">
        <v>0</v>
      </c>
      <c r="D103" s="206">
        <v>0</v>
      </c>
      <c r="E103" s="206">
        <v>-30.549939725450773</v>
      </c>
      <c r="F103" s="206">
        <v>-48.260666131431599</v>
      </c>
      <c r="G103" s="206">
        <v>0</v>
      </c>
      <c r="H103" s="206">
        <v>-1966.9795798672335</v>
      </c>
      <c r="I103" s="206">
        <v>0</v>
      </c>
      <c r="J103" s="206">
        <v>-462.53487383260142</v>
      </c>
      <c r="K103" s="206">
        <v>-991.84185976485321</v>
      </c>
      <c r="L103" s="206">
        <v>0</v>
      </c>
      <c r="M103" s="206">
        <v>0</v>
      </c>
      <c r="N103" s="206">
        <v>0</v>
      </c>
      <c r="O103" s="206">
        <v>0</v>
      </c>
      <c r="P103" s="206">
        <v>-3935.2415712537054</v>
      </c>
      <c r="Q103" s="206">
        <v>0</v>
      </c>
      <c r="R103" s="206">
        <v>0</v>
      </c>
      <c r="S103" s="206">
        <v>122.40177525476086</v>
      </c>
      <c r="T103" s="206">
        <v>0.42477329828340893</v>
      </c>
      <c r="U103" s="206">
        <v>0</v>
      </c>
      <c r="V103" s="206">
        <v>5.5378971423064596E-2</v>
      </c>
      <c r="W103" s="206">
        <v>10.780254708011737</v>
      </c>
      <c r="X103" s="206">
        <v>0</v>
      </c>
      <c r="Y103" s="206">
        <v>0</v>
      </c>
      <c r="Z103" s="206">
        <v>0</v>
      </c>
      <c r="AA103" s="206">
        <v>2256.3279062014003</v>
      </c>
      <c r="AD103" s="207">
        <v>0</v>
      </c>
    </row>
    <row r="104" spans="1:30" s="196" customFormat="1" ht="12.75" x14ac:dyDescent="0.2">
      <c r="A104" s="204">
        <v>100</v>
      </c>
      <c r="B104" s="206">
        <v>0</v>
      </c>
      <c r="C104" s="206">
        <v>0</v>
      </c>
      <c r="D104" s="206">
        <v>0</v>
      </c>
      <c r="E104" s="206">
        <v>-18.832030172849926</v>
      </c>
      <c r="F104" s="206">
        <v>-28.388274247802578</v>
      </c>
      <c r="G104" s="206">
        <v>0</v>
      </c>
      <c r="H104" s="206">
        <v>-1032.0503129820536</v>
      </c>
      <c r="I104" s="206">
        <v>0</v>
      </c>
      <c r="J104" s="206">
        <v>-233.44018805923892</v>
      </c>
      <c r="K104" s="206">
        <v>-622.96237237734613</v>
      </c>
      <c r="L104" s="206">
        <v>0</v>
      </c>
      <c r="M104" s="206">
        <v>0</v>
      </c>
      <c r="N104" s="206">
        <v>0</v>
      </c>
      <c r="O104" s="206">
        <v>0</v>
      </c>
      <c r="P104" s="206">
        <v>-3591.7508209327661</v>
      </c>
      <c r="Q104" s="206">
        <v>0</v>
      </c>
      <c r="R104" s="206">
        <v>0</v>
      </c>
      <c r="S104" s="206">
        <v>71.43794170905575</v>
      </c>
      <c r="T104" s="206">
        <v>0</v>
      </c>
      <c r="U104" s="206">
        <v>0</v>
      </c>
      <c r="V104" s="206">
        <v>0</v>
      </c>
      <c r="W104" s="206">
        <v>7.5414910628421037</v>
      </c>
      <c r="X104" s="206">
        <v>0</v>
      </c>
      <c r="Y104" s="206">
        <v>0</v>
      </c>
      <c r="Z104" s="206">
        <v>0</v>
      </c>
      <c r="AA104" s="206">
        <v>2088.6825117140111</v>
      </c>
      <c r="AD104" s="207">
        <v>0</v>
      </c>
    </row>
    <row r="105" spans="1:30" s="196" customFormat="1" ht="12.75" x14ac:dyDescent="0.2">
      <c r="AC105" s="73"/>
      <c r="AD105" s="203"/>
    </row>
    <row r="106" spans="1:30" s="196" customFormat="1" ht="12.75" x14ac:dyDescent="0.2">
      <c r="H106" s="215" t="s">
        <v>718</v>
      </c>
      <c r="AC106" s="73"/>
      <c r="AD106" s="203"/>
    </row>
    <row r="107" spans="1:30" s="196" customFormat="1" ht="12.75" x14ac:dyDescent="0.2">
      <c r="A107" s="196" t="s">
        <v>215</v>
      </c>
      <c r="AC107" s="73"/>
      <c r="AD107" s="203"/>
    </row>
    <row r="108" spans="1:30" s="196" customFormat="1" ht="12.75" x14ac:dyDescent="0.2">
      <c r="A108" s="208" t="s">
        <v>216</v>
      </c>
      <c r="B108" s="208" t="s">
        <v>217</v>
      </c>
      <c r="C108" s="209"/>
      <c r="D108" s="209"/>
      <c r="E108" s="209"/>
      <c r="F108" s="209"/>
      <c r="AC108" s="73"/>
      <c r="AD108" s="203"/>
    </row>
    <row r="109" spans="1:30" x14ac:dyDescent="0.25">
      <c r="A109" s="73">
        <v>1</v>
      </c>
      <c r="B109" s="152" t="s">
        <v>218</v>
      </c>
      <c r="C109" s="196"/>
      <c r="D109" s="196"/>
      <c r="E109" s="196"/>
      <c r="F109" s="210"/>
    </row>
    <row r="110" spans="1:30" x14ac:dyDescent="0.25">
      <c r="A110" s="152">
        <v>2</v>
      </c>
      <c r="B110" s="152" t="s">
        <v>219</v>
      </c>
      <c r="C110" s="196"/>
      <c r="D110" s="196"/>
      <c r="E110" s="196"/>
      <c r="F110" s="210"/>
    </row>
    <row r="111" spans="1:30" x14ac:dyDescent="0.25">
      <c r="A111" s="152">
        <v>3</v>
      </c>
      <c r="B111" s="152" t="s">
        <v>220</v>
      </c>
      <c r="C111" s="196"/>
      <c r="D111" s="196"/>
      <c r="E111" s="196"/>
      <c r="F111" s="210"/>
    </row>
    <row r="112" spans="1:30" x14ac:dyDescent="0.25">
      <c r="A112" s="152">
        <v>4</v>
      </c>
      <c r="B112" s="152" t="s">
        <v>221</v>
      </c>
      <c r="C112" s="196"/>
      <c r="D112" s="196"/>
      <c r="E112" s="196"/>
      <c r="F112" s="210"/>
    </row>
    <row r="113" spans="1:6" x14ac:dyDescent="0.25">
      <c r="A113" s="152">
        <v>5</v>
      </c>
      <c r="B113" s="152" t="s">
        <v>222</v>
      </c>
      <c r="C113" s="196"/>
      <c r="D113" s="196"/>
      <c r="E113" s="196"/>
      <c r="F113" s="210"/>
    </row>
    <row r="114" spans="1:6" x14ac:dyDescent="0.25">
      <c r="A114" s="73">
        <v>6</v>
      </c>
      <c r="B114" s="152" t="s">
        <v>223</v>
      </c>
      <c r="C114" s="196"/>
      <c r="D114" s="196"/>
      <c r="E114" s="196"/>
      <c r="F114" s="210"/>
    </row>
    <row r="115" spans="1:6" x14ac:dyDescent="0.25">
      <c r="A115" s="73">
        <v>7</v>
      </c>
      <c r="B115" s="152" t="s">
        <v>224</v>
      </c>
      <c r="C115" s="196"/>
      <c r="D115" s="196"/>
      <c r="E115" s="196"/>
      <c r="F115" s="210"/>
    </row>
    <row r="116" spans="1:6" x14ac:dyDescent="0.25">
      <c r="A116" s="73">
        <v>8</v>
      </c>
      <c r="B116" s="152" t="s">
        <v>225</v>
      </c>
      <c r="C116" s="196"/>
      <c r="D116" s="196"/>
      <c r="E116" s="196"/>
      <c r="F116" s="210"/>
    </row>
    <row r="117" spans="1:6" x14ac:dyDescent="0.25">
      <c r="A117" s="73">
        <v>9</v>
      </c>
      <c r="B117" s="152" t="s">
        <v>226</v>
      </c>
      <c r="C117" s="196"/>
      <c r="D117" s="196"/>
      <c r="E117" s="196"/>
      <c r="F117" s="210"/>
    </row>
    <row r="118" spans="1:6" x14ac:dyDescent="0.25">
      <c r="A118" s="73">
        <v>10</v>
      </c>
      <c r="B118" s="152" t="s">
        <v>227</v>
      </c>
      <c r="C118" s="196"/>
      <c r="D118" s="196"/>
      <c r="E118" s="196"/>
      <c r="F118" s="210"/>
    </row>
    <row r="119" spans="1:6" x14ac:dyDescent="0.25">
      <c r="A119" s="73">
        <v>11</v>
      </c>
      <c r="B119" s="152" t="s">
        <v>228</v>
      </c>
      <c r="C119" s="196"/>
      <c r="D119" s="196"/>
      <c r="E119" s="196"/>
      <c r="F119" s="210"/>
    </row>
    <row r="120" spans="1:6" x14ac:dyDescent="0.25">
      <c r="A120" s="73">
        <v>12</v>
      </c>
      <c r="B120" s="152" t="s">
        <v>229</v>
      </c>
      <c r="C120" s="196"/>
      <c r="D120" s="196"/>
      <c r="E120" s="196"/>
      <c r="F120" s="210"/>
    </row>
    <row r="121" spans="1:6" x14ac:dyDescent="0.25">
      <c r="A121" s="73">
        <v>13</v>
      </c>
      <c r="B121" s="14" t="s">
        <v>230</v>
      </c>
      <c r="C121" s="196"/>
      <c r="D121" s="196"/>
      <c r="E121" s="196"/>
      <c r="F121" s="210"/>
    </row>
    <row r="122" spans="1:6" x14ac:dyDescent="0.25">
      <c r="A122" s="73">
        <v>14</v>
      </c>
      <c r="B122" s="14" t="s">
        <v>231</v>
      </c>
      <c r="C122" s="196"/>
      <c r="D122" s="196"/>
      <c r="E122" s="196"/>
      <c r="F122" s="210"/>
    </row>
    <row r="123" spans="1:6" x14ac:dyDescent="0.25">
      <c r="A123" s="212">
        <v>15</v>
      </c>
      <c r="B123" s="14" t="s">
        <v>232</v>
      </c>
      <c r="C123" s="199"/>
      <c r="D123" s="199"/>
      <c r="E123" s="199"/>
      <c r="F123" s="210"/>
    </row>
    <row r="124" spans="1:6" x14ac:dyDescent="0.25">
      <c r="A124" s="73">
        <v>16</v>
      </c>
      <c r="B124" s="14" t="s">
        <v>233</v>
      </c>
      <c r="C124" s="196"/>
      <c r="D124" s="196"/>
      <c r="E124" s="196"/>
      <c r="F124" s="210"/>
    </row>
    <row r="125" spans="1:6" x14ac:dyDescent="0.25">
      <c r="A125" s="73">
        <v>17</v>
      </c>
      <c r="B125" s="14" t="s">
        <v>234</v>
      </c>
      <c r="C125" s="196"/>
      <c r="D125" s="196"/>
      <c r="E125" s="196"/>
      <c r="F125" s="210"/>
    </row>
    <row r="126" spans="1:6" x14ac:dyDescent="0.25">
      <c r="A126" s="73">
        <v>18</v>
      </c>
      <c r="B126" s="14" t="s">
        <v>235</v>
      </c>
      <c r="C126" s="196"/>
      <c r="D126" s="196"/>
      <c r="E126" s="196"/>
      <c r="F126" s="210"/>
    </row>
    <row r="127" spans="1:6" x14ac:dyDescent="0.25">
      <c r="A127" s="73">
        <v>19</v>
      </c>
      <c r="B127" s="152" t="s">
        <v>236</v>
      </c>
      <c r="C127" s="196"/>
      <c r="D127" s="196"/>
      <c r="E127" s="196"/>
      <c r="F127" s="210"/>
    </row>
    <row r="128" spans="1:6" x14ac:dyDescent="0.25">
      <c r="A128" s="73">
        <v>20</v>
      </c>
      <c r="B128" s="14" t="s">
        <v>237</v>
      </c>
      <c r="C128" s="196"/>
      <c r="D128" s="196"/>
      <c r="E128" s="196"/>
      <c r="F128" s="210"/>
    </row>
    <row r="129" spans="1:6" x14ac:dyDescent="0.25">
      <c r="A129" s="73">
        <v>21</v>
      </c>
      <c r="B129" s="14" t="s">
        <v>238</v>
      </c>
      <c r="C129" s="196"/>
      <c r="D129" s="196"/>
      <c r="E129" s="196"/>
      <c r="F129" s="210"/>
    </row>
    <row r="130" spans="1:6" x14ac:dyDescent="0.25">
      <c r="A130" s="73">
        <v>22</v>
      </c>
      <c r="B130" s="152" t="s">
        <v>239</v>
      </c>
      <c r="C130" s="196"/>
      <c r="D130" s="196"/>
      <c r="E130" s="196"/>
      <c r="F130" s="210"/>
    </row>
    <row r="131" spans="1:6" x14ac:dyDescent="0.25">
      <c r="A131" s="73">
        <v>23</v>
      </c>
      <c r="B131" s="152" t="s">
        <v>240</v>
      </c>
      <c r="C131" s="196"/>
      <c r="D131" s="196"/>
      <c r="E131" s="196"/>
      <c r="F131" s="210"/>
    </row>
    <row r="132" spans="1:6" x14ac:dyDescent="0.25">
      <c r="A132" s="73">
        <v>24</v>
      </c>
      <c r="B132" s="152" t="s">
        <v>241</v>
      </c>
      <c r="C132" s="196"/>
      <c r="D132" s="196"/>
      <c r="E132" s="196"/>
      <c r="F132" s="210"/>
    </row>
    <row r="133" spans="1:6" x14ac:dyDescent="0.25">
      <c r="A133" s="73">
        <v>25</v>
      </c>
      <c r="B133" s="152" t="s">
        <v>242</v>
      </c>
      <c r="C133" s="196"/>
      <c r="D133" s="196"/>
      <c r="E133" s="196"/>
      <c r="F133" s="210"/>
    </row>
    <row r="134" spans="1:6" x14ac:dyDescent="0.25">
      <c r="A134" s="212">
        <v>26</v>
      </c>
      <c r="B134" s="14" t="s">
        <v>243</v>
      </c>
      <c r="C134" s="196"/>
      <c r="D134" s="196"/>
      <c r="E134" s="196"/>
      <c r="F134" s="210"/>
    </row>
    <row r="135" spans="1:6" x14ac:dyDescent="0.25">
      <c r="B135" s="213" t="s">
        <v>244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42"/>
  <sheetViews>
    <sheetView showGridLines="0" workbookViewId="0">
      <selection activeCell="I1" sqref="I1"/>
    </sheetView>
  </sheetViews>
  <sheetFormatPr defaultRowHeight="15" x14ac:dyDescent="0.25"/>
  <cols>
    <col min="1" max="141" width="9.140625" style="200"/>
    <col min="142" max="143" width="5.28515625" style="200" customWidth="1"/>
    <col min="144" max="144" width="9" style="220" customWidth="1"/>
    <col min="145" max="16384" width="9.140625" style="200"/>
  </cols>
  <sheetData>
    <row r="1" spans="1:22" s="196" customFormat="1" ht="12.75" x14ac:dyDescent="0.2">
      <c r="B1" s="215" t="s">
        <v>245</v>
      </c>
      <c r="C1" s="215" t="s">
        <v>246</v>
      </c>
      <c r="D1" s="215" t="s">
        <v>247</v>
      </c>
      <c r="E1" s="215" t="s">
        <v>248</v>
      </c>
      <c r="I1" s="215" t="s">
        <v>719</v>
      </c>
    </row>
    <row r="2" spans="1:22" s="196" customFormat="1" ht="12.75" x14ac:dyDescent="0.2">
      <c r="A2" s="204">
        <v>0</v>
      </c>
      <c r="B2" s="206">
        <v>-5027.3545278983975</v>
      </c>
      <c r="C2" s="206">
        <v>-4997.9643915477382</v>
      </c>
      <c r="D2" s="206">
        <v>-5013.0043643589906</v>
      </c>
      <c r="E2" s="214">
        <v>-392.09010886589351</v>
      </c>
      <c r="G2" s="207">
        <v>0</v>
      </c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s="196" customFormat="1" ht="12.75" x14ac:dyDescent="0.2">
      <c r="A3" s="204">
        <v>1</v>
      </c>
      <c r="B3" s="206">
        <v>-4361.0801488266616</v>
      </c>
      <c r="C3" s="206">
        <v>-4355.1479242551686</v>
      </c>
      <c r="D3" s="206">
        <v>-4358.2070875372701</v>
      </c>
      <c r="E3" s="214">
        <v>-392.09010886589351</v>
      </c>
      <c r="G3" s="207">
        <v>0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196" customFormat="1" ht="12.75" x14ac:dyDescent="0.2">
      <c r="A4" s="204">
        <v>2</v>
      </c>
      <c r="B4" s="206">
        <v>-4827.5952615111064</v>
      </c>
      <c r="C4" s="206">
        <v>-4845.5084761315984</v>
      </c>
      <c r="D4" s="206">
        <v>-4836.3529696028108</v>
      </c>
      <c r="E4" s="214">
        <v>-392.09010886589351</v>
      </c>
      <c r="G4" s="207">
        <v>0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s="196" customFormat="1" ht="12.75" x14ac:dyDescent="0.2">
      <c r="A5" s="204">
        <v>3</v>
      </c>
      <c r="B5" s="206">
        <v>-3434.9445047030558</v>
      </c>
      <c r="C5" s="206">
        <v>-3462.0415106407136</v>
      </c>
      <c r="D5" s="206">
        <v>-3448.3115826515182</v>
      </c>
      <c r="E5" s="214">
        <v>-392.09010886589351</v>
      </c>
      <c r="G5" s="207">
        <v>0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1:22" s="196" customFormat="1" ht="12.75" x14ac:dyDescent="0.2">
      <c r="A6" s="204">
        <v>4</v>
      </c>
      <c r="B6" s="206">
        <v>-3961.2290220921532</v>
      </c>
      <c r="C6" s="206">
        <v>-3974.6090696728925</v>
      </c>
      <c r="D6" s="206">
        <v>-3967.7053453315257</v>
      </c>
      <c r="E6" s="214">
        <v>-392.09010886589351</v>
      </c>
      <c r="G6" s="207">
        <v>0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</row>
    <row r="7" spans="1:22" s="196" customFormat="1" ht="12.75" x14ac:dyDescent="0.2">
      <c r="A7" s="204">
        <v>5</v>
      </c>
      <c r="B7" s="206">
        <v>-4412.6459808940626</v>
      </c>
      <c r="C7" s="206">
        <v>-4409.3222731963579</v>
      </c>
      <c r="D7" s="206">
        <v>-4411.0299777098544</v>
      </c>
      <c r="E7" s="214">
        <v>-392.09010886589351</v>
      </c>
      <c r="G7" s="207">
        <v>0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spans="1:22" s="196" customFormat="1" ht="12.75" x14ac:dyDescent="0.2">
      <c r="A8" s="204">
        <v>6</v>
      </c>
      <c r="B8" s="206">
        <v>-4881.067616427732</v>
      </c>
      <c r="C8" s="206">
        <v>-4866.8191119218563</v>
      </c>
      <c r="D8" s="206">
        <v>-4874.12707665374</v>
      </c>
      <c r="E8" s="214">
        <v>-392.09010886589351</v>
      </c>
      <c r="G8" s="207">
        <v>0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pans="1:22" s="196" customFormat="1" ht="12.75" x14ac:dyDescent="0.2">
      <c r="A9" s="204">
        <v>7</v>
      </c>
      <c r="B9" s="206">
        <v>-5241.4877670623155</v>
      </c>
      <c r="C9" s="206">
        <v>-5212.4796039991334</v>
      </c>
      <c r="D9" s="206">
        <v>-5227.4030184783742</v>
      </c>
      <c r="E9" s="214">
        <v>-392.09010886589351</v>
      </c>
      <c r="G9" s="207">
        <v>0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spans="1:22" s="196" customFormat="1" ht="12.75" x14ac:dyDescent="0.2">
      <c r="A10" s="204">
        <v>8</v>
      </c>
      <c r="B10" s="206">
        <v>-5361.583492534136</v>
      </c>
      <c r="C10" s="206">
        <v>-5324.2318209730074</v>
      </c>
      <c r="D10" s="206">
        <v>-5343.4652466275948</v>
      </c>
      <c r="E10" s="214">
        <v>-392.09010886589351</v>
      </c>
      <c r="G10" s="207">
        <v>0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</row>
    <row r="11" spans="1:22" s="196" customFormat="1" ht="12.75" x14ac:dyDescent="0.2">
      <c r="A11" s="204">
        <v>9</v>
      </c>
      <c r="B11" s="206">
        <v>-5291.9867351448229</v>
      </c>
      <c r="C11" s="206">
        <v>-5248.4295268806218</v>
      </c>
      <c r="D11" s="206">
        <v>-5270.8128234864034</v>
      </c>
      <c r="E11" s="214">
        <v>-392.09010886589351</v>
      </c>
      <c r="G11" s="207">
        <v>0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spans="1:22" s="196" customFormat="1" ht="12.75" x14ac:dyDescent="0.2">
      <c r="A12" s="204">
        <v>10</v>
      </c>
      <c r="B12" s="206">
        <v>-5137.9061057229601</v>
      </c>
      <c r="C12" s="206">
        <v>-5067.9438586882025</v>
      </c>
      <c r="D12" s="206">
        <v>-5103.8678568608648</v>
      </c>
      <c r="E12" s="214">
        <v>-392.09010886589351</v>
      </c>
      <c r="G12" s="207">
        <v>0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</row>
    <row r="13" spans="1:22" s="196" customFormat="1" ht="12.75" x14ac:dyDescent="0.2">
      <c r="A13" s="204">
        <v>11</v>
      </c>
      <c r="B13" s="206">
        <v>-5010.5631386681407</v>
      </c>
      <c r="C13" s="206">
        <v>-4946.5733735449003</v>
      </c>
      <c r="D13" s="206">
        <v>-4979.2983423632086</v>
      </c>
      <c r="E13" s="214">
        <v>-392.09010886589351</v>
      </c>
      <c r="G13" s="207">
        <v>0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</row>
    <row r="14" spans="1:22" s="196" customFormat="1" ht="12.75" x14ac:dyDescent="0.2">
      <c r="A14" s="204">
        <v>12</v>
      </c>
      <c r="B14" s="206">
        <v>-4947.096319139855</v>
      </c>
      <c r="C14" s="206">
        <v>-4910.2514721388225</v>
      </c>
      <c r="D14" s="206">
        <v>-4929.3037312441129</v>
      </c>
      <c r="E14" s="214">
        <v>-392.09010886589351</v>
      </c>
      <c r="G14" s="207">
        <v>0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1:22" s="196" customFormat="1" ht="12.75" x14ac:dyDescent="0.2">
      <c r="A15" s="204">
        <v>13</v>
      </c>
      <c r="B15" s="206">
        <v>-4947.2007915617278</v>
      </c>
      <c r="C15" s="206">
        <v>-4933.3790837699398</v>
      </c>
      <c r="D15" s="206">
        <v>-4940.4697142749546</v>
      </c>
      <c r="E15" s="214">
        <v>-392.09010886589351</v>
      </c>
      <c r="G15" s="207">
        <v>0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spans="1:22" s="196" customFormat="1" ht="12.75" x14ac:dyDescent="0.2">
      <c r="A16" s="204">
        <v>14</v>
      </c>
      <c r="B16" s="206">
        <v>-5001.5274069985498</v>
      </c>
      <c r="C16" s="206">
        <v>-5012.9957169685285</v>
      </c>
      <c r="D16" s="206">
        <v>-5007.152465835853</v>
      </c>
      <c r="E16" s="214">
        <v>-392.09010886589351</v>
      </c>
      <c r="G16" s="207">
        <v>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</row>
    <row r="17" spans="1:22" s="196" customFormat="1" ht="12.75" x14ac:dyDescent="0.2">
      <c r="A17" s="204">
        <v>15</v>
      </c>
      <c r="B17" s="206">
        <v>-5084.8150688386131</v>
      </c>
      <c r="C17" s="206">
        <v>-5116.4783028579222</v>
      </c>
      <c r="D17" s="206">
        <v>-5100.2144688907847</v>
      </c>
      <c r="E17" s="214">
        <v>-392.09010886589351</v>
      </c>
      <c r="G17" s="207">
        <v>0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1:22" s="196" customFormat="1" ht="12.75" x14ac:dyDescent="0.2">
      <c r="A18" s="204">
        <v>16</v>
      </c>
      <c r="B18" s="206">
        <v>-5063.3025615609286</v>
      </c>
      <c r="C18" s="206">
        <v>-5147.9458563836788</v>
      </c>
      <c r="D18" s="206">
        <v>-5104.4327317288398</v>
      </c>
      <c r="E18" s="214">
        <v>-392.09010886589351</v>
      </c>
      <c r="G18" s="207">
        <v>0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</row>
    <row r="19" spans="1:22" s="196" customFormat="1" ht="12.75" x14ac:dyDescent="0.2">
      <c r="A19" s="204">
        <v>17</v>
      </c>
      <c r="B19" s="206">
        <v>-4905.6634823261238</v>
      </c>
      <c r="C19" s="206">
        <v>-5051.6608933631542</v>
      </c>
      <c r="D19" s="206">
        <v>-4976.3072331223748</v>
      </c>
      <c r="E19" s="214">
        <v>-392.09010886589351</v>
      </c>
      <c r="G19" s="207">
        <v>0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</row>
    <row r="20" spans="1:22" s="196" customFormat="1" ht="12.75" x14ac:dyDescent="0.2">
      <c r="A20" s="204">
        <v>18</v>
      </c>
      <c r="B20" s="206">
        <v>-4533.4281485317433</v>
      </c>
      <c r="C20" s="206">
        <v>-4818.2756498828694</v>
      </c>
      <c r="D20" s="206">
        <v>-4672.517126531292</v>
      </c>
      <c r="E20" s="214">
        <v>-392.09010886589351</v>
      </c>
      <c r="G20" s="207">
        <v>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</row>
    <row r="21" spans="1:22" s="196" customFormat="1" ht="12.75" x14ac:dyDescent="0.2">
      <c r="A21" s="204">
        <v>19</v>
      </c>
      <c r="B21" s="206">
        <v>-3509.333893890635</v>
      </c>
      <c r="C21" s="206">
        <v>-4275.4692541339928</v>
      </c>
      <c r="D21" s="206">
        <v>-3885.7237827893164</v>
      </c>
      <c r="E21" s="214">
        <v>-392.09010886589351</v>
      </c>
      <c r="G21" s="207">
        <v>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</row>
    <row r="22" spans="1:22" s="196" customFormat="1" ht="12.75" x14ac:dyDescent="0.2">
      <c r="A22" s="204">
        <v>20</v>
      </c>
      <c r="B22" s="206">
        <v>-2221.3723411012834</v>
      </c>
      <c r="C22" s="206">
        <v>-3379.2235728086298</v>
      </c>
      <c r="D22" s="206">
        <v>-2785.5095220039225</v>
      </c>
      <c r="E22" s="214">
        <v>-392.09010886589351</v>
      </c>
      <c r="G22" s="207">
        <v>0</v>
      </c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</row>
    <row r="23" spans="1:22" s="196" customFormat="1" ht="12.75" x14ac:dyDescent="0.2">
      <c r="A23" s="204">
        <v>21</v>
      </c>
      <c r="B23" s="206">
        <v>-1347.0998317026051</v>
      </c>
      <c r="C23" s="206">
        <v>-2843.6476948797922</v>
      </c>
      <c r="D23" s="206">
        <v>-2079.7158359696919</v>
      </c>
      <c r="E23" s="214">
        <v>-392.09010886589351</v>
      </c>
      <c r="G23" s="207">
        <v>0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</row>
    <row r="24" spans="1:22" s="196" customFormat="1" ht="12.75" x14ac:dyDescent="0.2">
      <c r="A24" s="204">
        <v>22</v>
      </c>
      <c r="B24" s="206">
        <v>-403.3598282943899</v>
      </c>
      <c r="C24" s="206">
        <v>-2230.6749731976879</v>
      </c>
      <c r="D24" s="206">
        <v>-1300.4593587994921</v>
      </c>
      <c r="E24" s="214">
        <v>-392.09010886589351</v>
      </c>
      <c r="G24" s="207">
        <v>0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</row>
    <row r="25" spans="1:22" s="196" customFormat="1" ht="12.75" x14ac:dyDescent="0.2">
      <c r="A25" s="204">
        <v>23</v>
      </c>
      <c r="B25" s="216">
        <v>432.59591018486617</v>
      </c>
      <c r="C25" s="216">
        <v>-1602.0598219921935</v>
      </c>
      <c r="D25" s="216">
        <v>-560.49967677641644</v>
      </c>
      <c r="E25" s="214">
        <v>-392.09010886589351</v>
      </c>
      <c r="G25" s="207">
        <v>0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1:22" s="196" customFormat="1" ht="12.75" x14ac:dyDescent="0.2">
      <c r="A26" s="204">
        <v>24</v>
      </c>
      <c r="B26" s="216">
        <v>1022.074333376069</v>
      </c>
      <c r="C26" s="216">
        <v>-756.50798497410415</v>
      </c>
      <c r="D26" s="216">
        <v>147.39330566042858</v>
      </c>
      <c r="E26" s="214">
        <v>-392.09010886589351</v>
      </c>
      <c r="G26" s="207">
        <v>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</row>
    <row r="27" spans="1:22" s="196" customFormat="1" ht="12.75" x14ac:dyDescent="0.2">
      <c r="A27" s="204">
        <v>25</v>
      </c>
      <c r="B27" s="216">
        <v>1857.0478605950548</v>
      </c>
      <c r="C27" s="216">
        <v>1.9798383940847089</v>
      </c>
      <c r="D27" s="216">
        <v>945.80768459592991</v>
      </c>
      <c r="E27" s="214">
        <v>-392.09010886589351</v>
      </c>
      <c r="G27" s="207">
        <v>0</v>
      </c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</row>
    <row r="28" spans="1:22" s="196" customFormat="1" ht="12.75" x14ac:dyDescent="0.2">
      <c r="A28" s="204">
        <v>26</v>
      </c>
      <c r="B28" s="216">
        <v>2632.2419259890416</v>
      </c>
      <c r="C28" s="216">
        <v>793.69795354260623</v>
      </c>
      <c r="D28" s="216">
        <v>1726.98977914478</v>
      </c>
      <c r="E28" s="214">
        <v>-392.09010886589351</v>
      </c>
      <c r="G28" s="207"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</row>
    <row r="29" spans="1:22" s="196" customFormat="1" ht="12.75" x14ac:dyDescent="0.2">
      <c r="A29" s="204">
        <v>27</v>
      </c>
      <c r="B29" s="216">
        <v>3409.7880569116351</v>
      </c>
      <c r="C29" s="216">
        <v>1337.9388648603476</v>
      </c>
      <c r="D29" s="216">
        <v>2394.605369102173</v>
      </c>
      <c r="E29" s="214">
        <v>-392.09010886589351</v>
      </c>
      <c r="G29" s="207">
        <v>0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</row>
    <row r="30" spans="1:22" s="196" customFormat="1" ht="12.75" x14ac:dyDescent="0.2">
      <c r="A30" s="204">
        <v>28</v>
      </c>
      <c r="B30" s="216">
        <v>3699.7353632055947</v>
      </c>
      <c r="C30" s="216">
        <v>1394.6428588551112</v>
      </c>
      <c r="D30" s="216">
        <v>2572.6260558942126</v>
      </c>
      <c r="E30" s="214">
        <v>-392.09010886589351</v>
      </c>
      <c r="G30" s="207">
        <v>0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</row>
    <row r="31" spans="1:22" s="196" customFormat="1" ht="12.75" x14ac:dyDescent="0.2">
      <c r="A31" s="204">
        <v>29</v>
      </c>
      <c r="B31" s="206">
        <v>4153.6309810582406</v>
      </c>
      <c r="C31" s="206">
        <v>1563.0197063176493</v>
      </c>
      <c r="D31" s="206">
        <v>2886.7606213629319</v>
      </c>
      <c r="E31" s="214">
        <v>-392.09010886589351</v>
      </c>
      <c r="G31" s="207">
        <v>0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</row>
    <row r="32" spans="1:22" s="196" customFormat="1" ht="12.75" x14ac:dyDescent="0.2">
      <c r="A32" s="204">
        <v>30</v>
      </c>
      <c r="B32" s="206">
        <v>4832.286031937052</v>
      </c>
      <c r="C32" s="206">
        <v>1402.3846321797255</v>
      </c>
      <c r="D32" s="206">
        <v>3160.9135221880724</v>
      </c>
      <c r="E32" s="214">
        <v>-392.09010886589351</v>
      </c>
      <c r="G32" s="207">
        <v>0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2" s="196" customFormat="1" ht="12.75" x14ac:dyDescent="0.2">
      <c r="A33" s="204">
        <v>31</v>
      </c>
      <c r="B33" s="206">
        <v>4952.9328199445808</v>
      </c>
      <c r="C33" s="206">
        <v>1605.6245723883858</v>
      </c>
      <c r="D33" s="206">
        <v>3334.6860981695199</v>
      </c>
      <c r="E33" s="214">
        <v>-392.09010886589351</v>
      </c>
      <c r="G33" s="207">
        <v>0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</row>
    <row r="34" spans="1:22" s="196" customFormat="1" ht="12.75" x14ac:dyDescent="0.2">
      <c r="A34" s="204">
        <v>32</v>
      </c>
      <c r="B34" s="206">
        <v>5164.4343033535242</v>
      </c>
      <c r="C34" s="206">
        <v>1466.3573022636585</v>
      </c>
      <c r="D34" s="206">
        <v>3358.6858750515867</v>
      </c>
      <c r="E34" s="214">
        <v>-392.09010886589351</v>
      </c>
      <c r="G34" s="207">
        <v>0</v>
      </c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</row>
    <row r="35" spans="1:22" s="196" customFormat="1" ht="12.75" x14ac:dyDescent="0.2">
      <c r="A35" s="204">
        <v>33</v>
      </c>
      <c r="B35" s="206">
        <v>5633.9401209217431</v>
      </c>
      <c r="C35" s="206">
        <v>1676.7469360682924</v>
      </c>
      <c r="D35" s="206">
        <v>3720.9058617031228</v>
      </c>
      <c r="E35" s="214">
        <v>-392.09010886589351</v>
      </c>
      <c r="G35" s="207">
        <v>0</v>
      </c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</row>
    <row r="36" spans="1:22" s="196" customFormat="1" ht="12.75" x14ac:dyDescent="0.2">
      <c r="A36" s="204">
        <v>34</v>
      </c>
      <c r="B36" s="206">
        <v>5921.592517042106</v>
      </c>
      <c r="C36" s="206">
        <v>1928.611229205567</v>
      </c>
      <c r="D36" s="206">
        <v>3972.8347508904612</v>
      </c>
      <c r="E36" s="214">
        <v>-392.09010886589351</v>
      </c>
      <c r="G36" s="207">
        <v>0</v>
      </c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  <row r="37" spans="1:22" s="196" customFormat="1" ht="12.75" x14ac:dyDescent="0.2">
      <c r="A37" s="204">
        <v>35</v>
      </c>
      <c r="B37" s="206">
        <v>6110.9812317954265</v>
      </c>
      <c r="C37" s="206">
        <v>2067.0989226013839</v>
      </c>
      <c r="D37" s="206">
        <v>4141.9775542176494</v>
      </c>
      <c r="E37" s="214">
        <v>-392.09010886589351</v>
      </c>
      <c r="G37" s="207">
        <v>0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</row>
    <row r="38" spans="1:22" s="196" customFormat="1" ht="12.75" x14ac:dyDescent="0.2">
      <c r="A38" s="204">
        <v>36</v>
      </c>
      <c r="B38" s="206">
        <v>6279.1155811771405</v>
      </c>
      <c r="C38" s="206">
        <v>2470.0655607225135</v>
      </c>
      <c r="D38" s="206">
        <v>4433.9547484481336</v>
      </c>
      <c r="E38" s="214">
        <v>-392.09010886589351</v>
      </c>
      <c r="G38" s="207">
        <v>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</row>
    <row r="39" spans="1:22" s="196" customFormat="1" ht="12.75" x14ac:dyDescent="0.2">
      <c r="A39" s="204">
        <v>37</v>
      </c>
      <c r="B39" s="206">
        <v>6298.460723516072</v>
      </c>
      <c r="C39" s="206">
        <v>2657.3834854896377</v>
      </c>
      <c r="D39" s="206">
        <v>4535.896499735969</v>
      </c>
      <c r="E39" s="214">
        <v>-392.09010886589351</v>
      </c>
      <c r="G39" s="207">
        <v>0</v>
      </c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</row>
    <row r="40" spans="1:22" s="196" customFormat="1" ht="12.75" x14ac:dyDescent="0.2">
      <c r="A40" s="204">
        <v>38</v>
      </c>
      <c r="B40" s="206">
        <v>6183.8716512002411</v>
      </c>
      <c r="C40" s="206">
        <v>2992.1137124662946</v>
      </c>
      <c r="D40" s="206">
        <v>4622.7022992986685</v>
      </c>
      <c r="E40" s="214">
        <v>-392.09010886589351</v>
      </c>
      <c r="G40" s="207">
        <v>0</v>
      </c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</row>
    <row r="41" spans="1:22" s="196" customFormat="1" ht="12.75" x14ac:dyDescent="0.2">
      <c r="A41" s="204">
        <v>39</v>
      </c>
      <c r="B41" s="206">
        <v>6234.3197418455984</v>
      </c>
      <c r="C41" s="206">
        <v>3145.4719845246041</v>
      </c>
      <c r="D41" s="206">
        <v>4730.3137464013407</v>
      </c>
      <c r="E41" s="214">
        <v>-392.09010886589351</v>
      </c>
      <c r="G41" s="207">
        <v>0</v>
      </c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</row>
    <row r="42" spans="1:22" s="196" customFormat="1" ht="12.75" x14ac:dyDescent="0.2">
      <c r="A42" s="204">
        <v>40</v>
      </c>
      <c r="B42" s="206">
        <v>6248.5729224903462</v>
      </c>
      <c r="C42" s="206">
        <v>3513.8335740404473</v>
      </c>
      <c r="D42" s="206">
        <v>4903.8773102734986</v>
      </c>
      <c r="E42" s="214">
        <v>-392.09010886589351</v>
      </c>
      <c r="G42" s="207">
        <v>0</v>
      </c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</row>
    <row r="43" spans="1:22" s="196" customFormat="1" ht="12.75" x14ac:dyDescent="0.2">
      <c r="A43" s="204">
        <v>41</v>
      </c>
      <c r="B43" s="206">
        <v>6180.6859647783913</v>
      </c>
      <c r="C43" s="206">
        <v>3828.9665898072449</v>
      </c>
      <c r="D43" s="206">
        <v>5022.9746600572344</v>
      </c>
      <c r="E43" s="214">
        <v>-392.09010886589351</v>
      </c>
      <c r="G43" s="207">
        <v>0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</row>
    <row r="44" spans="1:22" s="196" customFormat="1" ht="12.75" x14ac:dyDescent="0.2">
      <c r="A44" s="204">
        <v>42</v>
      </c>
      <c r="B44" s="216">
        <v>6095.4916524421578</v>
      </c>
      <c r="C44" s="216">
        <v>3764.816216730891</v>
      </c>
      <c r="D44" s="216">
        <v>4949.7314109302015</v>
      </c>
      <c r="E44" s="214">
        <v>-392.09010886589351</v>
      </c>
      <c r="G44" s="207">
        <v>0</v>
      </c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</row>
    <row r="45" spans="1:22" s="196" customFormat="1" ht="12.75" x14ac:dyDescent="0.2">
      <c r="A45" s="204">
        <v>43</v>
      </c>
      <c r="B45" s="216">
        <v>6068.5949214385355</v>
      </c>
      <c r="C45" s="216">
        <v>4052.1623333544976</v>
      </c>
      <c r="D45" s="216">
        <v>5075.615460472497</v>
      </c>
      <c r="E45" s="214">
        <v>-392.09010886589351</v>
      </c>
      <c r="G45" s="207">
        <v>0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</row>
    <row r="46" spans="1:22" s="196" customFormat="1" ht="12.75" x14ac:dyDescent="0.2">
      <c r="A46" s="204">
        <v>44</v>
      </c>
      <c r="B46" s="216">
        <v>5949.3901506460297</v>
      </c>
      <c r="C46" s="216">
        <v>3857.0384476342251</v>
      </c>
      <c r="D46" s="216">
        <v>4917.0386205358527</v>
      </c>
      <c r="E46" s="214">
        <v>-392.09010886589351</v>
      </c>
      <c r="G46" s="207">
        <v>0</v>
      </c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</row>
    <row r="47" spans="1:22" s="196" customFormat="1" ht="12.75" x14ac:dyDescent="0.2">
      <c r="A47" s="204">
        <v>45</v>
      </c>
      <c r="B47" s="216">
        <v>5710.9861289263654</v>
      </c>
      <c r="C47" s="216">
        <v>3880.493548040874</v>
      </c>
      <c r="D47" s="216">
        <v>4801.8924631229902</v>
      </c>
      <c r="E47" s="214">
        <v>-392.09010886589351</v>
      </c>
      <c r="G47" s="207">
        <v>0</v>
      </c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</row>
    <row r="48" spans="1:22" s="196" customFormat="1" ht="12.75" x14ac:dyDescent="0.2">
      <c r="A48" s="204">
        <v>46</v>
      </c>
      <c r="B48" s="216">
        <v>5680.290457639936</v>
      </c>
      <c r="C48" s="216">
        <v>3831.6210382338495</v>
      </c>
      <c r="D48" s="216">
        <v>4763.1586337459967</v>
      </c>
      <c r="E48" s="214">
        <v>-392.09010886589351</v>
      </c>
      <c r="G48" s="207">
        <v>0</v>
      </c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</row>
    <row r="49" spans="1:22" s="196" customFormat="1" ht="12.75" x14ac:dyDescent="0.2">
      <c r="A49" s="204">
        <v>47</v>
      </c>
      <c r="B49" s="216">
        <v>5521.2229826146104</v>
      </c>
      <c r="C49" s="216">
        <v>3630.8642631621101</v>
      </c>
      <c r="D49" s="216">
        <v>4574.6042299409601</v>
      </c>
      <c r="E49" s="214">
        <v>-392.09010886589351</v>
      </c>
      <c r="G49" s="207">
        <v>0</v>
      </c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</row>
    <row r="50" spans="1:22" s="196" customFormat="1" ht="12.75" x14ac:dyDescent="0.2">
      <c r="A50" s="204">
        <v>48</v>
      </c>
      <c r="B50" s="216">
        <v>5351.3218033578796</v>
      </c>
      <c r="C50" s="216">
        <v>3448.6930033922813</v>
      </c>
      <c r="D50" s="216">
        <v>4397.6345980396209</v>
      </c>
      <c r="E50" s="214">
        <v>-392.09010886589351</v>
      </c>
      <c r="G50" s="207">
        <v>0</v>
      </c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</row>
    <row r="51" spans="1:22" s="196" customFormat="1" ht="12.75" x14ac:dyDescent="0.2">
      <c r="A51" s="204">
        <v>49</v>
      </c>
      <c r="B51" s="216">
        <v>5191.8278914999846</v>
      </c>
      <c r="C51" s="216">
        <v>3264.2557581118363</v>
      </c>
      <c r="D51" s="216">
        <v>4226.9423769884006</v>
      </c>
      <c r="E51" s="214">
        <v>-392.09010886589351</v>
      </c>
      <c r="G51" s="207">
        <v>0</v>
      </c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</row>
    <row r="52" spans="1:22" s="196" customFormat="1" ht="12.75" x14ac:dyDescent="0.2">
      <c r="A52" s="204">
        <v>50</v>
      </c>
      <c r="B52" s="216">
        <v>5022.7815787537775</v>
      </c>
      <c r="C52" s="216">
        <v>3160.7786295635519</v>
      </c>
      <c r="D52" s="216">
        <v>4091.1608566498876</v>
      </c>
      <c r="E52" s="214">
        <v>-392.09010886589351</v>
      </c>
      <c r="G52" s="207">
        <v>0</v>
      </c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</row>
    <row r="53" spans="1:22" s="196" customFormat="1" ht="12.75" x14ac:dyDescent="0.2">
      <c r="A53" s="204">
        <v>51</v>
      </c>
      <c r="B53" s="216">
        <v>4597.0776523888526</v>
      </c>
      <c r="C53" s="216">
        <v>2949.8302835367735</v>
      </c>
      <c r="D53" s="216">
        <v>3769.0323334673717</v>
      </c>
      <c r="E53" s="214">
        <v>-392.09010886589351</v>
      </c>
      <c r="G53" s="207">
        <v>0</v>
      </c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</row>
    <row r="54" spans="1:22" s="196" customFormat="1" ht="12.75" x14ac:dyDescent="0.2">
      <c r="A54" s="204">
        <v>52</v>
      </c>
      <c r="B54" s="216">
        <v>4505.8288013229485</v>
      </c>
      <c r="C54" s="216">
        <v>2870.1322334100341</v>
      </c>
      <c r="D54" s="216">
        <v>3677.2137121490728</v>
      </c>
      <c r="E54" s="214">
        <v>-392.09010886589351</v>
      </c>
      <c r="G54" s="207">
        <v>0</v>
      </c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</row>
    <row r="55" spans="1:22" s="196" customFormat="1" ht="12.75" x14ac:dyDescent="0.2">
      <c r="A55" s="204">
        <v>53</v>
      </c>
      <c r="B55" s="216">
        <v>4157.0324816158736</v>
      </c>
      <c r="C55" s="216">
        <v>2463.3645060687413</v>
      </c>
      <c r="D55" s="216">
        <v>3301.8047271570272</v>
      </c>
      <c r="E55" s="214">
        <v>-392.09010886589351</v>
      </c>
      <c r="G55" s="207">
        <v>0</v>
      </c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</row>
    <row r="56" spans="1:22" s="196" customFormat="1" ht="12.75" x14ac:dyDescent="0.2">
      <c r="A56" s="204">
        <v>54</v>
      </c>
      <c r="B56" s="216">
        <v>3881.0664326689803</v>
      </c>
      <c r="C56" s="216">
        <v>2304.1305049784223</v>
      </c>
      <c r="D56" s="216">
        <v>3084.0408490878372</v>
      </c>
      <c r="E56" s="214">
        <v>-392.09010886589351</v>
      </c>
      <c r="G56" s="207">
        <v>0</v>
      </c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</row>
    <row r="57" spans="1:22" s="196" customFormat="1" ht="12.75" x14ac:dyDescent="0.2">
      <c r="A57" s="204">
        <v>55</v>
      </c>
      <c r="B57" s="216">
        <v>3661.9564077297223</v>
      </c>
      <c r="C57" s="216">
        <v>1971.4599809214908</v>
      </c>
      <c r="D57" s="216">
        <v>2799.3763426496866</v>
      </c>
      <c r="E57" s="214">
        <v>-392.09010886589351</v>
      </c>
      <c r="G57" s="207">
        <v>0</v>
      </c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</row>
    <row r="58" spans="1:22" s="196" customFormat="1" ht="12.75" x14ac:dyDescent="0.2">
      <c r="A58" s="204">
        <v>56</v>
      </c>
      <c r="B58" s="216">
        <v>3109.0559043625717</v>
      </c>
      <c r="C58" s="216">
        <v>1620.7484729411356</v>
      </c>
      <c r="D58" s="216">
        <v>2346.4634898681302</v>
      </c>
      <c r="E58" s="214">
        <v>-392.09010886589351</v>
      </c>
      <c r="G58" s="207">
        <v>0</v>
      </c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</row>
    <row r="59" spans="1:22" s="196" customFormat="1" ht="12.75" x14ac:dyDescent="0.2">
      <c r="A59" s="204">
        <v>57</v>
      </c>
      <c r="B59" s="216">
        <v>2919.8299766879413</v>
      </c>
      <c r="C59" s="216">
        <v>1414.8858659712787</v>
      </c>
      <c r="D59" s="216">
        <v>2135.8876647326206</v>
      </c>
      <c r="E59" s="214">
        <v>-392.09010886589351</v>
      </c>
      <c r="G59" s="207">
        <v>0</v>
      </c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</row>
    <row r="60" spans="1:22" s="196" customFormat="1" ht="12.75" x14ac:dyDescent="0.2">
      <c r="A60" s="204">
        <v>58</v>
      </c>
      <c r="B60" s="216">
        <v>2623.0384943140484</v>
      </c>
      <c r="C60" s="216">
        <v>895.29851069839469</v>
      </c>
      <c r="D60" s="216">
        <v>1720.7811759851666</v>
      </c>
      <c r="E60" s="214">
        <v>-392.09010886589351</v>
      </c>
      <c r="G60" s="207">
        <v>0</v>
      </c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</row>
    <row r="61" spans="1:22" s="196" customFormat="1" ht="12.75" x14ac:dyDescent="0.2">
      <c r="A61" s="204">
        <v>59</v>
      </c>
      <c r="B61" s="216">
        <v>2026.6096156083856</v>
      </c>
      <c r="C61" s="216">
        <v>-1037.0127923919945</v>
      </c>
      <c r="D61" s="216">
        <v>425.56057756042452</v>
      </c>
      <c r="E61" s="214">
        <v>-392.09010886589351</v>
      </c>
      <c r="G61" s="207">
        <v>0</v>
      </c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</row>
    <row r="62" spans="1:22" s="196" customFormat="1" ht="12.75" x14ac:dyDescent="0.2">
      <c r="A62" s="204">
        <v>60</v>
      </c>
      <c r="B62" s="216">
        <v>1061.2646303138722</v>
      </c>
      <c r="C62" s="216">
        <v>-3058.247942504554</v>
      </c>
      <c r="D62" s="216">
        <v>-1101.3140761472671</v>
      </c>
      <c r="E62" s="214">
        <v>-392.09010886589351</v>
      </c>
      <c r="G62" s="207">
        <v>0</v>
      </c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</row>
    <row r="63" spans="1:22" s="196" customFormat="1" ht="12.75" x14ac:dyDescent="0.2">
      <c r="A63" s="204">
        <v>61</v>
      </c>
      <c r="B63" s="206">
        <v>-822.42086561690576</v>
      </c>
      <c r="C63" s="206">
        <v>-4105.6969997605111</v>
      </c>
      <c r="D63" s="206">
        <v>-2565.3086751167689</v>
      </c>
      <c r="E63" s="214">
        <v>-392.09010886589351</v>
      </c>
      <c r="G63" s="207">
        <v>0</v>
      </c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</row>
    <row r="64" spans="1:22" s="196" customFormat="1" ht="12.75" x14ac:dyDescent="0.2">
      <c r="A64" s="204">
        <v>62</v>
      </c>
      <c r="B64" s="206">
        <v>-4078.2019912086753</v>
      </c>
      <c r="C64" s="206">
        <v>-4826.5259167781487</v>
      </c>
      <c r="D64" s="206">
        <v>-4479.255733297533</v>
      </c>
      <c r="E64" s="214">
        <v>-392.09010886589351</v>
      </c>
      <c r="G64" s="207">
        <v>0</v>
      </c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</row>
    <row r="65" spans="1:22" s="196" customFormat="1" ht="12.75" x14ac:dyDescent="0.2">
      <c r="A65" s="204">
        <v>63</v>
      </c>
      <c r="B65" s="206">
        <v>-5526.1498995219372</v>
      </c>
      <c r="C65" s="206">
        <v>-5294.3802149517533</v>
      </c>
      <c r="D65" s="206">
        <v>-5400.9463470316414</v>
      </c>
      <c r="E65" s="214">
        <v>-392.09010886589351</v>
      </c>
      <c r="G65" s="207">
        <v>0</v>
      </c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</row>
    <row r="66" spans="1:22" s="196" customFormat="1" ht="12.75" x14ac:dyDescent="0.2">
      <c r="A66" s="204">
        <v>64</v>
      </c>
      <c r="B66" s="206">
        <v>-6378.5148685355025</v>
      </c>
      <c r="C66" s="206">
        <v>-5535.1777686702908</v>
      </c>
      <c r="D66" s="206">
        <v>-5918.3034757379328</v>
      </c>
      <c r="E66" s="214">
        <v>-392.09010886589351</v>
      </c>
      <c r="G66" s="207">
        <v>0</v>
      </c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</row>
    <row r="67" spans="1:22" s="196" customFormat="1" ht="12.75" x14ac:dyDescent="0.2">
      <c r="A67" s="204">
        <v>65</v>
      </c>
      <c r="B67" s="206">
        <v>-6528.6287318157001</v>
      </c>
      <c r="C67" s="206">
        <v>-5542.6866957211778</v>
      </c>
      <c r="D67" s="206">
        <v>-5987.4301908763491</v>
      </c>
      <c r="E67" s="214">
        <v>-392.09010886589351</v>
      </c>
      <c r="G67" s="207">
        <v>0</v>
      </c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</row>
    <row r="68" spans="1:22" s="196" customFormat="1" ht="12.75" x14ac:dyDescent="0.2">
      <c r="A68" s="204">
        <v>66</v>
      </c>
      <c r="B68" s="206">
        <v>-6854.7786008256053</v>
      </c>
      <c r="C68" s="206">
        <v>-5685.3461844093799</v>
      </c>
      <c r="D68" s="206">
        <v>-6201.8002042200478</v>
      </c>
      <c r="E68" s="214">
        <v>-392.09010886589351</v>
      </c>
      <c r="G68" s="207">
        <v>0</v>
      </c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</row>
    <row r="69" spans="1:22" s="196" customFormat="1" ht="12.75" x14ac:dyDescent="0.2">
      <c r="A69" s="204">
        <v>67</v>
      </c>
      <c r="B69" s="206">
        <v>-7146.3014849061447</v>
      </c>
      <c r="C69" s="206">
        <v>-5937.7826784160534</v>
      </c>
      <c r="D69" s="206">
        <v>-6462.0913787662093</v>
      </c>
      <c r="E69" s="214">
        <v>-392.09010886589351</v>
      </c>
      <c r="G69" s="207">
        <v>0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</row>
    <row r="70" spans="1:22" s="196" customFormat="1" ht="12.75" x14ac:dyDescent="0.2">
      <c r="A70" s="204">
        <v>68</v>
      </c>
      <c r="B70" s="206">
        <v>-7233.952148637828</v>
      </c>
      <c r="C70" s="206">
        <v>-6110.7941631799304</v>
      </c>
      <c r="D70" s="206">
        <v>-6586.6667544951997</v>
      </c>
      <c r="E70" s="214">
        <v>-392.09010886589351</v>
      </c>
      <c r="G70" s="207">
        <v>0</v>
      </c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</row>
    <row r="71" spans="1:22" s="196" customFormat="1" ht="12.75" x14ac:dyDescent="0.2">
      <c r="A71" s="204">
        <v>69</v>
      </c>
      <c r="B71" s="206">
        <v>-6852.9862937677908</v>
      </c>
      <c r="C71" s="206">
        <v>-5974.3993559798819</v>
      </c>
      <c r="D71" s="206">
        <v>-6339.2643758426775</v>
      </c>
      <c r="E71" s="214">
        <v>-392.09010886589351</v>
      </c>
      <c r="G71" s="207">
        <v>0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</row>
    <row r="72" spans="1:22" s="196" customFormat="1" ht="12.75" x14ac:dyDescent="0.2">
      <c r="A72" s="204">
        <v>70</v>
      </c>
      <c r="B72" s="206">
        <v>-7319.9434427137066</v>
      </c>
      <c r="C72" s="206">
        <v>-6598.934113149754</v>
      </c>
      <c r="D72" s="206">
        <v>-6895.7398409571724</v>
      </c>
      <c r="E72" s="214">
        <v>-392.09010886589351</v>
      </c>
      <c r="G72" s="207">
        <v>0</v>
      </c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</row>
    <row r="73" spans="1:22" s="196" customFormat="1" ht="12.75" x14ac:dyDescent="0.2">
      <c r="A73" s="204">
        <v>71</v>
      </c>
      <c r="B73" s="206">
        <v>-7428.1617495967721</v>
      </c>
      <c r="C73" s="206">
        <v>-6705.5741864383226</v>
      </c>
      <c r="D73" s="206">
        <v>-6996.5423076906018</v>
      </c>
      <c r="E73" s="214">
        <v>-392.09010886589351</v>
      </c>
      <c r="G73" s="207">
        <v>0</v>
      </c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</row>
    <row r="74" spans="1:22" s="196" customFormat="1" ht="12.75" x14ac:dyDescent="0.2">
      <c r="A74" s="204">
        <v>72</v>
      </c>
      <c r="B74" s="206">
        <v>-7564.0378633252258</v>
      </c>
      <c r="C74" s="206">
        <v>-6975.7430164008556</v>
      </c>
      <c r="D74" s="206">
        <v>-7209.7306480179432</v>
      </c>
      <c r="E74" s="214">
        <v>-392.09010886589351</v>
      </c>
      <c r="G74" s="207">
        <v>0</v>
      </c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</row>
    <row r="75" spans="1:22" s="196" customFormat="1" ht="12.75" x14ac:dyDescent="0.2">
      <c r="A75" s="204">
        <v>73</v>
      </c>
      <c r="B75" s="206">
        <v>-7874.1642696092413</v>
      </c>
      <c r="C75" s="206">
        <v>-7197.9507321024494</v>
      </c>
      <c r="D75" s="206">
        <v>-7463.1951373099946</v>
      </c>
      <c r="E75" s="214">
        <v>-392.09010886589351</v>
      </c>
      <c r="G75" s="207">
        <v>0</v>
      </c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</row>
    <row r="76" spans="1:22" s="196" customFormat="1" ht="12.75" x14ac:dyDescent="0.2">
      <c r="A76" s="204">
        <v>74</v>
      </c>
      <c r="B76" s="206">
        <v>-8185.6033623175181</v>
      </c>
      <c r="C76" s="206">
        <v>-7489.0112254115256</v>
      </c>
      <c r="D76" s="206">
        <v>-7752.0706840732018</v>
      </c>
      <c r="E76" s="214">
        <v>-392.09010886589351</v>
      </c>
      <c r="G76" s="207">
        <v>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</row>
    <row r="77" spans="1:22" s="196" customFormat="1" ht="12.75" x14ac:dyDescent="0.2">
      <c r="A77" s="204">
        <v>75</v>
      </c>
      <c r="B77" s="206">
        <v>-8306.5291231484953</v>
      </c>
      <c r="C77" s="206">
        <v>-7641.2448537120908</v>
      </c>
      <c r="D77" s="206">
        <v>-7887.6513118097964</v>
      </c>
      <c r="E77" s="214">
        <v>-392.09010886589351</v>
      </c>
      <c r="G77" s="207">
        <v>0</v>
      </c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</row>
    <row r="78" spans="1:22" s="196" customFormat="1" ht="12.75" x14ac:dyDescent="0.2">
      <c r="A78" s="204">
        <v>76</v>
      </c>
      <c r="B78" s="206">
        <v>-8387.644265869043</v>
      </c>
      <c r="C78" s="206">
        <v>-7819.9374166578555</v>
      </c>
      <c r="D78" s="206">
        <v>-8026.1214126606264</v>
      </c>
      <c r="E78" s="214">
        <v>-392.09010886589351</v>
      </c>
      <c r="G78" s="207">
        <v>0</v>
      </c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</row>
    <row r="79" spans="1:22" s="196" customFormat="1" ht="12.75" x14ac:dyDescent="0.2">
      <c r="A79" s="204">
        <v>77</v>
      </c>
      <c r="B79" s="206">
        <v>-8348.4950229592941</v>
      </c>
      <c r="C79" s="206">
        <v>-7875.933076137052</v>
      </c>
      <c r="D79" s="206">
        <v>-8044.0978135000487</v>
      </c>
      <c r="E79" s="214">
        <v>-392.09010886589351</v>
      </c>
      <c r="G79" s="207">
        <v>0</v>
      </c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</row>
    <row r="80" spans="1:22" s="196" customFormat="1" ht="12.75" x14ac:dyDescent="0.2">
      <c r="A80" s="204">
        <v>78</v>
      </c>
      <c r="B80" s="206">
        <v>-8205.2959065213836</v>
      </c>
      <c r="C80" s="206">
        <v>-7842.8626104773157</v>
      </c>
      <c r="D80" s="206">
        <v>-7969.7861474951587</v>
      </c>
      <c r="E80" s="214">
        <v>-392.09010886589351</v>
      </c>
      <c r="G80" s="207">
        <v>0</v>
      </c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</row>
    <row r="81" spans="1:22" s="196" customFormat="1" ht="12.75" x14ac:dyDescent="0.2">
      <c r="A81" s="204">
        <v>79</v>
      </c>
      <c r="B81" s="206">
        <v>-8419.6719773221375</v>
      </c>
      <c r="C81" s="206">
        <v>-8158.8294472297157</v>
      </c>
      <c r="D81" s="206">
        <v>-8249.2534061173465</v>
      </c>
      <c r="E81" s="214">
        <v>-392.09010886589351</v>
      </c>
      <c r="G81" s="207">
        <v>0</v>
      </c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</row>
    <row r="82" spans="1:22" s="196" customFormat="1" ht="12.75" x14ac:dyDescent="0.2">
      <c r="A82" s="204">
        <v>80</v>
      </c>
      <c r="B82" s="206">
        <v>-8507.130101830815</v>
      </c>
      <c r="C82" s="206">
        <v>-8084.0639196664988</v>
      </c>
      <c r="D82" s="206">
        <v>-8226.3158965364291</v>
      </c>
      <c r="E82" s="214">
        <v>-392.09010886589351</v>
      </c>
      <c r="G82" s="207">
        <v>0</v>
      </c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</row>
    <row r="83" spans="1:22" s="196" customFormat="1" ht="12.75" x14ac:dyDescent="0.2">
      <c r="A83" s="204">
        <v>81</v>
      </c>
      <c r="B83" s="206">
        <v>-8399.8568158370435</v>
      </c>
      <c r="C83" s="206">
        <v>-7953.7371277018583</v>
      </c>
      <c r="D83" s="206">
        <v>-8099.801282929644</v>
      </c>
      <c r="E83" s="214">
        <v>-392.09010886589351</v>
      </c>
      <c r="G83" s="207">
        <v>0</v>
      </c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</row>
    <row r="84" spans="1:22" s="196" customFormat="1" ht="12.75" x14ac:dyDescent="0.2">
      <c r="A84" s="204">
        <v>82</v>
      </c>
      <c r="B84" s="206">
        <v>-8881.8782424278361</v>
      </c>
      <c r="C84" s="206">
        <v>-8443.8694414682068</v>
      </c>
      <c r="D84" s="206">
        <v>-8583.3206766991934</v>
      </c>
      <c r="E84" s="214">
        <v>-392.09010886589351</v>
      </c>
      <c r="G84" s="207">
        <v>0</v>
      </c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</row>
    <row r="85" spans="1:22" s="196" customFormat="1" ht="12.75" x14ac:dyDescent="0.2">
      <c r="A85" s="204">
        <v>83</v>
      </c>
      <c r="B85" s="206">
        <v>-9011.1874022812117</v>
      </c>
      <c r="C85" s="206">
        <v>-8488.5806112158716</v>
      </c>
      <c r="D85" s="206">
        <v>-8650.0375652674556</v>
      </c>
      <c r="E85" s="214">
        <v>-392.09010886589351</v>
      </c>
      <c r="G85" s="207">
        <v>0</v>
      </c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</row>
    <row r="86" spans="1:22" s="196" customFormat="1" ht="12.75" x14ac:dyDescent="0.2">
      <c r="A86" s="204">
        <v>84</v>
      </c>
      <c r="B86" s="206">
        <v>-9060.0954873674782</v>
      </c>
      <c r="C86" s="206">
        <v>-8753.605664140814</v>
      </c>
      <c r="D86" s="206">
        <v>-8847.8933257759691</v>
      </c>
      <c r="E86" s="214">
        <v>-392.09010886589351</v>
      </c>
      <c r="G86" s="207">
        <v>0</v>
      </c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</row>
    <row r="87" spans="1:22" s="196" customFormat="1" ht="12.75" x14ac:dyDescent="0.2">
      <c r="A87" s="204">
        <v>85</v>
      </c>
      <c r="B87" s="206">
        <v>-9222.3051712197957</v>
      </c>
      <c r="C87" s="206">
        <v>-8736.4496211392689</v>
      </c>
      <c r="D87" s="206">
        <v>-8878.2861982404338</v>
      </c>
      <c r="E87" s="214">
        <v>-392.09010886589351</v>
      </c>
      <c r="G87" s="207">
        <v>0</v>
      </c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</row>
    <row r="88" spans="1:22" s="196" customFormat="1" ht="12.75" x14ac:dyDescent="0.2">
      <c r="A88" s="204">
        <v>86</v>
      </c>
      <c r="B88" s="206">
        <v>-9119.2678864998543</v>
      </c>
      <c r="C88" s="206">
        <v>-8833.1622042928993</v>
      </c>
      <c r="D88" s="206">
        <v>-8915.1886122974047</v>
      </c>
      <c r="E88" s="214">
        <v>-392.09010886589351</v>
      </c>
      <c r="G88" s="207">
        <v>0</v>
      </c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</row>
    <row r="89" spans="1:22" s="196" customFormat="1" ht="12.75" x14ac:dyDescent="0.2">
      <c r="A89" s="204">
        <v>87</v>
      </c>
      <c r="B89" s="206">
        <v>-9196.9401391191459</v>
      </c>
      <c r="C89" s="206">
        <v>-8904.0393655393782</v>
      </c>
      <c r="D89" s="206">
        <v>-8985.1859375401746</v>
      </c>
      <c r="E89" s="214">
        <v>-392.09010886589351</v>
      </c>
      <c r="G89" s="207">
        <v>0</v>
      </c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</row>
    <row r="90" spans="1:22" s="196" customFormat="1" ht="12.75" x14ac:dyDescent="0.2">
      <c r="A90" s="204">
        <v>88</v>
      </c>
      <c r="B90" s="206">
        <v>-9503.8226862251613</v>
      </c>
      <c r="C90" s="206">
        <v>-9140.5308502023654</v>
      </c>
      <c r="D90" s="206">
        <v>-9237.747820196646</v>
      </c>
      <c r="E90" s="214">
        <v>-392.09010886589351</v>
      </c>
      <c r="G90" s="207">
        <v>0</v>
      </c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</row>
    <row r="91" spans="1:22" s="196" customFormat="1" ht="12.75" x14ac:dyDescent="0.2">
      <c r="A91" s="204">
        <v>89</v>
      </c>
      <c r="B91" s="206">
        <v>-8922.07881922659</v>
      </c>
      <c r="C91" s="206">
        <v>-8923.4395386205906</v>
      </c>
      <c r="D91" s="206">
        <v>-8923.071870523594</v>
      </c>
      <c r="E91" s="214">
        <v>-392.09010886589351</v>
      </c>
      <c r="G91" s="207">
        <v>0</v>
      </c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</row>
    <row r="92" spans="1:22" s="196" customFormat="1" ht="12.75" x14ac:dyDescent="0.2">
      <c r="A92" s="204">
        <v>90</v>
      </c>
      <c r="B92" s="206">
        <v>-9242.6644507063083</v>
      </c>
      <c r="C92" s="206">
        <v>-8849.6361696988315</v>
      </c>
      <c r="D92" s="206">
        <v>-8952.3812411736144</v>
      </c>
      <c r="E92" s="214">
        <v>-392.09010886589351</v>
      </c>
      <c r="G92" s="207">
        <v>0</v>
      </c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</row>
    <row r="93" spans="1:22" s="196" customFormat="1" ht="12.75" x14ac:dyDescent="0.2">
      <c r="A93" s="204">
        <v>91</v>
      </c>
      <c r="B93" s="206">
        <v>-8971.8005157180487</v>
      </c>
      <c r="C93" s="206">
        <v>-9067.9090192834101</v>
      </c>
      <c r="D93" s="206">
        <v>-9041.8861367635091</v>
      </c>
      <c r="E93" s="214">
        <v>-392.09010886589351</v>
      </c>
      <c r="G93" s="207">
        <v>0</v>
      </c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</row>
    <row r="94" spans="1:22" s="196" customFormat="1" ht="12.75" x14ac:dyDescent="0.2">
      <c r="A94" s="204">
        <v>92</v>
      </c>
      <c r="B94" s="206">
        <v>-9892.2042797760078</v>
      </c>
      <c r="C94" s="206">
        <v>-8839.0030301303159</v>
      </c>
      <c r="D94" s="206">
        <v>-9104.1811432194008</v>
      </c>
      <c r="E94" s="214">
        <v>-392.09010886589351</v>
      </c>
      <c r="G94" s="207">
        <v>0</v>
      </c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</row>
    <row r="95" spans="1:22" s="196" customFormat="1" ht="12.75" x14ac:dyDescent="0.2">
      <c r="A95" s="204">
        <v>93</v>
      </c>
      <c r="B95" s="206">
        <v>-9794.9879592738944</v>
      </c>
      <c r="C95" s="206">
        <v>-9322.2465814644784</v>
      </c>
      <c r="D95" s="206">
        <v>-9443.2570735929839</v>
      </c>
      <c r="E95" s="214">
        <v>-392.09010886589351</v>
      </c>
      <c r="G95" s="207">
        <v>0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</row>
    <row r="96" spans="1:22" s="196" customFormat="1" ht="12.75" x14ac:dyDescent="0.2">
      <c r="A96" s="204">
        <v>94</v>
      </c>
      <c r="B96" s="216">
        <v>-8334.2678148102223</v>
      </c>
      <c r="C96" s="216">
        <v>-7899.012954213692</v>
      </c>
      <c r="D96" s="216">
        <v>-8018.8025350859498</v>
      </c>
      <c r="E96" s="214">
        <v>-392.09010886589351</v>
      </c>
      <c r="G96" s="207">
        <v>0</v>
      </c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</row>
    <row r="97" spans="1:140" s="196" customFormat="1" ht="12.75" x14ac:dyDescent="0.2">
      <c r="A97" s="204">
        <v>95</v>
      </c>
      <c r="B97" s="206">
        <v>-10060.190818498275</v>
      </c>
      <c r="C97" s="206">
        <v>-9962.6050849323765</v>
      </c>
      <c r="D97" s="206">
        <v>-9989.5672751332932</v>
      </c>
      <c r="E97" s="214">
        <v>-392.09010886589351</v>
      </c>
      <c r="G97" s="207">
        <v>0</v>
      </c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</row>
    <row r="98" spans="1:140" s="196" customFormat="1" ht="12.75" x14ac:dyDescent="0.2">
      <c r="A98" s="204">
        <v>96</v>
      </c>
      <c r="B98" s="206">
        <v>-6297.1064663779789</v>
      </c>
      <c r="C98" s="206">
        <v>-6613.705336550559</v>
      </c>
      <c r="D98" s="206">
        <v>-6520.7132917240833</v>
      </c>
      <c r="E98" s="214">
        <v>-392.09010886589351</v>
      </c>
      <c r="G98" s="207">
        <v>0</v>
      </c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</row>
    <row r="99" spans="1:140" s="196" customFormat="1" ht="12.75" x14ac:dyDescent="0.2">
      <c r="A99" s="204">
        <v>97</v>
      </c>
      <c r="B99" s="206">
        <v>-6083.9406631385</v>
      </c>
      <c r="C99" s="206">
        <v>-6307.4668185268756</v>
      </c>
      <c r="D99" s="206">
        <v>-6241.9961398776177</v>
      </c>
      <c r="E99" s="214">
        <v>-392.09010886589351</v>
      </c>
      <c r="G99" s="207">
        <v>0</v>
      </c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</row>
    <row r="100" spans="1:140" s="196" customFormat="1" ht="12.75" x14ac:dyDescent="0.2">
      <c r="A100" s="204">
        <v>98</v>
      </c>
      <c r="B100" s="206">
        <v>-5304.4697286156279</v>
      </c>
      <c r="C100" s="206">
        <v>-5472.5196892283566</v>
      </c>
      <c r="D100" s="206">
        <v>-5421.544534509163</v>
      </c>
      <c r="E100" s="214">
        <v>-392.09010886589351</v>
      </c>
      <c r="G100" s="207">
        <v>0</v>
      </c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</row>
    <row r="101" spans="1:140" s="196" customFormat="1" ht="12.75" x14ac:dyDescent="0.2">
      <c r="A101" s="204">
        <v>99</v>
      </c>
      <c r="B101" s="206">
        <v>-5258.2481820652338</v>
      </c>
      <c r="C101" s="206">
        <v>-4856.7413745097738</v>
      </c>
      <c r="D101" s="206">
        <v>-4952.4082217179921</v>
      </c>
      <c r="E101" s="214">
        <v>-392.09010886589351</v>
      </c>
      <c r="G101" s="207">
        <v>0</v>
      </c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</row>
    <row r="102" spans="1:140" s="196" customFormat="1" ht="12.75" x14ac:dyDescent="0.2">
      <c r="A102" s="204">
        <v>100</v>
      </c>
      <c r="B102" s="206">
        <v>-3414.7500192076996</v>
      </c>
      <c r="C102" s="206">
        <v>-4570.1164168090872</v>
      </c>
      <c r="D102" s="206">
        <v>-4164.5488864917606</v>
      </c>
      <c r="E102" s="214">
        <v>-392.09010886589351</v>
      </c>
      <c r="G102" s="207">
        <v>0</v>
      </c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</row>
    <row r="103" spans="1:140" s="200" customFormat="1" x14ac:dyDescent="0.25"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</row>
    <row r="104" spans="1:140" s="200" customFormat="1" x14ac:dyDescent="0.25"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  <c r="EJ104" s="217"/>
    </row>
    <row r="105" spans="1:140" s="200" customFormat="1" x14ac:dyDescent="0.25"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  <c r="EJ105" s="217"/>
    </row>
    <row r="106" spans="1:140" s="200" customFormat="1" x14ac:dyDescent="0.25"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17"/>
    </row>
    <row r="107" spans="1:140" s="200" customFormat="1" x14ac:dyDescent="0.25"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</row>
    <row r="108" spans="1:140" s="200" customFormat="1" x14ac:dyDescent="0.25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</row>
    <row r="109" spans="1:140" s="200" customFormat="1" x14ac:dyDescent="0.25"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7"/>
      <c r="EI109" s="217"/>
      <c r="EJ109" s="217"/>
    </row>
    <row r="110" spans="1:140" s="200" customFormat="1" x14ac:dyDescent="0.25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  <c r="EF110" s="217"/>
      <c r="EG110" s="217"/>
      <c r="EH110" s="217"/>
      <c r="EI110" s="217"/>
      <c r="EJ110" s="217"/>
    </row>
    <row r="111" spans="1:140" s="200" customFormat="1" x14ac:dyDescent="0.25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  <c r="EF111" s="217"/>
      <c r="EG111" s="217"/>
      <c r="EH111" s="217"/>
      <c r="EI111" s="217"/>
      <c r="EJ111" s="217"/>
    </row>
    <row r="112" spans="1:140" s="200" customFormat="1" x14ac:dyDescent="0.25"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  <c r="EF112" s="217"/>
      <c r="EG112" s="217"/>
      <c r="EH112" s="217"/>
      <c r="EI112" s="217"/>
      <c r="EJ112" s="217"/>
    </row>
    <row r="113" spans="2:140" s="200" customFormat="1" x14ac:dyDescent="0.25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  <c r="EF113" s="217"/>
      <c r="EG113" s="217"/>
      <c r="EH113" s="217"/>
      <c r="EI113" s="217"/>
      <c r="EJ113" s="217"/>
    </row>
    <row r="114" spans="2:140" s="200" customFormat="1" x14ac:dyDescent="0.25"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  <c r="EF114" s="217"/>
      <c r="EG114" s="217"/>
      <c r="EH114" s="217"/>
      <c r="EI114" s="217"/>
      <c r="EJ114" s="217"/>
    </row>
    <row r="115" spans="2:140" s="200" customFormat="1" x14ac:dyDescent="0.25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  <c r="EF115" s="217"/>
      <c r="EG115" s="217"/>
      <c r="EH115" s="217"/>
      <c r="EI115" s="217"/>
      <c r="EJ115" s="217"/>
    </row>
    <row r="116" spans="2:140" s="200" customFormat="1" x14ac:dyDescent="0.25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  <c r="EF116" s="217"/>
      <c r="EG116" s="217"/>
      <c r="EH116" s="217"/>
      <c r="EI116" s="217"/>
      <c r="EJ116" s="217"/>
    </row>
    <row r="117" spans="2:140" s="200" customFormat="1" x14ac:dyDescent="0.25"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  <c r="EF117" s="217"/>
      <c r="EG117" s="217"/>
      <c r="EH117" s="217"/>
      <c r="EI117" s="217"/>
      <c r="EJ117" s="217"/>
    </row>
    <row r="118" spans="2:140" s="200" customFormat="1" x14ac:dyDescent="0.25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  <c r="EF118" s="217"/>
      <c r="EG118" s="217"/>
      <c r="EH118" s="217"/>
      <c r="EI118" s="217"/>
      <c r="EJ118" s="217"/>
    </row>
    <row r="119" spans="2:140" s="200" customFormat="1" x14ac:dyDescent="0.25"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  <c r="EF119" s="217"/>
      <c r="EG119" s="217"/>
      <c r="EH119" s="217"/>
      <c r="EI119" s="217"/>
      <c r="EJ119" s="217"/>
    </row>
    <row r="120" spans="2:140" s="200" customFormat="1" x14ac:dyDescent="0.25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  <c r="EF120" s="217"/>
      <c r="EG120" s="217"/>
      <c r="EH120" s="217"/>
      <c r="EI120" s="217"/>
      <c r="EJ120" s="217"/>
    </row>
    <row r="121" spans="2:140" s="200" customFormat="1" x14ac:dyDescent="0.25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  <c r="EF121" s="217"/>
      <c r="EG121" s="217"/>
      <c r="EH121" s="217"/>
      <c r="EI121" s="217"/>
      <c r="EJ121" s="217"/>
    </row>
    <row r="122" spans="2:140" s="200" customFormat="1" x14ac:dyDescent="0.25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  <c r="EF122" s="217"/>
      <c r="EG122" s="217"/>
      <c r="EH122" s="217"/>
      <c r="EI122" s="217"/>
      <c r="EJ122" s="217"/>
    </row>
    <row r="123" spans="2:140" s="200" customFormat="1" x14ac:dyDescent="0.25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  <c r="EF123" s="217"/>
      <c r="EG123" s="217"/>
      <c r="EH123" s="217"/>
      <c r="EI123" s="217"/>
      <c r="EJ123" s="217"/>
    </row>
    <row r="124" spans="2:140" s="200" customFormat="1" x14ac:dyDescent="0.25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  <c r="EF124" s="217"/>
      <c r="EG124" s="217"/>
      <c r="EH124" s="217"/>
      <c r="EI124" s="217"/>
      <c r="EJ124" s="217"/>
    </row>
    <row r="125" spans="2:140" s="200" customFormat="1" x14ac:dyDescent="0.25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  <c r="EF125" s="217"/>
      <c r="EG125" s="217"/>
      <c r="EH125" s="217"/>
      <c r="EI125" s="217"/>
      <c r="EJ125" s="217"/>
    </row>
    <row r="126" spans="2:140" s="200" customFormat="1" x14ac:dyDescent="0.25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8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  <c r="EF126" s="217"/>
      <c r="EG126" s="217"/>
      <c r="EH126" s="217"/>
      <c r="EI126" s="217"/>
      <c r="EJ126" s="217"/>
    </row>
    <row r="127" spans="2:140" s="200" customFormat="1" x14ac:dyDescent="0.25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8"/>
      <c r="O127" s="218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  <c r="EF127" s="217"/>
      <c r="EG127" s="217"/>
      <c r="EH127" s="217"/>
      <c r="EI127" s="217"/>
      <c r="EJ127" s="217"/>
    </row>
    <row r="128" spans="2:140" s="200" customFormat="1" x14ac:dyDescent="0.25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8"/>
      <c r="O128" s="218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  <c r="EF128" s="217"/>
      <c r="EG128" s="217"/>
      <c r="EH128" s="217"/>
      <c r="EI128" s="217"/>
      <c r="EJ128" s="217"/>
    </row>
    <row r="129" spans="2:140" s="200" customFormat="1" x14ac:dyDescent="0.25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  <c r="EF129" s="217"/>
      <c r="EG129" s="217"/>
      <c r="EH129" s="217"/>
      <c r="EI129" s="217"/>
      <c r="EJ129" s="217"/>
    </row>
    <row r="130" spans="2:140" s="200" customFormat="1" x14ac:dyDescent="0.25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  <c r="EJ130" s="217"/>
    </row>
    <row r="131" spans="2:140" s="200" customFormat="1" x14ac:dyDescent="0.25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  <c r="EF131" s="217"/>
      <c r="EG131" s="217"/>
      <c r="EH131" s="217"/>
      <c r="EI131" s="217"/>
      <c r="EJ131" s="217"/>
    </row>
    <row r="132" spans="2:140" s="200" customFormat="1" x14ac:dyDescent="0.25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  <c r="EF132" s="217"/>
      <c r="EG132" s="217"/>
      <c r="EH132" s="217"/>
      <c r="EI132" s="217"/>
      <c r="EJ132" s="217"/>
    </row>
    <row r="133" spans="2:140" s="200" customFormat="1" x14ac:dyDescent="0.25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  <c r="EF133" s="217"/>
      <c r="EG133" s="217"/>
      <c r="EH133" s="217"/>
      <c r="EI133" s="217"/>
      <c r="EJ133" s="217"/>
    </row>
    <row r="134" spans="2:140" s="200" customFormat="1" x14ac:dyDescent="0.25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  <c r="EF134" s="217"/>
      <c r="EG134" s="217"/>
      <c r="EH134" s="217"/>
      <c r="EI134" s="217"/>
      <c r="EJ134" s="217"/>
    </row>
    <row r="135" spans="2:140" s="200" customFormat="1" x14ac:dyDescent="0.25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  <c r="EF135" s="217"/>
      <c r="EG135" s="217"/>
      <c r="EH135" s="217"/>
      <c r="EI135" s="217"/>
      <c r="EJ135" s="217"/>
    </row>
    <row r="136" spans="2:140" s="200" customFormat="1" x14ac:dyDescent="0.25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  <c r="EF136" s="217"/>
      <c r="EG136" s="217"/>
      <c r="EH136" s="217"/>
      <c r="EI136" s="217"/>
      <c r="EJ136" s="217"/>
    </row>
    <row r="137" spans="2:140" s="200" customFormat="1" x14ac:dyDescent="0.25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  <c r="EF137" s="217"/>
      <c r="EG137" s="217"/>
      <c r="EH137" s="217"/>
      <c r="EI137" s="217"/>
      <c r="EJ137" s="217"/>
    </row>
    <row r="138" spans="2:140" s="200" customFormat="1" x14ac:dyDescent="0.25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  <c r="EF138" s="217"/>
      <c r="EG138" s="217"/>
      <c r="EH138" s="217"/>
      <c r="EI138" s="217"/>
      <c r="EJ138" s="217"/>
    </row>
    <row r="139" spans="2:140" s="200" customFormat="1" x14ac:dyDescent="0.25"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  <c r="EF139" s="217"/>
      <c r="EG139" s="217"/>
      <c r="EH139" s="217"/>
      <c r="EI139" s="217"/>
      <c r="EJ139" s="217"/>
    </row>
    <row r="140" spans="2:140" s="200" customFormat="1" x14ac:dyDescent="0.25"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  <c r="EF140" s="217"/>
      <c r="EG140" s="217"/>
      <c r="EH140" s="217"/>
      <c r="EI140" s="217"/>
      <c r="EJ140" s="217"/>
    </row>
    <row r="141" spans="2:140" s="200" customFormat="1" x14ac:dyDescent="0.25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  <c r="EF141" s="217"/>
      <c r="EG141" s="217"/>
      <c r="EH141" s="217"/>
      <c r="EI141" s="217"/>
      <c r="EJ141" s="217"/>
    </row>
    <row r="142" spans="2:140" s="200" customFormat="1" x14ac:dyDescent="0.25"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  <c r="EF142" s="217"/>
      <c r="EG142" s="217"/>
      <c r="EH142" s="217"/>
      <c r="EI142" s="217"/>
      <c r="EJ142" s="217"/>
    </row>
    <row r="143" spans="2:140" s="200" customFormat="1" x14ac:dyDescent="0.25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  <c r="EJ143" s="217"/>
    </row>
    <row r="144" spans="2:140" s="200" customFormat="1" x14ac:dyDescent="0.25"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  <c r="EF144" s="217"/>
      <c r="EG144" s="217"/>
      <c r="EH144" s="217"/>
      <c r="EI144" s="217"/>
      <c r="EJ144" s="217"/>
    </row>
    <row r="145" spans="2:140" s="200" customFormat="1" x14ac:dyDescent="0.25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  <c r="EJ145" s="217"/>
    </row>
    <row r="146" spans="2:140" s="200" customFormat="1" x14ac:dyDescent="0.25"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  <c r="EF146" s="217"/>
      <c r="EG146" s="217"/>
      <c r="EH146" s="217"/>
      <c r="EI146" s="217"/>
      <c r="EJ146" s="217"/>
    </row>
    <row r="147" spans="2:140" s="200" customFormat="1" x14ac:dyDescent="0.25"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  <c r="EF147" s="217"/>
      <c r="EG147" s="217"/>
      <c r="EH147" s="217"/>
      <c r="EI147" s="217"/>
      <c r="EJ147" s="217"/>
    </row>
    <row r="148" spans="2:140" s="200" customFormat="1" x14ac:dyDescent="0.25"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  <c r="EF148" s="217"/>
      <c r="EG148" s="217"/>
      <c r="EH148" s="217"/>
      <c r="EI148" s="217"/>
      <c r="EJ148" s="217"/>
    </row>
    <row r="149" spans="2:140" s="200" customFormat="1" x14ac:dyDescent="0.25"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  <c r="EF149" s="217"/>
      <c r="EG149" s="217"/>
      <c r="EH149" s="217"/>
      <c r="EI149" s="217"/>
      <c r="EJ149" s="217"/>
    </row>
    <row r="150" spans="2:140" s="200" customFormat="1" x14ac:dyDescent="0.25"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  <c r="EF150" s="217"/>
      <c r="EG150" s="217"/>
      <c r="EH150" s="217"/>
      <c r="EI150" s="217"/>
      <c r="EJ150" s="217"/>
    </row>
    <row r="151" spans="2:140" s="200" customFormat="1" x14ac:dyDescent="0.25"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  <c r="EF151" s="217"/>
      <c r="EG151" s="217"/>
      <c r="EH151" s="217"/>
      <c r="EI151" s="217"/>
      <c r="EJ151" s="217"/>
    </row>
    <row r="152" spans="2:140" s="200" customFormat="1" x14ac:dyDescent="0.25"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  <c r="EF152" s="217"/>
      <c r="EG152" s="217"/>
      <c r="EH152" s="217"/>
      <c r="EI152" s="217"/>
      <c r="EJ152" s="217"/>
    </row>
    <row r="153" spans="2:140" s="200" customFormat="1" x14ac:dyDescent="0.25"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  <c r="EF153" s="217"/>
      <c r="EG153" s="217"/>
      <c r="EH153" s="217"/>
      <c r="EI153" s="217"/>
      <c r="EJ153" s="217"/>
    </row>
    <row r="154" spans="2:140" s="200" customFormat="1" x14ac:dyDescent="0.25"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  <c r="EF154" s="217"/>
      <c r="EG154" s="217"/>
      <c r="EH154" s="217"/>
      <c r="EI154" s="217"/>
      <c r="EJ154" s="217"/>
    </row>
    <row r="155" spans="2:140" s="200" customFormat="1" x14ac:dyDescent="0.25"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  <c r="EF155" s="217"/>
      <c r="EG155" s="217"/>
      <c r="EH155" s="217"/>
      <c r="EI155" s="217"/>
      <c r="EJ155" s="217"/>
    </row>
    <row r="156" spans="2:140" s="200" customFormat="1" x14ac:dyDescent="0.25"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  <c r="EF156" s="217"/>
      <c r="EG156" s="217"/>
      <c r="EH156" s="217"/>
      <c r="EI156" s="217"/>
      <c r="EJ156" s="217"/>
    </row>
    <row r="157" spans="2:140" s="200" customFormat="1" x14ac:dyDescent="0.25"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  <c r="EF157" s="217"/>
      <c r="EG157" s="217"/>
      <c r="EH157" s="217"/>
      <c r="EI157" s="217"/>
      <c r="EJ157" s="217"/>
    </row>
    <row r="158" spans="2:140" s="200" customFormat="1" x14ac:dyDescent="0.25"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  <c r="EF158" s="217"/>
      <c r="EG158" s="217"/>
      <c r="EH158" s="217"/>
      <c r="EI158" s="217"/>
      <c r="EJ158" s="217"/>
    </row>
    <row r="159" spans="2:140" s="200" customFormat="1" x14ac:dyDescent="0.25"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  <c r="EF159" s="217"/>
      <c r="EG159" s="217"/>
      <c r="EH159" s="217"/>
      <c r="EI159" s="217"/>
      <c r="EJ159" s="217"/>
    </row>
    <row r="160" spans="2:140" s="200" customFormat="1" x14ac:dyDescent="0.25"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  <c r="EF160" s="217"/>
      <c r="EG160" s="217"/>
      <c r="EH160" s="217"/>
      <c r="EI160" s="217"/>
      <c r="EJ160" s="217"/>
    </row>
    <row r="161" spans="2:140" s="200" customFormat="1" x14ac:dyDescent="0.25"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  <c r="EF161" s="217"/>
      <c r="EG161" s="217"/>
      <c r="EH161" s="217"/>
      <c r="EI161" s="217"/>
      <c r="EJ161" s="217"/>
    </row>
    <row r="162" spans="2:140" s="200" customFormat="1" x14ac:dyDescent="0.25"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  <c r="EF162" s="217"/>
      <c r="EG162" s="217"/>
      <c r="EH162" s="217"/>
      <c r="EI162" s="217"/>
      <c r="EJ162" s="217"/>
    </row>
    <row r="163" spans="2:140" s="200" customFormat="1" x14ac:dyDescent="0.25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  <c r="EJ163" s="217"/>
    </row>
    <row r="164" spans="2:140" s="200" customFormat="1" x14ac:dyDescent="0.25"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  <c r="EF164" s="217"/>
      <c r="EG164" s="217"/>
      <c r="EH164" s="217"/>
      <c r="EI164" s="217"/>
      <c r="EJ164" s="217"/>
    </row>
    <row r="165" spans="2:140" s="200" customFormat="1" x14ac:dyDescent="0.25"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  <c r="EF165" s="217"/>
      <c r="EG165" s="217"/>
      <c r="EH165" s="217"/>
      <c r="EI165" s="217"/>
      <c r="EJ165" s="217"/>
    </row>
    <row r="166" spans="2:140" s="200" customFormat="1" x14ac:dyDescent="0.25"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  <c r="EF166" s="217"/>
      <c r="EG166" s="217"/>
      <c r="EH166" s="217"/>
      <c r="EI166" s="217"/>
      <c r="EJ166" s="217"/>
    </row>
    <row r="167" spans="2:140" s="200" customFormat="1" x14ac:dyDescent="0.25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  <c r="EF167" s="217"/>
      <c r="EG167" s="217"/>
      <c r="EH167" s="217"/>
      <c r="EI167" s="217"/>
      <c r="EJ167" s="217"/>
    </row>
    <row r="168" spans="2:140" s="200" customFormat="1" x14ac:dyDescent="0.25"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  <c r="EF168" s="217"/>
      <c r="EG168" s="217"/>
      <c r="EH168" s="217"/>
      <c r="EI168" s="217"/>
      <c r="EJ168" s="217"/>
    </row>
    <row r="169" spans="2:140" s="200" customFormat="1" x14ac:dyDescent="0.25"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  <c r="EF169" s="217"/>
      <c r="EG169" s="217"/>
      <c r="EH169" s="217"/>
      <c r="EI169" s="217"/>
      <c r="EJ169" s="217"/>
    </row>
    <row r="170" spans="2:140" s="200" customFormat="1" x14ac:dyDescent="0.25"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  <c r="EF170" s="217"/>
      <c r="EG170" s="217"/>
      <c r="EH170" s="217"/>
      <c r="EI170" s="217"/>
      <c r="EJ170" s="217"/>
    </row>
    <row r="171" spans="2:140" s="200" customFormat="1" x14ac:dyDescent="0.25"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  <c r="EJ171" s="217"/>
    </row>
    <row r="172" spans="2:140" s="200" customFormat="1" x14ac:dyDescent="0.25"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  <c r="EF172" s="217"/>
      <c r="EG172" s="217"/>
      <c r="EH172" s="217"/>
      <c r="EI172" s="217"/>
      <c r="EJ172" s="217"/>
    </row>
    <row r="173" spans="2:140" s="200" customFormat="1" x14ac:dyDescent="0.25"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  <c r="EF173" s="217"/>
      <c r="EG173" s="217"/>
      <c r="EH173" s="217"/>
      <c r="EI173" s="217"/>
      <c r="EJ173" s="217"/>
    </row>
    <row r="174" spans="2:140" s="200" customFormat="1" x14ac:dyDescent="0.25"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  <c r="EF174" s="217"/>
      <c r="EG174" s="217"/>
      <c r="EH174" s="217"/>
      <c r="EI174" s="217"/>
      <c r="EJ174" s="217"/>
    </row>
    <row r="175" spans="2:140" s="200" customFormat="1" x14ac:dyDescent="0.25"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  <c r="CR175" s="217"/>
      <c r="CS175" s="217"/>
      <c r="CT175" s="217"/>
      <c r="CU175" s="217"/>
      <c r="CV175" s="217"/>
      <c r="CW175" s="217"/>
      <c r="CX175" s="217"/>
      <c r="CY175" s="217"/>
      <c r="CZ175" s="21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  <c r="EF175" s="217"/>
      <c r="EG175" s="217"/>
      <c r="EH175" s="217"/>
      <c r="EI175" s="217"/>
      <c r="EJ175" s="217"/>
    </row>
    <row r="176" spans="2:140" s="200" customFormat="1" x14ac:dyDescent="0.25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  <c r="EF176" s="217"/>
      <c r="EG176" s="217"/>
      <c r="EH176" s="217"/>
      <c r="EI176" s="217"/>
      <c r="EJ176" s="217"/>
    </row>
    <row r="177" spans="2:140" s="200" customFormat="1" x14ac:dyDescent="0.25"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  <c r="EF177" s="217"/>
      <c r="EG177" s="217"/>
      <c r="EH177" s="217"/>
      <c r="EI177" s="217"/>
      <c r="EJ177" s="217"/>
    </row>
    <row r="178" spans="2:140" s="200" customFormat="1" x14ac:dyDescent="0.25"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  <c r="EF178" s="217"/>
      <c r="EG178" s="217"/>
      <c r="EH178" s="217"/>
      <c r="EI178" s="217"/>
      <c r="EJ178" s="217"/>
    </row>
    <row r="179" spans="2:140" s="200" customFormat="1" x14ac:dyDescent="0.25"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  <c r="EF179" s="217"/>
      <c r="EG179" s="217"/>
      <c r="EH179" s="217"/>
      <c r="EI179" s="217"/>
      <c r="EJ179" s="217"/>
    </row>
    <row r="180" spans="2:140" s="200" customFormat="1" x14ac:dyDescent="0.25"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  <c r="EF180" s="217"/>
      <c r="EG180" s="217"/>
      <c r="EH180" s="217"/>
      <c r="EI180" s="217"/>
      <c r="EJ180" s="217"/>
    </row>
    <row r="181" spans="2:140" s="200" customFormat="1" x14ac:dyDescent="0.25"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  <c r="EF181" s="217"/>
      <c r="EG181" s="217"/>
      <c r="EH181" s="217"/>
      <c r="EI181" s="217"/>
      <c r="EJ181" s="217"/>
    </row>
    <row r="182" spans="2:140" s="200" customFormat="1" x14ac:dyDescent="0.25"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  <c r="EF182" s="217"/>
      <c r="EG182" s="217"/>
      <c r="EH182" s="217"/>
      <c r="EI182" s="217"/>
      <c r="EJ182" s="217"/>
    </row>
    <row r="183" spans="2:140" s="200" customFormat="1" x14ac:dyDescent="0.25"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  <c r="EF183" s="217"/>
      <c r="EG183" s="217"/>
      <c r="EH183" s="217"/>
      <c r="EI183" s="217"/>
      <c r="EJ183" s="217"/>
    </row>
    <row r="184" spans="2:140" s="200" customFormat="1" x14ac:dyDescent="0.25"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  <c r="EF184" s="217"/>
      <c r="EG184" s="217"/>
      <c r="EH184" s="217"/>
      <c r="EI184" s="217"/>
      <c r="EJ184" s="217"/>
    </row>
    <row r="185" spans="2:140" s="200" customFormat="1" x14ac:dyDescent="0.25"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  <c r="CR185" s="217"/>
      <c r="CS185" s="217"/>
      <c r="CT185" s="217"/>
      <c r="CU185" s="217"/>
      <c r="CV185" s="217"/>
      <c r="CW185" s="217"/>
      <c r="CX185" s="217"/>
      <c r="CY185" s="217"/>
      <c r="CZ185" s="21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  <c r="EF185" s="217"/>
      <c r="EG185" s="217"/>
      <c r="EH185" s="217"/>
      <c r="EI185" s="217"/>
      <c r="EJ185" s="217"/>
    </row>
    <row r="186" spans="2:140" s="200" customFormat="1" x14ac:dyDescent="0.25"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  <c r="EF186" s="217"/>
      <c r="EG186" s="217"/>
      <c r="EH186" s="217"/>
      <c r="EI186" s="217"/>
      <c r="EJ186" s="217"/>
    </row>
    <row r="187" spans="2:140" s="200" customFormat="1" x14ac:dyDescent="0.25"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  <c r="EF187" s="217"/>
      <c r="EG187" s="217"/>
      <c r="EH187" s="217"/>
      <c r="EI187" s="217"/>
      <c r="EJ187" s="217"/>
    </row>
    <row r="188" spans="2:140" s="200" customFormat="1" x14ac:dyDescent="0.25"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</row>
    <row r="189" spans="2:140" s="200" customFormat="1" x14ac:dyDescent="0.25"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  <c r="EF189" s="217"/>
      <c r="EG189" s="217"/>
      <c r="EH189" s="217"/>
      <c r="EI189" s="217"/>
      <c r="EJ189" s="217"/>
    </row>
    <row r="190" spans="2:140" s="200" customFormat="1" x14ac:dyDescent="0.25"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  <c r="EF190" s="217"/>
      <c r="EG190" s="217"/>
      <c r="EH190" s="217"/>
      <c r="EI190" s="217"/>
      <c r="EJ190" s="217"/>
    </row>
    <row r="191" spans="2:140" s="200" customFormat="1" x14ac:dyDescent="0.25"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  <c r="EJ191" s="217"/>
    </row>
    <row r="192" spans="2:140" s="200" customFormat="1" x14ac:dyDescent="0.25"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  <c r="EF192" s="217"/>
      <c r="EG192" s="217"/>
      <c r="EH192" s="217"/>
      <c r="EI192" s="217"/>
      <c r="EJ192" s="217"/>
    </row>
    <row r="193" spans="2:140" s="200" customFormat="1" x14ac:dyDescent="0.25"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  <c r="EF193" s="217"/>
      <c r="EG193" s="217"/>
      <c r="EH193" s="217"/>
      <c r="EI193" s="217"/>
      <c r="EJ193" s="217"/>
    </row>
    <row r="194" spans="2:140" s="200" customFormat="1" x14ac:dyDescent="0.25"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  <c r="EF194" s="217"/>
      <c r="EG194" s="217"/>
      <c r="EH194" s="217"/>
      <c r="EI194" s="217"/>
      <c r="EJ194" s="217"/>
    </row>
    <row r="195" spans="2:140" s="200" customFormat="1" x14ac:dyDescent="0.25"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  <c r="EF195" s="217"/>
      <c r="EG195" s="217"/>
      <c r="EH195" s="217"/>
      <c r="EI195" s="217"/>
      <c r="EJ195" s="217"/>
    </row>
    <row r="196" spans="2:140" s="200" customFormat="1" x14ac:dyDescent="0.25"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  <c r="EF196" s="217"/>
      <c r="EG196" s="217"/>
      <c r="EH196" s="217"/>
      <c r="EI196" s="217"/>
      <c r="EJ196" s="217"/>
    </row>
    <row r="197" spans="2:140" s="200" customFormat="1" x14ac:dyDescent="0.25"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  <c r="EF197" s="217"/>
      <c r="EG197" s="217"/>
      <c r="EH197" s="217"/>
      <c r="EI197" s="217"/>
      <c r="EJ197" s="217"/>
    </row>
    <row r="198" spans="2:140" s="200" customFormat="1" x14ac:dyDescent="0.25"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  <c r="EF198" s="217"/>
      <c r="EG198" s="217"/>
      <c r="EH198" s="217"/>
      <c r="EI198" s="217"/>
      <c r="EJ198" s="217"/>
    </row>
    <row r="199" spans="2:140" s="200" customFormat="1" x14ac:dyDescent="0.25"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  <c r="EF199" s="217"/>
      <c r="EG199" s="217"/>
      <c r="EH199" s="217"/>
      <c r="EI199" s="217"/>
      <c r="EJ199" s="217"/>
    </row>
    <row r="200" spans="2:140" s="200" customFormat="1" x14ac:dyDescent="0.25"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  <c r="EF200" s="217"/>
      <c r="EG200" s="217"/>
      <c r="EH200" s="217"/>
      <c r="EI200" s="217"/>
      <c r="EJ200" s="217"/>
    </row>
    <row r="201" spans="2:140" s="200" customFormat="1" x14ac:dyDescent="0.25"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  <c r="EF201" s="217"/>
      <c r="EG201" s="217"/>
      <c r="EH201" s="217"/>
      <c r="EI201" s="217"/>
      <c r="EJ201" s="217"/>
    </row>
    <row r="202" spans="2:140" s="200" customFormat="1" x14ac:dyDescent="0.25"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  <c r="EF202" s="217"/>
      <c r="EG202" s="217"/>
      <c r="EH202" s="217"/>
      <c r="EI202" s="217"/>
      <c r="EJ202" s="217"/>
    </row>
    <row r="203" spans="2:140" s="200" customFormat="1" x14ac:dyDescent="0.25"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  <c r="EF203" s="217"/>
      <c r="EG203" s="217"/>
      <c r="EH203" s="217"/>
      <c r="EI203" s="217"/>
      <c r="EJ203" s="217"/>
    </row>
    <row r="204" spans="2:140" s="200" customFormat="1" x14ac:dyDescent="0.25"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  <c r="EF204" s="217"/>
      <c r="EG204" s="217"/>
      <c r="EH204" s="217"/>
      <c r="EI204" s="217"/>
      <c r="EJ204" s="217"/>
    </row>
    <row r="205" spans="2:140" s="200" customFormat="1" x14ac:dyDescent="0.25"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  <c r="EF205" s="217"/>
      <c r="EG205" s="217"/>
      <c r="EH205" s="217"/>
      <c r="EI205" s="217"/>
      <c r="EJ205" s="217"/>
    </row>
    <row r="206" spans="2:140" s="200" customFormat="1" x14ac:dyDescent="0.25"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  <c r="EF206" s="217"/>
      <c r="EG206" s="217"/>
      <c r="EH206" s="217"/>
      <c r="EI206" s="217"/>
      <c r="EJ206" s="217"/>
    </row>
    <row r="207" spans="2:140" s="200" customFormat="1" x14ac:dyDescent="0.25"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  <c r="CR207" s="217"/>
      <c r="CS207" s="217"/>
      <c r="CT207" s="217"/>
      <c r="CU207" s="217"/>
      <c r="CV207" s="217"/>
      <c r="CW207" s="217"/>
      <c r="CX207" s="217"/>
      <c r="CY207" s="217"/>
      <c r="CZ207" s="217"/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/>
      <c r="DT207" s="217"/>
      <c r="DU207" s="217"/>
      <c r="DV207" s="217"/>
      <c r="DW207" s="217"/>
      <c r="DX207" s="217"/>
      <c r="DY207" s="217"/>
      <c r="DZ207" s="217"/>
      <c r="EA207" s="217"/>
      <c r="EB207" s="217"/>
      <c r="EC207" s="217"/>
      <c r="ED207" s="217"/>
      <c r="EE207" s="217"/>
      <c r="EF207" s="217"/>
      <c r="EG207" s="217"/>
      <c r="EH207" s="217"/>
      <c r="EI207" s="217"/>
      <c r="EJ207" s="217"/>
    </row>
    <row r="208" spans="2:140" s="200" customFormat="1" x14ac:dyDescent="0.25"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  <c r="EF208" s="217"/>
      <c r="EG208" s="217"/>
      <c r="EH208" s="217"/>
      <c r="EI208" s="217"/>
      <c r="EJ208" s="217"/>
    </row>
    <row r="209" spans="2:140" s="200" customFormat="1" x14ac:dyDescent="0.25"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  <c r="EF209" s="217"/>
      <c r="EG209" s="217"/>
      <c r="EH209" s="217"/>
      <c r="EI209" s="217"/>
      <c r="EJ209" s="217"/>
    </row>
    <row r="210" spans="2:140" s="200" customFormat="1" x14ac:dyDescent="0.25"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  <c r="EF210" s="217"/>
      <c r="EG210" s="217"/>
      <c r="EH210" s="217"/>
      <c r="EI210" s="217"/>
      <c r="EJ210" s="217"/>
    </row>
    <row r="211" spans="2:140" s="200" customFormat="1" x14ac:dyDescent="0.25"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  <c r="EF211" s="217"/>
      <c r="EG211" s="217"/>
      <c r="EH211" s="217"/>
      <c r="EI211" s="217"/>
      <c r="EJ211" s="217"/>
    </row>
    <row r="212" spans="2:140" s="200" customFormat="1" x14ac:dyDescent="0.25"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  <c r="EF212" s="217"/>
      <c r="EG212" s="217"/>
      <c r="EH212" s="217"/>
      <c r="EI212" s="217"/>
      <c r="EJ212" s="217"/>
    </row>
    <row r="213" spans="2:140" s="200" customFormat="1" x14ac:dyDescent="0.25"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  <c r="CR213" s="217"/>
      <c r="CS213" s="217"/>
      <c r="CT213" s="217"/>
      <c r="CU213" s="217"/>
      <c r="CV213" s="217"/>
      <c r="CW213" s="217"/>
      <c r="CX213" s="217"/>
      <c r="CY213" s="217"/>
      <c r="CZ213" s="217"/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  <c r="DP213" s="217"/>
      <c r="DQ213" s="217"/>
      <c r="DR213" s="217"/>
      <c r="DS213" s="217"/>
      <c r="DT213" s="217"/>
      <c r="DU213" s="217"/>
      <c r="DV213" s="217"/>
      <c r="DW213" s="217"/>
      <c r="DX213" s="217"/>
      <c r="DY213" s="217"/>
      <c r="DZ213" s="217"/>
      <c r="EA213" s="217"/>
      <c r="EB213" s="217"/>
      <c r="EC213" s="217"/>
      <c r="ED213" s="217"/>
      <c r="EE213" s="217"/>
      <c r="EF213" s="217"/>
      <c r="EG213" s="217"/>
      <c r="EH213" s="217"/>
      <c r="EI213" s="217"/>
      <c r="EJ213" s="217"/>
    </row>
    <row r="214" spans="2:140" s="200" customFormat="1" x14ac:dyDescent="0.25"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  <c r="CR214" s="217"/>
      <c r="CS214" s="217"/>
      <c r="CT214" s="217"/>
      <c r="CU214" s="217"/>
      <c r="CV214" s="217"/>
      <c r="CW214" s="217"/>
      <c r="CX214" s="217"/>
      <c r="CY214" s="217"/>
      <c r="CZ214" s="217"/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  <c r="DP214" s="217"/>
      <c r="DQ214" s="217"/>
      <c r="DR214" s="217"/>
      <c r="DS214" s="217"/>
      <c r="DT214" s="217"/>
      <c r="DU214" s="217"/>
      <c r="DV214" s="217"/>
      <c r="DW214" s="217"/>
      <c r="DX214" s="217"/>
      <c r="DY214" s="217"/>
      <c r="DZ214" s="217"/>
      <c r="EA214" s="217"/>
      <c r="EB214" s="217"/>
      <c r="EC214" s="217"/>
      <c r="ED214" s="217"/>
      <c r="EE214" s="217"/>
      <c r="EF214" s="217"/>
      <c r="EG214" s="217"/>
      <c r="EH214" s="217"/>
      <c r="EI214" s="217"/>
      <c r="EJ214" s="217"/>
    </row>
    <row r="215" spans="2:140" s="200" customFormat="1" x14ac:dyDescent="0.25"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  <c r="CR215" s="217"/>
      <c r="CS215" s="217"/>
      <c r="CT215" s="217"/>
      <c r="CU215" s="217"/>
      <c r="CV215" s="217"/>
      <c r="CW215" s="217"/>
      <c r="CX215" s="217"/>
      <c r="CY215" s="217"/>
      <c r="CZ215" s="217"/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  <c r="DP215" s="217"/>
      <c r="DQ215" s="217"/>
      <c r="DR215" s="217"/>
      <c r="DS215" s="217"/>
      <c r="DT215" s="217"/>
      <c r="DU215" s="217"/>
      <c r="DV215" s="217"/>
      <c r="DW215" s="217"/>
      <c r="DX215" s="217"/>
      <c r="DY215" s="217"/>
      <c r="DZ215" s="217"/>
      <c r="EA215" s="217"/>
      <c r="EB215" s="217"/>
      <c r="EC215" s="217"/>
      <c r="ED215" s="217"/>
      <c r="EE215" s="217"/>
      <c r="EF215" s="217"/>
      <c r="EG215" s="217"/>
      <c r="EH215" s="217"/>
      <c r="EI215" s="217"/>
      <c r="EJ215" s="217"/>
    </row>
    <row r="216" spans="2:140" s="200" customFormat="1" x14ac:dyDescent="0.25"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  <c r="CR216" s="217"/>
      <c r="CS216" s="217"/>
      <c r="CT216" s="217"/>
      <c r="CU216" s="217"/>
      <c r="CV216" s="217"/>
      <c r="CW216" s="217"/>
      <c r="CX216" s="217"/>
      <c r="CY216" s="217"/>
      <c r="CZ216" s="217"/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  <c r="DP216" s="217"/>
      <c r="DQ216" s="217"/>
      <c r="DR216" s="217"/>
      <c r="DS216" s="217"/>
      <c r="DT216" s="217"/>
      <c r="DU216" s="217"/>
      <c r="DV216" s="217"/>
      <c r="DW216" s="217"/>
      <c r="DX216" s="217"/>
      <c r="DY216" s="217"/>
      <c r="DZ216" s="217"/>
      <c r="EA216" s="217"/>
      <c r="EB216" s="217"/>
      <c r="EC216" s="217"/>
      <c r="ED216" s="217"/>
      <c r="EE216" s="217"/>
      <c r="EF216" s="217"/>
      <c r="EG216" s="217"/>
      <c r="EH216" s="217"/>
      <c r="EI216" s="217"/>
      <c r="EJ216" s="217"/>
    </row>
    <row r="217" spans="2:140" s="200" customFormat="1" x14ac:dyDescent="0.25"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  <c r="CR217" s="217"/>
      <c r="CS217" s="217"/>
      <c r="CT217" s="217"/>
      <c r="CU217" s="217"/>
      <c r="CV217" s="217"/>
      <c r="CW217" s="217"/>
      <c r="CX217" s="217"/>
      <c r="CY217" s="217"/>
      <c r="CZ217" s="217"/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  <c r="DP217" s="217"/>
      <c r="DQ217" s="217"/>
      <c r="DR217" s="217"/>
      <c r="DS217" s="217"/>
      <c r="DT217" s="217"/>
      <c r="DU217" s="217"/>
      <c r="DV217" s="217"/>
      <c r="DW217" s="217"/>
      <c r="DX217" s="217"/>
      <c r="DY217" s="217"/>
      <c r="DZ217" s="217"/>
      <c r="EA217" s="217"/>
      <c r="EB217" s="217"/>
      <c r="EC217" s="217"/>
      <c r="ED217" s="217"/>
      <c r="EE217" s="217"/>
      <c r="EF217" s="217"/>
      <c r="EG217" s="217"/>
      <c r="EH217" s="217"/>
      <c r="EI217" s="217"/>
      <c r="EJ217" s="217"/>
    </row>
    <row r="218" spans="2:140" s="200" customFormat="1" x14ac:dyDescent="0.25"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  <c r="DP218" s="217"/>
      <c r="DQ218" s="217"/>
      <c r="DR218" s="217"/>
      <c r="DS218" s="217"/>
      <c r="DT218" s="217"/>
      <c r="DU218" s="217"/>
      <c r="DV218" s="217"/>
      <c r="DW218" s="217"/>
      <c r="DX218" s="217"/>
      <c r="DY218" s="217"/>
      <c r="DZ218" s="217"/>
      <c r="EA218" s="217"/>
      <c r="EB218" s="217"/>
      <c r="EC218" s="217"/>
      <c r="ED218" s="217"/>
      <c r="EE218" s="217"/>
      <c r="EF218" s="217"/>
      <c r="EG218" s="217"/>
      <c r="EH218" s="217"/>
      <c r="EI218" s="217"/>
      <c r="EJ218" s="217"/>
    </row>
    <row r="219" spans="2:140" s="200" customFormat="1" x14ac:dyDescent="0.25"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  <c r="EF219" s="217"/>
      <c r="EG219" s="217"/>
      <c r="EH219" s="217"/>
      <c r="EI219" s="217"/>
      <c r="EJ219" s="217"/>
    </row>
    <row r="220" spans="2:140" s="200" customFormat="1" x14ac:dyDescent="0.25"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  <c r="DP220" s="217"/>
      <c r="DQ220" s="217"/>
      <c r="DR220" s="217"/>
      <c r="DS220" s="217"/>
      <c r="DT220" s="217"/>
      <c r="DU220" s="217"/>
      <c r="DV220" s="217"/>
      <c r="DW220" s="217"/>
      <c r="DX220" s="217"/>
      <c r="DY220" s="217"/>
      <c r="DZ220" s="217"/>
      <c r="EA220" s="217"/>
      <c r="EB220" s="217"/>
      <c r="EC220" s="217"/>
      <c r="ED220" s="217"/>
      <c r="EE220" s="217"/>
      <c r="EF220" s="217"/>
      <c r="EG220" s="217"/>
      <c r="EH220" s="217"/>
      <c r="EI220" s="217"/>
      <c r="EJ220" s="217"/>
    </row>
    <row r="221" spans="2:140" s="200" customFormat="1" x14ac:dyDescent="0.25"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  <c r="DP221" s="217"/>
      <c r="DQ221" s="217"/>
      <c r="DR221" s="217"/>
      <c r="DS221" s="217"/>
      <c r="DT221" s="217"/>
      <c r="DU221" s="217"/>
      <c r="DV221" s="217"/>
      <c r="DW221" s="217"/>
      <c r="DX221" s="217"/>
      <c r="DY221" s="217"/>
      <c r="DZ221" s="217"/>
      <c r="EA221" s="217"/>
      <c r="EB221" s="217"/>
      <c r="EC221" s="217"/>
      <c r="ED221" s="217"/>
      <c r="EE221" s="217"/>
      <c r="EF221" s="217"/>
      <c r="EG221" s="217"/>
      <c r="EH221" s="217"/>
      <c r="EI221" s="217"/>
      <c r="EJ221" s="217"/>
    </row>
    <row r="222" spans="2:140" s="200" customFormat="1" x14ac:dyDescent="0.25"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7"/>
      <c r="DJ222" s="217"/>
      <c r="DK222" s="217"/>
      <c r="DL222" s="217"/>
      <c r="DM222" s="217"/>
      <c r="DN222" s="217"/>
      <c r="DO222" s="217"/>
      <c r="DP222" s="217"/>
      <c r="DQ222" s="217"/>
      <c r="DR222" s="217"/>
      <c r="DS222" s="217"/>
      <c r="DT222" s="217"/>
      <c r="DU222" s="217"/>
      <c r="DV222" s="217"/>
      <c r="DW222" s="217"/>
      <c r="DX222" s="217"/>
      <c r="DY222" s="217"/>
      <c r="DZ222" s="217"/>
      <c r="EA222" s="217"/>
      <c r="EB222" s="217"/>
      <c r="EC222" s="217"/>
      <c r="ED222" s="217"/>
      <c r="EE222" s="217"/>
      <c r="EF222" s="217"/>
      <c r="EG222" s="217"/>
      <c r="EH222" s="217"/>
      <c r="EI222" s="217"/>
      <c r="EJ222" s="217"/>
    </row>
    <row r="223" spans="2:140" s="200" customFormat="1" x14ac:dyDescent="0.25"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7"/>
      <c r="DF223" s="217"/>
      <c r="DG223" s="217"/>
      <c r="DH223" s="217"/>
      <c r="DI223" s="217"/>
      <c r="DJ223" s="217"/>
      <c r="DK223" s="217"/>
      <c r="DL223" s="217"/>
      <c r="DM223" s="217"/>
      <c r="DN223" s="217"/>
      <c r="DO223" s="217"/>
      <c r="DP223" s="217"/>
      <c r="DQ223" s="217"/>
      <c r="DR223" s="217"/>
      <c r="DS223" s="217"/>
      <c r="DT223" s="217"/>
      <c r="DU223" s="217"/>
      <c r="DV223" s="217"/>
      <c r="DW223" s="217"/>
      <c r="DX223" s="217"/>
      <c r="DY223" s="217"/>
      <c r="DZ223" s="217"/>
      <c r="EA223" s="217"/>
      <c r="EB223" s="217"/>
      <c r="EC223" s="217"/>
      <c r="ED223" s="217"/>
      <c r="EE223" s="217"/>
      <c r="EF223" s="217"/>
      <c r="EG223" s="217"/>
      <c r="EH223" s="217"/>
      <c r="EI223" s="217"/>
      <c r="EJ223" s="217"/>
    </row>
    <row r="224" spans="2:140" s="200" customFormat="1" x14ac:dyDescent="0.25"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17"/>
      <c r="DD224" s="217"/>
      <c r="DE224" s="217"/>
      <c r="DF224" s="217"/>
      <c r="DG224" s="217"/>
      <c r="DH224" s="217"/>
      <c r="DI224" s="217"/>
      <c r="DJ224" s="217"/>
      <c r="DK224" s="217"/>
      <c r="DL224" s="217"/>
      <c r="DM224" s="217"/>
      <c r="DN224" s="217"/>
      <c r="DO224" s="217"/>
      <c r="DP224" s="217"/>
      <c r="DQ224" s="217"/>
      <c r="DR224" s="217"/>
      <c r="DS224" s="217"/>
      <c r="DT224" s="217"/>
      <c r="DU224" s="217"/>
      <c r="DV224" s="217"/>
      <c r="DW224" s="217"/>
      <c r="DX224" s="217"/>
      <c r="DY224" s="217"/>
      <c r="DZ224" s="217"/>
      <c r="EA224" s="217"/>
      <c r="EB224" s="217"/>
      <c r="EC224" s="217"/>
      <c r="ED224" s="217"/>
      <c r="EE224" s="217"/>
      <c r="EF224" s="217"/>
      <c r="EG224" s="217"/>
      <c r="EH224" s="217"/>
      <c r="EI224" s="217"/>
      <c r="EJ224" s="217"/>
    </row>
    <row r="225" spans="2:140" s="200" customFormat="1" x14ac:dyDescent="0.25"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  <c r="DP225" s="217"/>
      <c r="DQ225" s="217"/>
      <c r="DR225" s="217"/>
      <c r="DS225" s="217"/>
      <c r="DT225" s="217"/>
      <c r="DU225" s="217"/>
      <c r="DV225" s="217"/>
      <c r="DW225" s="217"/>
      <c r="DX225" s="217"/>
      <c r="DY225" s="217"/>
      <c r="DZ225" s="217"/>
      <c r="EA225" s="217"/>
      <c r="EB225" s="217"/>
      <c r="EC225" s="217"/>
      <c r="ED225" s="217"/>
      <c r="EE225" s="217"/>
      <c r="EF225" s="217"/>
      <c r="EG225" s="217"/>
      <c r="EH225" s="217"/>
      <c r="EI225" s="217"/>
      <c r="EJ225" s="217"/>
    </row>
    <row r="226" spans="2:140" s="200" customFormat="1" x14ac:dyDescent="0.25"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17"/>
      <c r="DD226" s="217"/>
      <c r="DE226" s="217"/>
      <c r="DF226" s="217"/>
      <c r="DG226" s="217"/>
      <c r="DH226" s="217"/>
      <c r="DI226" s="217"/>
      <c r="DJ226" s="217"/>
      <c r="DK226" s="217"/>
      <c r="DL226" s="217"/>
      <c r="DM226" s="217"/>
      <c r="DN226" s="217"/>
      <c r="DO226" s="217"/>
      <c r="DP226" s="217"/>
      <c r="DQ226" s="217"/>
      <c r="DR226" s="217"/>
      <c r="DS226" s="217"/>
      <c r="DT226" s="217"/>
      <c r="DU226" s="217"/>
      <c r="DV226" s="217"/>
      <c r="DW226" s="217"/>
      <c r="DX226" s="217"/>
      <c r="DY226" s="217"/>
      <c r="DZ226" s="217"/>
      <c r="EA226" s="217"/>
      <c r="EB226" s="217"/>
      <c r="EC226" s="217"/>
      <c r="ED226" s="217"/>
      <c r="EE226" s="217"/>
      <c r="EF226" s="217"/>
      <c r="EG226" s="217"/>
      <c r="EH226" s="217"/>
      <c r="EI226" s="217"/>
      <c r="EJ226" s="217"/>
    </row>
    <row r="227" spans="2:140" s="200" customFormat="1" x14ac:dyDescent="0.25"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  <c r="CQ227" s="217"/>
      <c r="CR227" s="217"/>
      <c r="CS227" s="217"/>
      <c r="CT227" s="217"/>
      <c r="CU227" s="217"/>
      <c r="CV227" s="217"/>
      <c r="CW227" s="217"/>
      <c r="CX227" s="217"/>
      <c r="CY227" s="217"/>
      <c r="CZ227" s="217"/>
      <c r="DA227" s="217"/>
      <c r="DB227" s="217"/>
      <c r="DC227" s="217"/>
      <c r="DD227" s="217"/>
      <c r="DE227" s="217"/>
      <c r="DF227" s="217"/>
      <c r="DG227" s="217"/>
      <c r="DH227" s="217"/>
      <c r="DI227" s="217"/>
      <c r="DJ227" s="217"/>
      <c r="DK227" s="217"/>
      <c r="DL227" s="217"/>
      <c r="DM227" s="217"/>
      <c r="DN227" s="217"/>
      <c r="DO227" s="217"/>
      <c r="DP227" s="217"/>
      <c r="DQ227" s="217"/>
      <c r="DR227" s="217"/>
      <c r="DS227" s="217"/>
      <c r="DT227" s="217"/>
      <c r="DU227" s="217"/>
      <c r="DV227" s="217"/>
      <c r="DW227" s="217"/>
      <c r="DX227" s="217"/>
      <c r="DY227" s="217"/>
      <c r="DZ227" s="217"/>
      <c r="EA227" s="217"/>
      <c r="EB227" s="217"/>
      <c r="EC227" s="217"/>
      <c r="ED227" s="217"/>
      <c r="EE227" s="217"/>
      <c r="EF227" s="217"/>
      <c r="EG227" s="217"/>
      <c r="EH227" s="217"/>
      <c r="EI227" s="217"/>
      <c r="EJ227" s="217"/>
    </row>
    <row r="228" spans="2:140" s="200" customFormat="1" x14ac:dyDescent="0.25"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  <c r="CQ228" s="217"/>
      <c r="CR228" s="217"/>
      <c r="CS228" s="217"/>
      <c r="CT228" s="217"/>
      <c r="CU228" s="217"/>
      <c r="CV228" s="217"/>
      <c r="CW228" s="217"/>
      <c r="CX228" s="217"/>
      <c r="CY228" s="217"/>
      <c r="CZ228" s="217"/>
      <c r="DA228" s="217"/>
      <c r="DB228" s="217"/>
      <c r="DC228" s="217"/>
      <c r="DD228" s="217"/>
      <c r="DE228" s="217"/>
      <c r="DF228" s="217"/>
      <c r="DG228" s="217"/>
      <c r="DH228" s="217"/>
      <c r="DI228" s="217"/>
      <c r="DJ228" s="217"/>
      <c r="DK228" s="217"/>
      <c r="DL228" s="217"/>
      <c r="DM228" s="217"/>
      <c r="DN228" s="217"/>
      <c r="DO228" s="217"/>
      <c r="DP228" s="217"/>
      <c r="DQ228" s="217"/>
      <c r="DR228" s="217"/>
      <c r="DS228" s="217"/>
      <c r="DT228" s="217"/>
      <c r="DU228" s="217"/>
      <c r="DV228" s="217"/>
      <c r="DW228" s="217"/>
      <c r="DX228" s="217"/>
      <c r="DY228" s="217"/>
      <c r="DZ228" s="217"/>
      <c r="EA228" s="217"/>
      <c r="EB228" s="217"/>
      <c r="EC228" s="217"/>
      <c r="ED228" s="217"/>
      <c r="EE228" s="217"/>
      <c r="EF228" s="217"/>
      <c r="EG228" s="217"/>
      <c r="EH228" s="217"/>
      <c r="EI228" s="217"/>
      <c r="EJ228" s="217"/>
    </row>
    <row r="229" spans="2:140" s="200" customFormat="1" x14ac:dyDescent="0.25"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  <c r="DP229" s="217"/>
      <c r="DQ229" s="217"/>
      <c r="DR229" s="217"/>
      <c r="DS229" s="217"/>
      <c r="DT229" s="217"/>
      <c r="DU229" s="217"/>
      <c r="DV229" s="217"/>
      <c r="DW229" s="217"/>
      <c r="DX229" s="217"/>
      <c r="DY229" s="217"/>
      <c r="DZ229" s="217"/>
      <c r="EA229" s="217"/>
      <c r="EB229" s="217"/>
      <c r="EC229" s="217"/>
      <c r="ED229" s="217"/>
      <c r="EE229" s="217"/>
      <c r="EF229" s="217"/>
      <c r="EG229" s="217"/>
      <c r="EH229" s="217"/>
      <c r="EI229" s="217"/>
      <c r="EJ229" s="217"/>
    </row>
    <row r="230" spans="2:140" s="200" customFormat="1" x14ac:dyDescent="0.25"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  <c r="CW230" s="217"/>
      <c r="CX230" s="217"/>
      <c r="CY230" s="217"/>
      <c r="CZ230" s="217"/>
      <c r="DA230" s="217"/>
      <c r="DB230" s="217"/>
      <c r="DC230" s="217"/>
      <c r="DD230" s="217"/>
      <c r="DE230" s="217"/>
      <c r="DF230" s="217"/>
      <c r="DG230" s="217"/>
      <c r="DH230" s="217"/>
      <c r="DI230" s="217"/>
      <c r="DJ230" s="217"/>
      <c r="DK230" s="217"/>
      <c r="DL230" s="217"/>
      <c r="DM230" s="217"/>
      <c r="DN230" s="217"/>
      <c r="DO230" s="217"/>
      <c r="DP230" s="217"/>
      <c r="DQ230" s="217"/>
      <c r="DR230" s="217"/>
      <c r="DS230" s="217"/>
      <c r="DT230" s="217"/>
      <c r="DU230" s="217"/>
      <c r="DV230" s="217"/>
      <c r="DW230" s="217"/>
      <c r="DX230" s="217"/>
      <c r="DY230" s="217"/>
      <c r="DZ230" s="217"/>
      <c r="EA230" s="217"/>
      <c r="EB230" s="217"/>
      <c r="EC230" s="217"/>
      <c r="ED230" s="217"/>
      <c r="EE230" s="217"/>
      <c r="EF230" s="217"/>
      <c r="EG230" s="217"/>
      <c r="EH230" s="217"/>
      <c r="EI230" s="217"/>
      <c r="EJ230" s="217"/>
    </row>
    <row r="231" spans="2:140" s="200" customFormat="1" x14ac:dyDescent="0.25"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  <c r="DP231" s="217"/>
      <c r="DQ231" s="217"/>
      <c r="DR231" s="217"/>
      <c r="DS231" s="217"/>
      <c r="DT231" s="217"/>
      <c r="DU231" s="217"/>
      <c r="DV231" s="217"/>
      <c r="DW231" s="217"/>
      <c r="DX231" s="217"/>
      <c r="DY231" s="217"/>
      <c r="DZ231" s="217"/>
      <c r="EA231" s="217"/>
      <c r="EB231" s="217"/>
      <c r="EC231" s="217"/>
      <c r="ED231" s="217"/>
      <c r="EE231" s="217"/>
      <c r="EF231" s="217"/>
      <c r="EG231" s="217"/>
      <c r="EH231" s="217"/>
      <c r="EI231" s="217"/>
      <c r="EJ231" s="217"/>
    </row>
    <row r="232" spans="2:140" s="200" customFormat="1" x14ac:dyDescent="0.25"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  <c r="DP232" s="217"/>
      <c r="DQ232" s="217"/>
      <c r="DR232" s="217"/>
      <c r="DS232" s="217"/>
      <c r="DT232" s="217"/>
      <c r="DU232" s="217"/>
      <c r="DV232" s="217"/>
      <c r="DW232" s="217"/>
      <c r="DX232" s="217"/>
      <c r="DY232" s="217"/>
      <c r="DZ232" s="217"/>
      <c r="EA232" s="217"/>
      <c r="EB232" s="217"/>
      <c r="EC232" s="217"/>
      <c r="ED232" s="217"/>
      <c r="EE232" s="217"/>
      <c r="EF232" s="217"/>
      <c r="EG232" s="217"/>
      <c r="EH232" s="217"/>
      <c r="EI232" s="217"/>
      <c r="EJ232" s="217"/>
    </row>
    <row r="233" spans="2:140" s="200" customFormat="1" x14ac:dyDescent="0.25"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7"/>
      <c r="DY233" s="217"/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7"/>
      <c r="EJ233" s="217"/>
    </row>
    <row r="234" spans="2:140" s="200" customFormat="1" x14ac:dyDescent="0.25"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  <c r="DP234" s="217"/>
      <c r="DQ234" s="217"/>
      <c r="DR234" s="217"/>
      <c r="DS234" s="217"/>
      <c r="DT234" s="217"/>
      <c r="DU234" s="217"/>
      <c r="DV234" s="217"/>
      <c r="DW234" s="217"/>
      <c r="DX234" s="217"/>
      <c r="DY234" s="217"/>
      <c r="DZ234" s="217"/>
      <c r="EA234" s="217"/>
      <c r="EB234" s="217"/>
      <c r="EC234" s="217"/>
      <c r="ED234" s="217"/>
      <c r="EE234" s="217"/>
      <c r="EF234" s="217"/>
      <c r="EG234" s="217"/>
      <c r="EH234" s="217"/>
      <c r="EI234" s="217"/>
      <c r="EJ234" s="217"/>
    </row>
    <row r="235" spans="2:140" s="200" customFormat="1" x14ac:dyDescent="0.25"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  <c r="EJ235" s="217"/>
    </row>
    <row r="236" spans="2:140" s="200" customFormat="1" x14ac:dyDescent="0.25"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  <c r="DP236" s="217"/>
      <c r="DQ236" s="217"/>
      <c r="DR236" s="217"/>
      <c r="DS236" s="217"/>
      <c r="DT236" s="217"/>
      <c r="DU236" s="217"/>
      <c r="DV236" s="217"/>
      <c r="DW236" s="217"/>
      <c r="DX236" s="217"/>
      <c r="DY236" s="217"/>
      <c r="DZ236" s="217"/>
      <c r="EA236" s="217"/>
      <c r="EB236" s="217"/>
      <c r="EC236" s="217"/>
      <c r="ED236" s="217"/>
      <c r="EE236" s="217"/>
      <c r="EF236" s="217"/>
      <c r="EG236" s="217"/>
      <c r="EH236" s="217"/>
      <c r="EI236" s="217"/>
      <c r="EJ236" s="217"/>
    </row>
    <row r="237" spans="2:140" s="200" customFormat="1" x14ac:dyDescent="0.25"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7"/>
    </row>
    <row r="238" spans="2:140" s="200" customFormat="1" x14ac:dyDescent="0.25"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  <c r="DP238" s="217"/>
      <c r="DQ238" s="217"/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  <c r="EJ238" s="217"/>
    </row>
    <row r="239" spans="2:140" s="200" customFormat="1" x14ac:dyDescent="0.25"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  <c r="DP239" s="217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  <c r="EJ239" s="217"/>
    </row>
    <row r="242" spans="2:140" s="200" customFormat="1" x14ac:dyDescent="0.25">
      <c r="B242" s="219"/>
      <c r="C242" s="219"/>
      <c r="D242" s="219">
        <v>2013</v>
      </c>
      <c r="E242" s="219">
        <f>D242+1</f>
        <v>2014</v>
      </c>
      <c r="F242" s="219">
        <f t="shared" ref="F242:BQ242" si="0">E242+1</f>
        <v>2015</v>
      </c>
      <c r="G242" s="219">
        <f t="shared" si="0"/>
        <v>2016</v>
      </c>
      <c r="H242" s="219">
        <f t="shared" si="0"/>
        <v>2017</v>
      </c>
      <c r="I242" s="219">
        <f t="shared" si="0"/>
        <v>2018</v>
      </c>
      <c r="J242" s="219">
        <f t="shared" si="0"/>
        <v>2019</v>
      </c>
      <c r="K242" s="219">
        <f t="shared" si="0"/>
        <v>2020</v>
      </c>
      <c r="L242" s="219">
        <f t="shared" si="0"/>
        <v>2021</v>
      </c>
      <c r="M242" s="219">
        <f t="shared" si="0"/>
        <v>2022</v>
      </c>
      <c r="N242" s="219">
        <f t="shared" si="0"/>
        <v>2023</v>
      </c>
      <c r="O242" s="219">
        <f t="shared" si="0"/>
        <v>2024</v>
      </c>
      <c r="P242" s="219">
        <f t="shared" si="0"/>
        <v>2025</v>
      </c>
      <c r="Q242" s="219">
        <f t="shared" si="0"/>
        <v>2026</v>
      </c>
      <c r="R242" s="219">
        <f t="shared" si="0"/>
        <v>2027</v>
      </c>
      <c r="S242" s="219">
        <f t="shared" si="0"/>
        <v>2028</v>
      </c>
      <c r="T242" s="219">
        <f t="shared" si="0"/>
        <v>2029</v>
      </c>
      <c r="U242" s="219">
        <f t="shared" si="0"/>
        <v>2030</v>
      </c>
      <c r="V242" s="219">
        <f t="shared" si="0"/>
        <v>2031</v>
      </c>
      <c r="W242" s="219">
        <f t="shared" si="0"/>
        <v>2032</v>
      </c>
      <c r="X242" s="219">
        <f t="shared" si="0"/>
        <v>2033</v>
      </c>
      <c r="Y242" s="219">
        <f t="shared" si="0"/>
        <v>2034</v>
      </c>
      <c r="Z242" s="219">
        <f t="shared" si="0"/>
        <v>2035</v>
      </c>
      <c r="AA242" s="219">
        <f t="shared" si="0"/>
        <v>2036</v>
      </c>
      <c r="AB242" s="219">
        <f t="shared" si="0"/>
        <v>2037</v>
      </c>
      <c r="AC242" s="219">
        <f t="shared" si="0"/>
        <v>2038</v>
      </c>
      <c r="AD242" s="219">
        <f t="shared" si="0"/>
        <v>2039</v>
      </c>
      <c r="AE242" s="219">
        <f t="shared" si="0"/>
        <v>2040</v>
      </c>
      <c r="AF242" s="219">
        <f t="shared" si="0"/>
        <v>2041</v>
      </c>
      <c r="AG242" s="219">
        <f t="shared" si="0"/>
        <v>2042</v>
      </c>
      <c r="AH242" s="219">
        <f t="shared" si="0"/>
        <v>2043</v>
      </c>
      <c r="AI242" s="219">
        <f t="shared" si="0"/>
        <v>2044</v>
      </c>
      <c r="AJ242" s="219">
        <f t="shared" si="0"/>
        <v>2045</v>
      </c>
      <c r="AK242" s="219">
        <f t="shared" si="0"/>
        <v>2046</v>
      </c>
      <c r="AL242" s="219">
        <f t="shared" si="0"/>
        <v>2047</v>
      </c>
      <c r="AM242" s="219">
        <f t="shared" si="0"/>
        <v>2048</v>
      </c>
      <c r="AN242" s="219">
        <f t="shared" si="0"/>
        <v>2049</v>
      </c>
      <c r="AO242" s="219">
        <f t="shared" si="0"/>
        <v>2050</v>
      </c>
      <c r="AP242" s="219">
        <f t="shared" si="0"/>
        <v>2051</v>
      </c>
      <c r="AQ242" s="219">
        <f t="shared" si="0"/>
        <v>2052</v>
      </c>
      <c r="AR242" s="219">
        <f t="shared" si="0"/>
        <v>2053</v>
      </c>
      <c r="AS242" s="219">
        <f t="shared" si="0"/>
        <v>2054</v>
      </c>
      <c r="AT242" s="219">
        <f t="shared" si="0"/>
        <v>2055</v>
      </c>
      <c r="AU242" s="219">
        <f t="shared" si="0"/>
        <v>2056</v>
      </c>
      <c r="AV242" s="219">
        <f t="shared" si="0"/>
        <v>2057</v>
      </c>
      <c r="AW242" s="219">
        <f t="shared" si="0"/>
        <v>2058</v>
      </c>
      <c r="AX242" s="219">
        <f t="shared" si="0"/>
        <v>2059</v>
      </c>
      <c r="AY242" s="219">
        <f t="shared" si="0"/>
        <v>2060</v>
      </c>
      <c r="AZ242" s="219">
        <f t="shared" si="0"/>
        <v>2061</v>
      </c>
      <c r="BA242" s="219">
        <f t="shared" si="0"/>
        <v>2062</v>
      </c>
      <c r="BB242" s="219">
        <f t="shared" si="0"/>
        <v>2063</v>
      </c>
      <c r="BC242" s="219">
        <f t="shared" si="0"/>
        <v>2064</v>
      </c>
      <c r="BD242" s="219">
        <f t="shared" si="0"/>
        <v>2065</v>
      </c>
      <c r="BE242" s="219">
        <f t="shared" si="0"/>
        <v>2066</v>
      </c>
      <c r="BF242" s="219">
        <f t="shared" si="0"/>
        <v>2067</v>
      </c>
      <c r="BG242" s="219">
        <f t="shared" si="0"/>
        <v>2068</v>
      </c>
      <c r="BH242" s="219">
        <f t="shared" si="0"/>
        <v>2069</v>
      </c>
      <c r="BI242" s="219">
        <f t="shared" si="0"/>
        <v>2070</v>
      </c>
      <c r="BJ242" s="219">
        <f t="shared" si="0"/>
        <v>2071</v>
      </c>
      <c r="BK242" s="219">
        <f t="shared" si="0"/>
        <v>2072</v>
      </c>
      <c r="BL242" s="219">
        <f t="shared" si="0"/>
        <v>2073</v>
      </c>
      <c r="BM242" s="219">
        <f t="shared" si="0"/>
        <v>2074</v>
      </c>
      <c r="BN242" s="219">
        <f t="shared" si="0"/>
        <v>2075</v>
      </c>
      <c r="BO242" s="219">
        <f t="shared" si="0"/>
        <v>2076</v>
      </c>
      <c r="BP242" s="219">
        <f t="shared" si="0"/>
        <v>2077</v>
      </c>
      <c r="BQ242" s="219">
        <f t="shared" si="0"/>
        <v>2078</v>
      </c>
      <c r="BR242" s="219">
        <f t="shared" ref="BR242:EC242" si="1">BQ242+1</f>
        <v>2079</v>
      </c>
      <c r="BS242" s="219">
        <f t="shared" si="1"/>
        <v>2080</v>
      </c>
      <c r="BT242" s="219">
        <f t="shared" si="1"/>
        <v>2081</v>
      </c>
      <c r="BU242" s="219">
        <f t="shared" si="1"/>
        <v>2082</v>
      </c>
      <c r="BV242" s="219">
        <f t="shared" si="1"/>
        <v>2083</v>
      </c>
      <c r="BW242" s="219">
        <f t="shared" si="1"/>
        <v>2084</v>
      </c>
      <c r="BX242" s="219">
        <f t="shared" si="1"/>
        <v>2085</v>
      </c>
      <c r="BY242" s="219">
        <f t="shared" si="1"/>
        <v>2086</v>
      </c>
      <c r="BZ242" s="219">
        <f t="shared" si="1"/>
        <v>2087</v>
      </c>
      <c r="CA242" s="219">
        <f t="shared" si="1"/>
        <v>2088</v>
      </c>
      <c r="CB242" s="219">
        <f t="shared" si="1"/>
        <v>2089</v>
      </c>
      <c r="CC242" s="219">
        <f t="shared" si="1"/>
        <v>2090</v>
      </c>
      <c r="CD242" s="219">
        <f t="shared" si="1"/>
        <v>2091</v>
      </c>
      <c r="CE242" s="219">
        <f t="shared" si="1"/>
        <v>2092</v>
      </c>
      <c r="CF242" s="219">
        <f t="shared" si="1"/>
        <v>2093</v>
      </c>
      <c r="CG242" s="219">
        <f t="shared" si="1"/>
        <v>2094</v>
      </c>
      <c r="CH242" s="219">
        <f t="shared" si="1"/>
        <v>2095</v>
      </c>
      <c r="CI242" s="219">
        <f t="shared" si="1"/>
        <v>2096</v>
      </c>
      <c r="CJ242" s="219">
        <f t="shared" si="1"/>
        <v>2097</v>
      </c>
      <c r="CK242" s="219">
        <f t="shared" si="1"/>
        <v>2098</v>
      </c>
      <c r="CL242" s="219">
        <f t="shared" si="1"/>
        <v>2099</v>
      </c>
      <c r="CM242" s="219">
        <f t="shared" si="1"/>
        <v>2100</v>
      </c>
      <c r="CN242" s="219">
        <f t="shared" si="1"/>
        <v>2101</v>
      </c>
      <c r="CO242" s="219">
        <f t="shared" si="1"/>
        <v>2102</v>
      </c>
      <c r="CP242" s="219">
        <f t="shared" si="1"/>
        <v>2103</v>
      </c>
      <c r="CQ242" s="219">
        <f t="shared" si="1"/>
        <v>2104</v>
      </c>
      <c r="CR242" s="219">
        <f t="shared" si="1"/>
        <v>2105</v>
      </c>
      <c r="CS242" s="219">
        <f t="shared" si="1"/>
        <v>2106</v>
      </c>
      <c r="CT242" s="219">
        <f t="shared" si="1"/>
        <v>2107</v>
      </c>
      <c r="CU242" s="219">
        <f t="shared" si="1"/>
        <v>2108</v>
      </c>
      <c r="CV242" s="219">
        <f t="shared" si="1"/>
        <v>2109</v>
      </c>
      <c r="CW242" s="219">
        <f t="shared" si="1"/>
        <v>2110</v>
      </c>
      <c r="CX242" s="219">
        <f t="shared" si="1"/>
        <v>2111</v>
      </c>
      <c r="CY242" s="219">
        <f t="shared" si="1"/>
        <v>2112</v>
      </c>
      <c r="CZ242" s="219">
        <f t="shared" si="1"/>
        <v>2113</v>
      </c>
      <c r="DA242" s="219">
        <f t="shared" si="1"/>
        <v>2114</v>
      </c>
      <c r="DB242" s="219">
        <f t="shared" si="1"/>
        <v>2115</v>
      </c>
      <c r="DC242" s="219">
        <f t="shared" si="1"/>
        <v>2116</v>
      </c>
      <c r="DD242" s="219">
        <f t="shared" si="1"/>
        <v>2117</v>
      </c>
      <c r="DE242" s="219">
        <f t="shared" si="1"/>
        <v>2118</v>
      </c>
      <c r="DF242" s="219">
        <f t="shared" si="1"/>
        <v>2119</v>
      </c>
      <c r="DG242" s="219">
        <f t="shared" si="1"/>
        <v>2120</v>
      </c>
      <c r="DH242" s="219">
        <f t="shared" si="1"/>
        <v>2121</v>
      </c>
      <c r="DI242" s="219">
        <f t="shared" si="1"/>
        <v>2122</v>
      </c>
      <c r="DJ242" s="219">
        <f t="shared" si="1"/>
        <v>2123</v>
      </c>
      <c r="DK242" s="219">
        <f t="shared" si="1"/>
        <v>2124</v>
      </c>
      <c r="DL242" s="219">
        <f t="shared" si="1"/>
        <v>2125</v>
      </c>
      <c r="DM242" s="219">
        <f t="shared" si="1"/>
        <v>2126</v>
      </c>
      <c r="DN242" s="219">
        <f t="shared" si="1"/>
        <v>2127</v>
      </c>
      <c r="DO242" s="219">
        <f t="shared" si="1"/>
        <v>2128</v>
      </c>
      <c r="DP242" s="219">
        <f t="shared" si="1"/>
        <v>2129</v>
      </c>
      <c r="DQ242" s="219">
        <f t="shared" si="1"/>
        <v>2130</v>
      </c>
      <c r="DR242" s="219">
        <f t="shared" si="1"/>
        <v>2131</v>
      </c>
      <c r="DS242" s="219">
        <f t="shared" si="1"/>
        <v>2132</v>
      </c>
      <c r="DT242" s="219">
        <f t="shared" si="1"/>
        <v>2133</v>
      </c>
      <c r="DU242" s="219">
        <f t="shared" si="1"/>
        <v>2134</v>
      </c>
      <c r="DV242" s="219">
        <f t="shared" si="1"/>
        <v>2135</v>
      </c>
      <c r="DW242" s="219">
        <f t="shared" si="1"/>
        <v>2136</v>
      </c>
      <c r="DX242" s="219">
        <f t="shared" si="1"/>
        <v>2137</v>
      </c>
      <c r="DY242" s="219">
        <f t="shared" si="1"/>
        <v>2138</v>
      </c>
      <c r="DZ242" s="219">
        <f t="shared" si="1"/>
        <v>2139</v>
      </c>
      <c r="EA242" s="219">
        <f t="shared" si="1"/>
        <v>2140</v>
      </c>
      <c r="EB242" s="219">
        <f t="shared" si="1"/>
        <v>2141</v>
      </c>
      <c r="EC242" s="219">
        <f t="shared" si="1"/>
        <v>2142</v>
      </c>
      <c r="ED242" s="219">
        <f t="shared" ref="ED242:EJ242" si="2">EC242+1</f>
        <v>2143</v>
      </c>
      <c r="EE242" s="219">
        <f t="shared" si="2"/>
        <v>2144</v>
      </c>
      <c r="EF242" s="219">
        <f t="shared" si="2"/>
        <v>2145</v>
      </c>
      <c r="EG242" s="219">
        <f t="shared" si="2"/>
        <v>2146</v>
      </c>
      <c r="EH242" s="219">
        <f t="shared" si="2"/>
        <v>2147</v>
      </c>
      <c r="EI242" s="219">
        <f t="shared" si="2"/>
        <v>2148</v>
      </c>
      <c r="EJ242" s="219">
        <f t="shared" si="2"/>
        <v>2149</v>
      </c>
    </row>
  </sheetData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Normal="100" workbookViewId="0">
      <selection activeCell="H1" sqref="H1"/>
    </sheetView>
  </sheetViews>
  <sheetFormatPr defaultRowHeight="15" x14ac:dyDescent="0.25"/>
  <cols>
    <col min="1" max="4" width="11.85546875" style="196" customWidth="1"/>
    <col min="5" max="5" width="9.140625" style="73"/>
    <col min="6" max="6" width="9.140625" style="221"/>
    <col min="7" max="7" width="9.140625" style="222"/>
    <col min="8" max="8" width="9.140625" style="200"/>
    <col min="9" max="9" width="14.140625" style="200" bestFit="1" customWidth="1"/>
    <col min="10" max="16384" width="9.140625" style="200"/>
  </cols>
  <sheetData>
    <row r="1" spans="1:9" x14ac:dyDescent="0.25">
      <c r="A1" s="223" t="s">
        <v>249</v>
      </c>
      <c r="B1" s="223" t="s">
        <v>250</v>
      </c>
      <c r="C1" s="223" t="s">
        <v>251</v>
      </c>
      <c r="D1" s="223" t="s">
        <v>252</v>
      </c>
      <c r="H1" s="215" t="s">
        <v>720</v>
      </c>
    </row>
    <row r="2" spans="1:9" x14ac:dyDescent="0.25">
      <c r="A2" s="224">
        <v>1920</v>
      </c>
      <c r="B2" s="225">
        <v>-24428.233952432027</v>
      </c>
      <c r="C2" s="225">
        <v>-17944.489387487691</v>
      </c>
      <c r="D2" s="225">
        <v>-19735.898313630958</v>
      </c>
      <c r="F2" s="226">
        <v>0</v>
      </c>
      <c r="G2" s="227"/>
      <c r="I2" s="228"/>
    </row>
    <row r="3" spans="1:9" x14ac:dyDescent="0.25">
      <c r="A3" s="224">
        <v>1925</v>
      </c>
      <c r="B3" s="225">
        <v>-31705.897931313892</v>
      </c>
      <c r="C3" s="225">
        <v>-24652.38329348668</v>
      </c>
      <c r="D3" s="225">
        <v>-26496.306239067799</v>
      </c>
      <c r="F3" s="226">
        <v>0</v>
      </c>
      <c r="G3" s="227"/>
    </row>
    <row r="4" spans="1:9" x14ac:dyDescent="0.25">
      <c r="A4" s="224">
        <v>1930</v>
      </c>
      <c r="B4" s="225">
        <v>-43687.855144549729</v>
      </c>
      <c r="C4" s="225">
        <v>-39884.282861821375</v>
      </c>
      <c r="D4" s="225">
        <v>-40994.665717897915</v>
      </c>
      <c r="F4" s="226">
        <v>0</v>
      </c>
      <c r="G4" s="227"/>
    </row>
    <row r="5" spans="1:9" x14ac:dyDescent="0.25">
      <c r="A5" s="224">
        <v>1935</v>
      </c>
      <c r="B5" s="225">
        <v>-54737.330326689189</v>
      </c>
      <c r="C5" s="225">
        <v>-55764.547776381231</v>
      </c>
      <c r="D5" s="225">
        <v>-55419.196966959164</v>
      </c>
      <c r="F5" s="226">
        <v>0</v>
      </c>
      <c r="G5" s="227"/>
    </row>
    <row r="6" spans="1:9" x14ac:dyDescent="0.25">
      <c r="A6" s="224">
        <v>1940</v>
      </c>
      <c r="B6" s="225">
        <v>-69861.881850640348</v>
      </c>
      <c r="C6" s="225">
        <v>-75430.096024469647</v>
      </c>
      <c r="D6" s="225">
        <v>-73367.767277814186</v>
      </c>
      <c r="F6" s="226">
        <v>0</v>
      </c>
      <c r="G6" s="227"/>
    </row>
    <row r="7" spans="1:9" x14ac:dyDescent="0.25">
      <c r="A7" s="224">
        <v>1945</v>
      </c>
      <c r="B7" s="225">
        <v>-83763.365893924129</v>
      </c>
      <c r="C7" s="225">
        <v>-92003.701575027109</v>
      </c>
      <c r="D7" s="225">
        <v>-88611.785690662873</v>
      </c>
      <c r="F7" s="226">
        <v>0</v>
      </c>
      <c r="G7" s="227"/>
    </row>
    <row r="8" spans="1:9" x14ac:dyDescent="0.25">
      <c r="A8" s="224">
        <v>1950</v>
      </c>
      <c r="B8" s="225">
        <v>-96965.587421556993</v>
      </c>
      <c r="C8" s="225">
        <v>-103335.21168811416</v>
      </c>
      <c r="D8" s="225">
        <v>-100462.28770598225</v>
      </c>
      <c r="F8" s="226">
        <v>0</v>
      </c>
      <c r="G8" s="227"/>
    </row>
    <row r="9" spans="1:9" x14ac:dyDescent="0.25">
      <c r="A9" s="224">
        <v>1955</v>
      </c>
      <c r="B9" s="225">
        <v>-92006.917777978902</v>
      </c>
      <c r="C9" s="225">
        <v>-106558.48415711542</v>
      </c>
      <c r="D9" s="225">
        <v>-99647.189457590808</v>
      </c>
      <c r="F9" s="226">
        <v>0</v>
      </c>
      <c r="G9" s="227"/>
    </row>
    <row r="10" spans="1:9" x14ac:dyDescent="0.25">
      <c r="A10" s="224">
        <v>1960</v>
      </c>
      <c r="B10" s="225">
        <v>-66474.442930636738</v>
      </c>
      <c r="C10" s="225">
        <v>-84595.219029306711</v>
      </c>
      <c r="D10" s="225">
        <v>-75722.870133486402</v>
      </c>
      <c r="F10" s="226">
        <v>0</v>
      </c>
      <c r="G10" s="227"/>
    </row>
    <row r="11" spans="1:9" x14ac:dyDescent="0.25">
      <c r="A11" s="224">
        <v>1965</v>
      </c>
      <c r="B11" s="225">
        <v>-36702.284710687083</v>
      </c>
      <c r="C11" s="225">
        <v>-61271.055524563817</v>
      </c>
      <c r="D11" s="225">
        <v>-48998.402082498898</v>
      </c>
      <c r="F11" s="226">
        <v>0</v>
      </c>
      <c r="G11" s="227"/>
    </row>
    <row r="12" spans="1:9" x14ac:dyDescent="0.25">
      <c r="A12" s="224">
        <v>1970</v>
      </c>
      <c r="B12" s="225">
        <v>-4733.0529088130352</v>
      </c>
      <c r="C12" s="225">
        <v>-35745.827823164975</v>
      </c>
      <c r="D12" s="225">
        <v>-20141.816985972946</v>
      </c>
      <c r="F12" s="226">
        <v>0</v>
      </c>
      <c r="G12" s="227"/>
    </row>
    <row r="13" spans="1:9" x14ac:dyDescent="0.25">
      <c r="A13" s="224">
        <v>1975</v>
      </c>
      <c r="B13" s="225">
        <v>27699.552255978528</v>
      </c>
      <c r="C13" s="225">
        <v>-11276.501921850062</v>
      </c>
      <c r="D13" s="225">
        <v>8527.1984031013708</v>
      </c>
      <c r="F13" s="226">
        <v>0</v>
      </c>
      <c r="G13" s="227"/>
    </row>
    <row r="14" spans="1:9" x14ac:dyDescent="0.25">
      <c r="A14" s="224">
        <v>1980</v>
      </c>
      <c r="B14" s="225">
        <v>59131.805673091483</v>
      </c>
      <c r="C14" s="225">
        <v>3249.3947547665789</v>
      </c>
      <c r="D14" s="225">
        <v>31911.966030338444</v>
      </c>
      <c r="F14" s="226">
        <v>0</v>
      </c>
      <c r="G14" s="227"/>
    </row>
    <row r="15" spans="1:9" x14ac:dyDescent="0.25">
      <c r="A15" s="224">
        <v>1985</v>
      </c>
      <c r="B15" s="225">
        <v>84886.91166729675</v>
      </c>
      <c r="C15" s="225">
        <v>14151.035734917205</v>
      </c>
      <c r="D15" s="225">
        <v>50406.981672255926</v>
      </c>
      <c r="F15" s="226">
        <v>0</v>
      </c>
      <c r="G15" s="227"/>
    </row>
    <row r="16" spans="1:9" x14ac:dyDescent="0.25">
      <c r="A16" s="224">
        <v>1990</v>
      </c>
      <c r="B16" s="225">
        <v>96694.164666708326</v>
      </c>
      <c r="C16" s="225">
        <v>19966.534936180084</v>
      </c>
      <c r="D16" s="225">
        <v>58998.199563070528</v>
      </c>
      <c r="F16" s="226">
        <v>0</v>
      </c>
      <c r="G16" s="227"/>
    </row>
    <row r="17" spans="1:7" x14ac:dyDescent="0.25">
      <c r="A17" s="224">
        <v>1995</v>
      </c>
      <c r="B17" s="225">
        <v>90880.922042615508</v>
      </c>
      <c r="C17" s="225">
        <v>10473.920659441688</v>
      </c>
      <c r="D17" s="225">
        <v>51678.864458869437</v>
      </c>
      <c r="F17" s="226">
        <v>0</v>
      </c>
      <c r="G17" s="227"/>
    </row>
    <row r="18" spans="1:7" x14ac:dyDescent="0.25">
      <c r="A18" s="224">
        <v>2000</v>
      </c>
      <c r="B18" s="225">
        <v>62803.455250485109</v>
      </c>
      <c r="C18" s="225">
        <v>-12772.410993754031</v>
      </c>
      <c r="D18" s="225">
        <v>26016.794850397946</v>
      </c>
      <c r="F18" s="226">
        <v>0</v>
      </c>
      <c r="G18" s="227"/>
    </row>
    <row r="19" spans="1:7" x14ac:dyDescent="0.25">
      <c r="A19" s="229">
        <v>2005</v>
      </c>
      <c r="B19" s="230">
        <v>33182.110844040762</v>
      </c>
      <c r="C19" s="230">
        <v>-35432.209758191799</v>
      </c>
      <c r="D19" s="230">
        <v>-222.43193189453132</v>
      </c>
      <c r="F19" s="226">
        <v>0</v>
      </c>
      <c r="G19" s="227"/>
    </row>
    <row r="20" spans="1:7" x14ac:dyDescent="0.25">
      <c r="A20" s="224">
        <v>2010</v>
      </c>
      <c r="B20" s="225">
        <v>4522.7074636302514</v>
      </c>
      <c r="C20" s="225">
        <v>-57777.214756952315</v>
      </c>
      <c r="D20" s="225">
        <v>-25788.959766079406</v>
      </c>
      <c r="F20" s="226">
        <v>0</v>
      </c>
      <c r="G20" s="227"/>
    </row>
    <row r="21" spans="1:7" x14ac:dyDescent="0.25">
      <c r="A21" s="224">
        <v>2015</v>
      </c>
      <c r="B21" s="225">
        <v>-18980.934100469171</v>
      </c>
      <c r="C21" s="225">
        <v>-75042.069726542031</v>
      </c>
      <c r="D21" s="225">
        <v>-46378.002157440955</v>
      </c>
      <c r="F21" s="226">
        <v>0</v>
      </c>
      <c r="G21" s="231"/>
    </row>
    <row r="22" spans="1:7" x14ac:dyDescent="0.25">
      <c r="A22" s="232"/>
      <c r="B22" s="233"/>
      <c r="C22" s="233"/>
      <c r="D22" s="233"/>
    </row>
    <row r="23" spans="1:7" x14ac:dyDescent="0.25">
      <c r="A23" s="232"/>
      <c r="B23" s="233"/>
      <c r="C23" s="233"/>
      <c r="D23" s="233"/>
    </row>
    <row r="26" spans="1:7" x14ac:dyDescent="0.25">
      <c r="B26" s="234"/>
    </row>
    <row r="27" spans="1:7" x14ac:dyDescent="0.25">
      <c r="B27" s="234"/>
    </row>
    <row r="28" spans="1:7" x14ac:dyDescent="0.25">
      <c r="B28" s="235"/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39"/>
  <sheetViews>
    <sheetView showGridLines="0" workbookViewId="0">
      <selection activeCell="G1" sqref="G1"/>
    </sheetView>
  </sheetViews>
  <sheetFormatPr defaultRowHeight="15" x14ac:dyDescent="0.25"/>
  <cols>
    <col min="1" max="1" width="9.140625" style="239"/>
    <col min="2" max="4" width="9.140625" style="196"/>
    <col min="5" max="5" width="9.140625" style="200"/>
    <col min="6" max="6" width="9.140625" style="39"/>
    <col min="7" max="16384" width="9.140625" style="200"/>
  </cols>
  <sheetData>
    <row r="1" spans="1:139" x14ac:dyDescent="0.25">
      <c r="A1" s="224" t="s">
        <v>249</v>
      </c>
      <c r="B1" s="224" t="s">
        <v>246</v>
      </c>
      <c r="C1" s="224" t="s">
        <v>245</v>
      </c>
      <c r="D1" s="224" t="s">
        <v>213</v>
      </c>
      <c r="G1" s="236" t="s">
        <v>721</v>
      </c>
    </row>
    <row r="2" spans="1:139" x14ac:dyDescent="0.25">
      <c r="A2" s="237">
        <v>1915</v>
      </c>
      <c r="B2" s="206">
        <v>342.89929473630349</v>
      </c>
      <c r="C2" s="206">
        <v>185.4748335610243</v>
      </c>
      <c r="D2" s="206">
        <v>528.37412829732784</v>
      </c>
      <c r="E2" s="238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</row>
    <row r="3" spans="1:139" x14ac:dyDescent="0.25">
      <c r="A3" s="237">
        <v>1916</v>
      </c>
      <c r="B3" s="206">
        <v>187.10070526369651</v>
      </c>
      <c r="C3" s="206">
        <v>58.525166438975717</v>
      </c>
      <c r="D3" s="206">
        <v>245.62587170267221</v>
      </c>
      <c r="E3" s="238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</row>
    <row r="4" spans="1:139" x14ac:dyDescent="0.25">
      <c r="A4" s="237">
        <v>1917</v>
      </c>
      <c r="B4" s="206">
        <v>209</v>
      </c>
      <c r="C4" s="206">
        <v>91</v>
      </c>
      <c r="D4" s="206">
        <v>300</v>
      </c>
      <c r="E4" s="238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</row>
    <row r="5" spans="1:139" x14ac:dyDescent="0.25">
      <c r="A5" s="237">
        <v>1918</v>
      </c>
      <c r="B5" s="206">
        <v>239</v>
      </c>
      <c r="C5" s="206">
        <v>99</v>
      </c>
      <c r="D5" s="206">
        <v>338</v>
      </c>
      <c r="E5" s="238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</row>
    <row r="6" spans="1:139" x14ac:dyDescent="0.25">
      <c r="A6" s="237">
        <v>1919</v>
      </c>
      <c r="B6" s="206">
        <v>315</v>
      </c>
      <c r="C6" s="206">
        <v>131</v>
      </c>
      <c r="D6" s="206">
        <v>446</v>
      </c>
      <c r="E6" s="238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</row>
    <row r="7" spans="1:139" x14ac:dyDescent="0.25">
      <c r="A7" s="237">
        <v>1920</v>
      </c>
      <c r="B7" s="206">
        <v>406</v>
      </c>
      <c r="C7" s="206">
        <v>155</v>
      </c>
      <c r="D7" s="206">
        <v>561</v>
      </c>
      <c r="E7" s="238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</row>
    <row r="8" spans="1:139" x14ac:dyDescent="0.25">
      <c r="A8" s="237">
        <v>1921</v>
      </c>
      <c r="B8" s="206">
        <v>1085</v>
      </c>
      <c r="C8" s="206">
        <v>412</v>
      </c>
      <c r="D8" s="206">
        <v>1497</v>
      </c>
      <c r="E8" s="238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</row>
    <row r="9" spans="1:139" x14ac:dyDescent="0.25">
      <c r="A9" s="237">
        <v>1922</v>
      </c>
      <c r="B9" s="206">
        <v>1494</v>
      </c>
      <c r="C9" s="206">
        <v>514</v>
      </c>
      <c r="D9" s="206">
        <v>2008</v>
      </c>
      <c r="E9" s="238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</row>
    <row r="10" spans="1:139" x14ac:dyDescent="0.25">
      <c r="A10" s="237">
        <v>1923</v>
      </c>
      <c r="B10" s="206">
        <v>2413</v>
      </c>
      <c r="C10" s="206">
        <v>812</v>
      </c>
      <c r="D10" s="206">
        <v>3225</v>
      </c>
      <c r="E10" s="238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</row>
    <row r="11" spans="1:139" x14ac:dyDescent="0.25">
      <c r="A11" s="237">
        <v>1924</v>
      </c>
      <c r="B11" s="206">
        <v>3143</v>
      </c>
      <c r="C11" s="206">
        <v>1167</v>
      </c>
      <c r="D11" s="206">
        <v>4310</v>
      </c>
      <c r="E11" s="238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</row>
    <row r="12" spans="1:139" x14ac:dyDescent="0.25">
      <c r="A12" s="237">
        <v>1925</v>
      </c>
      <c r="B12" s="206">
        <v>4091</v>
      </c>
      <c r="C12" s="206">
        <v>1448</v>
      </c>
      <c r="D12" s="206">
        <v>5539</v>
      </c>
      <c r="E12" s="238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</row>
    <row r="13" spans="1:139" x14ac:dyDescent="0.25">
      <c r="A13" s="237">
        <v>1926</v>
      </c>
      <c r="B13" s="206">
        <v>4859</v>
      </c>
      <c r="C13" s="206">
        <v>1799</v>
      </c>
      <c r="D13" s="206">
        <v>6658</v>
      </c>
      <c r="E13" s="238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</row>
    <row r="14" spans="1:139" x14ac:dyDescent="0.25">
      <c r="A14" s="237">
        <v>1927</v>
      </c>
      <c r="B14" s="206">
        <v>5701</v>
      </c>
      <c r="C14" s="206">
        <v>2083</v>
      </c>
      <c r="D14" s="206">
        <v>7784</v>
      </c>
      <c r="E14" s="238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</row>
    <row r="15" spans="1:139" x14ac:dyDescent="0.25">
      <c r="A15" s="237">
        <v>1928</v>
      </c>
      <c r="B15" s="206">
        <v>6957</v>
      </c>
      <c r="C15" s="206">
        <v>2666</v>
      </c>
      <c r="D15" s="206">
        <v>9623</v>
      </c>
      <c r="E15" s="238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</row>
    <row r="16" spans="1:139" x14ac:dyDescent="0.25">
      <c r="A16" s="237">
        <v>1929</v>
      </c>
      <c r="B16" s="206">
        <v>8066</v>
      </c>
      <c r="C16" s="206">
        <v>3242</v>
      </c>
      <c r="D16" s="206">
        <v>11308</v>
      </c>
      <c r="E16" s="238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</row>
    <row r="17" spans="1:139" x14ac:dyDescent="0.25">
      <c r="A17" s="237">
        <v>1930</v>
      </c>
      <c r="B17" s="206">
        <v>9355</v>
      </c>
      <c r="C17" s="206">
        <v>3857</v>
      </c>
      <c r="D17" s="206">
        <v>13212</v>
      </c>
      <c r="E17" s="238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</row>
    <row r="18" spans="1:139" x14ac:dyDescent="0.25">
      <c r="A18" s="237">
        <v>1931</v>
      </c>
      <c r="B18" s="206">
        <v>10625</v>
      </c>
      <c r="C18" s="206">
        <v>4721</v>
      </c>
      <c r="D18" s="206">
        <v>15346</v>
      </c>
      <c r="E18" s="238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</row>
    <row r="19" spans="1:139" x14ac:dyDescent="0.25">
      <c r="A19" s="237">
        <v>1932</v>
      </c>
      <c r="B19" s="206">
        <v>12260</v>
      </c>
      <c r="C19" s="206">
        <v>5481</v>
      </c>
      <c r="D19" s="206">
        <v>17741</v>
      </c>
      <c r="E19" s="238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</row>
    <row r="20" spans="1:139" x14ac:dyDescent="0.25">
      <c r="A20" s="237">
        <v>1933</v>
      </c>
      <c r="B20" s="206">
        <v>13443</v>
      </c>
      <c r="C20" s="206">
        <v>6279</v>
      </c>
      <c r="D20" s="206">
        <v>19722</v>
      </c>
      <c r="E20" s="238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</row>
    <row r="21" spans="1:139" x14ac:dyDescent="0.25">
      <c r="A21" s="237">
        <v>1934</v>
      </c>
      <c r="B21" s="206">
        <v>14762.894736842105</v>
      </c>
      <c r="C21" s="206">
        <v>7186</v>
      </c>
      <c r="D21" s="206">
        <v>21948.894736842107</v>
      </c>
      <c r="E21" s="238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</row>
    <row r="22" spans="1:139" x14ac:dyDescent="0.25">
      <c r="A22" s="237">
        <v>1935</v>
      </c>
      <c r="B22" s="206">
        <v>14995.7</v>
      </c>
      <c r="C22" s="206">
        <v>7595</v>
      </c>
      <c r="D22" s="206">
        <v>22590.7</v>
      </c>
      <c r="E22" s="238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</row>
    <row r="23" spans="1:139" x14ac:dyDescent="0.25">
      <c r="A23" s="237">
        <v>1936</v>
      </c>
      <c r="B23" s="206">
        <v>15656.714285714286</v>
      </c>
      <c r="C23" s="206">
        <v>8306</v>
      </c>
      <c r="D23" s="206">
        <v>23962.714285714286</v>
      </c>
      <c r="E23" s="238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</row>
    <row r="24" spans="1:139" x14ac:dyDescent="0.25">
      <c r="A24" s="237">
        <v>1937</v>
      </c>
      <c r="B24" s="206">
        <v>16712.545454545456</v>
      </c>
      <c r="C24" s="206">
        <v>9006.7727272727279</v>
      </c>
      <c r="D24" s="206">
        <v>25719.318181818184</v>
      </c>
      <c r="E24" s="238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</row>
    <row r="25" spans="1:139" x14ac:dyDescent="0.25">
      <c r="A25" s="237">
        <v>1938</v>
      </c>
      <c r="B25" s="206">
        <v>17115.347826086956</v>
      </c>
      <c r="C25" s="206">
        <v>9455.608695652174</v>
      </c>
      <c r="D25" s="206">
        <v>26570.956521739128</v>
      </c>
      <c r="E25" s="238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</row>
    <row r="26" spans="1:139" x14ac:dyDescent="0.25">
      <c r="A26" s="237">
        <v>1939</v>
      </c>
      <c r="B26" s="206">
        <v>17930.833333333332</v>
      </c>
      <c r="C26" s="206">
        <v>10225.625</v>
      </c>
      <c r="D26" s="206">
        <v>28156.458333333332</v>
      </c>
      <c r="E26" s="238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</row>
    <row r="27" spans="1:139" x14ac:dyDescent="0.25">
      <c r="A27" s="237">
        <v>1940</v>
      </c>
      <c r="B27" s="206">
        <v>19094.68</v>
      </c>
      <c r="C27" s="206">
        <v>11232.4</v>
      </c>
      <c r="D27" s="206">
        <v>30327.08</v>
      </c>
      <c r="E27" s="238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</row>
    <row r="28" spans="1:139" x14ac:dyDescent="0.25">
      <c r="A28" s="237">
        <v>1941</v>
      </c>
      <c r="B28" s="206">
        <v>20447.423076923078</v>
      </c>
      <c r="C28" s="206">
        <v>12407.192307692309</v>
      </c>
      <c r="D28" s="206">
        <v>32854.61538461539</v>
      </c>
      <c r="E28" s="238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</row>
    <row r="29" spans="1:139" x14ac:dyDescent="0.25">
      <c r="A29" s="237">
        <v>1942</v>
      </c>
      <c r="B29" s="206">
        <v>22011.481481481482</v>
      </c>
      <c r="C29" s="206">
        <v>14206.962962962964</v>
      </c>
      <c r="D29" s="206">
        <v>36218.444444444445</v>
      </c>
      <c r="E29" s="238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</row>
    <row r="30" spans="1:139" x14ac:dyDescent="0.25">
      <c r="A30" s="237">
        <v>1943</v>
      </c>
      <c r="B30" s="206">
        <v>22754.392857142859</v>
      </c>
      <c r="C30" s="206">
        <v>15027.714285714286</v>
      </c>
      <c r="D30" s="206">
        <v>37782.107142857145</v>
      </c>
      <c r="E30" s="238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</row>
    <row r="31" spans="1:139" x14ac:dyDescent="0.25">
      <c r="A31" s="237">
        <v>1944</v>
      </c>
      <c r="B31" s="206">
        <v>23230.448275862069</v>
      </c>
      <c r="C31" s="206">
        <v>15660.758620689656</v>
      </c>
      <c r="D31" s="206">
        <v>38891.206896551725</v>
      </c>
      <c r="E31" s="238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</row>
    <row r="32" spans="1:139" x14ac:dyDescent="0.25">
      <c r="A32" s="237">
        <v>1945</v>
      </c>
      <c r="B32" s="206">
        <v>23580.6</v>
      </c>
      <c r="C32" s="206">
        <v>16496.8</v>
      </c>
      <c r="D32" s="206">
        <v>40077.399999999994</v>
      </c>
      <c r="E32" s="238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</row>
    <row r="33" spans="1:139" x14ac:dyDescent="0.25">
      <c r="A33" s="237">
        <v>1946</v>
      </c>
      <c r="B33" s="206">
        <v>25602.677419354837</v>
      </c>
      <c r="C33" s="206">
        <v>18181.83870967742</v>
      </c>
      <c r="D33" s="206">
        <v>43784.516129032258</v>
      </c>
      <c r="E33" s="238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</row>
    <row r="34" spans="1:139" x14ac:dyDescent="0.25">
      <c r="A34" s="237">
        <v>1947</v>
      </c>
      <c r="B34" s="206">
        <v>24679.71875</v>
      </c>
      <c r="C34" s="206">
        <v>18140.875</v>
      </c>
      <c r="D34" s="206">
        <v>42820.59375</v>
      </c>
      <c r="E34" s="238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</row>
    <row r="35" spans="1:139" x14ac:dyDescent="0.25">
      <c r="A35" s="237">
        <v>1948</v>
      </c>
      <c r="B35" s="206">
        <v>26583.303030303032</v>
      </c>
      <c r="C35" s="206">
        <v>20365.909090909092</v>
      </c>
      <c r="D35" s="206">
        <v>46949.212121212127</v>
      </c>
      <c r="E35" s="238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</row>
    <row r="36" spans="1:139" x14ac:dyDescent="0.25">
      <c r="A36" s="237">
        <v>1949</v>
      </c>
      <c r="B36" s="206">
        <v>31009.852941176472</v>
      </c>
      <c r="C36" s="206">
        <v>24520.852941176472</v>
      </c>
      <c r="D36" s="206">
        <v>55530.705882352944</v>
      </c>
      <c r="E36" s="238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</row>
    <row r="37" spans="1:139" x14ac:dyDescent="0.25">
      <c r="A37" s="237">
        <v>1950</v>
      </c>
      <c r="B37" s="206">
        <v>32274.714285714286</v>
      </c>
      <c r="C37" s="206">
        <v>26517.228571428572</v>
      </c>
      <c r="D37" s="206">
        <v>58791.942857142858</v>
      </c>
      <c r="E37" s="238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</row>
    <row r="38" spans="1:139" x14ac:dyDescent="0.25">
      <c r="A38" s="237">
        <v>1951</v>
      </c>
      <c r="B38" s="206">
        <v>33195.25</v>
      </c>
      <c r="C38" s="206">
        <v>27629.805555555555</v>
      </c>
      <c r="D38" s="206">
        <v>60825.055555555555</v>
      </c>
      <c r="E38" s="238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</row>
    <row r="39" spans="1:139" x14ac:dyDescent="0.25">
      <c r="A39" s="237">
        <v>1952</v>
      </c>
      <c r="B39" s="206">
        <v>36282.351351351354</v>
      </c>
      <c r="C39" s="206">
        <v>30876.756756756757</v>
      </c>
      <c r="D39" s="206">
        <v>67159.108108108107</v>
      </c>
      <c r="E39" s="238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</row>
    <row r="40" spans="1:139" x14ac:dyDescent="0.25">
      <c r="A40" s="237">
        <v>1953</v>
      </c>
      <c r="B40" s="206">
        <v>38348.84210526316</v>
      </c>
      <c r="C40" s="206">
        <v>33200.394736842107</v>
      </c>
      <c r="D40" s="206">
        <v>71549.236842105267</v>
      </c>
      <c r="E40" s="238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</row>
    <row r="41" spans="1:139" x14ac:dyDescent="0.25">
      <c r="A41" s="237">
        <v>1954</v>
      </c>
      <c r="B41" s="206">
        <v>39081.589743589742</v>
      </c>
      <c r="C41" s="206">
        <v>34532.461538461539</v>
      </c>
      <c r="D41" s="206">
        <v>73614.051282051281</v>
      </c>
      <c r="E41" s="238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</row>
    <row r="42" spans="1:139" x14ac:dyDescent="0.25">
      <c r="A42" s="237">
        <v>1955</v>
      </c>
      <c r="B42" s="206">
        <v>38927.574999999997</v>
      </c>
      <c r="C42" s="206">
        <v>35213.4</v>
      </c>
      <c r="D42" s="206">
        <v>74140.975000000006</v>
      </c>
      <c r="E42" s="238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</row>
    <row r="43" spans="1:139" x14ac:dyDescent="0.25">
      <c r="A43" s="237">
        <v>1956</v>
      </c>
      <c r="B43" s="206">
        <v>39595.585365853658</v>
      </c>
      <c r="C43" s="206">
        <v>36161.024390243903</v>
      </c>
      <c r="D43" s="206">
        <v>75756.609756097561</v>
      </c>
      <c r="E43" s="238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</row>
    <row r="44" spans="1:139" x14ac:dyDescent="0.25">
      <c r="A44" s="237">
        <v>1957</v>
      </c>
      <c r="B44" s="206">
        <v>40742.214285714283</v>
      </c>
      <c r="C44" s="206">
        <v>37265.5</v>
      </c>
      <c r="D44" s="206">
        <v>78007.71428571429</v>
      </c>
      <c r="E44" s="238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</row>
    <row r="45" spans="1:139" x14ac:dyDescent="0.25">
      <c r="A45" s="237">
        <v>1958</v>
      </c>
      <c r="B45" s="206">
        <v>41125.186046511626</v>
      </c>
      <c r="C45" s="206">
        <v>37814.558139534885</v>
      </c>
      <c r="D45" s="206">
        <v>78939.744186046504</v>
      </c>
      <c r="E45" s="238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</row>
    <row r="46" spans="1:139" x14ac:dyDescent="0.25">
      <c r="A46" s="237">
        <v>1959</v>
      </c>
      <c r="B46" s="206">
        <v>39869.568181818184</v>
      </c>
      <c r="C46" s="206">
        <v>37927.38636363636</v>
      </c>
      <c r="D46" s="206">
        <v>77796.954545454544</v>
      </c>
      <c r="E46" s="238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</row>
    <row r="47" spans="1:139" x14ac:dyDescent="0.25">
      <c r="A47" s="237">
        <v>1960</v>
      </c>
      <c r="B47" s="206">
        <v>38741.311111111114</v>
      </c>
      <c r="C47" s="206">
        <v>37165.933333333334</v>
      </c>
      <c r="D47" s="206">
        <v>75907.244444444455</v>
      </c>
      <c r="E47" s="238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</row>
    <row r="48" spans="1:139" x14ac:dyDescent="0.25">
      <c r="A48" s="237">
        <v>1961</v>
      </c>
      <c r="B48" s="206">
        <v>36930.760869565216</v>
      </c>
      <c r="C48" s="206">
        <v>36119.956521739128</v>
      </c>
      <c r="D48" s="206">
        <v>73050.717391304352</v>
      </c>
      <c r="E48" s="238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</row>
    <row r="49" spans="1:139" x14ac:dyDescent="0.25">
      <c r="A49" s="237">
        <v>1962</v>
      </c>
      <c r="B49" s="206">
        <v>37495.255319148935</v>
      </c>
      <c r="C49" s="206">
        <v>36742.446808510642</v>
      </c>
      <c r="D49" s="206">
        <v>74237.702127659577</v>
      </c>
      <c r="E49" s="238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</row>
    <row r="50" spans="1:139" x14ac:dyDescent="0.25">
      <c r="A50" s="237">
        <v>1963</v>
      </c>
      <c r="B50" s="206">
        <v>37728.5</v>
      </c>
      <c r="C50" s="206">
        <v>36730.479166666664</v>
      </c>
      <c r="D50" s="206">
        <v>74458.979166666657</v>
      </c>
      <c r="E50" s="238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</row>
    <row r="51" spans="1:139" x14ac:dyDescent="0.25">
      <c r="A51" s="237">
        <v>1964</v>
      </c>
      <c r="B51" s="206">
        <v>36298.959183673469</v>
      </c>
      <c r="C51" s="206">
        <v>35890.428571428572</v>
      </c>
      <c r="D51" s="206">
        <v>72189.387755102041</v>
      </c>
      <c r="E51" s="238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</row>
    <row r="52" spans="1:139" x14ac:dyDescent="0.25">
      <c r="A52" s="237">
        <v>1965</v>
      </c>
      <c r="B52" s="206">
        <v>37678.720000000001</v>
      </c>
      <c r="C52" s="206">
        <v>37606.82</v>
      </c>
      <c r="D52" s="206">
        <v>75285.540000000008</v>
      </c>
      <c r="E52" s="238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</row>
    <row r="53" spans="1:139" x14ac:dyDescent="0.25">
      <c r="A53" s="237">
        <v>1966</v>
      </c>
      <c r="B53" s="206">
        <v>38246.960784313727</v>
      </c>
      <c r="C53" s="206">
        <v>38139.176470588238</v>
      </c>
      <c r="D53" s="206">
        <v>76386.137254901958</v>
      </c>
      <c r="E53" s="238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</row>
    <row r="54" spans="1:139" x14ac:dyDescent="0.25">
      <c r="A54" s="237">
        <v>1967</v>
      </c>
      <c r="B54" s="206">
        <v>37057.538461538461</v>
      </c>
      <c r="C54" s="206">
        <v>36847.519230769234</v>
      </c>
      <c r="D54" s="206">
        <v>73905.057692307688</v>
      </c>
      <c r="E54" s="238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</row>
    <row r="55" spans="1:139" x14ac:dyDescent="0.25">
      <c r="A55" s="237">
        <v>1968</v>
      </c>
      <c r="B55" s="206">
        <v>35929.584905660377</v>
      </c>
      <c r="C55" s="206">
        <v>35793.32075471698</v>
      </c>
      <c r="D55" s="206">
        <v>71722.90566037735</v>
      </c>
      <c r="E55" s="238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</row>
    <row r="56" spans="1:139" x14ac:dyDescent="0.25">
      <c r="A56" s="237">
        <v>1969</v>
      </c>
      <c r="B56" s="206">
        <v>34410.722222222219</v>
      </c>
      <c r="C56" s="206">
        <v>34918.777777777781</v>
      </c>
      <c r="D56" s="206">
        <v>69329.5</v>
      </c>
      <c r="E56" s="238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</row>
    <row r="57" spans="1:139" x14ac:dyDescent="0.25">
      <c r="A57" s="237">
        <v>1970</v>
      </c>
      <c r="B57" s="206">
        <v>34160.63636363636</v>
      </c>
      <c r="C57" s="206">
        <v>34593.490909090906</v>
      </c>
      <c r="D57" s="206">
        <v>68754.127272727259</v>
      </c>
      <c r="E57" s="238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</row>
    <row r="58" spans="1:139" x14ac:dyDescent="0.25">
      <c r="A58" s="237">
        <v>1971</v>
      </c>
      <c r="B58" s="206">
        <v>35655.25</v>
      </c>
      <c r="C58" s="206">
        <v>36581.339285714283</v>
      </c>
      <c r="D58" s="206">
        <v>72236.58928571429</v>
      </c>
      <c r="E58" s="238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</row>
    <row r="59" spans="1:139" x14ac:dyDescent="0.25">
      <c r="A59" s="237">
        <v>1972</v>
      </c>
      <c r="B59" s="206">
        <v>36220.912280701756</v>
      </c>
      <c r="C59" s="206">
        <v>37301.73684210526</v>
      </c>
      <c r="D59" s="206">
        <v>73522.649122807023</v>
      </c>
      <c r="E59" s="238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</row>
    <row r="60" spans="1:139" x14ac:dyDescent="0.25">
      <c r="A60" s="237">
        <v>1973</v>
      </c>
      <c r="B60" s="206">
        <v>37293.948275862072</v>
      </c>
      <c r="C60" s="206">
        <v>38529.896551724138</v>
      </c>
      <c r="D60" s="206">
        <v>75823.844827586203</v>
      </c>
      <c r="E60" s="238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</row>
    <row r="61" spans="1:139" x14ac:dyDescent="0.25">
      <c r="A61" s="237">
        <v>1974</v>
      </c>
      <c r="B61" s="206">
        <v>39594.745762711864</v>
      </c>
      <c r="C61" s="206">
        <v>40801.322033898308</v>
      </c>
      <c r="D61" s="206">
        <v>80396.067796610179</v>
      </c>
      <c r="E61" s="238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</row>
    <row r="62" spans="1:139" x14ac:dyDescent="0.25">
      <c r="A62" s="237">
        <v>1975</v>
      </c>
      <c r="B62" s="206">
        <v>41989.51666666667</v>
      </c>
      <c r="C62" s="206">
        <v>43372.23333333333</v>
      </c>
      <c r="D62" s="206">
        <v>85361.75</v>
      </c>
      <c r="E62" s="238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</row>
    <row r="63" spans="1:139" x14ac:dyDescent="0.25">
      <c r="A63" s="237">
        <v>1976</v>
      </c>
      <c r="B63" s="206">
        <v>43904.131147540982</v>
      </c>
      <c r="C63" s="206">
        <v>46225.393442622953</v>
      </c>
      <c r="D63" s="206">
        <v>90129.524590163928</v>
      </c>
      <c r="E63" s="238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</row>
    <row r="64" spans="1:139" x14ac:dyDescent="0.25">
      <c r="A64" s="237">
        <v>1977</v>
      </c>
      <c r="B64" s="206">
        <v>44141.209677419356</v>
      </c>
      <c r="C64" s="206">
        <v>46068.516129032258</v>
      </c>
      <c r="D64" s="206">
        <v>90209.725806451606</v>
      </c>
      <c r="E64" s="238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</row>
    <row r="65" spans="1:139" x14ac:dyDescent="0.25">
      <c r="A65" s="237">
        <v>1978</v>
      </c>
      <c r="B65" s="206">
        <v>44685.095238095237</v>
      </c>
      <c r="C65" s="206">
        <v>47584.349206349209</v>
      </c>
      <c r="D65" s="206">
        <v>92269.444444444438</v>
      </c>
      <c r="E65" s="238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</row>
    <row r="66" spans="1:139" x14ac:dyDescent="0.25">
      <c r="A66" s="237">
        <v>1979</v>
      </c>
      <c r="B66" s="206">
        <v>44902.640625</v>
      </c>
      <c r="C66" s="206">
        <v>47751.421875</v>
      </c>
      <c r="D66" s="206">
        <v>92654.0625</v>
      </c>
      <c r="E66" s="238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</row>
    <row r="67" spans="1:139" x14ac:dyDescent="0.25">
      <c r="A67" s="237">
        <v>1980</v>
      </c>
      <c r="B67" s="206">
        <v>45356.261538461542</v>
      </c>
      <c r="C67" s="206">
        <v>47760.276923076926</v>
      </c>
      <c r="D67" s="206">
        <v>93116.538461538468</v>
      </c>
      <c r="E67" s="238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</row>
    <row r="68" spans="1:139" x14ac:dyDescent="0.25">
      <c r="A68" s="237">
        <v>1981</v>
      </c>
      <c r="B68" s="206">
        <v>45844.393939393936</v>
      </c>
      <c r="C68" s="206">
        <v>48057.78787878788</v>
      </c>
      <c r="D68" s="206">
        <v>93902.181818181823</v>
      </c>
      <c r="E68" s="238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</row>
    <row r="69" spans="1:139" x14ac:dyDescent="0.25">
      <c r="A69" s="237">
        <v>1982</v>
      </c>
      <c r="B69" s="206">
        <v>43330.104477611938</v>
      </c>
      <c r="C69" s="206">
        <v>46260.970149253728</v>
      </c>
      <c r="D69" s="206">
        <v>89591.074626865666</v>
      </c>
      <c r="E69" s="238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</row>
    <row r="70" spans="1:139" x14ac:dyDescent="0.25">
      <c r="A70" s="237">
        <v>1983</v>
      </c>
      <c r="B70" s="206">
        <v>43264.867647058825</v>
      </c>
      <c r="C70" s="206">
        <v>45313.132352941175</v>
      </c>
      <c r="D70" s="206">
        <v>88578</v>
      </c>
      <c r="E70" s="238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</row>
    <row r="71" spans="1:139" x14ac:dyDescent="0.25">
      <c r="A71" s="237">
        <v>1984</v>
      </c>
      <c r="B71" s="206">
        <v>42773.260869565216</v>
      </c>
      <c r="C71" s="206">
        <v>45668.362318840576</v>
      </c>
      <c r="D71" s="206">
        <v>88441.623188405792</v>
      </c>
      <c r="E71" s="238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</row>
    <row r="72" spans="1:139" x14ac:dyDescent="0.25">
      <c r="A72" s="237">
        <v>1985</v>
      </c>
      <c r="B72" s="206">
        <v>42982.485714285714</v>
      </c>
      <c r="C72" s="206">
        <v>45196.457142857143</v>
      </c>
      <c r="D72" s="206">
        <v>88178.942857142858</v>
      </c>
      <c r="E72" s="238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</row>
    <row r="73" spans="1:139" x14ac:dyDescent="0.25">
      <c r="A73" s="237">
        <v>1986</v>
      </c>
      <c r="B73" s="206">
        <v>42999.197183098593</v>
      </c>
      <c r="C73" s="206">
        <v>44907.126760563377</v>
      </c>
      <c r="D73" s="206">
        <v>87906.323943661962</v>
      </c>
      <c r="E73" s="238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</row>
    <row r="74" spans="1:139" x14ac:dyDescent="0.25">
      <c r="A74" s="237">
        <v>1987</v>
      </c>
      <c r="B74" s="206">
        <v>42998.138888888891</v>
      </c>
      <c r="C74" s="206">
        <v>44919.958333333336</v>
      </c>
      <c r="D74" s="206">
        <v>87918.097222222219</v>
      </c>
      <c r="E74" s="238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</row>
    <row r="75" spans="1:139" x14ac:dyDescent="0.25">
      <c r="A75" s="237">
        <v>1988</v>
      </c>
      <c r="B75" s="206">
        <v>41619.71232876712</v>
      </c>
      <c r="C75" s="206">
        <v>43302.753424657531</v>
      </c>
      <c r="D75" s="206">
        <v>84922.465753424651</v>
      </c>
      <c r="E75" s="238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</row>
    <row r="76" spans="1:139" x14ac:dyDescent="0.25">
      <c r="A76" s="237">
        <v>1989</v>
      </c>
      <c r="B76" s="206">
        <v>40730.270270270274</v>
      </c>
      <c r="C76" s="206">
        <v>41981.12162162162</v>
      </c>
      <c r="D76" s="206">
        <v>82711.391891891893</v>
      </c>
      <c r="E76" s="238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</row>
    <row r="77" spans="1:139" x14ac:dyDescent="0.25">
      <c r="A77" s="237">
        <v>1990</v>
      </c>
      <c r="B77" s="206">
        <v>40279.786666666667</v>
      </c>
      <c r="C77" s="206">
        <v>41707.040000000001</v>
      </c>
      <c r="D77" s="206">
        <v>81986.82666666666</v>
      </c>
      <c r="E77" s="238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</row>
    <row r="78" spans="1:139" x14ac:dyDescent="0.25">
      <c r="A78" s="237">
        <v>1991</v>
      </c>
      <c r="B78" s="206">
        <v>39150.07894736842</v>
      </c>
      <c r="C78" s="206">
        <v>40443.40789473684</v>
      </c>
      <c r="D78" s="206">
        <v>79593.486842105252</v>
      </c>
      <c r="E78" s="238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</row>
    <row r="79" spans="1:139" x14ac:dyDescent="0.25">
      <c r="A79" s="237">
        <v>1992</v>
      </c>
      <c r="B79" s="206">
        <v>38912.7012987013</v>
      </c>
      <c r="C79" s="206">
        <v>40784.558441558438</v>
      </c>
      <c r="D79" s="206">
        <v>79697.259740259731</v>
      </c>
      <c r="E79" s="238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</row>
    <row r="80" spans="1:139" x14ac:dyDescent="0.25">
      <c r="A80" s="237">
        <v>1993</v>
      </c>
      <c r="B80" s="206">
        <v>38483.820512820515</v>
      </c>
      <c r="C80" s="206">
        <v>39880.910256410258</v>
      </c>
      <c r="D80" s="206">
        <v>78364.73076923078</v>
      </c>
      <c r="E80" s="238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</row>
    <row r="81" spans="1:139" x14ac:dyDescent="0.25">
      <c r="A81" s="237">
        <v>1994</v>
      </c>
      <c r="B81" s="206">
        <v>36723.113924050631</v>
      </c>
      <c r="C81" s="206">
        <v>38260.746835443038</v>
      </c>
      <c r="D81" s="206">
        <v>74983.860759493662</v>
      </c>
      <c r="E81" s="238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</row>
    <row r="82" spans="1:139" x14ac:dyDescent="0.25">
      <c r="A82" s="237">
        <v>1995</v>
      </c>
      <c r="B82" s="206">
        <v>36020.037499999999</v>
      </c>
      <c r="C82" s="206">
        <v>37860.35</v>
      </c>
      <c r="D82" s="206">
        <v>73880.387499999997</v>
      </c>
      <c r="E82" s="238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</row>
    <row r="83" spans="1:139" x14ac:dyDescent="0.25">
      <c r="A83" s="237">
        <v>1996</v>
      </c>
      <c r="B83" s="206">
        <v>33140.024691358027</v>
      </c>
      <c r="C83" s="206">
        <v>34277.629629629628</v>
      </c>
      <c r="D83" s="206">
        <v>67417.654320987655</v>
      </c>
      <c r="E83" s="238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</row>
    <row r="84" spans="1:139" x14ac:dyDescent="0.25">
      <c r="A84" s="237">
        <v>1997</v>
      </c>
      <c r="B84" s="206">
        <v>30628.439024390245</v>
      </c>
      <c r="C84" s="206">
        <v>32043</v>
      </c>
      <c r="D84" s="206">
        <v>62671.439024390245</v>
      </c>
      <c r="E84" s="238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</row>
    <row r="85" spans="1:139" x14ac:dyDescent="0.25">
      <c r="A85" s="237">
        <v>1998</v>
      </c>
      <c r="B85" s="206">
        <v>29755.832491255343</v>
      </c>
      <c r="C85" s="206">
        <v>31670.891566265062</v>
      </c>
      <c r="D85" s="206">
        <v>61426.724057520405</v>
      </c>
      <c r="E85" s="238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</row>
    <row r="86" spans="1:139" x14ac:dyDescent="0.25">
      <c r="A86" s="237">
        <v>1999</v>
      </c>
      <c r="B86" s="206">
        <v>29341.440860215054</v>
      </c>
      <c r="C86" s="206">
        <v>30980.1678187404</v>
      </c>
      <c r="D86" s="206">
        <v>60321.608678955454</v>
      </c>
      <c r="E86" s="238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</row>
    <row r="87" spans="1:139" x14ac:dyDescent="0.25">
      <c r="A87" s="237">
        <v>2000</v>
      </c>
      <c r="B87" s="206">
        <v>28529</v>
      </c>
      <c r="C87" s="206">
        <v>30082.025426944972</v>
      </c>
      <c r="D87" s="206">
        <v>58611.025426944972</v>
      </c>
      <c r="E87" s="238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</row>
    <row r="88" spans="1:139" x14ac:dyDescent="0.25">
      <c r="A88" s="237">
        <v>2001</v>
      </c>
      <c r="B88" s="206">
        <v>28344.00225056264</v>
      </c>
      <c r="C88" s="206">
        <v>29408.724306076518</v>
      </c>
      <c r="D88" s="206">
        <v>57752.726556639158</v>
      </c>
      <c r="E88" s="238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</row>
    <row r="89" spans="1:139" x14ac:dyDescent="0.25">
      <c r="A89" s="237">
        <v>2002</v>
      </c>
      <c r="B89" s="206">
        <v>27703.031516499814</v>
      </c>
      <c r="C89" s="206">
        <v>29141.256581386726</v>
      </c>
      <c r="D89" s="206">
        <v>56844.288097886543</v>
      </c>
      <c r="E89" s="238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</row>
    <row r="90" spans="1:139" x14ac:dyDescent="0.25">
      <c r="A90" s="237">
        <v>2003</v>
      </c>
      <c r="B90" s="206">
        <v>25807.413123167156</v>
      </c>
      <c r="C90" s="206">
        <v>27580.395894428151</v>
      </c>
      <c r="D90" s="206">
        <v>53387.809017595311</v>
      </c>
      <c r="E90" s="238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</row>
    <row r="91" spans="1:139" x14ac:dyDescent="0.25">
      <c r="A91" s="237">
        <v>2004</v>
      </c>
      <c r="B91" s="206">
        <v>25774.833997825299</v>
      </c>
      <c r="C91" s="206">
        <v>26953.149691917362</v>
      </c>
      <c r="D91" s="206">
        <v>52727.983689742658</v>
      </c>
      <c r="E91" s="238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</row>
    <row r="92" spans="1:139" x14ac:dyDescent="0.25">
      <c r="A92" s="237">
        <v>2005</v>
      </c>
      <c r="B92" s="206">
        <v>26082.102508960572</v>
      </c>
      <c r="C92" s="206">
        <v>27491.621146953406</v>
      </c>
      <c r="D92" s="206">
        <v>53573.723655913978</v>
      </c>
      <c r="E92" s="238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  <c r="EF92" s="217"/>
      <c r="EG92" s="217"/>
      <c r="EH92" s="217"/>
      <c r="EI92" s="217"/>
    </row>
    <row r="93" spans="1:139" x14ac:dyDescent="0.25">
      <c r="A93" s="237">
        <v>2006</v>
      </c>
      <c r="B93" s="206">
        <v>27221.794753633465</v>
      </c>
      <c r="C93" s="206">
        <v>28744.044310528181</v>
      </c>
      <c r="D93" s="206">
        <v>55965.839064161642</v>
      </c>
      <c r="E93" s="238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</row>
    <row r="94" spans="1:139" x14ac:dyDescent="0.25">
      <c r="A94" s="237">
        <v>2007</v>
      </c>
      <c r="B94" s="206">
        <v>27436.167251051895</v>
      </c>
      <c r="C94" s="206">
        <v>29092.408835904629</v>
      </c>
      <c r="D94" s="206">
        <v>56528.576086956527</v>
      </c>
      <c r="E94" s="238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</row>
    <row r="95" spans="1:139" x14ac:dyDescent="0.25">
      <c r="A95" s="237">
        <v>2008</v>
      </c>
      <c r="B95" s="206">
        <v>27218.184183142559</v>
      </c>
      <c r="C95" s="206">
        <v>28801.617759278532</v>
      </c>
      <c r="D95" s="206">
        <v>56019.801942421094</v>
      </c>
      <c r="E95" s="238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</row>
    <row r="96" spans="1:139" x14ac:dyDescent="0.25">
      <c r="A96" s="237">
        <v>2009</v>
      </c>
      <c r="B96" s="206">
        <v>27594.746739876457</v>
      </c>
      <c r="C96" s="206">
        <v>29022.85312285518</v>
      </c>
      <c r="D96" s="206">
        <v>56617.599862731637</v>
      </c>
      <c r="E96" s="238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  <c r="EF96" s="217"/>
      <c r="EG96" s="217"/>
      <c r="EH96" s="217"/>
      <c r="EI96" s="217"/>
    </row>
    <row r="97" spans="1:139" x14ac:dyDescent="0.25">
      <c r="A97" s="237">
        <v>2010</v>
      </c>
      <c r="B97" s="206">
        <v>28862.235314091682</v>
      </c>
      <c r="C97" s="206">
        <v>30458.652631578949</v>
      </c>
      <c r="D97" s="206">
        <v>59320.887945670635</v>
      </c>
      <c r="E97" s="238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  <c r="EF97" s="217"/>
      <c r="EG97" s="217"/>
      <c r="EH97" s="217"/>
      <c r="EI97" s="217"/>
    </row>
    <row r="98" spans="1:139" x14ac:dyDescent="0.25">
      <c r="A98" s="237">
        <v>2011</v>
      </c>
      <c r="B98" s="206">
        <v>30076.729838709678</v>
      </c>
      <c r="C98" s="206">
        <v>32014.72446236559</v>
      </c>
      <c r="D98" s="206">
        <v>62091.454301075268</v>
      </c>
      <c r="E98" s="238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</row>
    <row r="99" spans="1:139" x14ac:dyDescent="0.25">
      <c r="A99" s="237">
        <v>2012</v>
      </c>
      <c r="B99" s="206">
        <v>29778.127369471236</v>
      </c>
      <c r="C99" s="206">
        <v>30582.570003325574</v>
      </c>
      <c r="D99" s="206">
        <v>60360.697372796814</v>
      </c>
      <c r="E99" s="238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</row>
    <row r="100" spans="1:139" x14ac:dyDescent="0.25">
      <c r="A100" s="237">
        <v>2013</v>
      </c>
      <c r="B100" s="206">
        <v>31134.973008558263</v>
      </c>
      <c r="C100" s="206">
        <v>32518.64581961817</v>
      </c>
      <c r="D100" s="206">
        <v>63653.618828176433</v>
      </c>
      <c r="E100" s="238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7"/>
      <c r="EI100" s="217"/>
    </row>
    <row r="101" spans="1:139" x14ac:dyDescent="0.25">
      <c r="A101" s="237">
        <v>2014</v>
      </c>
      <c r="B101" s="206">
        <v>28542.13457152167</v>
      </c>
      <c r="C101" s="206">
        <v>30329.19843597263</v>
      </c>
      <c r="D101" s="206">
        <v>58871.333007494301</v>
      </c>
      <c r="E101" s="238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  <c r="EF101" s="217"/>
      <c r="EG101" s="217"/>
      <c r="EH101" s="217"/>
      <c r="EI101" s="217"/>
    </row>
    <row r="102" spans="1:139" x14ac:dyDescent="0.25">
      <c r="A102" s="237">
        <v>2015</v>
      </c>
      <c r="B102" s="206">
        <v>28214.024516129033</v>
      </c>
      <c r="C102" s="206">
        <v>29518.804838709679</v>
      </c>
      <c r="D102" s="206">
        <v>57732.829354838716</v>
      </c>
      <c r="E102" s="238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  <c r="EF102" s="217"/>
      <c r="EG102" s="217"/>
      <c r="EH102" s="217"/>
      <c r="EI102" s="217"/>
    </row>
    <row r="103" spans="1:139" x14ac:dyDescent="0.25">
      <c r="A103" s="216"/>
      <c r="B103" s="206"/>
      <c r="C103" s="206"/>
      <c r="D103" s="206"/>
      <c r="E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</row>
    <row r="104" spans="1:139" x14ac:dyDescent="0.25">
      <c r="A104" s="216"/>
      <c r="B104" s="206"/>
      <c r="C104" s="206"/>
      <c r="D104" s="206"/>
      <c r="E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</row>
    <row r="105" spans="1:139" x14ac:dyDescent="0.25">
      <c r="A105" s="216"/>
      <c r="B105" s="206"/>
      <c r="C105" s="206"/>
      <c r="D105" s="206"/>
      <c r="E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</row>
    <row r="106" spans="1:139" x14ac:dyDescent="0.25">
      <c r="A106" s="216"/>
      <c r="B106" s="206"/>
      <c r="C106" s="206"/>
      <c r="D106" s="206"/>
      <c r="E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</row>
    <row r="107" spans="1:139" x14ac:dyDescent="0.25">
      <c r="A107" s="216"/>
      <c r="B107" s="206"/>
      <c r="C107" s="206"/>
      <c r="D107" s="206"/>
      <c r="E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</row>
    <row r="108" spans="1:139" x14ac:dyDescent="0.25">
      <c r="A108" s="216"/>
      <c r="B108" s="206"/>
      <c r="C108" s="206"/>
      <c r="D108" s="206"/>
      <c r="E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</row>
    <row r="109" spans="1:139" x14ac:dyDescent="0.25">
      <c r="A109" s="216"/>
      <c r="B109" s="206"/>
      <c r="C109" s="206"/>
      <c r="D109" s="206"/>
      <c r="E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7"/>
      <c r="EI109" s="217"/>
    </row>
    <row r="110" spans="1:139" x14ac:dyDescent="0.25">
      <c r="A110" s="216"/>
      <c r="B110" s="206"/>
      <c r="C110" s="206"/>
      <c r="D110" s="206"/>
      <c r="E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  <c r="EF110" s="217"/>
      <c r="EG110" s="217"/>
      <c r="EH110" s="217"/>
      <c r="EI110" s="217"/>
    </row>
    <row r="111" spans="1:139" x14ac:dyDescent="0.25">
      <c r="A111" s="216"/>
      <c r="B111" s="206"/>
      <c r="C111" s="206"/>
      <c r="D111" s="206"/>
      <c r="E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  <c r="EF111" s="217"/>
      <c r="EG111" s="217"/>
      <c r="EH111" s="217"/>
      <c r="EI111" s="217"/>
    </row>
    <row r="112" spans="1:139" x14ac:dyDescent="0.25">
      <c r="A112" s="216"/>
      <c r="B112" s="206"/>
      <c r="C112" s="206"/>
      <c r="D112" s="206"/>
      <c r="E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  <c r="EF112" s="217"/>
      <c r="EG112" s="217"/>
      <c r="EH112" s="217"/>
      <c r="EI112" s="217"/>
    </row>
    <row r="113" spans="1:139" x14ac:dyDescent="0.25">
      <c r="A113" s="216"/>
      <c r="B113" s="206"/>
      <c r="C113" s="206"/>
      <c r="D113" s="206"/>
      <c r="E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  <c r="EF113" s="217"/>
      <c r="EG113" s="217"/>
      <c r="EH113" s="217"/>
      <c r="EI113" s="217"/>
    </row>
    <row r="114" spans="1:139" x14ac:dyDescent="0.25">
      <c r="A114" s="216"/>
      <c r="B114" s="206"/>
      <c r="C114" s="206"/>
      <c r="D114" s="206"/>
      <c r="E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  <c r="EF114" s="217"/>
      <c r="EG114" s="217"/>
      <c r="EH114" s="217"/>
      <c r="EI114" s="217"/>
    </row>
    <row r="115" spans="1:139" x14ac:dyDescent="0.25">
      <c r="A115" s="216"/>
      <c r="B115" s="206"/>
      <c r="C115" s="206"/>
      <c r="D115" s="206"/>
      <c r="E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  <c r="EF115" s="217"/>
      <c r="EG115" s="217"/>
      <c r="EH115" s="217"/>
      <c r="EI115" s="217"/>
    </row>
    <row r="116" spans="1:139" x14ac:dyDescent="0.25">
      <c r="A116" s="216"/>
      <c r="B116" s="206"/>
      <c r="C116" s="206"/>
      <c r="D116" s="206"/>
      <c r="E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  <c r="EF116" s="217"/>
      <c r="EG116" s="217"/>
      <c r="EH116" s="217"/>
      <c r="EI116" s="217"/>
    </row>
    <row r="117" spans="1:139" x14ac:dyDescent="0.25">
      <c r="A117" s="216"/>
      <c r="B117" s="206"/>
      <c r="C117" s="206"/>
      <c r="D117" s="206"/>
      <c r="E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  <c r="EF117" s="217"/>
      <c r="EG117" s="217"/>
      <c r="EH117" s="217"/>
      <c r="EI117" s="217"/>
    </row>
    <row r="118" spans="1:139" x14ac:dyDescent="0.25">
      <c r="A118" s="216"/>
      <c r="B118" s="206"/>
      <c r="C118" s="206"/>
      <c r="D118" s="206"/>
      <c r="E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  <c r="EF118" s="217"/>
      <c r="EG118" s="217"/>
      <c r="EH118" s="217"/>
      <c r="EI118" s="217"/>
    </row>
    <row r="119" spans="1:139" x14ac:dyDescent="0.25">
      <c r="A119" s="216"/>
      <c r="B119" s="206"/>
      <c r="C119" s="206"/>
      <c r="D119" s="206"/>
      <c r="E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  <c r="EF119" s="217"/>
      <c r="EG119" s="217"/>
      <c r="EH119" s="217"/>
      <c r="EI119" s="217"/>
    </row>
    <row r="120" spans="1:139" x14ac:dyDescent="0.25">
      <c r="A120" s="216"/>
      <c r="B120" s="206"/>
      <c r="C120" s="206"/>
      <c r="D120" s="206"/>
      <c r="E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  <c r="EF120" s="217"/>
      <c r="EG120" s="217"/>
      <c r="EH120" s="217"/>
      <c r="EI120" s="217"/>
    </row>
    <row r="121" spans="1:139" x14ac:dyDescent="0.25">
      <c r="A121" s="216"/>
      <c r="B121" s="206"/>
      <c r="C121" s="206"/>
      <c r="D121" s="206"/>
      <c r="E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  <c r="EF121" s="217"/>
      <c r="EG121" s="217"/>
      <c r="EH121" s="217"/>
      <c r="EI121" s="217"/>
    </row>
    <row r="122" spans="1:139" x14ac:dyDescent="0.25">
      <c r="A122" s="216"/>
      <c r="B122" s="206"/>
      <c r="C122" s="206"/>
      <c r="D122" s="206"/>
      <c r="E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  <c r="EF122" s="217"/>
      <c r="EG122" s="217"/>
      <c r="EH122" s="217"/>
      <c r="EI122" s="217"/>
    </row>
    <row r="123" spans="1:139" x14ac:dyDescent="0.25">
      <c r="A123" s="216"/>
      <c r="B123" s="206"/>
      <c r="C123" s="206"/>
      <c r="D123" s="206"/>
      <c r="E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  <c r="EF123" s="217"/>
      <c r="EG123" s="217"/>
      <c r="EH123" s="217"/>
      <c r="EI123" s="217"/>
    </row>
    <row r="124" spans="1:139" x14ac:dyDescent="0.25">
      <c r="A124" s="216"/>
      <c r="B124" s="206"/>
      <c r="C124" s="206"/>
      <c r="D124" s="206"/>
      <c r="E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  <c r="EF124" s="217"/>
      <c r="EG124" s="217"/>
      <c r="EH124" s="217"/>
      <c r="EI124" s="217"/>
    </row>
    <row r="125" spans="1:139" x14ac:dyDescent="0.25">
      <c r="A125" s="216"/>
      <c r="B125" s="206"/>
      <c r="C125" s="206"/>
      <c r="D125" s="206"/>
      <c r="E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  <c r="EF125" s="217"/>
      <c r="EG125" s="217"/>
      <c r="EH125" s="217"/>
      <c r="EI125" s="217"/>
    </row>
    <row r="126" spans="1:139" x14ac:dyDescent="0.25">
      <c r="A126" s="216"/>
      <c r="B126" s="206"/>
      <c r="C126" s="206"/>
      <c r="D126" s="206"/>
      <c r="E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  <c r="EF126" s="217"/>
      <c r="EG126" s="217"/>
      <c r="EH126" s="217"/>
      <c r="EI126" s="217"/>
    </row>
    <row r="127" spans="1:139" x14ac:dyDescent="0.25">
      <c r="A127" s="216"/>
      <c r="B127" s="206"/>
      <c r="C127" s="206"/>
      <c r="D127" s="206"/>
      <c r="E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  <c r="EF127" s="217"/>
      <c r="EG127" s="217"/>
      <c r="EH127" s="217"/>
      <c r="EI127" s="217"/>
    </row>
    <row r="128" spans="1:139" x14ac:dyDescent="0.25">
      <c r="A128" s="216"/>
      <c r="B128" s="206"/>
      <c r="C128" s="206"/>
      <c r="D128" s="206"/>
      <c r="E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  <c r="EF128" s="217"/>
      <c r="EG128" s="217"/>
      <c r="EH128" s="217"/>
      <c r="EI128" s="217"/>
    </row>
    <row r="129" spans="1:139" x14ac:dyDescent="0.25">
      <c r="A129" s="216"/>
      <c r="B129" s="206"/>
      <c r="C129" s="206"/>
      <c r="D129" s="206"/>
      <c r="E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  <c r="EF129" s="217"/>
      <c r="EG129" s="217"/>
      <c r="EH129" s="217"/>
      <c r="EI129" s="217"/>
    </row>
    <row r="130" spans="1:139" x14ac:dyDescent="0.25">
      <c r="A130" s="216"/>
      <c r="B130" s="206"/>
      <c r="C130" s="206"/>
      <c r="D130" s="206"/>
      <c r="E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</row>
    <row r="131" spans="1:139" x14ac:dyDescent="0.25">
      <c r="A131" s="216"/>
      <c r="B131" s="206"/>
      <c r="C131" s="206"/>
      <c r="D131" s="206"/>
      <c r="E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  <c r="EF131" s="217"/>
      <c r="EG131" s="217"/>
      <c r="EH131" s="217"/>
      <c r="EI131" s="217"/>
    </row>
    <row r="132" spans="1:139" x14ac:dyDescent="0.25">
      <c r="A132" s="216"/>
      <c r="B132" s="206"/>
      <c r="C132" s="206"/>
      <c r="D132" s="206"/>
      <c r="E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  <c r="EF132" s="217"/>
      <c r="EG132" s="217"/>
      <c r="EH132" s="217"/>
      <c r="EI132" s="217"/>
    </row>
    <row r="133" spans="1:139" x14ac:dyDescent="0.25">
      <c r="A133" s="216"/>
      <c r="B133" s="206"/>
      <c r="C133" s="206"/>
      <c r="D133" s="206"/>
      <c r="E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  <c r="EF133" s="217"/>
      <c r="EG133" s="217"/>
      <c r="EH133" s="217"/>
      <c r="EI133" s="217"/>
    </row>
    <row r="134" spans="1:139" x14ac:dyDescent="0.25">
      <c r="A134" s="216"/>
      <c r="B134" s="206"/>
      <c r="C134" s="206"/>
      <c r="D134" s="206"/>
      <c r="E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  <c r="EF134" s="217"/>
      <c r="EG134" s="217"/>
      <c r="EH134" s="217"/>
      <c r="EI134" s="217"/>
    </row>
    <row r="135" spans="1:139" x14ac:dyDescent="0.25">
      <c r="A135" s="216"/>
      <c r="B135" s="206"/>
      <c r="C135" s="206"/>
      <c r="D135" s="206"/>
      <c r="E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  <c r="EF135" s="217"/>
      <c r="EG135" s="217"/>
      <c r="EH135" s="217"/>
      <c r="EI135" s="217"/>
    </row>
    <row r="136" spans="1:139" x14ac:dyDescent="0.25">
      <c r="A136" s="216"/>
      <c r="B136" s="206"/>
      <c r="C136" s="206"/>
      <c r="D136" s="206"/>
      <c r="E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  <c r="EF136" s="217"/>
      <c r="EG136" s="217"/>
      <c r="EH136" s="217"/>
      <c r="EI136" s="217"/>
    </row>
    <row r="137" spans="1:139" x14ac:dyDescent="0.25">
      <c r="A137" s="216"/>
      <c r="B137" s="206"/>
      <c r="C137" s="206"/>
      <c r="D137" s="206"/>
      <c r="E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  <c r="EF137" s="217"/>
      <c r="EG137" s="217"/>
      <c r="EH137" s="217"/>
      <c r="EI137" s="217"/>
    </row>
    <row r="138" spans="1:139" x14ac:dyDescent="0.25">
      <c r="A138" s="216"/>
      <c r="B138" s="206"/>
      <c r="C138" s="206"/>
      <c r="D138" s="206"/>
      <c r="E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  <c r="EF138" s="217"/>
      <c r="EG138" s="217"/>
      <c r="EH138" s="217"/>
      <c r="EI138" s="217"/>
    </row>
    <row r="139" spans="1:139" x14ac:dyDescent="0.25">
      <c r="A139" s="216"/>
      <c r="B139" s="206"/>
      <c r="C139" s="206"/>
      <c r="D139" s="206"/>
      <c r="E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  <c r="EF139" s="217"/>
      <c r="EG139" s="217"/>
      <c r="EH139" s="217"/>
      <c r="EI139" s="217"/>
    </row>
    <row r="140" spans="1:139" x14ac:dyDescent="0.25">
      <c r="A140" s="216"/>
      <c r="B140" s="206"/>
      <c r="C140" s="206"/>
      <c r="D140" s="206"/>
      <c r="E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  <c r="EF140" s="217"/>
      <c r="EG140" s="217"/>
      <c r="EH140" s="217"/>
      <c r="EI140" s="217"/>
    </row>
    <row r="141" spans="1:139" x14ac:dyDescent="0.25">
      <c r="A141" s="216"/>
      <c r="B141" s="206"/>
      <c r="C141" s="206"/>
      <c r="D141" s="206"/>
      <c r="E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  <c r="EF141" s="217"/>
      <c r="EG141" s="217"/>
      <c r="EH141" s="217"/>
      <c r="EI141" s="217"/>
    </row>
    <row r="142" spans="1:139" x14ac:dyDescent="0.25">
      <c r="A142" s="216"/>
      <c r="B142" s="206"/>
      <c r="C142" s="206"/>
      <c r="D142" s="206"/>
      <c r="E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  <c r="EF142" s="217"/>
      <c r="EG142" s="217"/>
      <c r="EH142" s="217"/>
      <c r="EI142" s="217"/>
    </row>
    <row r="143" spans="1:139" x14ac:dyDescent="0.25">
      <c r="A143" s="216"/>
      <c r="B143" s="206"/>
      <c r="C143" s="206"/>
      <c r="D143" s="206"/>
      <c r="E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</row>
    <row r="144" spans="1:139" x14ac:dyDescent="0.25">
      <c r="A144" s="216"/>
      <c r="B144" s="206"/>
      <c r="C144" s="206"/>
      <c r="D144" s="206"/>
      <c r="E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  <c r="EF144" s="217"/>
      <c r="EG144" s="217"/>
      <c r="EH144" s="217"/>
      <c r="EI144" s="217"/>
    </row>
    <row r="145" spans="1:139" x14ac:dyDescent="0.25">
      <c r="A145" s="216"/>
      <c r="B145" s="206"/>
      <c r="C145" s="206"/>
      <c r="D145" s="206"/>
      <c r="E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</row>
    <row r="146" spans="1:139" x14ac:dyDescent="0.25">
      <c r="A146" s="216"/>
      <c r="B146" s="206"/>
      <c r="C146" s="206"/>
      <c r="D146" s="206"/>
      <c r="E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  <c r="EF146" s="217"/>
      <c r="EG146" s="217"/>
      <c r="EH146" s="217"/>
      <c r="EI146" s="217"/>
    </row>
    <row r="147" spans="1:139" x14ac:dyDescent="0.25">
      <c r="A147" s="216"/>
      <c r="B147" s="206"/>
      <c r="C147" s="206"/>
      <c r="D147" s="206"/>
      <c r="E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  <c r="EF147" s="217"/>
      <c r="EG147" s="217"/>
      <c r="EH147" s="217"/>
      <c r="EI147" s="217"/>
    </row>
    <row r="148" spans="1:139" x14ac:dyDescent="0.25">
      <c r="A148" s="216"/>
      <c r="B148" s="206"/>
      <c r="C148" s="206"/>
      <c r="D148" s="206"/>
      <c r="E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  <c r="EF148" s="217"/>
      <c r="EG148" s="217"/>
      <c r="EH148" s="217"/>
      <c r="EI148" s="217"/>
    </row>
    <row r="149" spans="1:139" x14ac:dyDescent="0.25">
      <c r="A149" s="216"/>
      <c r="B149" s="206"/>
      <c r="C149" s="206"/>
      <c r="D149" s="206"/>
      <c r="E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  <c r="EF149" s="217"/>
      <c r="EG149" s="217"/>
      <c r="EH149" s="217"/>
      <c r="EI149" s="217"/>
    </row>
    <row r="150" spans="1:139" x14ac:dyDescent="0.25">
      <c r="A150" s="216"/>
      <c r="B150" s="206"/>
      <c r="C150" s="206"/>
      <c r="D150" s="206"/>
      <c r="E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  <c r="EF150" s="217"/>
      <c r="EG150" s="217"/>
      <c r="EH150" s="217"/>
      <c r="EI150" s="217"/>
    </row>
    <row r="151" spans="1:139" x14ac:dyDescent="0.25">
      <c r="A151" s="216"/>
      <c r="B151" s="206"/>
      <c r="C151" s="206"/>
      <c r="D151" s="206"/>
      <c r="E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  <c r="EF151" s="217"/>
      <c r="EG151" s="217"/>
      <c r="EH151" s="217"/>
      <c r="EI151" s="217"/>
    </row>
    <row r="152" spans="1:139" x14ac:dyDescent="0.25">
      <c r="A152" s="216"/>
      <c r="B152" s="206"/>
      <c r="C152" s="206"/>
      <c r="D152" s="206"/>
      <c r="E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  <c r="EF152" s="217"/>
      <c r="EG152" s="217"/>
      <c r="EH152" s="217"/>
      <c r="EI152" s="217"/>
    </row>
    <row r="153" spans="1:139" x14ac:dyDescent="0.25">
      <c r="A153" s="216"/>
      <c r="B153" s="206"/>
      <c r="C153" s="206"/>
      <c r="D153" s="206"/>
      <c r="E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  <c r="EF153" s="217"/>
      <c r="EG153" s="217"/>
      <c r="EH153" s="217"/>
      <c r="EI153" s="217"/>
    </row>
    <row r="154" spans="1:139" x14ac:dyDescent="0.25">
      <c r="A154" s="216"/>
      <c r="B154" s="206"/>
      <c r="C154" s="206"/>
      <c r="D154" s="206"/>
      <c r="E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  <c r="EF154" s="217"/>
      <c r="EG154" s="217"/>
      <c r="EH154" s="217"/>
      <c r="EI154" s="217"/>
    </row>
    <row r="155" spans="1:139" x14ac:dyDescent="0.25">
      <c r="A155" s="216"/>
      <c r="B155" s="206"/>
      <c r="C155" s="206"/>
      <c r="D155" s="206"/>
      <c r="E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  <c r="EF155" s="217"/>
      <c r="EG155" s="217"/>
      <c r="EH155" s="217"/>
      <c r="EI155" s="217"/>
    </row>
    <row r="156" spans="1:139" x14ac:dyDescent="0.25">
      <c r="A156" s="216"/>
      <c r="B156" s="206"/>
      <c r="C156" s="206"/>
      <c r="D156" s="206"/>
      <c r="E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  <c r="EF156" s="217"/>
      <c r="EG156" s="217"/>
      <c r="EH156" s="217"/>
      <c r="EI156" s="217"/>
    </row>
    <row r="157" spans="1:139" x14ac:dyDescent="0.25">
      <c r="A157" s="216"/>
      <c r="B157" s="206"/>
      <c r="C157" s="206"/>
      <c r="D157" s="206"/>
      <c r="E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  <c r="EF157" s="217"/>
      <c r="EG157" s="217"/>
      <c r="EH157" s="217"/>
      <c r="EI157" s="217"/>
    </row>
    <row r="158" spans="1:139" x14ac:dyDescent="0.25">
      <c r="A158" s="216"/>
      <c r="B158" s="206"/>
      <c r="C158" s="206"/>
      <c r="D158" s="206"/>
      <c r="E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  <c r="EF158" s="217"/>
      <c r="EG158" s="217"/>
      <c r="EH158" s="217"/>
      <c r="EI158" s="217"/>
    </row>
    <row r="159" spans="1:139" x14ac:dyDescent="0.25">
      <c r="A159" s="216"/>
      <c r="B159" s="206"/>
      <c r="C159" s="206"/>
      <c r="D159" s="206"/>
      <c r="E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  <c r="EF159" s="217"/>
      <c r="EG159" s="217"/>
      <c r="EH159" s="217"/>
      <c r="EI159" s="217"/>
    </row>
    <row r="160" spans="1:139" x14ac:dyDescent="0.25">
      <c r="A160" s="216"/>
      <c r="B160" s="206"/>
      <c r="C160" s="206"/>
      <c r="D160" s="206"/>
      <c r="E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  <c r="EF160" s="217"/>
      <c r="EG160" s="217"/>
      <c r="EH160" s="217"/>
      <c r="EI160" s="217"/>
    </row>
    <row r="161" spans="1:139" x14ac:dyDescent="0.25">
      <c r="A161" s="216"/>
      <c r="B161" s="206"/>
      <c r="C161" s="206"/>
      <c r="D161" s="206"/>
      <c r="E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  <c r="EF161" s="217"/>
      <c r="EG161" s="217"/>
      <c r="EH161" s="217"/>
      <c r="EI161" s="217"/>
    </row>
    <row r="162" spans="1:139" x14ac:dyDescent="0.25">
      <c r="A162" s="216"/>
      <c r="B162" s="206"/>
      <c r="C162" s="206"/>
      <c r="D162" s="206"/>
      <c r="E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  <c r="EF162" s="217"/>
      <c r="EG162" s="217"/>
      <c r="EH162" s="217"/>
      <c r="EI162" s="217"/>
    </row>
    <row r="163" spans="1:139" x14ac:dyDescent="0.25">
      <c r="A163" s="216"/>
      <c r="B163" s="206"/>
      <c r="C163" s="206"/>
      <c r="D163" s="206"/>
      <c r="E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</row>
    <row r="164" spans="1:139" x14ac:dyDescent="0.25">
      <c r="A164" s="216"/>
      <c r="B164" s="206"/>
      <c r="C164" s="206"/>
      <c r="D164" s="206"/>
      <c r="E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  <c r="EF164" s="217"/>
      <c r="EG164" s="217"/>
      <c r="EH164" s="217"/>
      <c r="EI164" s="217"/>
    </row>
    <row r="165" spans="1:139" x14ac:dyDescent="0.25">
      <c r="A165" s="216"/>
      <c r="B165" s="206"/>
      <c r="C165" s="206"/>
      <c r="D165" s="206"/>
      <c r="E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  <c r="EF165" s="217"/>
      <c r="EG165" s="217"/>
      <c r="EH165" s="217"/>
      <c r="EI165" s="217"/>
    </row>
    <row r="166" spans="1:139" x14ac:dyDescent="0.25">
      <c r="A166" s="216"/>
      <c r="B166" s="206"/>
      <c r="C166" s="206"/>
      <c r="D166" s="206"/>
      <c r="E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  <c r="EF166" s="217"/>
      <c r="EG166" s="217"/>
      <c r="EH166" s="217"/>
      <c r="EI166" s="217"/>
    </row>
    <row r="167" spans="1:139" x14ac:dyDescent="0.25">
      <c r="A167" s="216"/>
      <c r="B167" s="206"/>
      <c r="C167" s="206"/>
      <c r="D167" s="206"/>
      <c r="E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  <c r="EF167" s="217"/>
      <c r="EG167" s="217"/>
      <c r="EH167" s="217"/>
      <c r="EI167" s="217"/>
    </row>
    <row r="168" spans="1:139" x14ac:dyDescent="0.25">
      <c r="A168" s="216"/>
      <c r="B168" s="206"/>
      <c r="C168" s="206"/>
      <c r="D168" s="206"/>
      <c r="E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  <c r="EF168" s="217"/>
      <c r="EG168" s="217"/>
      <c r="EH168" s="217"/>
      <c r="EI168" s="217"/>
    </row>
    <row r="169" spans="1:139" x14ac:dyDescent="0.25">
      <c r="A169" s="216"/>
      <c r="B169" s="206"/>
      <c r="C169" s="206"/>
      <c r="D169" s="206"/>
      <c r="E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  <c r="EF169" s="217"/>
      <c r="EG169" s="217"/>
      <c r="EH169" s="217"/>
      <c r="EI169" s="217"/>
    </row>
    <row r="170" spans="1:139" x14ac:dyDescent="0.25">
      <c r="A170" s="216"/>
      <c r="B170" s="206"/>
      <c r="C170" s="206"/>
      <c r="D170" s="206"/>
      <c r="E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  <c r="EF170" s="217"/>
      <c r="EG170" s="217"/>
      <c r="EH170" s="217"/>
      <c r="EI170" s="217"/>
    </row>
    <row r="171" spans="1:139" x14ac:dyDescent="0.25">
      <c r="A171" s="216"/>
      <c r="B171" s="206"/>
      <c r="C171" s="206"/>
      <c r="D171" s="206"/>
      <c r="E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</row>
    <row r="172" spans="1:139" x14ac:dyDescent="0.25">
      <c r="A172" s="216"/>
      <c r="B172" s="206"/>
      <c r="C172" s="206"/>
      <c r="D172" s="206"/>
      <c r="E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  <c r="EF172" s="217"/>
      <c r="EG172" s="217"/>
      <c r="EH172" s="217"/>
      <c r="EI172" s="217"/>
    </row>
    <row r="173" spans="1:139" x14ac:dyDescent="0.25">
      <c r="A173" s="216"/>
      <c r="B173" s="206"/>
      <c r="C173" s="206"/>
      <c r="D173" s="206"/>
      <c r="E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  <c r="EF173" s="217"/>
      <c r="EG173" s="217"/>
      <c r="EH173" s="217"/>
      <c r="EI173" s="217"/>
    </row>
    <row r="174" spans="1:139" x14ac:dyDescent="0.25">
      <c r="A174" s="216"/>
      <c r="B174" s="206"/>
      <c r="C174" s="206"/>
      <c r="D174" s="206"/>
      <c r="E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  <c r="EF174" s="217"/>
      <c r="EG174" s="217"/>
      <c r="EH174" s="217"/>
      <c r="EI174" s="217"/>
    </row>
    <row r="175" spans="1:139" x14ac:dyDescent="0.25">
      <c r="A175" s="216"/>
      <c r="B175" s="206"/>
      <c r="C175" s="206"/>
      <c r="D175" s="206"/>
      <c r="E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  <c r="CR175" s="217"/>
      <c r="CS175" s="217"/>
      <c r="CT175" s="217"/>
      <c r="CU175" s="217"/>
      <c r="CV175" s="217"/>
      <c r="CW175" s="217"/>
      <c r="CX175" s="217"/>
      <c r="CY175" s="217"/>
      <c r="CZ175" s="21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  <c r="EF175" s="217"/>
      <c r="EG175" s="217"/>
      <c r="EH175" s="217"/>
      <c r="EI175" s="217"/>
    </row>
    <row r="176" spans="1:139" x14ac:dyDescent="0.25">
      <c r="A176" s="216"/>
      <c r="B176" s="206"/>
      <c r="C176" s="206"/>
      <c r="D176" s="206"/>
      <c r="E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  <c r="EF176" s="217"/>
      <c r="EG176" s="217"/>
      <c r="EH176" s="217"/>
      <c r="EI176" s="217"/>
    </row>
    <row r="177" spans="1:139" x14ac:dyDescent="0.25">
      <c r="A177" s="216"/>
      <c r="B177" s="206"/>
      <c r="C177" s="206"/>
      <c r="D177" s="206"/>
      <c r="E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  <c r="EF177" s="217"/>
      <c r="EG177" s="217"/>
      <c r="EH177" s="217"/>
      <c r="EI177" s="217"/>
    </row>
    <row r="178" spans="1:139" x14ac:dyDescent="0.25">
      <c r="A178" s="216"/>
      <c r="B178" s="206"/>
      <c r="C178" s="206"/>
      <c r="D178" s="206"/>
      <c r="E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  <c r="EF178" s="217"/>
      <c r="EG178" s="217"/>
      <c r="EH178" s="217"/>
      <c r="EI178" s="217"/>
    </row>
    <row r="179" spans="1:139" x14ac:dyDescent="0.25">
      <c r="A179" s="216"/>
      <c r="B179" s="206"/>
      <c r="C179" s="206"/>
      <c r="D179" s="206"/>
      <c r="E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  <c r="EF179" s="217"/>
      <c r="EG179" s="217"/>
      <c r="EH179" s="217"/>
      <c r="EI179" s="217"/>
    </row>
    <row r="180" spans="1:139" x14ac:dyDescent="0.25">
      <c r="A180" s="216"/>
      <c r="B180" s="206"/>
      <c r="C180" s="206"/>
      <c r="D180" s="206"/>
      <c r="E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  <c r="EF180" s="217"/>
      <c r="EG180" s="217"/>
      <c r="EH180" s="217"/>
      <c r="EI180" s="217"/>
    </row>
    <row r="181" spans="1:139" x14ac:dyDescent="0.25">
      <c r="A181" s="216"/>
      <c r="B181" s="206"/>
      <c r="C181" s="206"/>
      <c r="D181" s="206"/>
      <c r="E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  <c r="EF181" s="217"/>
      <c r="EG181" s="217"/>
      <c r="EH181" s="217"/>
      <c r="EI181" s="217"/>
    </row>
    <row r="182" spans="1:139" x14ac:dyDescent="0.25">
      <c r="A182" s="216"/>
      <c r="B182" s="206"/>
      <c r="C182" s="206"/>
      <c r="D182" s="206"/>
      <c r="E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  <c r="EF182" s="217"/>
      <c r="EG182" s="217"/>
      <c r="EH182" s="217"/>
      <c r="EI182" s="217"/>
    </row>
    <row r="183" spans="1:139" x14ac:dyDescent="0.25">
      <c r="A183" s="216"/>
      <c r="B183" s="206"/>
      <c r="C183" s="206"/>
      <c r="D183" s="206"/>
      <c r="E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  <c r="EF183" s="217"/>
      <c r="EG183" s="217"/>
      <c r="EH183" s="217"/>
      <c r="EI183" s="217"/>
    </row>
    <row r="184" spans="1:139" x14ac:dyDescent="0.25">
      <c r="A184" s="216"/>
      <c r="B184" s="206"/>
      <c r="C184" s="206"/>
      <c r="D184" s="206"/>
      <c r="E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  <c r="EF184" s="217"/>
      <c r="EG184" s="217"/>
      <c r="EH184" s="217"/>
      <c r="EI184" s="217"/>
    </row>
    <row r="185" spans="1:139" x14ac:dyDescent="0.25">
      <c r="A185" s="216"/>
      <c r="B185" s="206"/>
      <c r="C185" s="206"/>
      <c r="D185" s="206"/>
      <c r="E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  <c r="CR185" s="217"/>
      <c r="CS185" s="217"/>
      <c r="CT185" s="217"/>
      <c r="CU185" s="217"/>
      <c r="CV185" s="217"/>
      <c r="CW185" s="217"/>
      <c r="CX185" s="217"/>
      <c r="CY185" s="217"/>
      <c r="CZ185" s="21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  <c r="EF185" s="217"/>
      <c r="EG185" s="217"/>
      <c r="EH185" s="217"/>
      <c r="EI185" s="217"/>
    </row>
    <row r="186" spans="1:139" x14ac:dyDescent="0.25">
      <c r="A186" s="216"/>
      <c r="B186" s="206"/>
      <c r="C186" s="206"/>
      <c r="D186" s="206"/>
      <c r="E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  <c r="EF186" s="217"/>
      <c r="EG186" s="217"/>
      <c r="EH186" s="217"/>
      <c r="EI186" s="217"/>
    </row>
    <row r="187" spans="1:139" x14ac:dyDescent="0.25">
      <c r="A187" s="216"/>
      <c r="B187" s="206"/>
      <c r="C187" s="206"/>
      <c r="D187" s="206"/>
      <c r="E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  <c r="EF187" s="217"/>
      <c r="EG187" s="217"/>
      <c r="EH187" s="217"/>
      <c r="EI187" s="217"/>
    </row>
    <row r="188" spans="1:139" x14ac:dyDescent="0.25">
      <c r="A188" s="216"/>
      <c r="B188" s="206"/>
      <c r="C188" s="206"/>
      <c r="D188" s="206"/>
      <c r="E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</row>
    <row r="189" spans="1:139" x14ac:dyDescent="0.25">
      <c r="A189" s="216"/>
      <c r="B189" s="206"/>
      <c r="C189" s="206"/>
      <c r="D189" s="206"/>
      <c r="E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  <c r="EF189" s="217"/>
      <c r="EG189" s="217"/>
      <c r="EH189" s="217"/>
      <c r="EI189" s="217"/>
    </row>
    <row r="190" spans="1:139" x14ac:dyDescent="0.25">
      <c r="A190" s="216"/>
      <c r="B190" s="206"/>
      <c r="C190" s="206"/>
      <c r="D190" s="206"/>
      <c r="E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  <c r="EF190" s="217"/>
      <c r="EG190" s="217"/>
      <c r="EH190" s="217"/>
      <c r="EI190" s="217"/>
    </row>
    <row r="191" spans="1:139" x14ac:dyDescent="0.25">
      <c r="A191" s="216"/>
      <c r="B191" s="206"/>
      <c r="C191" s="206"/>
      <c r="D191" s="206"/>
      <c r="E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</row>
    <row r="192" spans="1:139" x14ac:dyDescent="0.25">
      <c r="A192" s="216"/>
      <c r="B192" s="206"/>
      <c r="C192" s="206"/>
      <c r="D192" s="206"/>
      <c r="E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  <c r="EF192" s="217"/>
      <c r="EG192" s="217"/>
      <c r="EH192" s="217"/>
      <c r="EI192" s="217"/>
    </row>
    <row r="193" spans="1:139" x14ac:dyDescent="0.25">
      <c r="A193" s="216"/>
      <c r="B193" s="206"/>
      <c r="C193" s="206"/>
      <c r="D193" s="206"/>
      <c r="E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  <c r="EF193" s="217"/>
      <c r="EG193" s="217"/>
      <c r="EH193" s="217"/>
      <c r="EI193" s="217"/>
    </row>
    <row r="194" spans="1:139" x14ac:dyDescent="0.25">
      <c r="A194" s="216"/>
      <c r="B194" s="206"/>
      <c r="C194" s="206"/>
      <c r="D194" s="206"/>
      <c r="E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  <c r="EF194" s="217"/>
      <c r="EG194" s="217"/>
      <c r="EH194" s="217"/>
      <c r="EI194" s="217"/>
    </row>
    <row r="195" spans="1:139" x14ac:dyDescent="0.25">
      <c r="A195" s="216"/>
      <c r="B195" s="206"/>
      <c r="C195" s="206"/>
      <c r="D195" s="206"/>
      <c r="E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  <c r="EF195" s="217"/>
      <c r="EG195" s="217"/>
      <c r="EH195" s="217"/>
      <c r="EI195" s="217"/>
    </row>
    <row r="196" spans="1:139" x14ac:dyDescent="0.25">
      <c r="A196" s="216"/>
      <c r="B196" s="206"/>
      <c r="C196" s="206"/>
      <c r="D196" s="206"/>
      <c r="E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  <c r="EF196" s="217"/>
      <c r="EG196" s="217"/>
      <c r="EH196" s="217"/>
      <c r="EI196" s="217"/>
    </row>
    <row r="197" spans="1:139" x14ac:dyDescent="0.25">
      <c r="A197" s="216"/>
      <c r="B197" s="206"/>
      <c r="C197" s="206"/>
      <c r="D197" s="206"/>
      <c r="E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  <c r="EF197" s="217"/>
      <c r="EG197" s="217"/>
      <c r="EH197" s="217"/>
      <c r="EI197" s="217"/>
    </row>
    <row r="198" spans="1:139" x14ac:dyDescent="0.25">
      <c r="A198" s="216"/>
      <c r="B198" s="206"/>
      <c r="C198" s="206"/>
      <c r="D198" s="206"/>
      <c r="E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  <c r="EF198" s="217"/>
      <c r="EG198" s="217"/>
      <c r="EH198" s="217"/>
      <c r="EI198" s="217"/>
    </row>
    <row r="199" spans="1:139" x14ac:dyDescent="0.25">
      <c r="A199" s="216"/>
      <c r="B199" s="206"/>
      <c r="C199" s="206"/>
      <c r="D199" s="206"/>
      <c r="E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  <c r="EF199" s="217"/>
      <c r="EG199" s="217"/>
      <c r="EH199" s="217"/>
      <c r="EI199" s="217"/>
    </row>
    <row r="200" spans="1:139" x14ac:dyDescent="0.25">
      <c r="A200" s="216"/>
      <c r="B200" s="206"/>
      <c r="C200" s="206"/>
      <c r="D200" s="206"/>
      <c r="E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  <c r="EF200" s="217"/>
      <c r="EG200" s="217"/>
      <c r="EH200" s="217"/>
      <c r="EI200" s="217"/>
    </row>
    <row r="201" spans="1:139" x14ac:dyDescent="0.25">
      <c r="A201" s="216"/>
      <c r="B201" s="206"/>
      <c r="C201" s="206"/>
      <c r="D201" s="206"/>
      <c r="E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  <c r="EF201" s="217"/>
      <c r="EG201" s="217"/>
      <c r="EH201" s="217"/>
      <c r="EI201" s="217"/>
    </row>
    <row r="202" spans="1:139" x14ac:dyDescent="0.25">
      <c r="A202" s="216"/>
      <c r="B202" s="206"/>
      <c r="C202" s="206"/>
      <c r="D202" s="206"/>
      <c r="E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  <c r="EF202" s="217"/>
      <c r="EG202" s="217"/>
      <c r="EH202" s="217"/>
      <c r="EI202" s="217"/>
    </row>
    <row r="203" spans="1:139" x14ac:dyDescent="0.25">
      <c r="A203" s="216"/>
      <c r="B203" s="206"/>
      <c r="C203" s="206"/>
      <c r="D203" s="206"/>
      <c r="E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  <c r="EF203" s="217"/>
      <c r="EG203" s="217"/>
      <c r="EH203" s="217"/>
      <c r="EI203" s="217"/>
    </row>
    <row r="204" spans="1:139" x14ac:dyDescent="0.25">
      <c r="A204" s="216"/>
      <c r="B204" s="206"/>
      <c r="C204" s="206"/>
      <c r="D204" s="206"/>
      <c r="E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  <c r="EF204" s="217"/>
      <c r="EG204" s="217"/>
      <c r="EH204" s="217"/>
      <c r="EI204" s="217"/>
    </row>
    <row r="205" spans="1:139" x14ac:dyDescent="0.25">
      <c r="A205" s="216"/>
      <c r="B205" s="206"/>
      <c r="C205" s="206"/>
      <c r="D205" s="206"/>
      <c r="E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  <c r="EF205" s="217"/>
      <c r="EG205" s="217"/>
      <c r="EH205" s="217"/>
      <c r="EI205" s="217"/>
    </row>
    <row r="206" spans="1:139" x14ac:dyDescent="0.25">
      <c r="A206" s="216"/>
      <c r="B206" s="206"/>
      <c r="C206" s="206"/>
      <c r="D206" s="206"/>
      <c r="E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  <c r="EF206" s="217"/>
      <c r="EG206" s="217"/>
      <c r="EH206" s="217"/>
      <c r="EI206" s="217"/>
    </row>
    <row r="207" spans="1:139" x14ac:dyDescent="0.25">
      <c r="A207" s="216"/>
      <c r="B207" s="206"/>
      <c r="C207" s="206"/>
      <c r="D207" s="206"/>
      <c r="E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  <c r="CR207" s="217"/>
      <c r="CS207" s="217"/>
      <c r="CT207" s="217"/>
      <c r="CU207" s="217"/>
      <c r="CV207" s="217"/>
      <c r="CW207" s="217"/>
      <c r="CX207" s="217"/>
      <c r="CY207" s="217"/>
      <c r="CZ207" s="217"/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/>
      <c r="DT207" s="217"/>
      <c r="DU207" s="217"/>
      <c r="DV207" s="217"/>
      <c r="DW207" s="217"/>
      <c r="DX207" s="217"/>
      <c r="DY207" s="217"/>
      <c r="DZ207" s="217"/>
      <c r="EA207" s="217"/>
      <c r="EB207" s="217"/>
      <c r="EC207" s="217"/>
      <c r="ED207" s="217"/>
      <c r="EE207" s="217"/>
      <c r="EF207" s="217"/>
      <c r="EG207" s="217"/>
      <c r="EH207" s="217"/>
      <c r="EI207" s="217"/>
    </row>
    <row r="208" spans="1:139" x14ac:dyDescent="0.25">
      <c r="A208" s="216"/>
      <c r="B208" s="206"/>
      <c r="C208" s="206"/>
      <c r="D208" s="206"/>
      <c r="E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  <c r="EF208" s="217"/>
      <c r="EG208" s="217"/>
      <c r="EH208" s="217"/>
      <c r="EI208" s="217"/>
    </row>
    <row r="209" spans="1:139" x14ac:dyDescent="0.25">
      <c r="A209" s="216"/>
      <c r="B209" s="206"/>
      <c r="C209" s="206"/>
      <c r="D209" s="206"/>
      <c r="E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  <c r="EF209" s="217"/>
      <c r="EG209" s="217"/>
      <c r="EH209" s="217"/>
      <c r="EI209" s="217"/>
    </row>
    <row r="210" spans="1:139" x14ac:dyDescent="0.25">
      <c r="A210" s="216"/>
      <c r="B210" s="206"/>
      <c r="C210" s="206"/>
      <c r="D210" s="206"/>
      <c r="E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  <c r="EF210" s="217"/>
      <c r="EG210" s="217"/>
      <c r="EH210" s="217"/>
      <c r="EI210" s="217"/>
    </row>
    <row r="211" spans="1:139" x14ac:dyDescent="0.25">
      <c r="A211" s="216"/>
      <c r="B211" s="206"/>
      <c r="C211" s="206"/>
      <c r="D211" s="206"/>
      <c r="E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  <c r="EF211" s="217"/>
      <c r="EG211" s="217"/>
      <c r="EH211" s="217"/>
      <c r="EI211" s="217"/>
    </row>
    <row r="212" spans="1:139" x14ac:dyDescent="0.25">
      <c r="A212" s="216"/>
      <c r="B212" s="206"/>
      <c r="C212" s="206"/>
      <c r="D212" s="206"/>
      <c r="E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  <c r="EF212" s="217"/>
      <c r="EG212" s="217"/>
      <c r="EH212" s="217"/>
      <c r="EI212" s="217"/>
    </row>
    <row r="213" spans="1:139" x14ac:dyDescent="0.25">
      <c r="A213" s="216"/>
      <c r="B213" s="206"/>
      <c r="C213" s="206"/>
      <c r="D213" s="206"/>
      <c r="E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  <c r="CR213" s="217"/>
      <c r="CS213" s="217"/>
      <c r="CT213" s="217"/>
      <c r="CU213" s="217"/>
      <c r="CV213" s="217"/>
      <c r="CW213" s="217"/>
      <c r="CX213" s="217"/>
      <c r="CY213" s="217"/>
      <c r="CZ213" s="217"/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  <c r="DP213" s="217"/>
      <c r="DQ213" s="217"/>
      <c r="DR213" s="217"/>
      <c r="DS213" s="217"/>
      <c r="DT213" s="217"/>
      <c r="DU213" s="217"/>
      <c r="DV213" s="217"/>
      <c r="DW213" s="217"/>
      <c r="DX213" s="217"/>
      <c r="DY213" s="217"/>
      <c r="DZ213" s="217"/>
      <c r="EA213" s="217"/>
      <c r="EB213" s="217"/>
      <c r="EC213" s="217"/>
      <c r="ED213" s="217"/>
      <c r="EE213" s="217"/>
      <c r="EF213" s="217"/>
      <c r="EG213" s="217"/>
      <c r="EH213" s="217"/>
      <c r="EI213" s="217"/>
    </row>
    <row r="214" spans="1:139" x14ac:dyDescent="0.25">
      <c r="A214" s="216"/>
      <c r="B214" s="206"/>
      <c r="C214" s="206"/>
      <c r="D214" s="206"/>
      <c r="E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  <c r="CR214" s="217"/>
      <c r="CS214" s="217"/>
      <c r="CT214" s="217"/>
      <c r="CU214" s="217"/>
      <c r="CV214" s="217"/>
      <c r="CW214" s="217"/>
      <c r="CX214" s="217"/>
      <c r="CY214" s="217"/>
      <c r="CZ214" s="217"/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  <c r="DP214" s="217"/>
      <c r="DQ214" s="217"/>
      <c r="DR214" s="217"/>
      <c r="DS214" s="217"/>
      <c r="DT214" s="217"/>
      <c r="DU214" s="217"/>
      <c r="DV214" s="217"/>
      <c r="DW214" s="217"/>
      <c r="DX214" s="217"/>
      <c r="DY214" s="217"/>
      <c r="DZ214" s="217"/>
      <c r="EA214" s="217"/>
      <c r="EB214" s="217"/>
      <c r="EC214" s="217"/>
      <c r="ED214" s="217"/>
      <c r="EE214" s="217"/>
      <c r="EF214" s="217"/>
      <c r="EG214" s="217"/>
      <c r="EH214" s="217"/>
      <c r="EI214" s="217"/>
    </row>
    <row r="215" spans="1:139" x14ac:dyDescent="0.25">
      <c r="A215" s="216"/>
      <c r="B215" s="206"/>
      <c r="C215" s="206"/>
      <c r="D215" s="206"/>
      <c r="E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  <c r="CR215" s="217"/>
      <c r="CS215" s="217"/>
      <c r="CT215" s="217"/>
      <c r="CU215" s="217"/>
      <c r="CV215" s="217"/>
      <c r="CW215" s="217"/>
      <c r="CX215" s="217"/>
      <c r="CY215" s="217"/>
      <c r="CZ215" s="217"/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  <c r="DP215" s="217"/>
      <c r="DQ215" s="217"/>
      <c r="DR215" s="217"/>
      <c r="DS215" s="217"/>
      <c r="DT215" s="217"/>
      <c r="DU215" s="217"/>
      <c r="DV215" s="217"/>
      <c r="DW215" s="217"/>
      <c r="DX215" s="217"/>
      <c r="DY215" s="217"/>
      <c r="DZ215" s="217"/>
      <c r="EA215" s="217"/>
      <c r="EB215" s="217"/>
      <c r="EC215" s="217"/>
      <c r="ED215" s="217"/>
      <c r="EE215" s="217"/>
      <c r="EF215" s="217"/>
      <c r="EG215" s="217"/>
      <c r="EH215" s="217"/>
      <c r="EI215" s="217"/>
    </row>
    <row r="216" spans="1:139" x14ac:dyDescent="0.25">
      <c r="A216" s="216"/>
      <c r="B216" s="206"/>
      <c r="C216" s="206"/>
      <c r="D216" s="206"/>
      <c r="E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  <c r="CR216" s="217"/>
      <c r="CS216" s="217"/>
      <c r="CT216" s="217"/>
      <c r="CU216" s="217"/>
      <c r="CV216" s="217"/>
      <c r="CW216" s="217"/>
      <c r="CX216" s="217"/>
      <c r="CY216" s="217"/>
      <c r="CZ216" s="217"/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  <c r="DP216" s="217"/>
      <c r="DQ216" s="217"/>
      <c r="DR216" s="217"/>
      <c r="DS216" s="217"/>
      <c r="DT216" s="217"/>
      <c r="DU216" s="217"/>
      <c r="DV216" s="217"/>
      <c r="DW216" s="217"/>
      <c r="DX216" s="217"/>
      <c r="DY216" s="217"/>
      <c r="DZ216" s="217"/>
      <c r="EA216" s="217"/>
      <c r="EB216" s="217"/>
      <c r="EC216" s="217"/>
      <c r="ED216" s="217"/>
      <c r="EE216" s="217"/>
      <c r="EF216" s="217"/>
      <c r="EG216" s="217"/>
      <c r="EH216" s="217"/>
      <c r="EI216" s="217"/>
    </row>
    <row r="217" spans="1:139" x14ac:dyDescent="0.25">
      <c r="A217" s="216"/>
      <c r="B217" s="206"/>
      <c r="C217" s="206"/>
      <c r="D217" s="206"/>
      <c r="E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  <c r="CR217" s="217"/>
      <c r="CS217" s="217"/>
      <c r="CT217" s="217"/>
      <c r="CU217" s="217"/>
      <c r="CV217" s="217"/>
      <c r="CW217" s="217"/>
      <c r="CX217" s="217"/>
      <c r="CY217" s="217"/>
      <c r="CZ217" s="217"/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  <c r="DP217" s="217"/>
      <c r="DQ217" s="217"/>
      <c r="DR217" s="217"/>
      <c r="DS217" s="217"/>
      <c r="DT217" s="217"/>
      <c r="DU217" s="217"/>
      <c r="DV217" s="217"/>
      <c r="DW217" s="217"/>
      <c r="DX217" s="217"/>
      <c r="DY217" s="217"/>
      <c r="DZ217" s="217"/>
      <c r="EA217" s="217"/>
      <c r="EB217" s="217"/>
      <c r="EC217" s="217"/>
      <c r="ED217" s="217"/>
      <c r="EE217" s="217"/>
      <c r="EF217" s="217"/>
      <c r="EG217" s="217"/>
      <c r="EH217" s="217"/>
      <c r="EI217" s="217"/>
    </row>
    <row r="218" spans="1:139" x14ac:dyDescent="0.25">
      <c r="A218" s="216"/>
      <c r="B218" s="206"/>
      <c r="C218" s="206"/>
      <c r="D218" s="206"/>
      <c r="E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  <c r="DP218" s="217"/>
      <c r="DQ218" s="217"/>
      <c r="DR218" s="217"/>
      <c r="DS218" s="217"/>
      <c r="DT218" s="217"/>
      <c r="DU218" s="217"/>
      <c r="DV218" s="217"/>
      <c r="DW218" s="217"/>
      <c r="DX218" s="217"/>
      <c r="DY218" s="217"/>
      <c r="DZ218" s="217"/>
      <c r="EA218" s="217"/>
      <c r="EB218" s="217"/>
      <c r="EC218" s="217"/>
      <c r="ED218" s="217"/>
      <c r="EE218" s="217"/>
      <c r="EF218" s="217"/>
      <c r="EG218" s="217"/>
      <c r="EH218" s="217"/>
      <c r="EI218" s="217"/>
    </row>
    <row r="219" spans="1:139" x14ac:dyDescent="0.25">
      <c r="A219" s="216"/>
      <c r="B219" s="206"/>
      <c r="C219" s="206"/>
      <c r="D219" s="206"/>
      <c r="E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  <c r="EF219" s="217"/>
      <c r="EG219" s="217"/>
      <c r="EH219" s="217"/>
      <c r="EI219" s="217"/>
    </row>
    <row r="220" spans="1:139" x14ac:dyDescent="0.25">
      <c r="A220" s="216"/>
      <c r="B220" s="206"/>
      <c r="C220" s="206"/>
      <c r="D220" s="206"/>
      <c r="E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  <c r="DP220" s="217"/>
      <c r="DQ220" s="217"/>
      <c r="DR220" s="217"/>
      <c r="DS220" s="217"/>
      <c r="DT220" s="217"/>
      <c r="DU220" s="217"/>
      <c r="DV220" s="217"/>
      <c r="DW220" s="217"/>
      <c r="DX220" s="217"/>
      <c r="DY220" s="217"/>
      <c r="DZ220" s="217"/>
      <c r="EA220" s="217"/>
      <c r="EB220" s="217"/>
      <c r="EC220" s="217"/>
      <c r="ED220" s="217"/>
      <c r="EE220" s="217"/>
      <c r="EF220" s="217"/>
      <c r="EG220" s="217"/>
      <c r="EH220" s="217"/>
      <c r="EI220" s="217"/>
    </row>
    <row r="221" spans="1:139" x14ac:dyDescent="0.25">
      <c r="A221" s="216"/>
      <c r="B221" s="206"/>
      <c r="C221" s="206"/>
      <c r="D221" s="206"/>
      <c r="E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  <c r="DP221" s="217"/>
      <c r="DQ221" s="217"/>
      <c r="DR221" s="217"/>
      <c r="DS221" s="217"/>
      <c r="DT221" s="217"/>
      <c r="DU221" s="217"/>
      <c r="DV221" s="217"/>
      <c r="DW221" s="217"/>
      <c r="DX221" s="217"/>
      <c r="DY221" s="217"/>
      <c r="DZ221" s="217"/>
      <c r="EA221" s="217"/>
      <c r="EB221" s="217"/>
      <c r="EC221" s="217"/>
      <c r="ED221" s="217"/>
      <c r="EE221" s="217"/>
      <c r="EF221" s="217"/>
      <c r="EG221" s="217"/>
      <c r="EH221" s="217"/>
      <c r="EI221" s="217"/>
    </row>
    <row r="222" spans="1:139" x14ac:dyDescent="0.25">
      <c r="A222" s="216"/>
      <c r="B222" s="206"/>
      <c r="C222" s="206"/>
      <c r="D222" s="206"/>
      <c r="E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7"/>
      <c r="DJ222" s="217"/>
      <c r="DK222" s="217"/>
      <c r="DL222" s="217"/>
      <c r="DM222" s="217"/>
      <c r="DN222" s="217"/>
      <c r="DO222" s="217"/>
      <c r="DP222" s="217"/>
      <c r="DQ222" s="217"/>
      <c r="DR222" s="217"/>
      <c r="DS222" s="217"/>
      <c r="DT222" s="217"/>
      <c r="DU222" s="217"/>
      <c r="DV222" s="217"/>
      <c r="DW222" s="217"/>
      <c r="DX222" s="217"/>
      <c r="DY222" s="217"/>
      <c r="DZ222" s="217"/>
      <c r="EA222" s="217"/>
      <c r="EB222" s="217"/>
      <c r="EC222" s="217"/>
      <c r="ED222" s="217"/>
      <c r="EE222" s="217"/>
      <c r="EF222" s="217"/>
      <c r="EG222" s="217"/>
      <c r="EH222" s="217"/>
      <c r="EI222" s="217"/>
    </row>
    <row r="223" spans="1:139" x14ac:dyDescent="0.25">
      <c r="A223" s="216"/>
      <c r="B223" s="206"/>
      <c r="C223" s="206"/>
      <c r="D223" s="206"/>
      <c r="E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7"/>
      <c r="DF223" s="217"/>
      <c r="DG223" s="217"/>
      <c r="DH223" s="217"/>
      <c r="DI223" s="217"/>
      <c r="DJ223" s="217"/>
      <c r="DK223" s="217"/>
      <c r="DL223" s="217"/>
      <c r="DM223" s="217"/>
      <c r="DN223" s="217"/>
      <c r="DO223" s="217"/>
      <c r="DP223" s="217"/>
      <c r="DQ223" s="217"/>
      <c r="DR223" s="217"/>
      <c r="DS223" s="217"/>
      <c r="DT223" s="217"/>
      <c r="DU223" s="217"/>
      <c r="DV223" s="217"/>
      <c r="DW223" s="217"/>
      <c r="DX223" s="217"/>
      <c r="DY223" s="217"/>
      <c r="DZ223" s="217"/>
      <c r="EA223" s="217"/>
      <c r="EB223" s="217"/>
      <c r="EC223" s="217"/>
      <c r="ED223" s="217"/>
      <c r="EE223" s="217"/>
      <c r="EF223" s="217"/>
      <c r="EG223" s="217"/>
      <c r="EH223" s="217"/>
      <c r="EI223" s="217"/>
    </row>
    <row r="224" spans="1:139" x14ac:dyDescent="0.25">
      <c r="A224" s="216"/>
      <c r="B224" s="206"/>
      <c r="C224" s="206"/>
      <c r="D224" s="206"/>
      <c r="E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17"/>
      <c r="DD224" s="217"/>
      <c r="DE224" s="217"/>
      <c r="DF224" s="217"/>
      <c r="DG224" s="217"/>
      <c r="DH224" s="217"/>
      <c r="DI224" s="217"/>
      <c r="DJ224" s="217"/>
      <c r="DK224" s="217"/>
      <c r="DL224" s="217"/>
      <c r="DM224" s="217"/>
      <c r="DN224" s="217"/>
      <c r="DO224" s="217"/>
      <c r="DP224" s="217"/>
      <c r="DQ224" s="217"/>
      <c r="DR224" s="217"/>
      <c r="DS224" s="217"/>
      <c r="DT224" s="217"/>
      <c r="DU224" s="217"/>
      <c r="DV224" s="217"/>
      <c r="DW224" s="217"/>
      <c r="DX224" s="217"/>
      <c r="DY224" s="217"/>
      <c r="DZ224" s="217"/>
      <c r="EA224" s="217"/>
      <c r="EB224" s="217"/>
      <c r="EC224" s="217"/>
      <c r="ED224" s="217"/>
      <c r="EE224" s="217"/>
      <c r="EF224" s="217"/>
      <c r="EG224" s="217"/>
      <c r="EH224" s="217"/>
      <c r="EI224" s="217"/>
    </row>
    <row r="225" spans="1:139" x14ac:dyDescent="0.25">
      <c r="A225" s="216"/>
      <c r="B225" s="206"/>
      <c r="C225" s="206"/>
      <c r="D225" s="206"/>
      <c r="E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  <c r="DP225" s="217"/>
      <c r="DQ225" s="217"/>
      <c r="DR225" s="217"/>
      <c r="DS225" s="217"/>
      <c r="DT225" s="217"/>
      <c r="DU225" s="217"/>
      <c r="DV225" s="217"/>
      <c r="DW225" s="217"/>
      <c r="DX225" s="217"/>
      <c r="DY225" s="217"/>
      <c r="DZ225" s="217"/>
      <c r="EA225" s="217"/>
      <c r="EB225" s="217"/>
      <c r="EC225" s="217"/>
      <c r="ED225" s="217"/>
      <c r="EE225" s="217"/>
      <c r="EF225" s="217"/>
      <c r="EG225" s="217"/>
      <c r="EH225" s="217"/>
      <c r="EI225" s="217"/>
    </row>
    <row r="226" spans="1:139" x14ac:dyDescent="0.25">
      <c r="A226" s="216"/>
      <c r="B226" s="206"/>
      <c r="C226" s="206"/>
      <c r="D226" s="206"/>
      <c r="E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17"/>
      <c r="DD226" s="217"/>
      <c r="DE226" s="217"/>
      <c r="DF226" s="217"/>
      <c r="DG226" s="217"/>
      <c r="DH226" s="217"/>
      <c r="DI226" s="217"/>
      <c r="DJ226" s="217"/>
      <c r="DK226" s="217"/>
      <c r="DL226" s="217"/>
      <c r="DM226" s="217"/>
      <c r="DN226" s="217"/>
      <c r="DO226" s="217"/>
      <c r="DP226" s="217"/>
      <c r="DQ226" s="217"/>
      <c r="DR226" s="217"/>
      <c r="DS226" s="217"/>
      <c r="DT226" s="217"/>
      <c r="DU226" s="217"/>
      <c r="DV226" s="217"/>
      <c r="DW226" s="217"/>
      <c r="DX226" s="217"/>
      <c r="DY226" s="217"/>
      <c r="DZ226" s="217"/>
      <c r="EA226" s="217"/>
      <c r="EB226" s="217"/>
      <c r="EC226" s="217"/>
      <c r="ED226" s="217"/>
      <c r="EE226" s="217"/>
      <c r="EF226" s="217"/>
      <c r="EG226" s="217"/>
      <c r="EH226" s="217"/>
      <c r="EI226" s="217"/>
    </row>
    <row r="227" spans="1:139" x14ac:dyDescent="0.25">
      <c r="A227" s="216"/>
      <c r="B227" s="206"/>
      <c r="C227" s="206"/>
      <c r="D227" s="206"/>
      <c r="E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  <c r="CQ227" s="217"/>
      <c r="CR227" s="217"/>
      <c r="CS227" s="217"/>
      <c r="CT227" s="217"/>
      <c r="CU227" s="217"/>
      <c r="CV227" s="217"/>
      <c r="CW227" s="217"/>
      <c r="CX227" s="217"/>
      <c r="CY227" s="217"/>
      <c r="CZ227" s="217"/>
      <c r="DA227" s="217"/>
      <c r="DB227" s="217"/>
      <c r="DC227" s="217"/>
      <c r="DD227" s="217"/>
      <c r="DE227" s="217"/>
      <c r="DF227" s="217"/>
      <c r="DG227" s="217"/>
      <c r="DH227" s="217"/>
      <c r="DI227" s="217"/>
      <c r="DJ227" s="217"/>
      <c r="DK227" s="217"/>
      <c r="DL227" s="217"/>
      <c r="DM227" s="217"/>
      <c r="DN227" s="217"/>
      <c r="DO227" s="217"/>
      <c r="DP227" s="217"/>
      <c r="DQ227" s="217"/>
      <c r="DR227" s="217"/>
      <c r="DS227" s="217"/>
      <c r="DT227" s="217"/>
      <c r="DU227" s="217"/>
      <c r="DV227" s="217"/>
      <c r="DW227" s="217"/>
      <c r="DX227" s="217"/>
      <c r="DY227" s="217"/>
      <c r="DZ227" s="217"/>
      <c r="EA227" s="217"/>
      <c r="EB227" s="217"/>
      <c r="EC227" s="217"/>
      <c r="ED227" s="217"/>
      <c r="EE227" s="217"/>
      <c r="EF227" s="217"/>
      <c r="EG227" s="217"/>
      <c r="EH227" s="217"/>
      <c r="EI227" s="217"/>
    </row>
    <row r="228" spans="1:139" x14ac:dyDescent="0.25">
      <c r="A228" s="216"/>
      <c r="B228" s="206"/>
      <c r="C228" s="206"/>
      <c r="D228" s="206"/>
      <c r="E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  <c r="CQ228" s="217"/>
      <c r="CR228" s="217"/>
      <c r="CS228" s="217"/>
      <c r="CT228" s="217"/>
      <c r="CU228" s="217"/>
      <c r="CV228" s="217"/>
      <c r="CW228" s="217"/>
      <c r="CX228" s="217"/>
      <c r="CY228" s="217"/>
      <c r="CZ228" s="217"/>
      <c r="DA228" s="217"/>
      <c r="DB228" s="217"/>
      <c r="DC228" s="217"/>
      <c r="DD228" s="217"/>
      <c r="DE228" s="217"/>
      <c r="DF228" s="217"/>
      <c r="DG228" s="217"/>
      <c r="DH228" s="217"/>
      <c r="DI228" s="217"/>
      <c r="DJ228" s="217"/>
      <c r="DK228" s="217"/>
      <c r="DL228" s="217"/>
      <c r="DM228" s="217"/>
      <c r="DN228" s="217"/>
      <c r="DO228" s="217"/>
      <c r="DP228" s="217"/>
      <c r="DQ228" s="217"/>
      <c r="DR228" s="217"/>
      <c r="DS228" s="217"/>
      <c r="DT228" s="217"/>
      <c r="DU228" s="217"/>
      <c r="DV228" s="217"/>
      <c r="DW228" s="217"/>
      <c r="DX228" s="217"/>
      <c r="DY228" s="217"/>
      <c r="DZ228" s="217"/>
      <c r="EA228" s="217"/>
      <c r="EB228" s="217"/>
      <c r="EC228" s="217"/>
      <c r="ED228" s="217"/>
      <c r="EE228" s="217"/>
      <c r="EF228" s="217"/>
      <c r="EG228" s="217"/>
      <c r="EH228" s="217"/>
      <c r="EI228" s="217"/>
    </row>
    <row r="229" spans="1:139" x14ac:dyDescent="0.25">
      <c r="A229" s="216"/>
      <c r="B229" s="206"/>
      <c r="C229" s="206"/>
      <c r="D229" s="206"/>
      <c r="E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  <c r="DP229" s="217"/>
      <c r="DQ229" s="217"/>
      <c r="DR229" s="217"/>
      <c r="DS229" s="217"/>
      <c r="DT229" s="217"/>
      <c r="DU229" s="217"/>
      <c r="DV229" s="217"/>
      <c r="DW229" s="217"/>
      <c r="DX229" s="217"/>
      <c r="DY229" s="217"/>
      <c r="DZ229" s="217"/>
      <c r="EA229" s="217"/>
      <c r="EB229" s="217"/>
      <c r="EC229" s="217"/>
      <c r="ED229" s="217"/>
      <c r="EE229" s="217"/>
      <c r="EF229" s="217"/>
      <c r="EG229" s="217"/>
      <c r="EH229" s="217"/>
      <c r="EI229" s="217"/>
    </row>
    <row r="230" spans="1:139" x14ac:dyDescent="0.25">
      <c r="A230" s="216"/>
      <c r="B230" s="206"/>
      <c r="C230" s="206"/>
      <c r="D230" s="206"/>
      <c r="E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  <c r="CW230" s="217"/>
      <c r="CX230" s="217"/>
      <c r="CY230" s="217"/>
      <c r="CZ230" s="217"/>
      <c r="DA230" s="217"/>
      <c r="DB230" s="217"/>
      <c r="DC230" s="217"/>
      <c r="DD230" s="217"/>
      <c r="DE230" s="217"/>
      <c r="DF230" s="217"/>
      <c r="DG230" s="217"/>
      <c r="DH230" s="217"/>
      <c r="DI230" s="217"/>
      <c r="DJ230" s="217"/>
      <c r="DK230" s="217"/>
      <c r="DL230" s="217"/>
      <c r="DM230" s="217"/>
      <c r="DN230" s="217"/>
      <c r="DO230" s="217"/>
      <c r="DP230" s="217"/>
      <c r="DQ230" s="217"/>
      <c r="DR230" s="217"/>
      <c r="DS230" s="217"/>
      <c r="DT230" s="217"/>
      <c r="DU230" s="217"/>
      <c r="DV230" s="217"/>
      <c r="DW230" s="217"/>
      <c r="DX230" s="217"/>
      <c r="DY230" s="217"/>
      <c r="DZ230" s="217"/>
      <c r="EA230" s="217"/>
      <c r="EB230" s="217"/>
      <c r="EC230" s="217"/>
      <c r="ED230" s="217"/>
      <c r="EE230" s="217"/>
      <c r="EF230" s="217"/>
      <c r="EG230" s="217"/>
      <c r="EH230" s="217"/>
      <c r="EI230" s="217"/>
    </row>
    <row r="231" spans="1:139" x14ac:dyDescent="0.25">
      <c r="A231" s="216"/>
      <c r="B231" s="206"/>
      <c r="C231" s="206"/>
      <c r="D231" s="206"/>
      <c r="E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  <c r="DP231" s="217"/>
      <c r="DQ231" s="217"/>
      <c r="DR231" s="217"/>
      <c r="DS231" s="217"/>
      <c r="DT231" s="217"/>
      <c r="DU231" s="217"/>
      <c r="DV231" s="217"/>
      <c r="DW231" s="217"/>
      <c r="DX231" s="217"/>
      <c r="DY231" s="217"/>
      <c r="DZ231" s="217"/>
      <c r="EA231" s="217"/>
      <c r="EB231" s="217"/>
      <c r="EC231" s="217"/>
      <c r="ED231" s="217"/>
      <c r="EE231" s="217"/>
      <c r="EF231" s="217"/>
      <c r="EG231" s="217"/>
      <c r="EH231" s="217"/>
      <c r="EI231" s="217"/>
    </row>
    <row r="232" spans="1:139" x14ac:dyDescent="0.25">
      <c r="A232" s="216"/>
      <c r="B232" s="206"/>
      <c r="C232" s="206"/>
      <c r="D232" s="206"/>
      <c r="E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  <c r="DP232" s="217"/>
      <c r="DQ232" s="217"/>
      <c r="DR232" s="217"/>
      <c r="DS232" s="217"/>
      <c r="DT232" s="217"/>
      <c r="DU232" s="217"/>
      <c r="DV232" s="217"/>
      <c r="DW232" s="217"/>
      <c r="DX232" s="217"/>
      <c r="DY232" s="217"/>
      <c r="DZ232" s="217"/>
      <c r="EA232" s="217"/>
      <c r="EB232" s="217"/>
      <c r="EC232" s="217"/>
      <c r="ED232" s="217"/>
      <c r="EE232" s="217"/>
      <c r="EF232" s="217"/>
      <c r="EG232" s="217"/>
      <c r="EH232" s="217"/>
      <c r="EI232" s="217"/>
    </row>
    <row r="233" spans="1:139" x14ac:dyDescent="0.25">
      <c r="A233" s="216"/>
      <c r="B233" s="206"/>
      <c r="C233" s="206"/>
      <c r="D233" s="206"/>
      <c r="E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7"/>
      <c r="DY233" s="217"/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7"/>
    </row>
    <row r="234" spans="1:139" x14ac:dyDescent="0.25">
      <c r="A234" s="216"/>
      <c r="B234" s="206"/>
      <c r="C234" s="206"/>
      <c r="D234" s="206"/>
      <c r="E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  <c r="DP234" s="217"/>
      <c r="DQ234" s="217"/>
      <c r="DR234" s="217"/>
      <c r="DS234" s="217"/>
      <c r="DT234" s="217"/>
      <c r="DU234" s="217"/>
      <c r="DV234" s="217"/>
      <c r="DW234" s="217"/>
      <c r="DX234" s="217"/>
      <c r="DY234" s="217"/>
      <c r="DZ234" s="217"/>
      <c r="EA234" s="217"/>
      <c r="EB234" s="217"/>
      <c r="EC234" s="217"/>
      <c r="ED234" s="217"/>
      <c r="EE234" s="217"/>
      <c r="EF234" s="217"/>
      <c r="EG234" s="217"/>
      <c r="EH234" s="217"/>
      <c r="EI234" s="217"/>
    </row>
    <row r="235" spans="1:139" x14ac:dyDescent="0.25">
      <c r="A235" s="216"/>
      <c r="B235" s="206"/>
      <c r="C235" s="206"/>
      <c r="D235" s="206"/>
      <c r="E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</row>
    <row r="236" spans="1:139" x14ac:dyDescent="0.25">
      <c r="A236" s="216"/>
      <c r="B236" s="206"/>
      <c r="C236" s="206"/>
      <c r="D236" s="206"/>
      <c r="E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  <c r="DP236" s="217"/>
      <c r="DQ236" s="217"/>
      <c r="DR236" s="217"/>
      <c r="DS236" s="217"/>
      <c r="DT236" s="217"/>
      <c r="DU236" s="217"/>
      <c r="DV236" s="217"/>
      <c r="DW236" s="217"/>
      <c r="DX236" s="217"/>
      <c r="DY236" s="217"/>
      <c r="DZ236" s="217"/>
      <c r="EA236" s="217"/>
      <c r="EB236" s="217"/>
      <c r="EC236" s="217"/>
      <c r="ED236" s="217"/>
      <c r="EE236" s="217"/>
      <c r="EF236" s="217"/>
      <c r="EG236" s="217"/>
      <c r="EH236" s="217"/>
      <c r="EI236" s="217"/>
    </row>
    <row r="237" spans="1:139" x14ac:dyDescent="0.25">
      <c r="A237" s="216"/>
      <c r="B237" s="206"/>
      <c r="C237" s="206"/>
      <c r="D237" s="206"/>
      <c r="E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</row>
    <row r="238" spans="1:139" x14ac:dyDescent="0.25">
      <c r="A238" s="216"/>
      <c r="B238" s="206"/>
      <c r="C238" s="206"/>
      <c r="D238" s="206"/>
      <c r="E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  <c r="DP238" s="217"/>
      <c r="DQ238" s="217"/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</row>
    <row r="239" spans="1:139" x14ac:dyDescent="0.25">
      <c r="A239" s="216"/>
      <c r="B239" s="206"/>
      <c r="C239" s="206"/>
      <c r="D239" s="206"/>
      <c r="E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  <c r="DP239" s="217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sqref="A1:G1"/>
    </sheetView>
  </sheetViews>
  <sheetFormatPr defaultRowHeight="15" x14ac:dyDescent="0.25"/>
  <cols>
    <col min="1" max="1" width="52.5703125" style="39" customWidth="1"/>
    <col min="2" max="6" width="9.140625" style="39"/>
    <col min="7" max="7" width="58.85546875" style="39" customWidth="1"/>
    <col min="8" max="16384" width="9.140625" style="39"/>
  </cols>
  <sheetData>
    <row r="1" spans="1:7" x14ac:dyDescent="0.25">
      <c r="A1" s="655" t="s">
        <v>437</v>
      </c>
      <c r="B1" s="655"/>
      <c r="C1" s="655"/>
      <c r="D1" s="655"/>
      <c r="E1" s="655"/>
      <c r="F1" s="655"/>
      <c r="G1" s="655"/>
    </row>
    <row r="2" spans="1:7" x14ac:dyDescent="0.25">
      <c r="A2" s="450"/>
      <c r="B2" s="348">
        <v>2011</v>
      </c>
      <c r="C2" s="348">
        <v>2012</v>
      </c>
      <c r="D2" s="451">
        <v>2013</v>
      </c>
      <c r="E2" s="161">
        <v>2014</v>
      </c>
      <c r="F2" s="161">
        <v>2015</v>
      </c>
      <c r="G2" s="161" t="s">
        <v>438</v>
      </c>
    </row>
    <row r="3" spans="1:7" x14ac:dyDescent="0.25">
      <c r="A3" s="452" t="s">
        <v>126</v>
      </c>
      <c r="B3" s="453">
        <v>6.8</v>
      </c>
      <c r="C3" s="453" t="s">
        <v>68</v>
      </c>
      <c r="D3" s="453" t="s">
        <v>68</v>
      </c>
      <c r="E3" s="453" t="s">
        <v>68</v>
      </c>
      <c r="F3" s="453" t="s">
        <v>68</v>
      </c>
      <c r="G3" s="453" t="s">
        <v>68</v>
      </c>
    </row>
    <row r="4" spans="1:7" ht="24" x14ac:dyDescent="0.25">
      <c r="A4" s="388" t="s">
        <v>127</v>
      </c>
      <c r="B4" s="454">
        <v>7</v>
      </c>
      <c r="C4" s="453">
        <v>4.3</v>
      </c>
      <c r="D4" s="453" t="s">
        <v>68</v>
      </c>
      <c r="E4" s="453" t="s">
        <v>68</v>
      </c>
      <c r="F4" s="453" t="s">
        <v>68</v>
      </c>
      <c r="G4" s="455" t="s">
        <v>439</v>
      </c>
    </row>
    <row r="5" spans="1:7" x14ac:dyDescent="0.25">
      <c r="A5" s="388" t="s">
        <v>128</v>
      </c>
      <c r="B5" s="453" t="s">
        <v>68</v>
      </c>
      <c r="C5" s="454">
        <v>4</v>
      </c>
      <c r="D5" s="454">
        <v>3</v>
      </c>
      <c r="E5" s="453" t="s">
        <v>68</v>
      </c>
      <c r="F5" s="453" t="s">
        <v>68</v>
      </c>
      <c r="G5" s="455" t="s">
        <v>440</v>
      </c>
    </row>
    <row r="6" spans="1:7" ht="24" x14ac:dyDescent="0.25">
      <c r="A6" s="388" t="s">
        <v>129</v>
      </c>
      <c r="B6" s="453" t="s">
        <v>68</v>
      </c>
      <c r="C6" s="453" t="s">
        <v>68</v>
      </c>
      <c r="D6" s="453">
        <v>1.9</v>
      </c>
      <c r="E6" s="453">
        <v>2.4</v>
      </c>
      <c r="F6" s="453" t="s">
        <v>68</v>
      </c>
      <c r="G6" s="455" t="s">
        <v>441</v>
      </c>
    </row>
    <row r="7" spans="1:7" ht="36" x14ac:dyDescent="0.25">
      <c r="A7" s="388" t="s">
        <v>442</v>
      </c>
      <c r="B7" s="453" t="s">
        <v>68</v>
      </c>
      <c r="C7" s="453" t="s">
        <v>68</v>
      </c>
      <c r="D7" s="453" t="s">
        <v>68</v>
      </c>
      <c r="E7" s="453">
        <v>1.4</v>
      </c>
      <c r="F7" s="453">
        <v>1.4</v>
      </c>
      <c r="G7" s="455" t="s">
        <v>443</v>
      </c>
    </row>
    <row r="8" spans="1:7" x14ac:dyDescent="0.25">
      <c r="A8" s="1"/>
      <c r="B8" s="1"/>
      <c r="C8" s="1"/>
      <c r="D8" s="1"/>
      <c r="E8" s="1"/>
      <c r="F8" s="1"/>
      <c r="G8" s="456" t="s">
        <v>125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workbookViewId="0">
      <selection sqref="A1:C1"/>
    </sheetView>
  </sheetViews>
  <sheetFormatPr defaultRowHeight="15" x14ac:dyDescent="0.25"/>
  <cols>
    <col min="1" max="1" width="54.85546875" style="39" customWidth="1"/>
    <col min="2" max="2" width="9.140625" style="39"/>
    <col min="3" max="3" width="13.28515625" style="39" customWidth="1"/>
    <col min="4" max="16384" width="9.140625" style="39"/>
  </cols>
  <sheetData>
    <row r="1" spans="1:3" x14ac:dyDescent="0.25">
      <c r="A1" s="655" t="s">
        <v>444</v>
      </c>
      <c r="B1" s="655"/>
      <c r="C1" s="655"/>
    </row>
    <row r="2" spans="1:3" ht="38.25" x14ac:dyDescent="0.25">
      <c r="A2" s="457" t="s">
        <v>445</v>
      </c>
      <c r="B2" s="458" t="s">
        <v>446</v>
      </c>
      <c r="C2" s="459" t="s">
        <v>447</v>
      </c>
    </row>
    <row r="3" spans="1:3" x14ac:dyDescent="0.25">
      <c r="A3" s="460" t="s">
        <v>448</v>
      </c>
      <c r="B3" s="461">
        <v>1.4308094963914599</v>
      </c>
      <c r="C3" s="462" t="s">
        <v>68</v>
      </c>
    </row>
    <row r="4" spans="1:3" x14ac:dyDescent="0.25">
      <c r="A4" s="463" t="s">
        <v>449</v>
      </c>
      <c r="B4" s="464">
        <v>1.58829437444664</v>
      </c>
      <c r="C4" s="464">
        <f t="shared" ref="C4" si="0">B4-$B$3</f>
        <v>0.15748487805518008</v>
      </c>
    </row>
    <row r="5" spans="1:3" x14ac:dyDescent="0.25">
      <c r="A5" s="465" t="s">
        <v>450</v>
      </c>
      <c r="B5" s="466">
        <v>-0.473547348307993</v>
      </c>
      <c r="C5" s="467">
        <f>B5-$B$3</f>
        <v>-1.904356844699453</v>
      </c>
    </row>
    <row r="6" spans="1:3" x14ac:dyDescent="0.25">
      <c r="A6" s="465" t="s">
        <v>451</v>
      </c>
      <c r="B6" s="466">
        <v>2.3535422691253598</v>
      </c>
      <c r="C6" s="468">
        <f>B6-$B$3</f>
        <v>0.92273277273389986</v>
      </c>
    </row>
    <row r="7" spans="1:3" x14ac:dyDescent="0.25">
      <c r="A7" s="463" t="s">
        <v>452</v>
      </c>
      <c r="B7" s="464">
        <v>1.68243823006119</v>
      </c>
      <c r="C7" s="464">
        <f>B7-$B$3</f>
        <v>0.25162873366973004</v>
      </c>
    </row>
    <row r="8" spans="1:3" x14ac:dyDescent="0.25">
      <c r="A8" s="469" t="s">
        <v>453</v>
      </c>
      <c r="B8" s="467">
        <v>1.5558737304505701</v>
      </c>
      <c r="C8" s="464">
        <f t="shared" ref="C8:C15" si="1">B8-$B$3</f>
        <v>0.12506423405911016</v>
      </c>
    </row>
    <row r="9" spans="1:3" x14ac:dyDescent="0.25">
      <c r="A9" s="469" t="s">
        <v>454</v>
      </c>
      <c r="B9" s="467">
        <v>1.2926204742577001</v>
      </c>
      <c r="C9" s="464">
        <f t="shared" si="1"/>
        <v>-0.13818902213375983</v>
      </c>
    </row>
    <row r="10" spans="1:3" x14ac:dyDescent="0.25">
      <c r="A10" s="469" t="s">
        <v>455</v>
      </c>
      <c r="B10" s="467">
        <v>1.99812313773629</v>
      </c>
      <c r="C10" s="464">
        <f t="shared" si="1"/>
        <v>0.56731364134483009</v>
      </c>
    </row>
    <row r="11" spans="1:3" x14ac:dyDescent="0.25">
      <c r="A11" s="469" t="s">
        <v>456</v>
      </c>
      <c r="B11" s="467">
        <v>1.2104209743365999</v>
      </c>
      <c r="C11" s="467">
        <f t="shared" si="1"/>
        <v>-0.22038852205486004</v>
      </c>
    </row>
    <row r="12" spans="1:3" x14ac:dyDescent="0.25">
      <c r="A12" s="469" t="s">
        <v>457</v>
      </c>
      <c r="B12" s="467">
        <v>1.3733991013498801</v>
      </c>
      <c r="C12" s="467">
        <f t="shared" si="1"/>
        <v>-5.7410395041579854E-2</v>
      </c>
    </row>
    <row r="13" spans="1:3" x14ac:dyDescent="0.25">
      <c r="A13" s="469" t="s">
        <v>458</v>
      </c>
      <c r="B13" s="467">
        <v>2.2218418281137802</v>
      </c>
      <c r="C13" s="467">
        <f t="shared" si="1"/>
        <v>0.79103233172232024</v>
      </c>
    </row>
    <row r="14" spans="1:3" x14ac:dyDescent="0.25">
      <c r="A14" s="470" t="s">
        <v>459</v>
      </c>
      <c r="B14" s="471">
        <v>1.4878717230334899</v>
      </c>
      <c r="C14" s="472">
        <f t="shared" si="1"/>
        <v>5.7062226642029978E-2</v>
      </c>
    </row>
    <row r="15" spans="1:3" ht="24" x14ac:dyDescent="0.25">
      <c r="A15" s="473" t="s">
        <v>460</v>
      </c>
      <c r="B15" s="474">
        <v>1.02390029719437</v>
      </c>
      <c r="C15" s="475">
        <f t="shared" si="1"/>
        <v>-0.4069091991970899</v>
      </c>
    </row>
    <row r="16" spans="1:3" x14ac:dyDescent="0.25">
      <c r="A16" s="33"/>
      <c r="B16" s="33"/>
      <c r="C16" s="456" t="s">
        <v>125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sqref="A1:G1"/>
    </sheetView>
  </sheetViews>
  <sheetFormatPr defaultRowHeight="15" x14ac:dyDescent="0.25"/>
  <cols>
    <col min="1" max="1" width="45" style="39" customWidth="1"/>
    <col min="2" max="3" width="9.140625" style="39"/>
    <col min="4" max="4" width="11.85546875" style="39" customWidth="1"/>
    <col min="5" max="16384" width="9.140625" style="39"/>
  </cols>
  <sheetData>
    <row r="1" spans="1:7" x14ac:dyDescent="0.25">
      <c r="A1" s="668" t="s">
        <v>461</v>
      </c>
      <c r="B1" s="668"/>
      <c r="C1" s="668"/>
      <c r="D1" s="668"/>
      <c r="E1" s="668"/>
      <c r="F1" s="668"/>
      <c r="G1" s="668"/>
    </row>
    <row r="2" spans="1:7" x14ac:dyDescent="0.25">
      <c r="A2" s="476"/>
      <c r="B2" s="669">
        <v>2013</v>
      </c>
      <c r="C2" s="670">
        <v>2014</v>
      </c>
      <c r="D2" s="671" t="s">
        <v>462</v>
      </c>
      <c r="E2" s="669" t="s">
        <v>463</v>
      </c>
      <c r="F2" s="669"/>
      <c r="G2" s="669"/>
    </row>
    <row r="3" spans="1:7" ht="24" x14ac:dyDescent="0.25">
      <c r="A3" s="477"/>
      <c r="B3" s="669"/>
      <c r="C3" s="670"/>
      <c r="D3" s="671"/>
      <c r="E3" s="478" t="s">
        <v>464</v>
      </c>
      <c r="F3" s="478" t="s">
        <v>465</v>
      </c>
      <c r="G3" s="478" t="s">
        <v>466</v>
      </c>
    </row>
    <row r="4" spans="1:7" x14ac:dyDescent="0.25">
      <c r="A4" s="479" t="s">
        <v>467</v>
      </c>
      <c r="B4" s="480">
        <v>2.9737446781400196</v>
      </c>
      <c r="C4" s="481">
        <v>-22.701335699968038</v>
      </c>
      <c r="D4" s="480">
        <v>-25.675080378108056</v>
      </c>
      <c r="E4" s="480">
        <v>-25.322428899549926</v>
      </c>
      <c r="F4" s="480">
        <v>-0.28474814544861909</v>
      </c>
      <c r="G4" s="480">
        <v>-6.7903333109509134E-2</v>
      </c>
    </row>
    <row r="5" spans="1:7" x14ac:dyDescent="0.25">
      <c r="A5" s="482" t="s">
        <v>468</v>
      </c>
      <c r="B5" s="480">
        <v>0.91032735005340559</v>
      </c>
      <c r="C5" s="481">
        <v>-18.580800801667991</v>
      </c>
      <c r="D5" s="480">
        <v>-19.491128151721398</v>
      </c>
      <c r="E5" s="480">
        <v>-25.322428899549926</v>
      </c>
      <c r="F5" s="480">
        <v>5.8520874218640566</v>
      </c>
      <c r="G5" s="480">
        <v>-2.0786674035527142E-2</v>
      </c>
    </row>
    <row r="6" spans="1:7" x14ac:dyDescent="0.25">
      <c r="A6" s="482" t="s">
        <v>469</v>
      </c>
      <c r="B6" s="480">
        <v>7.0355885537781191</v>
      </c>
      <c r="C6" s="481">
        <v>0.4019642178712603</v>
      </c>
      <c r="D6" s="480">
        <v>-6.633624335906859</v>
      </c>
      <c r="E6" s="480" t="s">
        <v>68</v>
      </c>
      <c r="F6" s="480">
        <v>-6.4729717026460021</v>
      </c>
      <c r="G6" s="480">
        <v>-0.16065263326085688</v>
      </c>
    </row>
    <row r="7" spans="1:7" x14ac:dyDescent="0.25">
      <c r="A7" s="482" t="s">
        <v>470</v>
      </c>
      <c r="B7" s="480">
        <v>-4.972171225691504</v>
      </c>
      <c r="C7" s="481">
        <v>-4.5224991161713062</v>
      </c>
      <c r="D7" s="480">
        <v>0.44967210952019787</v>
      </c>
      <c r="E7" s="480" t="s">
        <v>68</v>
      </c>
      <c r="F7" s="480">
        <v>0.33613613533332637</v>
      </c>
      <c r="G7" s="480">
        <v>0.1135359741868715</v>
      </c>
    </row>
    <row r="8" spans="1:7" x14ac:dyDescent="0.25">
      <c r="A8" s="483" t="s">
        <v>471</v>
      </c>
      <c r="B8" s="480">
        <v>-216.60756468523479</v>
      </c>
      <c r="C8" s="481">
        <v>-147.51980258668894</v>
      </c>
      <c r="D8" s="480">
        <v>69.087762098545852</v>
      </c>
      <c r="E8" s="480" t="s">
        <v>68</v>
      </c>
      <c r="F8" s="480">
        <v>64.141683261656283</v>
      </c>
      <c r="G8" s="480">
        <v>4.9460788368895692</v>
      </c>
    </row>
    <row r="9" spans="1:7" x14ac:dyDescent="0.25">
      <c r="A9" s="483" t="s">
        <v>472</v>
      </c>
      <c r="B9" s="480">
        <v>-16.338196549586293</v>
      </c>
      <c r="C9" s="481">
        <v>-17.735545193963024</v>
      </c>
      <c r="D9" s="480">
        <v>-1.3973486443767307</v>
      </c>
      <c r="E9" s="480">
        <v>-2.2644132499092744</v>
      </c>
      <c r="F9" s="480">
        <v>0.49399357126704802</v>
      </c>
      <c r="G9" s="480">
        <v>0.3730710342654957</v>
      </c>
    </row>
    <row r="10" spans="1:7" x14ac:dyDescent="0.25">
      <c r="A10" s="483" t="s">
        <v>473</v>
      </c>
      <c r="B10" s="480">
        <v>0.93267986624462362</v>
      </c>
      <c r="C10" s="481">
        <v>1.1461722630925855</v>
      </c>
      <c r="D10" s="480">
        <v>0.21349239684796184</v>
      </c>
      <c r="E10" s="480">
        <v>0.28347160473103011</v>
      </c>
      <c r="F10" s="480">
        <v>-4.8682130125284953E-2</v>
      </c>
      <c r="G10" s="480">
        <v>-2.129707775778332E-2</v>
      </c>
    </row>
    <row r="11" spans="1:7" x14ac:dyDescent="0.25">
      <c r="A11" s="484" t="s">
        <v>474</v>
      </c>
      <c r="B11" s="485">
        <v>-229.03933669043647</v>
      </c>
      <c r="C11" s="486">
        <v>-186.81051121752742</v>
      </c>
      <c r="D11" s="487">
        <v>42.228825472909051</v>
      </c>
      <c r="E11" s="485">
        <v>-27.303370544728171</v>
      </c>
      <c r="F11" s="485">
        <v>64.302246557349406</v>
      </c>
      <c r="G11" s="485">
        <v>5.2299494602878127</v>
      </c>
    </row>
    <row r="12" spans="1:7" x14ac:dyDescent="0.25">
      <c r="A12" s="488" t="s">
        <v>475</v>
      </c>
      <c r="B12" s="489">
        <v>-169111.39580000003</v>
      </c>
      <c r="C12" s="489">
        <v>-141154.87599999999</v>
      </c>
      <c r="D12" s="490">
        <v>27956.519799999998</v>
      </c>
      <c r="E12" s="489">
        <v>-20630.55156</v>
      </c>
      <c r="F12" s="489">
        <v>48587.071359999987</v>
      </c>
      <c r="G12" s="489" t="s">
        <v>68</v>
      </c>
    </row>
    <row r="13" spans="1:7" ht="15.75" customHeight="1" x14ac:dyDescent="0.25">
      <c r="A13" s="666"/>
      <c r="B13" s="666"/>
      <c r="C13" s="666"/>
      <c r="D13" s="666"/>
      <c r="E13" s="667" t="s">
        <v>476</v>
      </c>
      <c r="F13" s="667"/>
      <c r="G13" s="667"/>
    </row>
  </sheetData>
  <mergeCells count="7">
    <mergeCell ref="A13:D13"/>
    <mergeCell ref="E13:G13"/>
    <mergeCell ref="A1:G1"/>
    <mergeCell ref="B2:B3"/>
    <mergeCell ref="C2:C3"/>
    <mergeCell ref="D2:D3"/>
    <mergeCell ref="E2:G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>
      <selection sqref="A1:D1"/>
    </sheetView>
  </sheetViews>
  <sheetFormatPr defaultRowHeight="15" x14ac:dyDescent="0.25"/>
  <cols>
    <col min="1" max="1" width="49" style="491" customWidth="1"/>
    <col min="2" max="12" width="9.140625" style="491"/>
    <col min="13" max="16384" width="9.140625" style="39"/>
  </cols>
  <sheetData>
    <row r="1" spans="1:9" x14ac:dyDescent="0.25">
      <c r="A1" s="672" t="s">
        <v>477</v>
      </c>
      <c r="B1" s="672"/>
      <c r="C1" s="672"/>
      <c r="D1" s="672"/>
    </row>
    <row r="2" spans="1:9" x14ac:dyDescent="0.25">
      <c r="A2" s="492"/>
      <c r="B2" s="492" t="s">
        <v>478</v>
      </c>
      <c r="C2" s="492" t="s">
        <v>479</v>
      </c>
      <c r="D2" s="492" t="s">
        <v>69</v>
      </c>
    </row>
    <row r="3" spans="1:9" x14ac:dyDescent="0.25">
      <c r="A3" s="493" t="s">
        <v>480</v>
      </c>
      <c r="B3" s="494">
        <v>9586370.1423000023</v>
      </c>
      <c r="C3" s="494">
        <v>10167643.903540004</v>
      </c>
      <c r="D3" s="494">
        <v>581273.76124000177</v>
      </c>
    </row>
    <row r="4" spans="1:9" x14ac:dyDescent="0.25">
      <c r="A4" s="495" t="s">
        <v>481</v>
      </c>
      <c r="B4" s="496">
        <v>10435676.41075</v>
      </c>
      <c r="C4" s="496">
        <v>10167643.90354</v>
      </c>
      <c r="D4" s="496">
        <v>-268032.50720999949</v>
      </c>
    </row>
    <row r="5" spans="1:9" x14ac:dyDescent="0.25">
      <c r="A5" s="497" t="s">
        <v>482</v>
      </c>
      <c r="B5" s="496">
        <v>5544676.7862099996</v>
      </c>
      <c r="C5" s="496">
        <v>5021131.6775500001</v>
      </c>
      <c r="D5" s="496">
        <v>-523545.10865999945</v>
      </c>
    </row>
    <row r="6" spans="1:9" x14ac:dyDescent="0.25">
      <c r="A6" s="497" t="s">
        <v>483</v>
      </c>
      <c r="B6" s="498">
        <v>2040062.1370000001</v>
      </c>
      <c r="C6" s="498">
        <v>2363588.7874500002</v>
      </c>
      <c r="D6" s="498">
        <v>323526.65045000007</v>
      </c>
    </row>
    <row r="7" spans="1:9" x14ac:dyDescent="0.25">
      <c r="A7" s="499" t="s">
        <v>484</v>
      </c>
      <c r="B7" s="496">
        <v>325506.62331</v>
      </c>
      <c r="C7" s="500" t="s">
        <v>68</v>
      </c>
      <c r="D7" s="496">
        <v>-325506.62331</v>
      </c>
    </row>
    <row r="8" spans="1:9" x14ac:dyDescent="0.25">
      <c r="A8" s="499" t="s">
        <v>485</v>
      </c>
      <c r="B8" s="496">
        <v>-550228.8918199999</v>
      </c>
      <c r="C8" s="500" t="s">
        <v>68</v>
      </c>
      <c r="D8" s="496">
        <v>550228.8918199999</v>
      </c>
    </row>
    <row r="9" spans="1:9" x14ac:dyDescent="0.25">
      <c r="A9" s="499" t="s">
        <v>486</v>
      </c>
      <c r="B9" s="496">
        <v>-624583.99994000001</v>
      </c>
      <c r="C9" s="500" t="s">
        <v>68</v>
      </c>
      <c r="D9" s="496">
        <v>624583.99994000001</v>
      </c>
      <c r="G9" s="496"/>
      <c r="H9" s="496"/>
      <c r="I9" s="496"/>
    </row>
    <row r="10" spans="1:9" x14ac:dyDescent="0.25">
      <c r="A10" s="493" t="s">
        <v>487</v>
      </c>
      <c r="B10" s="494">
        <v>54718.298999999999</v>
      </c>
      <c r="C10" s="494">
        <v>-92272.059309999982</v>
      </c>
      <c r="D10" s="494">
        <v>-146990.35830999998</v>
      </c>
    </row>
    <row r="11" spans="1:9" x14ac:dyDescent="0.25">
      <c r="A11" s="495" t="s">
        <v>488</v>
      </c>
      <c r="B11" s="496">
        <v>-322182.04800000001</v>
      </c>
      <c r="C11" s="496">
        <v>-268981.23681999999</v>
      </c>
      <c r="D11" s="496">
        <v>53200.811180000019</v>
      </c>
    </row>
    <row r="12" spans="1:9" x14ac:dyDescent="0.25">
      <c r="A12" s="495" t="s">
        <v>489</v>
      </c>
      <c r="B12" s="496">
        <v>243961.14600000001</v>
      </c>
      <c r="C12" s="496">
        <v>176709.17751000001</v>
      </c>
      <c r="D12" s="496">
        <v>-67251.968489999999</v>
      </c>
    </row>
    <row r="13" spans="1:9" x14ac:dyDescent="0.25">
      <c r="A13" s="495" t="s">
        <v>490</v>
      </c>
      <c r="B13" s="496">
        <v>132939.201</v>
      </c>
      <c r="C13" s="500" t="s">
        <v>68</v>
      </c>
      <c r="D13" s="496">
        <v>-132939.201</v>
      </c>
    </row>
    <row r="14" spans="1:9" x14ac:dyDescent="0.25">
      <c r="A14" s="493" t="s">
        <v>491</v>
      </c>
      <c r="B14" s="494">
        <v>714155.37326000002</v>
      </c>
      <c r="C14" s="494">
        <v>220594.55637999999</v>
      </c>
      <c r="D14" s="494">
        <v>-493560.81688000006</v>
      </c>
      <c r="H14" s="501"/>
    </row>
    <row r="15" spans="1:9" x14ac:dyDescent="0.25">
      <c r="A15" s="493" t="s">
        <v>492</v>
      </c>
      <c r="B15" s="494">
        <v>-1528115.0843199999</v>
      </c>
      <c r="C15" s="494">
        <v>-1281813.9693400003</v>
      </c>
      <c r="D15" s="494">
        <v>246301.11497999961</v>
      </c>
    </row>
    <row r="16" spans="1:9" x14ac:dyDescent="0.25">
      <c r="A16" s="495" t="s">
        <v>493</v>
      </c>
      <c r="B16" s="500">
        <v>-1559071.1461099999</v>
      </c>
      <c r="C16" s="500">
        <v>-1447779.76942</v>
      </c>
      <c r="D16" s="496">
        <v>111291.37668999983</v>
      </c>
    </row>
    <row r="17" spans="1:4" x14ac:dyDescent="0.25">
      <c r="A17" s="495" t="s">
        <v>494</v>
      </c>
      <c r="B17" s="500">
        <v>205145.29806</v>
      </c>
      <c r="C17" s="500">
        <v>175543.45814</v>
      </c>
      <c r="D17" s="496">
        <v>-29601.839919999999</v>
      </c>
    </row>
    <row r="18" spans="1:4" x14ac:dyDescent="0.25">
      <c r="A18" s="495" t="s">
        <v>495</v>
      </c>
      <c r="B18" s="500">
        <v>-342907.58280000003</v>
      </c>
      <c r="C18" s="500" t="s">
        <v>68</v>
      </c>
      <c r="D18" s="496">
        <v>342907.58280000003</v>
      </c>
    </row>
    <row r="19" spans="1:4" x14ac:dyDescent="0.25">
      <c r="A19" s="495" t="s">
        <v>496</v>
      </c>
      <c r="B19" s="500">
        <v>178295.36606999999</v>
      </c>
      <c r="C19" s="500" t="s">
        <v>68</v>
      </c>
      <c r="D19" s="496">
        <v>-178295.36606999999</v>
      </c>
    </row>
    <row r="20" spans="1:4" x14ac:dyDescent="0.25">
      <c r="A20" s="493" t="s">
        <v>497</v>
      </c>
      <c r="B20" s="494">
        <v>-516239.02880000003</v>
      </c>
      <c r="C20" s="494">
        <v>-929480.65263999999</v>
      </c>
      <c r="D20" s="494">
        <v>-413241.62383999996</v>
      </c>
    </row>
    <row r="21" spans="1:4" x14ac:dyDescent="0.25">
      <c r="A21" s="495" t="s">
        <v>498</v>
      </c>
      <c r="B21" s="500">
        <v>-516239.02880000003</v>
      </c>
      <c r="C21" s="500" t="s">
        <v>68</v>
      </c>
      <c r="D21" s="496">
        <v>516239.02880000003</v>
      </c>
    </row>
    <row r="22" spans="1:4" x14ac:dyDescent="0.25">
      <c r="A22" s="495" t="s">
        <v>499</v>
      </c>
      <c r="B22" s="500" t="s">
        <v>68</v>
      </c>
      <c r="C22" s="500">
        <v>-929480.65263999999</v>
      </c>
      <c r="D22" s="496">
        <v>-929480.65263999999</v>
      </c>
    </row>
    <row r="23" spans="1:4" x14ac:dyDescent="0.25">
      <c r="A23" s="502" t="s">
        <v>500</v>
      </c>
      <c r="B23" s="503">
        <v>134538.27734999987</v>
      </c>
      <c r="C23" s="503">
        <v>0</v>
      </c>
      <c r="D23" s="503">
        <v>-134538.27734999987</v>
      </c>
    </row>
    <row r="24" spans="1:4" x14ac:dyDescent="0.25">
      <c r="A24" s="36" t="s">
        <v>501</v>
      </c>
      <c r="B24" s="673" t="s">
        <v>502</v>
      </c>
      <c r="C24" s="673"/>
      <c r="D24" s="673"/>
    </row>
  </sheetData>
  <mergeCells count="2">
    <mergeCell ref="A1:D1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57</vt:i4>
      </vt:variant>
    </vt:vector>
  </HeadingPairs>
  <TitlesOfParts>
    <vt:vector size="57" baseType="lpstr"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 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G01</vt:lpstr>
      <vt:lpstr>G02</vt:lpstr>
      <vt:lpstr>G03</vt:lpstr>
      <vt:lpstr>G04</vt:lpstr>
      <vt:lpstr>G05</vt:lpstr>
      <vt:lpstr>G06</vt:lpstr>
      <vt:lpstr>G07</vt:lpstr>
      <vt:lpstr>G08</vt:lpstr>
      <vt:lpstr>G09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PC-003MM</dc:creator>
  <cp:lastModifiedBy>Kubik</cp:lastModifiedBy>
  <cp:lastPrinted>2016-04-26T12:31:50Z</cp:lastPrinted>
  <dcterms:created xsi:type="dcterms:W3CDTF">2013-04-02T13:26:24Z</dcterms:created>
  <dcterms:modified xsi:type="dcterms:W3CDTF">2016-05-02T11:57:37Z</dcterms:modified>
</cp:coreProperties>
</file>