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8000" windowHeight="11535"/>
  </bookViews>
  <sheets>
    <sheet name="TAB_1" sheetId="1" r:id="rId1"/>
    <sheet name="TAB_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H" localSheetId="1">#REF!</definedName>
    <definedName name="\H">#REF!</definedName>
    <definedName name="\I" localSheetId="1">#REF!</definedName>
    <definedName name="\I">#REF!</definedName>
    <definedName name="\J" localSheetId="1">#REF!</definedName>
    <definedName name="\J">#REF!</definedName>
    <definedName name="\K" localSheetId="1">#REF!</definedName>
    <definedName name="\K">#REF!</definedName>
    <definedName name="\L" localSheetId="1">#REF!</definedName>
    <definedName name="\L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\P" localSheetId="1">#REF!</definedName>
    <definedName name="\P">#REF!</definedName>
    <definedName name="\Q" localSheetId="1">#REF!</definedName>
    <definedName name="\Q">#REF!</definedName>
    <definedName name="\R" localSheetId="1">#REF!</definedName>
    <definedName name="\R">#REF!</definedName>
    <definedName name="\S" localSheetId="1">#REF!</definedName>
    <definedName name="\S">#REF!</definedName>
    <definedName name="\T" localSheetId="1">#REF!</definedName>
    <definedName name="\T">#REF!</definedName>
    <definedName name="\U" localSheetId="1">#REF!</definedName>
    <definedName name="\U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\Y" localSheetId="1">#REF!</definedName>
    <definedName name="\Y">#REF!</definedName>
    <definedName name="\Z" localSheetId="1">#REF!</definedName>
    <definedName name="\Z">#REF!</definedName>
    <definedName name="__123Graph_A" localSheetId="1" hidden="1">#REF!</definedName>
    <definedName name="__123Graph_A" hidden="1">#REF!</definedName>
    <definedName name="__123Graph_ATEST1" localSheetId="1" hidden="1">[1]REER!$AZ$144:$AZ$210</definedName>
    <definedName name="__123Graph_ATEST1" hidden="1">[2]REER!$AZ$144:$AZ$210</definedName>
    <definedName name="__123Graph_B" localSheetId="1" hidden="1">#REF!</definedName>
    <definedName name="__123Graph_B" hidden="1">#REF!</definedName>
    <definedName name="__123Graph_BCurrent" localSheetId="1" hidden="1">[3]G!#REF!</definedName>
    <definedName name="__123Graph_BCurrent" hidden="1">[3]G!#REF!</definedName>
    <definedName name="__123Graph_BREER3" localSheetId="1" hidden="1">[1]REER!$BB$144:$BB$212</definedName>
    <definedName name="__123Graph_BREER3" hidden="1">[2]REER!$BB$144:$BB$212</definedName>
    <definedName name="__123Graph_BTEST1" localSheetId="1" hidden="1">[1]REER!$AY$144:$AY$210</definedName>
    <definedName name="__123Graph_BTEST1" hidden="1">[2]REER!$AY$144:$AY$210</definedName>
    <definedName name="__123Graph_CREER3" localSheetId="1" hidden="1">[1]REER!$BB$144:$BB$212</definedName>
    <definedName name="__123Graph_CREER3" hidden="1">[2]REER!$BB$144:$BB$212</definedName>
    <definedName name="__123Graph_CTEST1" localSheetId="1" hidden="1">[1]REER!$BK$140:$BK$140</definedName>
    <definedName name="__123Graph_CTEST1" hidden="1">[2]REER!$BK$140:$BK$140</definedName>
    <definedName name="__123Graph_DREER3" localSheetId="1" hidden="1">[1]REER!$BB$144:$BB$210</definedName>
    <definedName name="__123Graph_DREER3" hidden="1">[2]REER!$BB$144:$BB$210</definedName>
    <definedName name="__123Graph_DTEST1" localSheetId="1" hidden="1">[1]REER!$BB$144:$BB$210</definedName>
    <definedName name="__123Graph_DTEST1" hidden="1">[2]REER!$BB$144:$BB$210</definedName>
    <definedName name="__123Graph_EREER3" localSheetId="1" hidden="1">[1]REER!$BR$144:$BR$211</definedName>
    <definedName name="__123Graph_EREER3" hidden="1">[2]REER!$BR$144:$BR$211</definedName>
    <definedName name="__123Graph_ETEST1" localSheetId="1" hidden="1">[1]REER!$BR$144:$BR$211</definedName>
    <definedName name="__123Graph_ETEST1" hidden="1">[2]REER!$BR$144:$BR$211</definedName>
    <definedName name="__123Graph_FREER3" localSheetId="1" hidden="1">[1]REER!$BN$140:$BN$140</definedName>
    <definedName name="__123Graph_FREER3" hidden="1">[2]REER!$BN$140:$BN$140</definedName>
    <definedName name="__123Graph_FTEST1" localSheetId="1" hidden="1">[1]REER!$BN$140:$BN$140</definedName>
    <definedName name="__123Graph_FTEST1" hidden="1">[2]REER!$BN$140:$BN$140</definedName>
    <definedName name="__123Graph_X" localSheetId="1" hidden="1">'[4]i2-KA'!#REF!</definedName>
    <definedName name="__123Graph_X" hidden="1">'[4]i2-KA'!#REF!</definedName>
    <definedName name="__123Graph_XChart1" localSheetId="1" hidden="1">'[4]i2-KA'!#REF!</definedName>
    <definedName name="__123Graph_XChart1" hidden="1">'[4]i2-KA'!#REF!</definedName>
    <definedName name="__123Graph_XChart2" localSheetId="1" hidden="1">'[4]i2-KA'!#REF!</definedName>
    <definedName name="__123Graph_XChart2" hidden="1">'[4]i2-KA'!#REF!</definedName>
    <definedName name="__123Graph_XCurrent" localSheetId="1" hidden="1">'[4]i2-KA'!#REF!</definedName>
    <definedName name="__123Graph_XCurrent" hidden="1">'[4]i2-KA'!#REF!</definedName>
    <definedName name="__123Graph_XTEST1" localSheetId="1" hidden="1">[1]REER!$C$9:$C$75</definedName>
    <definedName name="__123Graph_XTEST1" hidden="1">[2]REER!$C$9:$C$75</definedName>
    <definedName name="__BOP1">#REF!</definedName>
    <definedName name="__BOP2" localSheetId="1">[5]BoP!#REF!</definedName>
    <definedName name="__BOP2">[5]BoP!#REF!</definedName>
    <definedName name="__dat1" localSheetId="1">'[6]work Q real'!#REF!</definedName>
    <definedName name="__dat1">'[6]work Q real'!#REF!</definedName>
    <definedName name="__dat2">#REF!</definedName>
    <definedName name="__EXP5" localSheetId="1">#REF!</definedName>
    <definedName name="__EXP5">#REF!</definedName>
    <definedName name="__EXP6" localSheetId="1">#REF!</definedName>
    <definedName name="__EXP6">#REF!</definedName>
    <definedName name="__EXP7" localSheetId="1">#REF!</definedName>
    <definedName name="__EXP7">#REF!</definedName>
    <definedName name="__EXP9" localSheetId="1">#REF!</definedName>
    <definedName name="__EXP9">#REF!</definedName>
    <definedName name="__IMP10">#REF!</definedName>
    <definedName name="__IMP2" localSheetId="1">#REF!</definedName>
    <definedName name="__IMP2">#REF!</definedName>
    <definedName name="__IMP4" localSheetId="1">#REF!</definedName>
    <definedName name="__IMP4">#REF!</definedName>
    <definedName name="__IMP6" localSheetId="1">#REF!</definedName>
    <definedName name="__IMP6">#REF!</definedName>
    <definedName name="__IMP7" localSheetId="1">#REF!</definedName>
    <definedName name="__IMP7">#REF!</definedName>
    <definedName name="__IMP8">#REF!</definedName>
    <definedName name="__MTS2" localSheetId="1">'[7]Annual Tables'!#REF!</definedName>
    <definedName name="__MTS2">'[7]Annual Tables'!#REF!</definedName>
    <definedName name="__OUT1">#REF!</definedName>
    <definedName name="__OUT2">#REF!</definedName>
    <definedName name="__PAG2" localSheetId="1">[7]Index!#REF!</definedName>
    <definedName name="__PAG2">[7]Index!#REF!</definedName>
    <definedName name="__PAG3" localSheetId="1">[7]Index!#REF!</definedName>
    <definedName name="__PAG3">[7]Index!#REF!</definedName>
    <definedName name="__PAG4" localSheetId="1">[7]Index!#REF!</definedName>
    <definedName name="__PAG4">[7]Index!#REF!</definedName>
    <definedName name="__PAG5" localSheetId="1">[7]Index!#REF!</definedName>
    <definedName name="__PAG5">[7]Index!#REF!</definedName>
    <definedName name="__PAG6" localSheetId="1">[7]Index!#REF!</definedName>
    <definedName name="__PAG6">[7]Index!#REF!</definedName>
    <definedName name="__PAG7">#REF!</definedName>
    <definedName name="__pro2001">[8]pro2001!$A$1:$B$72</definedName>
    <definedName name="__RES2" localSheetId="1">[5]RES!#REF!</definedName>
    <definedName name="__RES2">[5]RES!#REF!</definedName>
    <definedName name="__TAB1">#REF!</definedName>
    <definedName name="__TAB10">#REF!</definedName>
    <definedName name="__TAB12">#REF!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4">#REF!</definedName>
    <definedName name="__TAB5">#REF!</definedName>
    <definedName name="__tab6">#REF!</definedName>
    <definedName name="__TAB7" localSheetId="1">#REF!</definedName>
    <definedName name="__TAB7">#REF!</definedName>
    <definedName name="__TAB8">#REF!</definedName>
    <definedName name="__tab9">#REF!</definedName>
    <definedName name="__TB41">#REF!</definedName>
    <definedName name="__WEO1">#REF!</definedName>
    <definedName name="__WEO2">#REF!</definedName>
    <definedName name="_10__123Graph_ACHART_4" hidden="1">'[9]Employment Data Sectors (wages)'!$A$12:$A$23</definedName>
    <definedName name="_11__123Graph_ACHART_5" localSheetId="1" hidden="1">'[10]Employment Data Sectors (wages)'!$A$24:$A$35</definedName>
    <definedName name="_12__123Graph_ACHART_5" hidden="1">'[9]Employment Data Sectors (wages)'!$A$24:$A$35</definedName>
    <definedName name="_123Graph_AB" localSheetId="1" hidden="1">#REF!</definedName>
    <definedName name="_123Graph_AB" hidden="1">#REF!</definedName>
    <definedName name="_123Graph_B" localSheetId="1" hidden="1">#REF!</definedName>
    <definedName name="_123Graph_B" hidden="1">#REF!</definedName>
    <definedName name="_123Graph_DB" localSheetId="1" hidden="1">#REF!</definedName>
    <definedName name="_123Graph_DB" hidden="1">#REF!</definedName>
    <definedName name="_123Graph_EB" hidden="1">#REF!</definedName>
    <definedName name="_123Graph_FB" hidden="1">#REF!</definedName>
    <definedName name="_13__123Graph_ACHART_6" localSheetId="1" hidden="1">'[10]Employment Data Sectors (wages)'!$Y$49:$Y$8103</definedName>
    <definedName name="_132Graph_CB" localSheetId="1" hidden="1">#REF!</definedName>
    <definedName name="_132Graph_CB" hidden="1">#REF!</definedName>
    <definedName name="_14__123Graph_ACHART_6" hidden="1">'[9]Employment Data Sectors (wages)'!$Y$49:$Y$8103</definedName>
    <definedName name="_15__123Graph_ACHART_7" localSheetId="1" hidden="1">'[10]Employment Data Sectors (wages)'!$Y$8175:$Y$8186</definedName>
    <definedName name="_16__123Graph_ACHART_7" hidden="1">'[9]Employment Data Sectors (wages)'!$Y$8175:$Y$8186</definedName>
    <definedName name="_17__123Graph_ACHART_8" localSheetId="1" hidden="1">'[10]Employment Data Sectors (wages)'!$W$8175:$W$8186</definedName>
    <definedName name="_18__123Graph_ACHART_8" hidden="1">'[9]Employment Data Sectors (wages)'!$W$8175:$W$8186</definedName>
    <definedName name="_19__123Graph_BCHART_1" localSheetId="1" hidden="1">'[10]Employment Data Sectors (wages)'!$B$8173:$B$8184</definedName>
    <definedName name="_1992BOPB">#REF!</definedName>
    <definedName name="_1Macros_Import_.qbop" localSheetId="1">[11]!'[Macros Import].qbop'</definedName>
    <definedName name="_20__123Graph_BCHART_1" hidden="1">'[9]Employment Data Sectors (wages)'!$B$8173:$B$8184</definedName>
    <definedName name="_21__123Graph_BCHART_2" localSheetId="1" hidden="1">'[10]Employment Data Sectors (wages)'!$B$8173:$B$8184</definedName>
    <definedName name="_22__123Graph_BCHART_2" hidden="1">'[9]Employment Data Sectors (wages)'!$B$8173:$B$8184</definedName>
    <definedName name="_23__123Graph_BCHART_3" localSheetId="1" hidden="1">'[10]Employment Data Sectors (wages)'!$B$11:$B$8185</definedName>
    <definedName name="_24__123Graph_BCHART_3" hidden="1">'[9]Employment Data Sectors (wages)'!$B$11:$B$8185</definedName>
    <definedName name="_25__123Graph_BCHART_4" localSheetId="1" hidden="1">'[10]Employment Data Sectors (wages)'!$B$12:$B$23</definedName>
    <definedName name="_26__123Graph_BCHART_4" hidden="1">'[9]Employment Data Sectors (wages)'!$B$12:$B$23</definedName>
    <definedName name="_27__123Graph_BCHART_5" localSheetId="1" hidden="1">'[10]Employment Data Sectors (wages)'!$B$24:$B$35</definedName>
    <definedName name="_28__123Graph_BCHART_5" hidden="1">'[9]Employment Data Sectors (wages)'!$B$24:$B$35</definedName>
    <definedName name="_29__123Graph_BCHART_6" localSheetId="1" hidden="1">'[10]Employment Data Sectors (wages)'!$AS$49:$AS$8103</definedName>
    <definedName name="_2Macros_Import_.qbop">[11]!'[Macros Import].qbop'</definedName>
    <definedName name="_3__123Graph_ACHART_1" localSheetId="1" hidden="1">'[10]Employment Data Sectors (wages)'!$A$8173:$A$8184</definedName>
    <definedName name="_30__123Graph_BCHART_6" hidden="1">'[9]Employment Data Sectors (wages)'!$AS$49:$AS$8103</definedName>
    <definedName name="_31__123Graph_BCHART_7" localSheetId="1" hidden="1">'[10]Employment Data Sectors (wages)'!$Y$13:$Y$8187</definedName>
    <definedName name="_32__123Graph_BCHART_7" hidden="1">'[9]Employment Data Sectors (wages)'!$Y$13:$Y$8187</definedName>
    <definedName name="_33__123Graph_BCHART_8" localSheetId="1" hidden="1">'[10]Employment Data Sectors (wages)'!$W$13:$W$8187</definedName>
    <definedName name="_34__123Graph_BCHART_8" hidden="1">'[9]Employment Data Sectors (wages)'!$W$13:$W$8187</definedName>
    <definedName name="_35__123Graph_CCHART_1" localSheetId="1" hidden="1">'[10]Employment Data Sectors (wages)'!$C$8173:$C$8184</definedName>
    <definedName name="_36__123Graph_CCHART_1" hidden="1">'[9]Employment Data Sectors (wages)'!$C$8173:$C$8184</definedName>
    <definedName name="_37__123Graph_CCHART_2" localSheetId="1" hidden="1">'[10]Employment Data Sectors (wages)'!$C$8173:$C$8184</definedName>
    <definedName name="_38__123Graph_CCHART_2" hidden="1">'[9]Employment Data Sectors (wages)'!$C$8173:$C$8184</definedName>
    <definedName name="_39__123Graph_CCHART_3" localSheetId="1" hidden="1">'[10]Employment Data Sectors (wages)'!$C$11:$C$8185</definedName>
    <definedName name="_4__123Graph_ACHART_1" hidden="1">'[9]Employment Data Sectors (wages)'!$A$8173:$A$8184</definedName>
    <definedName name="_40__123Graph_CCHART_3" hidden="1">'[9]Employment Data Sectors (wages)'!$C$11:$C$8185</definedName>
    <definedName name="_41__123Graph_CCHART_4" localSheetId="1" hidden="1">'[10]Employment Data Sectors (wages)'!$C$12:$C$23</definedName>
    <definedName name="_42__123Graph_CCHART_4" hidden="1">'[9]Employment Data Sectors (wages)'!$C$12:$C$23</definedName>
    <definedName name="_43__123Graph_CCHART_5" localSheetId="1" hidden="1">'[10]Employment Data Sectors (wages)'!$C$24:$C$35</definedName>
    <definedName name="_44__123Graph_CCHART_5" hidden="1">'[9]Employment Data Sectors (wages)'!$C$24:$C$35</definedName>
    <definedName name="_45__123Graph_CCHART_6" localSheetId="1" hidden="1">'[10]Employment Data Sectors (wages)'!$U$49:$U$8103</definedName>
    <definedName name="_46__123Graph_CCHART_6" hidden="1">'[9]Employment Data Sectors (wages)'!$U$49:$U$8103</definedName>
    <definedName name="_47__123Graph_CCHART_7" localSheetId="1" hidden="1">'[10]Employment Data Sectors (wages)'!$Y$14:$Y$25</definedName>
    <definedName name="_48__123Graph_CCHART_7" hidden="1">'[9]Employment Data Sectors (wages)'!$Y$14:$Y$25</definedName>
    <definedName name="_49__123Graph_CCHART_8" localSheetId="1" hidden="1">'[10]Employment Data Sectors (wages)'!$W$14:$W$25</definedName>
    <definedName name="_5__123Graph_ACHART_2" localSheetId="1" hidden="1">'[10]Employment Data Sectors (wages)'!$A$8173:$A$8184</definedName>
    <definedName name="_50__123Graph_CCHART_8" hidden="1">'[9]Employment Data Sectors (wages)'!$W$14:$W$25</definedName>
    <definedName name="_51__123Graph_DCHART_7" localSheetId="1" hidden="1">'[10]Employment Data Sectors (wages)'!$Y$26:$Y$37</definedName>
    <definedName name="_52__123Graph_DCHART_7" hidden="1">'[9]Employment Data Sectors (wages)'!$Y$26:$Y$37</definedName>
    <definedName name="_53__123Graph_DCHART_8" localSheetId="1" hidden="1">'[10]Employment Data Sectors (wages)'!$W$26:$W$37</definedName>
    <definedName name="_54__123Graph_DCHART_8" hidden="1">'[9]Employment Data Sectors (wages)'!$W$26:$W$37</definedName>
    <definedName name="_55__123Graph_ECHART_7" localSheetId="1" hidden="1">'[10]Employment Data Sectors (wages)'!$Y$38:$Y$49</definedName>
    <definedName name="_56__123Graph_ECHART_7" hidden="1">'[9]Employment Data Sectors (wages)'!$Y$38:$Y$49</definedName>
    <definedName name="_57__123Graph_ECHART_8" localSheetId="1" hidden="1">'[10]Employment Data Sectors (wages)'!$H$86:$H$99</definedName>
    <definedName name="_58__123Graph_ECHART_8" hidden="1">'[9]Employment Data Sectors (wages)'!$H$86:$H$99</definedName>
    <definedName name="_59__123Graph_FCHART_8" localSheetId="1" hidden="1">'[10]Employment Data Sectors (wages)'!$H$6:$H$17</definedName>
    <definedName name="_6__123Graph_ACHART_2" hidden="1">'[9]Employment Data Sectors (wages)'!$A$8173:$A$8184</definedName>
    <definedName name="_60__123Graph_FCHART_8" hidden="1">'[9]Employment Data Sectors (wages)'!$H$6:$H$17</definedName>
    <definedName name="_7__123Graph_ACHART_3" localSheetId="1" hidden="1">'[10]Employment Data Sectors (wages)'!$A$11:$A$8185</definedName>
    <definedName name="_8__123Graph_ACHART_3" hidden="1">'[9]Employment Data Sectors (wages)'!$A$11:$A$8185</definedName>
    <definedName name="_9__123Graph_ACHART_4" localSheetId="1" hidden="1">'[10]Employment Data Sectors (wages)'!$A$12:$A$23</definedName>
    <definedName name="_BOP1" localSheetId="1">#REF!</definedName>
    <definedName name="_BOP1">#REF!</definedName>
    <definedName name="_BOP2" localSheetId="1">[5]BoP!#REF!</definedName>
    <definedName name="_BOP2">[5]BoP!#REF!</definedName>
    <definedName name="_dat1" localSheetId="1">'[6]work Q real'!#REF!</definedName>
    <definedName name="_dat1">'[6]work Q real'!#REF!</definedName>
    <definedName name="_dat2" localSheetId="1">#REF!</definedName>
    <definedName name="_dat2">#REF!</definedName>
    <definedName name="_EXP5" localSheetId="1">#REF!</definedName>
    <definedName name="_EXP5">#REF!</definedName>
    <definedName name="_EXP6" localSheetId="1">#REF!</definedName>
    <definedName name="_EXP6">#REF!</definedName>
    <definedName name="_EXP7" localSheetId="1">#REF!</definedName>
    <definedName name="_EXP7">#REF!</definedName>
    <definedName name="_EXP9" localSheetId="1">#REF!</definedName>
    <definedName name="_EXP9">#REF!</definedName>
    <definedName name="_Fill" hidden="1">#REF!</definedName>
    <definedName name="_IMP10" localSheetId="1">#REF!</definedName>
    <definedName name="_IMP10">#REF!</definedName>
    <definedName name="_IMP2" localSheetId="1">#REF!</definedName>
    <definedName name="_IMP2">#REF!</definedName>
    <definedName name="_IMP4" localSheetId="1">#REF!</definedName>
    <definedName name="_IMP4">#REF!</definedName>
    <definedName name="_IMP6" localSheetId="1">#REF!</definedName>
    <definedName name="_IMP6">#REF!</definedName>
    <definedName name="_IMP7" localSheetId="1">#REF!</definedName>
    <definedName name="_IMP7">#REF!</definedName>
    <definedName name="_IMP8" localSheetId="1">#REF!</definedName>
    <definedName name="_IMP8">#REF!</definedName>
    <definedName name="_MTS2" localSheetId="1">'[7]Annual Tables'!#REF!</definedName>
    <definedName name="_MTS2">'[7]Annual Tables'!#REF!</definedName>
    <definedName name="_Order1" hidden="1">255</definedName>
    <definedName name="_Order2" hidden="1">255</definedName>
    <definedName name="_OUT1" localSheetId="1">#REF!</definedName>
    <definedName name="_OUT1">#REF!</definedName>
    <definedName name="_OUT2" localSheetId="1">#REF!</definedName>
    <definedName name="_OUT2">#REF!</definedName>
    <definedName name="_PAG2" localSheetId="1">[7]Index!#REF!</definedName>
    <definedName name="_PAG2">[7]Index!#REF!</definedName>
    <definedName name="_PAG3" localSheetId="1">[7]Index!#REF!</definedName>
    <definedName name="_PAG3">[7]Index!#REF!</definedName>
    <definedName name="_PAG4" localSheetId="1">[7]Index!#REF!</definedName>
    <definedName name="_PAG4">[7]Index!#REF!</definedName>
    <definedName name="_PAG5" localSheetId="1">[7]Index!#REF!</definedName>
    <definedName name="_PAG5">[7]Index!#REF!</definedName>
    <definedName name="_PAG6" localSheetId="1">[7]Index!#REF!</definedName>
    <definedName name="_PAG6">[7]Index!#REF!</definedName>
    <definedName name="_PAG7" localSheetId="1">#REF!</definedName>
    <definedName name="_PAG7">#REF!</definedName>
    <definedName name="_pro2001">[8]pro2001!$A$1:$B$72</definedName>
    <definedName name="_Regression_X" hidden="1">#REF!</definedName>
    <definedName name="_Regression_Y" hidden="1">#REF!</definedName>
    <definedName name="_RES2" localSheetId="1">[5]RES!#REF!</definedName>
    <definedName name="_RES2">[5]RES!#REF!</definedName>
    <definedName name="_RULC" localSheetId="1">[1]REER!$BA$144:$BA$206</definedName>
    <definedName name="_RULC">[2]REER!$BA$144:$BA$206</definedName>
    <definedName name="_TAB1" localSheetId="1">#REF!</definedName>
    <definedName name="_TAB1">#REF!</definedName>
    <definedName name="_TAB10" localSheetId="1">#REF!</definedName>
    <definedName name="_TAB10">#REF!</definedName>
    <definedName name="_TAB12" localSheetId="1">#REF!</definedName>
    <definedName name="_TAB12">#REF!</definedName>
    <definedName name="_Tab19" localSheetId="1">#REF!</definedName>
    <definedName name="_Tab19">#REF!</definedName>
    <definedName name="_TAB2" localSheetId="1">#REF!</definedName>
    <definedName name="_TAB2">#REF!</definedName>
    <definedName name="_Tab20" localSheetId="1">#REF!</definedName>
    <definedName name="_Tab20">#REF!</definedName>
    <definedName name="_Tab21" localSheetId="1">#REF!</definedName>
    <definedName name="_Tab21">#REF!</definedName>
    <definedName name="_Tab22" localSheetId="1">#REF!</definedName>
    <definedName name="_Tab22">#REF!</definedName>
    <definedName name="_Tab23" localSheetId="1">#REF!</definedName>
    <definedName name="_Tab23">#REF!</definedName>
    <definedName name="_Tab24" localSheetId="1">#REF!</definedName>
    <definedName name="_Tab24">#REF!</definedName>
    <definedName name="_Tab26" localSheetId="1">#REF!</definedName>
    <definedName name="_Tab26">#REF!</definedName>
    <definedName name="_Tab27" localSheetId="1">#REF!</definedName>
    <definedName name="_Tab27">#REF!</definedName>
    <definedName name="_Tab28" localSheetId="1">#REF!</definedName>
    <definedName name="_Tab28">#REF!</definedName>
    <definedName name="_Tab29" localSheetId="1">#REF!</definedName>
    <definedName name="_Tab29">#REF!</definedName>
    <definedName name="_TAB3" localSheetId="1">#REF!</definedName>
    <definedName name="_TAB3">#REF!</definedName>
    <definedName name="_Tab30" localSheetId="1">#REF!</definedName>
    <definedName name="_Tab30">#REF!</definedName>
    <definedName name="_Tab31" localSheetId="1">#REF!</definedName>
    <definedName name="_Tab31">#REF!</definedName>
    <definedName name="_Tab32" localSheetId="1">#REF!</definedName>
    <definedName name="_Tab32">#REF!</definedName>
    <definedName name="_Tab33" localSheetId="1">#REF!</definedName>
    <definedName name="_Tab33">#REF!</definedName>
    <definedName name="_Tab34" localSheetId="1">#REF!</definedName>
    <definedName name="_Tab34">#REF!</definedName>
    <definedName name="_Tab35" localSheetId="1">#REF!</definedName>
    <definedName name="_Tab35">#REF!</definedName>
    <definedName name="_TAB4" localSheetId="1">#REF!</definedName>
    <definedName name="_TAB4">#REF!</definedName>
    <definedName name="_TAB5" localSheetId="1">#REF!</definedName>
    <definedName name="_TAB5">#REF!</definedName>
    <definedName name="_tab6" localSheetId="1">#REF!</definedName>
    <definedName name="_tab6">#REF!</definedName>
    <definedName name="_TAB7" localSheetId="1">#REF!</definedName>
    <definedName name="_TAB7">#REF!</definedName>
    <definedName name="_TAB8" localSheetId="1">#REF!</definedName>
    <definedName name="_TAB8">#REF!</definedName>
    <definedName name="_tab9" localSheetId="1">#REF!</definedName>
    <definedName name="_tab9">#REF!</definedName>
    <definedName name="_TB41" localSheetId="1">#REF!</definedName>
    <definedName name="_TB41">#REF!</definedName>
    <definedName name="_WEO1" localSheetId="1">#REF!</definedName>
    <definedName name="_WEO1">#REF!</definedName>
    <definedName name="_WEO2" localSheetId="1">#REF!</definedName>
    <definedName name="_WEO2">#REF!</definedName>
    <definedName name="a">#REF!</definedName>
    <definedName name="aaaaaaaaaaaaaa" localSheetId="1">TAB_2!aaaaaaaaaaaaaa</definedName>
    <definedName name="aaaaaaaaaaaaaa">[0]!aaaaaaaaaaaaaa</definedName>
    <definedName name="aas" localSheetId="1">[12]Contents!$A$1:$C$25</definedName>
    <definedName name="aas">[13]Contents!$A$1:$C$25</definedName>
    <definedName name="aloha" localSheetId="1" hidden="1">'[14]i2-KA'!#REF!</definedName>
    <definedName name="aloha" hidden="1">'[14]i2-KA'!#REF!</definedName>
    <definedName name="ANNUALNOM">#REF!</definedName>
    <definedName name="as" localSheetId="1">'[12]i-REER'!$A$2:$F$104</definedName>
    <definedName name="as">'[13]i-REER'!$A$2:$F$104</definedName>
    <definedName name="ASSUM">#REF!</definedName>
    <definedName name="ASSUMB">#REF!</definedName>
    <definedName name="atrade" localSheetId="1">[11]!atrade</definedName>
    <definedName name="atrade">[11]!atrade</definedName>
    <definedName name="b">#REF!</definedName>
    <definedName name="BAKLANBOPB">#REF!</definedName>
    <definedName name="BAKLANDEBT2B">#REF!</definedName>
    <definedName name="BAKLDEBT1B">#REF!</definedName>
    <definedName name="BASDAT" localSheetId="1">'[7]Annual Tables'!#REF!</definedName>
    <definedName name="BASDAT">'[7]Annual Tables'!#REF!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" localSheetId="1" hidden="1">{"Riqfin97",#N/A,FALSE,"Tran";"Riqfinpro",#N/A,FALSE,"Tran"}</definedName>
    <definedName name="bbb" hidden="1">{"Riqfin97",#N/A,FALSE,"Tran";"Riqfinpro",#N/A,FALSE,"Tran"}</definedName>
    <definedName name="bbbbbbbbbbbbbb" localSheetId="1">TAB_2!bbbbbbbbbbbbbb</definedName>
    <definedName name="bbbbbbbbbbbbbb">[0]!bbbbbbbbbbbbbb</definedName>
    <definedName name="BCA">#N/A</definedName>
    <definedName name="BCA_GDP">#N/A</definedName>
    <definedName name="BE">#N/A</definedName>
    <definedName name="BEA" localSheetId="1">'[15]WEO-BOP'!#REF!</definedName>
    <definedName name="BEA">'[15]WEO-BOP'!#REF!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>#REF!</definedName>
    <definedName name="BER" localSheetId="1">'[15]WEO-BOP'!#REF!</definedName>
    <definedName name="BER">'[15]WEO-BOP'!#REF!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1">'[15]WEO-BOP'!#REF!</definedName>
    <definedName name="BFD">'[15]WEO-BOP'!#REF!</definedName>
    <definedName name="BFDI" localSheetId="1">'[15]WEO-BOP'!#REF!</definedName>
    <definedName name="BFDI">'[15]WEO-BOP'!#REF!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1">TAB_2!BFLD_DF</definedName>
    <definedName name="BFLD_DF">[0]!BFLD_DF</definedName>
    <definedName name="BFLG">#N/A</definedName>
    <definedName name="BFLG_D">#N/A</definedName>
    <definedName name="BFLG_DF">#N/A</definedName>
    <definedName name="BFO" localSheetId="1">'[15]WEO-BOP'!#REF!</definedName>
    <definedName name="BFO">'[15]WEO-BOP'!#REF!</definedName>
    <definedName name="BFOA" localSheetId="1">'[15]WEO-BOP'!#REF!</definedName>
    <definedName name="BFOA">'[15]WEO-BOP'!#REF!</definedName>
    <definedName name="BFOAG" localSheetId="1">'[15]WEO-BOP'!#REF!</definedName>
    <definedName name="BFOAG">'[15]WEO-BOP'!#REF!</definedName>
    <definedName name="BFOG" localSheetId="1">'[15]WEO-BOP'!#REF!</definedName>
    <definedName name="BFOG">'[15]WEO-BOP'!#REF!</definedName>
    <definedName name="BFOL" localSheetId="1">'[15]WEO-BOP'!#REF!</definedName>
    <definedName name="BFOL">'[15]WEO-BOP'!#REF!</definedName>
    <definedName name="BFOL_B" localSheetId="1">'[15]WEO-BOP'!#REF!</definedName>
    <definedName name="BFOL_B">'[15]WEO-BOP'!#REF!</definedName>
    <definedName name="BFOL_G" localSheetId="1">'[15]WEO-BOP'!#REF!</definedName>
    <definedName name="BFOL_G">'[15]WEO-BOP'!#REF!</definedName>
    <definedName name="BFOLG" localSheetId="1">'[15]WEO-BOP'!#REF!</definedName>
    <definedName name="BFOLG">'[15]WEO-BOP'!#REF!</definedName>
    <definedName name="BFP" localSheetId="1">'[15]WEO-BOP'!#REF!</definedName>
    <definedName name="BFP">'[15]WEO-BOP'!#REF!</definedName>
    <definedName name="BFPA" localSheetId="1">'[15]WEO-BOP'!#REF!</definedName>
    <definedName name="BFPA">'[15]WEO-BOP'!#REF!</definedName>
    <definedName name="BFPAG" localSheetId="1">'[15]WEO-BOP'!#REF!</definedName>
    <definedName name="BFPAG">'[15]WEO-BOP'!#REF!</definedName>
    <definedName name="BFPG" localSheetId="1">'[15]WEO-BOP'!#REF!</definedName>
    <definedName name="BFPG">'[15]WEO-BOP'!#REF!</definedName>
    <definedName name="BFPL" localSheetId="1">'[15]WEO-BOP'!#REF!</definedName>
    <definedName name="BFPL">'[15]WEO-BOP'!#REF!</definedName>
    <definedName name="BFPLD" localSheetId="1">'[15]WEO-BOP'!#REF!</definedName>
    <definedName name="BFPLD">'[15]WEO-BOP'!#REF!</definedName>
    <definedName name="BFPLDG" localSheetId="1">'[15]WEO-BOP'!#REF!</definedName>
    <definedName name="BFPLDG">'[15]WEO-BOP'!#REF!</definedName>
    <definedName name="BFPLE" localSheetId="1">'[15]WEO-BOP'!#REF!</definedName>
    <definedName name="BFPLE">'[15]WEO-BOP'!#REF!</definedName>
    <definedName name="BFRA">#N/A</definedName>
    <definedName name="BGS" localSheetId="1">'[15]WEO-BOP'!#REF!</definedName>
    <definedName name="BGS">'[15]WEO-BOP'!#REF!</definedName>
    <definedName name="BI">#N/A</definedName>
    <definedName name="BID" localSheetId="1">'[15]WEO-BOP'!#REF!</definedName>
    <definedName name="BID">'[15]WEO-BOP'!#REF!</definedName>
    <definedName name="BK">#N/A</definedName>
    <definedName name="BKF">#N/A</definedName>
    <definedName name="BMG">[16]Q6!$E$28:$AH$28</definedName>
    <definedName name="BMII">#N/A</definedName>
    <definedName name="BMIIB">#N/A</definedName>
    <definedName name="BMIIG">#N/A</definedName>
    <definedName name="BMS" localSheetId="1">'[15]WEO-BOP'!#REF!</definedName>
    <definedName name="BMS">'[15]WEO-BOP'!#REF!</definedName>
    <definedName name="Bolivia">#REF!</definedName>
    <definedName name="BOP">#N/A</definedName>
    <definedName name="BOPB">#REF!</definedName>
    <definedName name="BOPMEMOB">#REF!</definedName>
    <definedName name="BRASS" localSheetId="1">'[15]WEO-BOP'!#REF!</definedName>
    <definedName name="BRASS">'[15]WEO-BOP'!#REF!</definedName>
    <definedName name="Brazil">#REF!</definedName>
    <definedName name="BTR" localSheetId="1">'[15]WEO-BOP'!#REF!</definedName>
    <definedName name="BTR">'[15]WEO-BOP'!#REF!</definedName>
    <definedName name="BTRG" localSheetId="1">'[15]WEO-BOP'!#REF!</definedName>
    <definedName name="BTRG">'[15]WEO-BOP'!#REF!</definedName>
    <definedName name="BUDGET">#REF!</definedName>
    <definedName name="Budget_expenditure">#REF!</definedName>
    <definedName name="Budget_revenue">#REF!</definedName>
    <definedName name="BXG">[16]Q6!$E$26:$AH$26</definedName>
    <definedName name="BXS" localSheetId="1">'[15]WEO-BOP'!#REF!</definedName>
    <definedName name="BXS">'[15]WEO-BOP'!#REF!</definedName>
    <definedName name="BXTSAq" localSheetId="1">#REF!</definedName>
    <definedName name="BXTSAq">#REF!</definedName>
    <definedName name="CalcMCV_4" localSheetId="1">#REF!</definedName>
    <definedName name="CalcMCV_4">#REF!</definedName>
    <definedName name="calcNGS_NGDP">#N/A</definedName>
    <definedName name="CAPACCB">#REF!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ODE">#REF!</definedName>
    <definedName name="cgb" localSheetId="1">#REF!</definedName>
    <definedName name="cgb">#REF!</definedName>
    <definedName name="cge" localSheetId="1">#REF!</definedName>
    <definedName name="cge">#REF!</definedName>
    <definedName name="cgr" localSheetId="1">#REF!</definedName>
    <definedName name="cgr">#REF!</definedName>
    <definedName name="CHART">#REF!</definedName>
    <definedName name="CHILE">#REF!</definedName>
    <definedName name="CHK" localSheetId="1">#REF!</definedName>
    <definedName name="CHK">#REF!</definedName>
    <definedName name="CONCK">#REF!</definedName>
    <definedName name="Cons">#REF!</definedName>
    <definedName name="CORULCSA" localSheetId="1">[17]E!$V$15:$V$98</definedName>
    <definedName name="CORULCSA">[18]E!$V$15:$V$98</definedName>
    <definedName name="CurrVintage">[19]Current!$D$66</definedName>
    <definedName name="d">"Graf 5"</definedName>
    <definedName name="DABproj">#N/A</definedName>
    <definedName name="DAGproj">#N/A</definedName>
    <definedName name="daily_interest_rates" localSheetId="1">'[20]daily calculations'!#REF!</definedName>
    <definedName name="daily_interest_rates">'[21]daily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1">#REF!</definedName>
    <definedName name="data_area">#REF!</definedName>
    <definedName name="_xlnm.Database">#REF!</definedName>
    <definedName name="DATB" localSheetId="1">[1]REER!$B$144:$B$240</definedName>
    <definedName name="DATB">[2]REER!$B$144:$B$240</definedName>
    <definedName name="datcr" localSheetId="1">'[6]Tab ann curr'!#REF!</definedName>
    <definedName name="datcr">'[6]Tab ann curr'!#REF!</definedName>
    <definedName name="date">#REF!</definedName>
    <definedName name="date_EXP">[22]Sheet1!$B$1:$G$1</definedName>
    <definedName name="date_FISC">#REF!</definedName>
    <definedName name="dateIntLiq" localSheetId="1">#REF!</definedName>
    <definedName name="dateIntLiq">#REF!</definedName>
    <definedName name="dateMoney">#REF!</definedName>
    <definedName name="dateprofit" localSheetId="1">[1]C!$A$9:$A$125</definedName>
    <definedName name="dateprofit">[2]C!$A$9:$A$125</definedName>
    <definedName name="dateRates">#REF!</definedName>
    <definedName name="dateRawQ" localSheetId="1">'[23]Raw Data'!#REF!</definedName>
    <definedName name="dateRawQ">'[23]Raw Data'!#REF!</definedName>
    <definedName name="dateReal">#REF!</definedName>
    <definedName name="dates">#REF!</definedName>
    <definedName name="dates_w">#REF!</definedName>
    <definedName name="dates1">#REF!</definedName>
    <definedName name="dates2">#REF!</definedName>
    <definedName name="datesb" localSheetId="1">[17]B!$B$20:$B$134</definedName>
    <definedName name="datesb">[18]B!$B$20:$B$134</definedName>
    <definedName name="datesc">#REF!</definedName>
    <definedName name="datesd">#REF!</definedName>
    <definedName name="DATESG" localSheetId="1">#REF!</definedName>
    <definedName name="DATESG">#REF!</definedName>
    <definedName name="datesm">#REF!</definedName>
    <definedName name="datesq" localSheetId="1">#REF!</definedName>
    <definedName name="datesq">#REF!</definedName>
    <definedName name="datesr">#REF!</definedName>
    <definedName name="datestran" localSheetId="1">[17]transfer!$A$9:$A$116</definedName>
    <definedName name="datestran">[18]transfer!$A$9:$A$116</definedName>
    <definedName name="datgdp">#REF!</definedName>
    <definedName name="datin1" localSheetId="1">[1]REER!$B$9:$B$119</definedName>
    <definedName name="datin1">[2]REER!$B$9:$B$119</definedName>
    <definedName name="datin2" localSheetId="1">[1]REER!$B$144:$B$253</definedName>
    <definedName name="datin2">[2]REER!$B$144:$B$253</definedName>
    <definedName name="datq">#REF!</definedName>
    <definedName name="datq1">#REF!</definedName>
    <definedName name="datq2">#REF!</definedName>
    <definedName name="datreer" localSheetId="1">[1]REER!$B$144:$B$258</definedName>
    <definedName name="datreer">[2]REER!$B$144:$B$258</definedName>
    <definedName name="datt">#REF!</definedName>
    <definedName name="DBproj">#N/A</definedName>
    <definedName name="dd" localSheetId="1" hidden="1">{"Riqfin97",#N/A,FALSE,"Tran";"Riqfinpro",#N/A,FALSE,"Tran"}</definedName>
    <definedName name="dd" hidden="1">{"Riqfin97",#N/A,FALSE,"Tran";"Riqfinpro",#N/A,FALSE,"Tran"}</definedName>
    <definedName name="ddd" localSheetId="1" hidden="1">{"Riqfin97",#N/A,FALSE,"Tran";"Riqfinpro",#N/A,FALSE,"Tran"}</definedName>
    <definedName name="ddd" hidden="1">{"Riqfin97",#N/A,FALSE,"Tran";"Riqfinpro",#N/A,FALSE,"Tran"}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B">#REF!</definedName>
    <definedName name="DEBT2">#REF!</definedName>
    <definedName name="DEBT2B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proj">#REF!</definedName>
    <definedName name="DEFLATORS">#REF!</definedName>
    <definedName name="Department" localSheetId="1">[24]REER!#REF!</definedName>
    <definedName name="Department">[25]REER!#REF!</definedName>
    <definedName name="DGproj">#N/A</definedName>
    <definedName name="DLX1.USE" localSheetId="1">[26]Haver!$A$2:$N$8</definedName>
    <definedName name="DLX1.USE">[27]Haver!$A$2:$N$8</definedName>
    <definedName name="DOC">#REF!</definedName>
    <definedName name="dp">[28]DP!$A$1:$E$65536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>#REF!</definedName>
    <definedName name="e9db">[29]e9!$A$1:$V$49</definedName>
    <definedName name="EDNA">#N/A</definedName>
    <definedName name="EDSSDESCRIPTOR">#REF!</definedName>
    <definedName name="EDSSFILE">#REF!</definedName>
    <definedName name="EDSSNAME">#REF!</definedName>
    <definedName name="EDSSTIME">#REF!</definedName>
    <definedName name="ee" localSheetId="1" hidden="1">{"Tab1",#N/A,FALSE,"P";"Tab2",#N/A,FALSE,"P"}</definedName>
    <definedName name="ee" hidden="1">{"Tab1",#N/A,FALSE,"P";"Tab2",#N/A,FALSE,"P"}</definedName>
    <definedName name="EECB">#REF!</definedName>
    <definedName name="eee" localSheetId="1" hidden="1">{"Tab1",#N/A,FALSE,"P";"Tab2",#N/A,FALSE,"P"}</definedName>
    <definedName name="eee" hidden="1">{"Tab1",#N/A,FALSE,"P";"Tab2",#N/A,FALSE,"P"}</definedName>
    <definedName name="EISCODE">#REF!</definedName>
    <definedName name="elect">#REF!</definedName>
    <definedName name="Emerging_HTML_AREA">#REF!</definedName>
    <definedName name="EMETEL">#REF!</definedName>
    <definedName name="ENDA">#N/A</definedName>
    <definedName name="ExitWRS">[30]Main!$AB$25</definedName>
    <definedName name="ff" localSheetId="1" hidden="1">{"Tab1",#N/A,FALSE,"P";"Tab2",#N/A,FALSE,"P"}</definedName>
    <definedName name="ff" hidden="1">{"Tab1",#N/A,FALSE,"P";"Tab2",#N/A,FALSE,"P"}</definedName>
    <definedName name="fff" localSheetId="1" hidden="1">{"Tab1",#N/A,FALSE,"P";"Tab2",#N/A,FALSE,"P"}</definedName>
    <definedName name="fff" hidden="1">{"Tab1",#N/A,FALSE,"P";"Tab2",#N/A,FALSE,"P"}</definedName>
    <definedName name="Fig8.2a" localSheetId="1">#REF!</definedName>
    <definedName name="Fig8.2a">#REF!</definedName>
    <definedName name="finan">#REF!</definedName>
    <definedName name="finan1">#REF!</definedName>
    <definedName name="Financing" localSheetId="1" hidden="1">{"Tab1",#N/A,FALSE,"P";"Tab2",#N/A,FALSE,"P"}</definedName>
    <definedName name="Financing" hidden="1">{"Tab1",#N/A,FALSE,"P";"Tab2",#N/A,FALSE,"P"}</definedName>
    <definedName name="FISUM" localSheetId="1">#REF!</definedName>
    <definedName name="FISUM">#REF!</definedName>
    <definedName name="FLOPEC">#REF!</definedName>
    <definedName name="FMB" localSheetId="1">#REF!</definedName>
    <definedName name="FMB">#REF!</definedName>
    <definedName name="FODESEC">#REF!</definedName>
    <definedName name="FOREXPORT" localSheetId="1">[1]H!$A$2:$F$86</definedName>
    <definedName name="FOREXPORT">[2]H!$A$2:$F$86</definedName>
    <definedName name="FUNDOBL" localSheetId="1">#REF!</definedName>
    <definedName name="FUNDOBL">#REF!</definedName>
    <definedName name="FUNDOBLB">#REF!</definedName>
    <definedName name="g">#REF!</definedName>
    <definedName name="GCB" localSheetId="1">#REF!</definedName>
    <definedName name="GCB">#REF!</definedName>
    <definedName name="GCB_NGDP">#N/A</definedName>
    <definedName name="GCEI" localSheetId="1">#REF!</definedName>
    <definedName name="GCEI">#REF!</definedName>
    <definedName name="GCENL" localSheetId="1">#REF!</definedName>
    <definedName name="GCENL">#REF!</definedName>
    <definedName name="GCND" localSheetId="1">#REF!</definedName>
    <definedName name="GCND">#REF!</definedName>
    <definedName name="GCND_NGDP" localSheetId="1">#REF!</definedName>
    <definedName name="GCND_NGDP">#REF!</definedName>
    <definedName name="GCRG" localSheetId="1">#REF!</definedName>
    <definedName name="GCRG">#REF!</definedName>
    <definedName name="ggb" localSheetId="1">'[31]budget-G'!$A$1:$W$109</definedName>
    <definedName name="ggb">'[32]budget-G'!$A$1:$W$109</definedName>
    <definedName name="GGB_NGDP">#N/A</definedName>
    <definedName name="ggbeu" localSheetId="1">#REF!</definedName>
    <definedName name="ggbeu">#REF!</definedName>
    <definedName name="ggblg" localSheetId="1">#REF!</definedName>
    <definedName name="ggblg">#REF!</definedName>
    <definedName name="ggbls" localSheetId="1">#REF!</definedName>
    <definedName name="ggbls">#REF!</definedName>
    <definedName name="ggbss" localSheetId="1">#REF!</definedName>
    <definedName name="ggbss">#REF!</definedName>
    <definedName name="gge" localSheetId="1">[31]Expenditures!$A$1:$AC$62</definedName>
    <definedName name="gge">[32]Expenditures!$A$1:$AC$62</definedName>
    <definedName name="GGED" localSheetId="1">#REF!</definedName>
    <definedName name="GGED">#REF!</definedName>
    <definedName name="GGEI" localSheetId="1">#REF!</definedName>
    <definedName name="GGEI">#REF!</definedName>
    <definedName name="GGENL" localSheetId="1">#REF!</definedName>
    <definedName name="GGENL">#REF!</definedName>
    <definedName name="ggg" localSheetId="1" hidden="1">{"Riqfin97",#N/A,FALSE,"Tran";"Riqfinpro",#N/A,FALSE,"Tran"}</definedName>
    <definedName name="ggg" hidden="1">{"Riqfin97",#N/A,FALSE,"Tran";"Riqfinpro",#N/A,FALSE,"Tran"}</definedName>
    <definedName name="ggggg" localSheetId="1" hidden="1">'[33]J(Priv.Cap)'!#REF!</definedName>
    <definedName name="ggggg" hidden="1">'[33]J(Priv.Cap)'!#REF!</definedName>
    <definedName name="ggggggg" localSheetId="1">TAB_2!ggggggg</definedName>
    <definedName name="ggggggg">[0]!ggggggg</definedName>
    <definedName name="GGND" localSheetId="1">#REF!</definedName>
    <definedName name="GGND">#REF!</definedName>
    <definedName name="ggr" localSheetId="1">[31]Revenues!$A$1:$AD$58</definedName>
    <definedName name="ggr">[32]Revenues!$A$1:$AD$58</definedName>
    <definedName name="GGRG" localSheetId="1">#REF!</definedName>
    <definedName name="GGRG">#REF!</definedName>
    <definedName name="hhh" localSheetId="1" hidden="1">'[34]J(Priv.Cap)'!#REF!</definedName>
    <definedName name="hhh" hidden="1">'[34]J(Priv.Cap)'!#REF!</definedName>
    <definedName name="hhhhhhh" localSheetId="1">TAB_2!hhhhhhh</definedName>
    <definedName name="hhhhhhh">[0]!hhhhhhh</definedName>
    <definedName name="i">#REF!</definedName>
    <definedName name="IESS">#REF!</definedName>
    <definedName name="ii" localSheetId="1" hidden="1">{"Tab1",#N/A,FALSE,"P";"Tab2",#N/A,FALSE,"P"}</definedName>
    <definedName name="ii" hidden="1">{"Tab1",#N/A,FALSE,"P";"Tab2",#N/A,FALSE,"P"}</definedName>
    <definedName name="ima">#REF!</definedName>
    <definedName name="IN1_">#REF!</definedName>
    <definedName name="IN2_">#REF!</definedName>
    <definedName name="INB" localSheetId="1">[17]B!$K$6:$T$6</definedName>
    <definedName name="INB">[18]B!$K$6:$T$6</definedName>
    <definedName name="INC" localSheetId="1">[17]C!$H$6:$I$6</definedName>
    <definedName name="INC">[18]C!$H$6:$I$6</definedName>
    <definedName name="ind">#REF!</definedName>
    <definedName name="INECEL">#REF!</definedName>
    <definedName name="inflation" localSheetId="1" hidden="1">[35]TAB34!#REF!</definedName>
    <definedName name="inflation" hidden="1">[36]TAB34!#REF!</definedName>
    <definedName name="INPUT_2" localSheetId="1">[5]Input!#REF!</definedName>
    <definedName name="INPUT_2">[5]Input!#REF!</definedName>
    <definedName name="INPUT_4" localSheetId="1">[5]Input!#REF!</definedName>
    <definedName name="INPUT_4">[5]Input!#REF!</definedName>
    <definedName name="jj" localSheetId="1" hidden="1">{"Riqfin97",#N/A,FALSE,"Tran";"Riqfinpro",#N/A,FALSE,"Tran"}</definedName>
    <definedName name="jj" hidden="1">{"Riqfin97",#N/A,FALSE,"Tran";"Riqfinpro",#N/A,FALSE,"Tran"}</definedName>
    <definedName name="jjj" localSheetId="1" hidden="1">[37]M!#REF!</definedName>
    <definedName name="jjj" hidden="1">[37]M!#REF!</definedName>
    <definedName name="jjjjjj" localSheetId="1" hidden="1">'[33]J(Priv.Cap)'!#REF!</definedName>
    <definedName name="jjjjjj" hidden="1">'[33]J(Priv.Cap)'!#REF!</definedName>
    <definedName name="kk" localSheetId="1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hidden="1">{"Tab1",#N/A,FALSE,"P";"Tab2",#N/A,FALSE,"P"}</definedName>
    <definedName name="kkkk" localSheetId="1" hidden="1">[38]M!#REF!</definedName>
    <definedName name="kkkk" hidden="1">[38]M!#REF!</definedName>
    <definedName name="Konto">#REF!</definedName>
    <definedName name="kumul1">#REF!</definedName>
    <definedName name="kumul2">#REF!</definedName>
    <definedName name="kvart1">#REF!</definedName>
    <definedName name="kvart2">#REF!</definedName>
    <definedName name="kvart3">#REF!</definedName>
    <definedName name="kvart4">#REF!</definedName>
    <definedName name="ll" localSheetId="1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localSheetId="1" hidden="1">[37]M!#REF!</definedName>
    <definedName name="llll" hidden="1">[37]M!#REF!</definedName>
    <definedName name="ls">[28]LS!$A$1:$E$65536</definedName>
    <definedName name="LUR">#N/A</definedName>
    <definedName name="Malaysia">#REF!</definedName>
    <definedName name="MCV">#N/A</definedName>
    <definedName name="MCV_B">#N/A</definedName>
    <definedName name="MCV_B1" localSheetId="1">'[15]WEO-BOP'!#REF!</definedName>
    <definedName name="MCV_B1">'[15]WEO-BOP'!#REF!</definedName>
    <definedName name="MCV_D">#N/A</definedName>
    <definedName name="MCV_N">#N/A</definedName>
    <definedName name="MCV_T">#N/A</definedName>
    <definedName name="MENORES">#REF!</definedName>
    <definedName name="mesec1">#REF!</definedName>
    <definedName name="mesec2">#REF!</definedName>
    <definedName name="mf" localSheetId="1" hidden="1">{"Tab1",#N/A,FALSE,"P";"Tab2",#N/A,FALSE,"P"}</definedName>
    <definedName name="mf" hidden="1">{"Tab1",#N/A,FALSE,"P";"Tab2",#N/A,FALSE,"P"}</definedName>
    <definedName name="MFISCAL" localSheetId="1">'[7]Annual Raw Data'!#REF!</definedName>
    <definedName name="MFISCAL">'[7]Annual Raw Data'!#REF!</definedName>
    <definedName name="mflowsa" localSheetId="1">[11]!mflowsa</definedName>
    <definedName name="mflowsa">[11]!mflowsa</definedName>
    <definedName name="mflowsq" localSheetId="1">[11]!mflowsq</definedName>
    <definedName name="mflowsq">[11]!mflowsq</definedName>
    <definedName name="MICRO">#REF!</definedName>
    <definedName name="MISC3">#REF!</definedName>
    <definedName name="MISC4" localSheetId="1">[5]OUTPUT!#REF!</definedName>
    <definedName name="MISC4">[5]OUTPUT!#REF!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hidden="1">{"Tab1",#N/A,FALSE,"P";"Tab2",#N/A,FALSE,"P"}</definedName>
    <definedName name="MON_SM">#REF!</definedName>
    <definedName name="MONF_SM">#REF!</definedName>
    <definedName name="MONTH" localSheetId="1">[1]REER!$D$140:$E$199</definedName>
    <definedName name="MONTH">[2]REER!$D$140:$E$199</definedName>
    <definedName name="mstocksa" localSheetId="1">[11]!mstocksa</definedName>
    <definedName name="mstocksa">[11]!mstocksa</definedName>
    <definedName name="mstocksq" localSheetId="1">[11]!mstocksq</definedName>
    <definedName name="mstocksq">[11]!mstocksq</definedName>
    <definedName name="Municipios">#REF!</definedName>
    <definedName name="NACTCURRENT">#REF!</definedName>
    <definedName name="nam1out">#REF!</definedName>
    <definedName name="nam2in">#REF!</definedName>
    <definedName name="nam2out">#REF!</definedName>
    <definedName name="NAMB" localSheetId="1">[1]REER!$AY$143:$BB$143</definedName>
    <definedName name="NAMB">[2]REER!$AY$143:$BB$143</definedName>
    <definedName name="namcr" localSheetId="1">'[6]Tab ann curr'!#REF!</definedName>
    <definedName name="namcr">'[6]Tab ann curr'!#REF!</definedName>
    <definedName name="namcs" localSheetId="1">'[6]Tab ann cst'!#REF!</definedName>
    <definedName name="namcs">'[6]Tab ann cst'!#REF!</definedName>
    <definedName name="name_AD">[22]Sheet1!$A$20</definedName>
    <definedName name="name_EXP">[22]Sheet1!$N$54:$N$71</definedName>
    <definedName name="name_FISC">#REF!</definedName>
    <definedName name="nameIntLiq">#REF!</definedName>
    <definedName name="nameMoney">#REF!</definedName>
    <definedName name="nameRATES">#REF!</definedName>
    <definedName name="nameRAWQ" localSheetId="1">'[23]Raw Data'!#REF!</definedName>
    <definedName name="nameRAWQ">'[23]Raw Data'!#REF!</definedName>
    <definedName name="nameReal">#REF!</definedName>
    <definedName name="names">#REF!</definedName>
    <definedName name="NAMES_fidr_r" localSheetId="1">[20]monthly!#REF!</definedName>
    <definedName name="NAMES_fidr_r">[21]monthly!#REF!</definedName>
    <definedName name="names_figb_r" localSheetId="1">[20]monthly!#REF!</definedName>
    <definedName name="names_figb_r">[21]monthly!#REF!</definedName>
    <definedName name="names_w">#REF!</definedName>
    <definedName name="names1in">#REF!</definedName>
    <definedName name="NAMESB" localSheetId="1">#REF!</definedName>
    <definedName name="NAMESB">#REF!</definedName>
    <definedName name="namesc">#REF!</definedName>
    <definedName name="NAMESG" localSheetId="1">#REF!</definedName>
    <definedName name="NAMESG">#REF!</definedName>
    <definedName name="namesm">#REF!</definedName>
    <definedName name="NAMESQ">#REF!</definedName>
    <definedName name="namesr">#REF!</definedName>
    <definedName name="namestran" localSheetId="1">[17]transfer!$C$1:$O$1</definedName>
    <definedName name="namestran">[18]transfer!$C$1:$O$1</definedName>
    <definedName name="namgdp">#REF!</definedName>
    <definedName name="NAMIN">#REF!</definedName>
    <definedName name="namin1" localSheetId="1">[1]REER!$F$1:$BP$1</definedName>
    <definedName name="namin1">[2]REER!$F$1:$BP$1</definedName>
    <definedName name="namin2" localSheetId="1">[1]REER!$F$138:$AA$138</definedName>
    <definedName name="namin2">[2]REER!$F$138:$AA$138</definedName>
    <definedName name="namind" localSheetId="1">'[6]work Q real'!#REF!</definedName>
    <definedName name="namind">'[6]work Q real'!#REF!</definedName>
    <definedName name="naminm" localSheetId="1">#REF!</definedName>
    <definedName name="naminm">#REF!</definedName>
    <definedName name="naminq" localSheetId="1">#REF!</definedName>
    <definedName name="naminq">#REF!</definedName>
    <definedName name="namm" localSheetId="1">#REF!</definedName>
    <definedName name="namm">#REF!</definedName>
    <definedName name="NAMOUT">#REF!</definedName>
    <definedName name="namout1" localSheetId="1">[1]REER!$F$2:$AA$2</definedName>
    <definedName name="namout1">[2]REER!$F$2:$AA$2</definedName>
    <definedName name="namoutm" localSheetId="1">#REF!</definedName>
    <definedName name="namoutm">#REF!</definedName>
    <definedName name="namoutq" localSheetId="1">#REF!</definedName>
    <definedName name="namoutq">#REF!</definedName>
    <definedName name="namprofit" localSheetId="1">[1]C!$O$1:$Z$1</definedName>
    <definedName name="namprofit">[2]C!$O$1:$Z$1</definedName>
    <definedName name="namq">#REF!</definedName>
    <definedName name="namq1">#REF!</definedName>
    <definedName name="namq2">#REF!</definedName>
    <definedName name="namreer" localSheetId="1">[1]REER!$AY$143:$BF$143</definedName>
    <definedName name="namreer">[2]REER!$AY$143:$BF$143</definedName>
    <definedName name="namsgdp">#REF!</definedName>
    <definedName name="namtin">#REF!</definedName>
    <definedName name="namtout">#REF!</definedName>
    <definedName name="namulc" localSheetId="1">[1]REER!$BI$1:$BP$1</definedName>
    <definedName name="namulc">[2]REER!$BI$1:$BP$1</definedName>
    <definedName name="NCG">#N/A</definedName>
    <definedName name="NCG_R">#N/A</definedName>
    <definedName name="NCP">#N/A</definedName>
    <definedName name="NCP_R">#N/A</definedName>
    <definedName name="NEER" localSheetId="1">[1]REER!$AY$144:$AY$206</definedName>
    <definedName name="NEER">[2]REER!$AY$144:$AY$206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hidden="1">{"Tab1",#N/A,FALSE,"P";"Tab2",#N/A,FALSE,"P"}</definedName>
    <definedName name="NOMINAL">#REF!</definedName>
    <definedName name="NTDD_RG" localSheetId="1">TAB_2!NTDD_RG</definedName>
    <definedName name="NTDD_RG">[0]!NTDD_RG</definedName>
    <definedName name="NX">#N/A</definedName>
    <definedName name="NX_R">#N/A</definedName>
    <definedName name="NXG_RG">#N/A</definedName>
    <definedName name="Odh">#REF!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hidden="1">{"Tab1",#N/A,FALSE,"P";"Tab2",#N/A,FALSE,"P"}</definedName>
    <definedName name="other" localSheetId="1">#REF!</definedName>
    <definedName name="other">#REF!</definedName>
    <definedName name="Otras_Residuales">#REF!</definedName>
    <definedName name="out">[39]output!$A$3:$P$128</definedName>
    <definedName name="OUTB" localSheetId="1">[17]B!$D$6:$H$6</definedName>
    <definedName name="OUTB">[18]B!$D$6:$H$6</definedName>
    <definedName name="outc" localSheetId="1">[17]C!$C$6:$D$6</definedName>
    <definedName name="outc">[18]C!$C$6:$D$6</definedName>
    <definedName name="output">#REF!</definedName>
    <definedName name="output_projections">[40]projections!$A$3:$R$108</definedName>
    <definedName name="output1">[14]output!$A$1:$J$122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age_4" localSheetId="1">#REF!</definedName>
    <definedName name="Page_4">#REF!</definedName>
    <definedName name="page2" localSheetId="1">#REF!</definedName>
    <definedName name="page2">#REF!</definedName>
    <definedName name="pata" localSheetId="1" hidden="1">{"Tab1",#N/A,FALSE,"P";"Tab2",#N/A,FALSE,"P"}</definedName>
    <definedName name="pata" hidden="1">{"Tab1",#N/A,FALSE,"P";"Tab2",#N/A,FALSE,"P"}</definedName>
    <definedName name="pchar00memu.m" localSheetId="1">[20]monthly!#REF!</definedName>
    <definedName name="pchar00memu.m">[21]monthly!#REF!</definedName>
    <definedName name="PCPIG">#N/A</definedName>
    <definedName name="Petroecuador">#REF!</definedName>
    <definedName name="podatki">#REF!</definedName>
    <definedName name="Ports">#REF!</definedName>
    <definedName name="pp" localSheetId="1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WGT">#N/A</definedName>
    <definedName name="pri">#REF!</definedName>
    <definedName name="Print" localSheetId="1">#REF!</definedName>
    <definedName name="Print">#REF!</definedName>
    <definedName name="_xlnm.Print_Area">#N/A</definedName>
    <definedName name="_xlnm.Print_Titles" localSheetId="1">#REF!,#REF!</definedName>
    <definedName name="_xlnm.Print_Titles">#REF!,#REF!</definedName>
    <definedName name="PRINT1" localSheetId="1">[41]Index!#REF!</definedName>
    <definedName name="PRINT1">[41]Index!#REF!</definedName>
    <definedName name="PRINT2" localSheetId="1">[41]Index!#REF!</definedName>
    <definedName name="PRINT2">[41]Index!#REF!</definedName>
    <definedName name="PRINT3" localSheetId="1">[41]Index!#REF!</definedName>
    <definedName name="PRINT3">[41]Index!#REF!</definedName>
    <definedName name="PrintThis_Links">[30]Links!$A$1:$F$33</definedName>
    <definedName name="profit" localSheetId="1">[1]C!$O$1:$T$1</definedName>
    <definedName name="profit">[2]C!$O$1:$T$1</definedName>
    <definedName name="prorač">[42]Prorač!$A:$IV</definedName>
    <definedName name="Q6_">#REF!</definedName>
    <definedName name="QFISCAL" localSheetId="1">'[7]Quarterly Raw Data'!#REF!</definedName>
    <definedName name="QFISCAL">'[7]Quarterly Raw Data'!#REF!</definedName>
    <definedName name="qq" localSheetId="1" hidden="1">'[34]J(Priv.Cap)'!#REF!</definedName>
    <definedName name="qq" hidden="1">'[34]J(Priv.Cap)'!#REF!</definedName>
    <definedName name="qtab_35" localSheetId="1">'[43]i1-CA'!#REF!</definedName>
    <definedName name="qtab_35">'[43]i1-CA'!#REF!</definedName>
    <definedName name="QTAB7" localSheetId="1">'[7]Quarterly MacroFlow'!#REF!</definedName>
    <definedName name="QTAB7">'[7]Quarterly MacroFlow'!#REF!</definedName>
    <definedName name="QTAB7A" localSheetId="1">'[7]Quarterly MacroFlow'!#REF!</definedName>
    <definedName name="QTAB7A">'[7]Quarterly MacroFlow'!#REF!</definedName>
    <definedName name="quest1">#REF!</definedName>
    <definedName name="quest2">#REF!</definedName>
    <definedName name="quest3">#REF!</definedName>
    <definedName name="quest4">#REF!</definedName>
    <definedName name="quest5">#REF!</definedName>
    <definedName name="quest6">#REF!</definedName>
    <definedName name="quest7">#REF!</definedName>
    <definedName name="QW">#REF!</definedName>
    <definedName name="REAL">#REF!</definedName>
    <definedName name="REALANNUAL">#REF!</definedName>
    <definedName name="realizacia">[44]Sheet1!$A$1:$I$406</definedName>
    <definedName name="realizacija">[44]Sheet1!$A$1:$I$406</definedName>
    <definedName name="REALNACT">#REF!</definedName>
    <definedName name="red_26">#REF!</definedName>
    <definedName name="red_33">#REF!</definedName>
    <definedName name="red_34">#REF!</definedName>
    <definedName name="red_35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ERCPI" localSheetId="1">[1]REER!$AZ$144:$AZ$206</definedName>
    <definedName name="REERCPI">[2]REER!$AZ$144:$AZ$206</definedName>
    <definedName name="REERPPI" localSheetId="1">[1]REER!$BB$144:$BB$206</definedName>
    <definedName name="REERPPI">[2]REER!$BB$144:$BB$206</definedName>
    <definedName name="REGISTERALL">#REF!</definedName>
    <definedName name="RGDPA">#REF!</definedName>
    <definedName name="RgFdPartCsource" localSheetId="1">#REF!</definedName>
    <definedName name="RgFdPartCsource">#REF!</definedName>
    <definedName name="RgFdPartEseries" localSheetId="1">#REF!</definedName>
    <definedName name="RgFdPartEseries">#REF!</definedName>
    <definedName name="RgFdPartEsource" localSheetId="1">#REF!</definedName>
    <definedName name="RgFdPartEsource">#REF!</definedName>
    <definedName name="RgFdReptCSeries" localSheetId="1">#REF!</definedName>
    <definedName name="RgFdReptCSeries">#REF!</definedName>
    <definedName name="RgFdReptCsource" localSheetId="1">#REF!</definedName>
    <definedName name="RgFdReptCsource">#REF!</definedName>
    <definedName name="RgFdReptEseries" localSheetId="1">#REF!</definedName>
    <definedName name="RgFdReptEseries">#REF!</definedName>
    <definedName name="RgFdReptEsource" localSheetId="1">#REF!</definedName>
    <definedName name="RgFdReptEsource">#REF!</definedName>
    <definedName name="RgFdSAMethod" localSheetId="1">#REF!</definedName>
    <definedName name="RgFdSAMethod">#REF!</definedName>
    <definedName name="RgFdTbBper" localSheetId="1">#REF!</definedName>
    <definedName name="RgFdTbBper">#REF!</definedName>
    <definedName name="RgFdTbCreate" localSheetId="1">#REF!</definedName>
    <definedName name="RgFdTbCreate">#REF!</definedName>
    <definedName name="RgFdTbEper" localSheetId="1">#REF!</definedName>
    <definedName name="RgFdTbEper">#REF!</definedName>
    <definedName name="RGFdTbFoot" localSheetId="1">#REF!</definedName>
    <definedName name="RGFdTbFoot">#REF!</definedName>
    <definedName name="RgFdTbFreq" localSheetId="1">#REF!</definedName>
    <definedName name="RgFdTbFreq">#REF!</definedName>
    <definedName name="RgFdTbFreqVal" localSheetId="1">#REF!</definedName>
    <definedName name="RgFdTbFreqVal">#REF!</definedName>
    <definedName name="RgFdTbSendto" localSheetId="1">#REF!</definedName>
    <definedName name="RgFdTbSendto">#REF!</definedName>
    <definedName name="RgFdWgtMethod" localSheetId="1">#REF!</definedName>
    <definedName name="RgFdWgtMethod">#REF!</definedName>
    <definedName name="RGSPA" localSheetId="1">#REF!</definedName>
    <definedName name="RGSPA">#REF!</definedName>
    <definedName name="rngBefore">[30]Main!$AB$26</definedName>
    <definedName name="rngDepartmentDrive">[30]Main!$AB$23</definedName>
    <definedName name="rngEMailAddress">[30]Main!$AB$20</definedName>
    <definedName name="rngErrorSort">[30]ErrCheck!$A$4</definedName>
    <definedName name="rngLastSave">[30]Main!$G$19</definedName>
    <definedName name="rngLastSent">[30]Main!$G$18</definedName>
    <definedName name="rngLastUpdate">[30]Links!$D$2</definedName>
    <definedName name="rngNeedsUpdate">[30]Links!$E$2</definedName>
    <definedName name="rngNews">[30]Main!$AB$27</definedName>
    <definedName name="rngQuestChecked">[30]ErrCheck!$A$3</definedName>
    <definedName name="rr" localSheetId="1" hidden="1">{"Riqfin97",#N/A,FALSE,"Tran";"Riqfinpro",#N/A,FALSE,"Tran"}</definedName>
    <definedName name="rr" hidden="1">{"Riqfin97",#N/A,FALSE,"Tran";"Riqfinpro",#N/A,FALSE,"Tran"}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ULCPPI" localSheetId="1">[1]C!$O$9:$O$71</definedName>
    <definedName name="RULCPPI">[2]C!$O$9:$O$71</definedName>
    <definedName name="SECTORS">#REF!</definedName>
    <definedName name="seitable" localSheetId="1">'[45]Sel. Ind. Tbl'!$A$3:$G$75</definedName>
    <definedName name="seitable">'[46]Sel. Ind. Tbl'!$A$3:$G$75</definedName>
    <definedName name="SprejetiProracun" localSheetId="1">#REF!</definedName>
    <definedName name="SprejetiProracun">#REF!</definedName>
    <definedName name="SR_3">#REF!</definedName>
    <definedName name="SR_5">#REF!</definedName>
    <definedName name="SS">[47]IMATA!$B$45:$B$108</definedName>
    <definedName name="T1.13">#REF!</definedName>
    <definedName name="t2q" localSheetId="1">#REF!</definedName>
    <definedName name="t2q">#REF!</definedName>
    <definedName name="TAB1A">#REF!</definedName>
    <definedName name="TAB1CK">#REF!</definedName>
    <definedName name="Tab25a">#REF!</definedName>
    <definedName name="Tab25b">#REF!</definedName>
    <definedName name="TAB2A">#REF!</definedName>
    <definedName name="TAB5A">#REF!</definedName>
    <definedName name="TAB6A" localSheetId="1">'[7]Annual Tables'!#REF!</definedName>
    <definedName name="TAB6A">'[7]Annual Tables'!#REF!</definedName>
    <definedName name="TAB6B" localSheetId="1">'[7]Annual Tables'!#REF!</definedName>
    <definedName name="TAB6B">'[7]Annual Tables'!#REF!</definedName>
    <definedName name="TAB6C">#REF!</definedName>
    <definedName name="TAB7A">#REF!</definedName>
    <definedName name="tabC1">#REF!</definedName>
    <definedName name="tabC2">#REF!</definedName>
    <definedName name="Tabela_6a">#REF!</definedName>
    <definedName name="tabela3a" localSheetId="1">'[48]Table 1'!#REF!</definedName>
    <definedName name="tabela3a">'[48]Table 1'!#REF!</definedName>
    <definedName name="Tabelaxx">#REF!</definedName>
    <definedName name="tabF">#REF!</definedName>
    <definedName name="tabH">#REF!</definedName>
    <definedName name="tabI">#REF!</definedName>
    <definedName name="Table__47">[49]RED47!$A$1:$I$53</definedName>
    <definedName name="Table_2._Country_X___Public_Sector_Financing_1">#REF!</definedName>
    <definedName name="Table_4SR">#REF!</definedName>
    <definedName name="Table_debt">[50]Table!$A$3:$AB$73</definedName>
    <definedName name="TABLE1">#REF!</definedName>
    <definedName name="Table1printarea">#REF!</definedName>
    <definedName name="table30">#REF!</definedName>
    <definedName name="TABLE31">#REF!</definedName>
    <definedName name="TABLE32">#REF!</definedName>
    <definedName name="TABLE33">#REF!</definedName>
    <definedName name="TABLE4">#REF!</definedName>
    <definedName name="table6" localSheetId="1">#REF!</definedName>
    <definedName name="table6">#REF!</definedName>
    <definedName name="table9" localSheetId="1">#REF!</definedName>
    <definedName name="table9">#REF!</definedName>
    <definedName name="TAME">#REF!</definedName>
    <definedName name="Tbl_GFN">[50]Table_GEF!$B$2:$T$53</definedName>
    <definedName name="tblChecks">[30]ErrCheck!$A$3:$E$5</definedName>
    <definedName name="tblLinks">[30]Links!$A$4:$F$33</definedName>
    <definedName name="TEMP" localSheetId="1">[51]Data!#REF!</definedName>
    <definedName name="TEMP">[51]Data!#REF!</definedName>
    <definedName name="TMG_D">[16]Q5!$E$23:$AH$23</definedName>
    <definedName name="TMGO">#N/A</definedName>
    <definedName name="TOWEO">#REF!</definedName>
    <definedName name="TRADE3" localSheetId="1">[5]Trade!#REF!</definedName>
    <definedName name="TRADE3">[5]Trade!#REF!</definedName>
    <definedName name="trans">#REF!</definedName>
    <definedName name="Transfer_check">#REF!</definedName>
    <definedName name="TRANSNAVE">#REF!</definedName>
    <definedName name="tt" localSheetId="1" hidden="1">{"Tab1",#N/A,FALSE,"P";"Tab2",#N/A,FALSE,"P"}</definedName>
    <definedName name="tt" hidden="1">{"Tab1",#N/A,FALSE,"P";"Tab2",#N/A,FALSE,"P"}</definedName>
    <definedName name="ttt" localSheetId="1" hidden="1">{"Tab1",#N/A,FALSE,"P";"Tab2",#N/A,FALSE,"P"}</definedName>
    <definedName name="ttt" hidden="1">{"Tab1",#N/A,FALSE,"P";"Tab2",#N/A,FALSE,"P"}</definedName>
    <definedName name="ttttt" localSheetId="1" hidden="1">[37]M!#REF!</definedName>
    <definedName name="ttttt" hidden="1">[37]M!#REF!</definedName>
    <definedName name="TTTTTTTTTTTT" localSheetId="1">TAB_2!TTTTTTTTTTTT</definedName>
    <definedName name="TTTTTTTTTTTT">[0]!TTTTTTTTTTTT</definedName>
    <definedName name="TXG_D">#N/A</definedName>
    <definedName name="TXGO">#N/A</definedName>
    <definedName name="u163lnulcm_x_et.m" localSheetId="1">[20]monthly!#REF!</definedName>
    <definedName name="u163lnulcm_x_et.m">[21]monthly!#REF!</definedName>
    <definedName name="ULC_CZ" localSheetId="1">[1]REER!$BU$144:$BU$206</definedName>
    <definedName name="ULC_CZ">[2]REER!$BU$144:$BU$206</definedName>
    <definedName name="ULC_PART" localSheetId="1">[1]REER!$BR$144:$BR$206</definedName>
    <definedName name="ULC_PART">[2]REER!$BR$144:$BR$206</definedName>
    <definedName name="Universities">#REF!</definedName>
    <definedName name="Uruguay">'[52]PDR vulnerability table'!$A$3:$E$65</definedName>
    <definedName name="USERNAME">#REF!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UUUUU" localSheetId="1">TAB_2!UUUUUUUUUUU</definedName>
    <definedName name="UUUUUUUUUUU">[0]!UUUUUUUUUUU</definedName>
    <definedName name="ValidationList" localSheetId="1">#REF!</definedName>
    <definedName name="ValidationList">#REF!</definedName>
    <definedName name="VeljavniProracun" localSheetId="1">#REF!</definedName>
    <definedName name="VeljavniProracun">#REF!</definedName>
    <definedName name="Venezuela">#REF!</definedName>
    <definedName name="vv" localSheetId="1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we11pcpi.m" localSheetId="1">[20]monthly!#REF!</definedName>
    <definedName name="we11pcpi.m">[21]monthly!#REF!</definedName>
    <definedName name="wrn.Program." localSheetId="1" hidden="1">{"Tab1",#N/A,FALSE,"P";"Tab2",#N/A,FALSE,"P"}</definedName>
    <definedName name="wrn.Program." hidden="1">{"Tab1",#N/A,FALSE,"P";"Tab2",#N/A,FALSE,"P"}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w" localSheetId="1" hidden="1">[37]M!#REF!</definedName>
    <definedName name="ww" hidden="1">[37]M!#REF!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XR" localSheetId="1">[1]REER!$AT$140:$BA$199</definedName>
    <definedName name="XR">[2]REER!$AT$140:$BA$199</definedName>
    <definedName name="xx" localSheetId="1" hidden="1">{"Riqfin97",#N/A,FALSE,"Tran";"Riqfinpro",#N/A,FALSE,"Tran"}</definedName>
    <definedName name="xx" hidden="1">{"Riqfin97",#N/A,FALSE,"Tran";"Riqfinpro",#N/A,FALSE,"Tran"}</definedName>
    <definedName name="xxWRS_1">#REF!</definedName>
    <definedName name="xxWRS_10">#REF!</definedName>
    <definedName name="xxWRS_11">#REF!</definedName>
    <definedName name="xxWRS_12">#REF!</definedName>
    <definedName name="xxWRS_2">#REF!</definedName>
    <definedName name="xxWRS_6">#REF!</definedName>
    <definedName name="xxWRS_7">#REF!</definedName>
    <definedName name="xxWRS_8">#REF!</definedName>
    <definedName name="xxWRS_9">#REF!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yy" localSheetId="1" hidden="1">{"Tab1",#N/A,FALSE,"P";"Tab2",#N/A,FALSE,"P"}</definedName>
    <definedName name="yy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Z_95224721_0485_11D4_BFD1_00508B5F4DA4_.wvu.Cols" hidden="1">#REF!</definedName>
    <definedName name="zpiz">[28]ZPIZ!$A$1:$F$65536</definedName>
    <definedName name="zz" localSheetId="1" hidden="1">{"Tab1",#N/A,FALSE,"P";"Tab2",#N/A,FALSE,"P"}</definedName>
    <definedName name="zz" hidden="1">{"Tab1",#N/A,FALSE,"P";"Tab2",#N/A,FALSE,"P"}</definedName>
    <definedName name="zzzs">[28]ZZZS!$A$1:$E$65536</definedName>
  </definedNames>
  <calcPr calcId="145621"/>
</workbook>
</file>

<file path=xl/calcChain.xml><?xml version="1.0" encoding="utf-8"?>
<calcChain xmlns="http://schemas.openxmlformats.org/spreadsheetml/2006/main">
  <c r="C4" i="2" l="1"/>
  <c r="E4" i="2"/>
  <c r="K4" i="2" s="1"/>
  <c r="F5" i="2"/>
  <c r="G5" i="2" s="1"/>
  <c r="K5" i="2"/>
  <c r="D6" i="2"/>
  <c r="G6" i="2"/>
  <c r="H6" i="2"/>
  <c r="J6" i="2"/>
  <c r="K6" i="2"/>
  <c r="L6" i="2"/>
  <c r="M6" i="2" s="1"/>
  <c r="D7" i="2"/>
  <c r="J7" i="2" s="1"/>
  <c r="F7" i="2"/>
  <c r="G7" i="2" s="1"/>
  <c r="K7" i="2"/>
  <c r="G8" i="2"/>
  <c r="H8" i="2"/>
  <c r="I8" i="2"/>
  <c r="J8" i="2"/>
  <c r="K8" i="2"/>
  <c r="L8" i="2"/>
  <c r="G9" i="2"/>
  <c r="H9" i="2"/>
  <c r="J9" i="2"/>
  <c r="K9" i="2"/>
  <c r="L9" i="2"/>
  <c r="N9" i="2" s="1"/>
  <c r="D10" i="2"/>
  <c r="I10" i="2" s="1"/>
  <c r="G10" i="2"/>
  <c r="H10" i="2"/>
  <c r="K10" i="2"/>
  <c r="L10" i="2"/>
  <c r="D11" i="2"/>
  <c r="I11" i="2" s="1"/>
  <c r="G11" i="2"/>
  <c r="H11" i="2"/>
  <c r="K11" i="2"/>
  <c r="L11" i="2"/>
  <c r="H12" i="2"/>
  <c r="I12" i="2"/>
  <c r="J12" i="2"/>
  <c r="K12" i="2"/>
  <c r="L12" i="2"/>
  <c r="N12" i="2" s="1"/>
  <c r="D13" i="2"/>
  <c r="I13" i="2" s="1"/>
  <c r="G13" i="2"/>
  <c r="H13" i="2"/>
  <c r="K13" i="2"/>
  <c r="L13" i="2"/>
  <c r="M13" i="2" s="1"/>
  <c r="G14" i="2"/>
  <c r="H14" i="2"/>
  <c r="I14" i="2"/>
  <c r="J14" i="2"/>
  <c r="K14" i="2"/>
  <c r="L14" i="2"/>
  <c r="N14" i="2" s="1"/>
  <c r="G15" i="2"/>
  <c r="H15" i="2"/>
  <c r="I15" i="2"/>
  <c r="J15" i="2"/>
  <c r="K15" i="2"/>
  <c r="L15" i="2"/>
  <c r="G16" i="2"/>
  <c r="H16" i="2"/>
  <c r="I16" i="2"/>
  <c r="J16" i="2"/>
  <c r="K16" i="2"/>
  <c r="L16" i="2"/>
  <c r="N16" i="2" s="1"/>
  <c r="G17" i="2"/>
  <c r="H17" i="2"/>
  <c r="J17" i="2"/>
  <c r="K17" i="2"/>
  <c r="L17" i="2"/>
  <c r="N17" i="2" s="1"/>
  <c r="K18" i="2"/>
  <c r="F19" i="2"/>
  <c r="F18" i="2" s="1"/>
  <c r="K19" i="2"/>
  <c r="L19" i="2"/>
  <c r="M19" i="2" s="1"/>
  <c r="D20" i="2"/>
  <c r="D19" i="2" s="1"/>
  <c r="G20" i="2"/>
  <c r="H20" i="2"/>
  <c r="I20" i="2"/>
  <c r="J20" i="2"/>
  <c r="K20" i="2"/>
  <c r="L20" i="2"/>
  <c r="M20" i="2"/>
  <c r="N20" i="2"/>
  <c r="G21" i="2"/>
  <c r="H21" i="2"/>
  <c r="I21" i="2"/>
  <c r="J21" i="2"/>
  <c r="K21" i="2"/>
  <c r="L21" i="2"/>
  <c r="M21" i="2"/>
  <c r="N21" i="2"/>
  <c r="G22" i="2"/>
  <c r="H22" i="2"/>
  <c r="I22" i="2"/>
  <c r="J22" i="2"/>
  <c r="K22" i="2"/>
  <c r="L22" i="2"/>
  <c r="N22" i="2"/>
  <c r="G23" i="2"/>
  <c r="H23" i="2"/>
  <c r="I23" i="2"/>
  <c r="J23" i="2"/>
  <c r="K23" i="2"/>
  <c r="L23" i="2"/>
  <c r="N23" i="2" s="1"/>
  <c r="D24" i="2"/>
  <c r="J24" i="2" s="1"/>
  <c r="K24" i="2"/>
  <c r="F25" i="2"/>
  <c r="F24" i="2" s="1"/>
  <c r="J25" i="2"/>
  <c r="K25" i="2"/>
  <c r="G26" i="2"/>
  <c r="H26" i="2"/>
  <c r="I26" i="2"/>
  <c r="J26" i="2"/>
  <c r="K26" i="2"/>
  <c r="L26" i="2"/>
  <c r="N26" i="2" s="1"/>
  <c r="G27" i="2"/>
  <c r="H27" i="2"/>
  <c r="I27" i="2"/>
  <c r="J27" i="2"/>
  <c r="K27" i="2"/>
  <c r="L27" i="2"/>
  <c r="G28" i="2"/>
  <c r="H28" i="2"/>
  <c r="I28" i="2"/>
  <c r="J28" i="2"/>
  <c r="K28" i="2"/>
  <c r="L28" i="2"/>
  <c r="N28" i="2" s="1"/>
  <c r="G29" i="2"/>
  <c r="H29" i="2"/>
  <c r="I29" i="2"/>
  <c r="J29" i="2"/>
  <c r="K29" i="2"/>
  <c r="L29" i="2"/>
  <c r="G30" i="2"/>
  <c r="H30" i="2"/>
  <c r="J30" i="2"/>
  <c r="K30" i="2"/>
  <c r="L30" i="2"/>
  <c r="M30" i="2" s="1"/>
  <c r="F31" i="2"/>
  <c r="K31" i="2"/>
  <c r="L31" i="2"/>
  <c r="F32" i="2"/>
  <c r="G32" i="2" s="1"/>
  <c r="J32" i="2"/>
  <c r="K32" i="2"/>
  <c r="G33" i="2"/>
  <c r="H33" i="2"/>
  <c r="I33" i="2"/>
  <c r="J33" i="2"/>
  <c r="K33" i="2"/>
  <c r="L33" i="2"/>
  <c r="N33" i="2" s="1"/>
  <c r="D34" i="2"/>
  <c r="D31" i="2" s="1"/>
  <c r="G34" i="2"/>
  <c r="H34" i="2"/>
  <c r="J34" i="2"/>
  <c r="K34" i="2"/>
  <c r="L34" i="2"/>
  <c r="M34" i="2" s="1"/>
  <c r="C35" i="2"/>
  <c r="C78" i="2" s="1"/>
  <c r="E35" i="2"/>
  <c r="K35" i="2" s="1"/>
  <c r="K36" i="2"/>
  <c r="G37" i="2"/>
  <c r="H37" i="2"/>
  <c r="I37" i="2"/>
  <c r="J37" i="2"/>
  <c r="K37" i="2"/>
  <c r="L37" i="2"/>
  <c r="N37" i="2" s="1"/>
  <c r="G38" i="2"/>
  <c r="H38" i="2"/>
  <c r="I38" i="2"/>
  <c r="J38" i="2"/>
  <c r="K38" i="2"/>
  <c r="L38" i="2"/>
  <c r="F39" i="2"/>
  <c r="G39" i="2" s="1"/>
  <c r="J39" i="2"/>
  <c r="K39" i="2"/>
  <c r="G40" i="2"/>
  <c r="H40" i="2"/>
  <c r="I40" i="2"/>
  <c r="J40" i="2"/>
  <c r="K40" i="2"/>
  <c r="L40" i="2"/>
  <c r="F41" i="2"/>
  <c r="G41" i="2" s="1"/>
  <c r="J41" i="2"/>
  <c r="K41" i="2"/>
  <c r="G42" i="2"/>
  <c r="H42" i="2"/>
  <c r="I42" i="2"/>
  <c r="J42" i="2"/>
  <c r="K42" i="2"/>
  <c r="L42" i="2"/>
  <c r="G43" i="2"/>
  <c r="H43" i="2"/>
  <c r="I43" i="2"/>
  <c r="J43" i="2"/>
  <c r="K43" i="2"/>
  <c r="L43" i="2"/>
  <c r="N43" i="2"/>
  <c r="G44" i="2"/>
  <c r="H44" i="2"/>
  <c r="I44" i="2"/>
  <c r="J44" i="2"/>
  <c r="K44" i="2"/>
  <c r="L44" i="2"/>
  <c r="M44" i="2" s="1"/>
  <c r="G45" i="2"/>
  <c r="H45" i="2"/>
  <c r="I45" i="2"/>
  <c r="J45" i="2"/>
  <c r="K45" i="2"/>
  <c r="L45" i="2"/>
  <c r="M45" i="2" s="1"/>
  <c r="G46" i="2"/>
  <c r="H46" i="2"/>
  <c r="I46" i="2"/>
  <c r="J46" i="2"/>
  <c r="K46" i="2"/>
  <c r="L46" i="2"/>
  <c r="N46" i="2" s="1"/>
  <c r="E47" i="2"/>
  <c r="K47" i="2" s="1"/>
  <c r="F47" i="2"/>
  <c r="J47" i="2"/>
  <c r="L47" i="2"/>
  <c r="F48" i="2"/>
  <c r="G48" i="2" s="1"/>
  <c r="J48" i="2"/>
  <c r="K48" i="2"/>
  <c r="L48" i="2"/>
  <c r="N48" i="2" s="1"/>
  <c r="G49" i="2"/>
  <c r="H49" i="2"/>
  <c r="I49" i="2"/>
  <c r="J49" i="2"/>
  <c r="K49" i="2"/>
  <c r="L49" i="2"/>
  <c r="G50" i="2"/>
  <c r="H50" i="2"/>
  <c r="J50" i="2"/>
  <c r="K50" i="2"/>
  <c r="L50" i="2"/>
  <c r="F51" i="2"/>
  <c r="G51" i="2" s="1"/>
  <c r="J51" i="2"/>
  <c r="K51" i="2"/>
  <c r="G52" i="2"/>
  <c r="H52" i="2"/>
  <c r="I52" i="2"/>
  <c r="J52" i="2"/>
  <c r="K52" i="2"/>
  <c r="L52" i="2"/>
  <c r="F53" i="2"/>
  <c r="G53" i="2" s="1"/>
  <c r="J53" i="2"/>
  <c r="K53" i="2"/>
  <c r="G54" i="2"/>
  <c r="H54" i="2"/>
  <c r="I54" i="2"/>
  <c r="J54" i="2"/>
  <c r="K54" i="2"/>
  <c r="L54" i="2"/>
  <c r="N54" i="2"/>
  <c r="F55" i="2"/>
  <c r="G55" i="2" s="1"/>
  <c r="H55" i="2"/>
  <c r="J55" i="2"/>
  <c r="K55" i="2"/>
  <c r="L55" i="2"/>
  <c r="N55" i="2"/>
  <c r="G56" i="2"/>
  <c r="H56" i="2"/>
  <c r="I56" i="2"/>
  <c r="J56" i="2"/>
  <c r="K56" i="2"/>
  <c r="L56" i="2"/>
  <c r="M56" i="2" s="1"/>
  <c r="G57" i="2"/>
  <c r="H57" i="2"/>
  <c r="I57" i="2"/>
  <c r="J57" i="2"/>
  <c r="K57" i="2"/>
  <c r="L57" i="2"/>
  <c r="N57" i="2" s="1"/>
  <c r="G58" i="2"/>
  <c r="H58" i="2"/>
  <c r="I58" i="2"/>
  <c r="J58" i="2"/>
  <c r="K58" i="2"/>
  <c r="L58" i="2"/>
  <c r="G59" i="2"/>
  <c r="H59" i="2"/>
  <c r="I59" i="2"/>
  <c r="J59" i="2"/>
  <c r="K59" i="2"/>
  <c r="L59" i="2"/>
  <c r="N59" i="2" s="1"/>
  <c r="G60" i="2"/>
  <c r="H60" i="2"/>
  <c r="I60" i="2"/>
  <c r="J60" i="2"/>
  <c r="K60" i="2"/>
  <c r="L60" i="2"/>
  <c r="G61" i="2"/>
  <c r="H61" i="2"/>
  <c r="I61" i="2"/>
  <c r="J61" i="2"/>
  <c r="K61" i="2"/>
  <c r="L61" i="2"/>
  <c r="N61" i="2" s="1"/>
  <c r="G62" i="2"/>
  <c r="H62" i="2"/>
  <c r="I62" i="2"/>
  <c r="J62" i="2"/>
  <c r="K62" i="2"/>
  <c r="L62" i="2"/>
  <c r="F63" i="2"/>
  <c r="G63" i="2" s="1"/>
  <c r="J63" i="2"/>
  <c r="K63" i="2"/>
  <c r="F64" i="2"/>
  <c r="G64" i="2" s="1"/>
  <c r="J64" i="2"/>
  <c r="K64" i="2"/>
  <c r="G65" i="2"/>
  <c r="H65" i="2"/>
  <c r="I65" i="2"/>
  <c r="J65" i="2"/>
  <c r="K65" i="2"/>
  <c r="L65" i="2"/>
  <c r="G66" i="2"/>
  <c r="H66" i="2"/>
  <c r="I66" i="2"/>
  <c r="J66" i="2"/>
  <c r="K66" i="2"/>
  <c r="L66" i="2"/>
  <c r="N66" i="2"/>
  <c r="G67" i="2"/>
  <c r="H67" i="2"/>
  <c r="I67" i="2"/>
  <c r="J67" i="2"/>
  <c r="K67" i="2"/>
  <c r="L67" i="2"/>
  <c r="M67" i="2" s="1"/>
  <c r="D68" i="2"/>
  <c r="D36" i="2" s="1"/>
  <c r="G68" i="2"/>
  <c r="H68" i="2"/>
  <c r="K68" i="2"/>
  <c r="L68" i="2"/>
  <c r="F69" i="2"/>
  <c r="G69" i="2" s="1"/>
  <c r="J69" i="2"/>
  <c r="K69" i="2"/>
  <c r="G70" i="2"/>
  <c r="H70" i="2"/>
  <c r="I70" i="2"/>
  <c r="J70" i="2"/>
  <c r="K70" i="2"/>
  <c r="L70" i="2"/>
  <c r="D71" i="2"/>
  <c r="J71" i="2" s="1"/>
  <c r="K71" i="2"/>
  <c r="F72" i="2"/>
  <c r="G72" i="2" s="1"/>
  <c r="J72" i="2"/>
  <c r="K72" i="2"/>
  <c r="G73" i="2"/>
  <c r="H73" i="2"/>
  <c r="I73" i="2"/>
  <c r="J73" i="2"/>
  <c r="K73" i="2"/>
  <c r="L73" i="2"/>
  <c r="G74" i="2"/>
  <c r="H74" i="2"/>
  <c r="I74" i="2"/>
  <c r="J74" i="2"/>
  <c r="K74" i="2"/>
  <c r="L74" i="2"/>
  <c r="N74" i="2"/>
  <c r="G75" i="2"/>
  <c r="H75" i="2"/>
  <c r="I75" i="2"/>
  <c r="J75" i="2"/>
  <c r="K75" i="2"/>
  <c r="L75" i="2"/>
  <c r="M75" i="2" s="1"/>
  <c r="F76" i="2"/>
  <c r="G76" i="2" s="1"/>
  <c r="J76" i="2"/>
  <c r="K76" i="2"/>
  <c r="L76" i="2"/>
  <c r="N76" i="2" s="1"/>
  <c r="C77" i="2"/>
  <c r="D77" i="2"/>
  <c r="I77" i="2" s="1"/>
  <c r="G77" i="2"/>
  <c r="H77" i="2"/>
  <c r="K77" i="2"/>
  <c r="L77" i="2"/>
  <c r="E78" i="2"/>
  <c r="K78" i="2" s="1"/>
  <c r="G79" i="2"/>
  <c r="H79" i="2"/>
  <c r="I79" i="2"/>
  <c r="L64" i="2" l="1"/>
  <c r="N64" i="2" s="1"/>
  <c r="M42" i="2"/>
  <c r="L41" i="2"/>
  <c r="N41" i="2" s="1"/>
  <c r="N34" i="2"/>
  <c r="N13" i="2"/>
  <c r="J13" i="2"/>
  <c r="M47" i="2"/>
  <c r="L72" i="2"/>
  <c r="N72" i="2" s="1"/>
  <c r="L69" i="2"/>
  <c r="N69" i="2" s="1"/>
  <c r="M65" i="2"/>
  <c r="H64" i="2"/>
  <c r="G47" i="2"/>
  <c r="N42" i="2"/>
  <c r="H41" i="2"/>
  <c r="M40" i="2"/>
  <c r="L39" i="2"/>
  <c r="N39" i="2" s="1"/>
  <c r="M38" i="2"/>
  <c r="I34" i="2"/>
  <c r="M15" i="2"/>
  <c r="L7" i="2"/>
  <c r="H7" i="2"/>
  <c r="M73" i="2"/>
  <c r="H72" i="2"/>
  <c r="M70" i="2"/>
  <c r="H69" i="2"/>
  <c r="M68" i="2"/>
  <c r="J68" i="2"/>
  <c r="N67" i="2"/>
  <c r="M66" i="2"/>
  <c r="N65" i="2"/>
  <c r="M64" i="2"/>
  <c r="M60" i="2"/>
  <c r="L53" i="2"/>
  <c r="M53" i="2" s="1"/>
  <c r="L51" i="2"/>
  <c r="N51" i="2" s="1"/>
  <c r="M50" i="2"/>
  <c r="H47" i="2"/>
  <c r="M46" i="2"/>
  <c r="N45" i="2"/>
  <c r="M37" i="2"/>
  <c r="L32" i="2"/>
  <c r="M27" i="2"/>
  <c r="M8" i="2"/>
  <c r="N44" i="2"/>
  <c r="M43" i="2"/>
  <c r="M41" i="2"/>
  <c r="M9" i="2"/>
  <c r="H76" i="2"/>
  <c r="N75" i="2"/>
  <c r="M74" i="2"/>
  <c r="N73" i="2"/>
  <c r="M72" i="2"/>
  <c r="N70" i="2"/>
  <c r="M69" i="2"/>
  <c r="I64" i="2"/>
  <c r="I63" i="2"/>
  <c r="M62" i="2"/>
  <c r="M58" i="2"/>
  <c r="M54" i="2"/>
  <c r="N53" i="2"/>
  <c r="H53" i="2"/>
  <c r="M52" i="2"/>
  <c r="H51" i="2"/>
  <c r="N50" i="2"/>
  <c r="M49" i="2"/>
  <c r="H48" i="2"/>
  <c r="N47" i="2"/>
  <c r="H39" i="2"/>
  <c r="N38" i="2"/>
  <c r="M32" i="2"/>
  <c r="M31" i="2"/>
  <c r="M29" i="2"/>
  <c r="L25" i="2"/>
  <c r="M25" i="2" s="1"/>
  <c r="M22" i="2"/>
  <c r="M17" i="2"/>
  <c r="M16" i="2"/>
  <c r="N15" i="2"/>
  <c r="M11" i="2"/>
  <c r="J11" i="2"/>
  <c r="N11" i="2" s="1"/>
  <c r="M10" i="2"/>
  <c r="J10" i="2"/>
  <c r="N10" i="2" s="1"/>
  <c r="N7" i="2"/>
  <c r="G31" i="2"/>
  <c r="M14" i="2"/>
  <c r="M12" i="2"/>
  <c r="N8" i="2"/>
  <c r="M7" i="2"/>
  <c r="N6" i="2"/>
  <c r="D5" i="2"/>
  <c r="L5" i="2"/>
  <c r="M5" i="2" s="1"/>
  <c r="M77" i="2"/>
  <c r="J77" i="2"/>
  <c r="N77" i="2" s="1"/>
  <c r="M76" i="2"/>
  <c r="I72" i="2"/>
  <c r="I69" i="2"/>
  <c r="N68" i="2"/>
  <c r="I68" i="2"/>
  <c r="L63" i="2"/>
  <c r="H63" i="2"/>
  <c r="N62" i="2"/>
  <c r="M61" i="2"/>
  <c r="N60" i="2"/>
  <c r="M59" i="2"/>
  <c r="N58" i="2"/>
  <c r="M57" i="2"/>
  <c r="N56" i="2"/>
  <c r="M55" i="2"/>
  <c r="I53" i="2"/>
  <c r="N52" i="2"/>
  <c r="M51" i="2"/>
  <c r="N49" i="2"/>
  <c r="M48" i="2"/>
  <c r="I47" i="2"/>
  <c r="I41" i="2"/>
  <c r="N40" i="2"/>
  <c r="M39" i="2"/>
  <c r="M33" i="2"/>
  <c r="N32" i="2"/>
  <c r="H32" i="2"/>
  <c r="N30" i="2"/>
  <c r="N29" i="2"/>
  <c r="M28" i="2"/>
  <c r="N27" i="2"/>
  <c r="M26" i="2"/>
  <c r="N25" i="2"/>
  <c r="H25" i="2"/>
  <c r="M23" i="2"/>
  <c r="I31" i="2"/>
  <c r="H31" i="2"/>
  <c r="J31" i="2"/>
  <c r="N31" i="2" s="1"/>
  <c r="L18" i="2"/>
  <c r="G18" i="2"/>
  <c r="F4" i="2"/>
  <c r="I76" i="2"/>
  <c r="F71" i="2"/>
  <c r="F35" i="2" s="1"/>
  <c r="D35" i="2"/>
  <c r="J36" i="2"/>
  <c r="G24" i="2"/>
  <c r="I24" i="2"/>
  <c r="H24" i="2"/>
  <c r="L24" i="2"/>
  <c r="H19" i="2"/>
  <c r="J19" i="2"/>
  <c r="N19" i="2" s="1"/>
  <c r="D18" i="2"/>
  <c r="J18" i="2" s="1"/>
  <c r="I5" i="2"/>
  <c r="D4" i="2"/>
  <c r="H5" i="2"/>
  <c r="J5" i="2"/>
  <c r="N5" i="2" s="1"/>
  <c r="I55" i="2"/>
  <c r="I51" i="2"/>
  <c r="I48" i="2"/>
  <c r="I39" i="2"/>
  <c r="F36" i="2"/>
  <c r="I32" i="2"/>
  <c r="I25" i="2"/>
  <c r="G25" i="2"/>
  <c r="I19" i="2"/>
  <c r="G19" i="2"/>
  <c r="I7" i="2"/>
  <c r="I6" i="2"/>
  <c r="M63" i="2" l="1"/>
  <c r="N63" i="2"/>
  <c r="J4" i="2"/>
  <c r="D78" i="2"/>
  <c r="H71" i="2"/>
  <c r="G71" i="2"/>
  <c r="I71" i="2"/>
  <c r="L71" i="2"/>
  <c r="G4" i="2"/>
  <c r="I4" i="2"/>
  <c r="H4" i="2"/>
  <c r="L4" i="2"/>
  <c r="F78" i="2"/>
  <c r="H18" i="2"/>
  <c r="G36" i="2"/>
  <c r="I36" i="2"/>
  <c r="H36" i="2"/>
  <c r="L36" i="2"/>
  <c r="M24" i="2"/>
  <c r="N24" i="2"/>
  <c r="G35" i="2"/>
  <c r="I35" i="2"/>
  <c r="H35" i="2"/>
  <c r="L35" i="2"/>
  <c r="J35" i="2"/>
  <c r="I18" i="2"/>
  <c r="N18" i="2"/>
  <c r="M18" i="2"/>
  <c r="M35" i="2" l="1"/>
  <c r="N35" i="2"/>
  <c r="M36" i="2"/>
  <c r="N36" i="2"/>
  <c r="M4" i="2"/>
  <c r="N4" i="2"/>
  <c r="M71" i="2"/>
  <c r="N71" i="2"/>
  <c r="J78" i="2"/>
  <c r="G78" i="2"/>
  <c r="I78" i="2"/>
  <c r="H78" i="2"/>
  <c r="L78" i="2"/>
  <c r="M78" i="2" l="1"/>
  <c r="N78" i="2"/>
</calcChain>
</file>

<file path=xl/sharedStrings.xml><?xml version="1.0" encoding="utf-8"?>
<sst xmlns="http://schemas.openxmlformats.org/spreadsheetml/2006/main" count="236" uniqueCount="208">
  <si>
    <t>Tab. 1: Rozdiely oproti rozpočtu 2012</t>
  </si>
  <si>
    <t>mil. Eur</t>
  </si>
  <si>
    <t>%HDP</t>
  </si>
  <si>
    <t>SCHVÁLENÝ SCHODOK VS</t>
  </si>
  <si>
    <t>Daňové a odvodové príjmy</t>
  </si>
  <si>
    <t>výpadok daní a odvodov (bez legislatívy)</t>
  </si>
  <si>
    <t>vplyv konsolidačných opatrení</t>
  </si>
  <si>
    <t xml:space="preserve"> - zníženie príspevkov do kapitalizačného piliera z 9% na 4%</t>
  </si>
  <si>
    <t xml:space="preserve"> - otvorenie kapitalizačného piliera</t>
  </si>
  <si>
    <t xml:space="preserve"> - mimoriadny odvod a rozšírenie osobitného odvodu v bankovom sektore</t>
  </si>
  <si>
    <t xml:space="preserve"> - osobitný odvod z podnikania v regulovaných odvetviach </t>
  </si>
  <si>
    <t xml:space="preserve"> - zvýšenie registračnej dane z automobilov a zvýšenie odvodov z číselných lotérií</t>
  </si>
  <si>
    <t>Jednorazové príjmy a výdavky</t>
  </si>
  <si>
    <t>výpadok príjmov z predaja emisných kvót</t>
  </si>
  <si>
    <t>vyššie dotácie na environmentálne projekty</t>
  </si>
  <si>
    <t>výpadok príjmov z predĺženia telekomunikačnej licencie</t>
  </si>
  <si>
    <t xml:space="preserve">výpadok príjmu z digitálnej dividendy </t>
  </si>
  <si>
    <t>Dividendy a iné nedaňové príjmy štátneho rozpočtu</t>
  </si>
  <si>
    <t>Dividendy FNM</t>
  </si>
  <si>
    <t>Dividendy štátneho rozpočtu</t>
  </si>
  <si>
    <t>Výdavky spojené s EÚ rozpočtom</t>
  </si>
  <si>
    <t>Úspora spolufinancovanie EÚ</t>
  </si>
  <si>
    <t>Úspora výdavkov MDVRR (gap)</t>
  </si>
  <si>
    <t>Odvody do rozpočtu EÚ</t>
  </si>
  <si>
    <t>Zdravotníctvo</t>
  </si>
  <si>
    <t>Nižšie výdavky poistenia</t>
  </si>
  <si>
    <t>Zmena stavu pohľadávok/záväzkov</t>
  </si>
  <si>
    <t>Prevzatie nového dlhu zdravotníckych zariadení</t>
  </si>
  <si>
    <t>Použitie verejných zdrojov na financovanie súkromných výdavkov</t>
  </si>
  <si>
    <t>Sociálna poisťovňa</t>
  </si>
  <si>
    <t>Nižšie výdavky dôchodkového poistenia (predčasné dôchodky)</t>
  </si>
  <si>
    <t>Obce</t>
  </si>
  <si>
    <t>Nedaňové príjmy</t>
  </si>
  <si>
    <t>Granty a transfery</t>
  </si>
  <si>
    <t>Mzdové výdavky</t>
  </si>
  <si>
    <t>Nákup tovarov a služieb</t>
  </si>
  <si>
    <t>Vyššie bežné transfery</t>
  </si>
  <si>
    <t>Úspora kapitálových výdavkov</t>
  </si>
  <si>
    <t>VÚC</t>
  </si>
  <si>
    <t>Vyššie kapitálové transfery</t>
  </si>
  <si>
    <t>VVŠ</t>
  </si>
  <si>
    <t>Ostatné vplyvy</t>
  </si>
  <si>
    <t>Konsolidačné opatrenia - odvod z lotérií a registračné poplatky z automobilov</t>
  </si>
  <si>
    <t>Hospodárenie príspevkových organizácií</t>
  </si>
  <si>
    <t>Ostatné nedaňové príjmy štátneho rozpočtu</t>
  </si>
  <si>
    <t>Úspora výdavkov MDVRR (kapitálové výdavky a PPP projekty)</t>
  </si>
  <si>
    <t xml:space="preserve">Štátny rozpočet - medziročný pokles pohľadávok </t>
  </si>
  <si>
    <t>MMR účty - zhoršenie hospodárenia</t>
  </si>
  <si>
    <t>Preklasifikovanie splátky NFV Vodohospodárska výstavba do príjmov</t>
  </si>
  <si>
    <t>Preklasifikovanie splátky NFV Cargo do príjmov</t>
  </si>
  <si>
    <t>Nesplatenie prostriedkov nemocnica Sv. Michala</t>
  </si>
  <si>
    <t>Ostatné faktory (reziduál)</t>
  </si>
  <si>
    <t>AKTUÁLNY SCHODOK VS</t>
  </si>
  <si>
    <t>Zdroj: MFSR, RRZ</t>
  </si>
  <si>
    <t>nom. HDP (odhad)</t>
  </si>
  <si>
    <t>nom. HDP (R)</t>
  </si>
  <si>
    <t>zmena nom. HDP</t>
  </si>
  <si>
    <t>Tab. 2: Bilancia príjmov a výdavkov verejnej správy (ESA95, v mil. eur)</t>
  </si>
  <si>
    <t>ESA kód</t>
  </si>
  <si>
    <t>S 2010</t>
  </si>
  <si>
    <t>S 2011</t>
  </si>
  <si>
    <t>R 2012</t>
  </si>
  <si>
    <t>S 2012</t>
  </si>
  <si>
    <t>Rozdiel      S2012 - R2012</t>
  </si>
  <si>
    <t>Rozdiel    S2012 - S2011</t>
  </si>
  <si>
    <t>S2012 / S2011</t>
  </si>
  <si>
    <t xml:space="preserve"> %  </t>
  </si>
  <si>
    <t>Príjmy spolu</t>
  </si>
  <si>
    <t>TR</t>
  </si>
  <si>
    <t>Daňové príjmy</t>
  </si>
  <si>
    <t>D.2+D.5+D.91</t>
  </si>
  <si>
    <t>Dane z produkcie a dovozu</t>
  </si>
  <si>
    <t>D.2</t>
  </si>
  <si>
    <t xml:space="preserve"> - Daň z pridanej hodnoty (bez DPH - zdroja EÚ)</t>
  </si>
  <si>
    <t>D.211 S.13</t>
  </si>
  <si>
    <t xml:space="preserve"> - Spotrebné dane</t>
  </si>
  <si>
    <t>D.214A</t>
  </si>
  <si>
    <t xml:space="preserve"> - Dovozné clo</t>
  </si>
  <si>
    <t>D.2121</t>
  </si>
  <si>
    <t>-</t>
  </si>
  <si>
    <t xml:space="preserve"> - Dane z majetku a iné</t>
  </si>
  <si>
    <t>D.29A</t>
  </si>
  <si>
    <t>Bežné dane z dôchodkov, majetku</t>
  </si>
  <si>
    <t>D.5</t>
  </si>
  <si>
    <t xml:space="preserve"> - Daň z príjmov fyzických osôb</t>
  </si>
  <si>
    <t>D.51A</t>
  </si>
  <si>
    <t xml:space="preserve"> - Daň z príjmov právnických osôb</t>
  </si>
  <si>
    <t>D.51B</t>
  </si>
  <si>
    <t xml:space="preserve"> - Daň z príjmov vyberaná zrážkou - rozp. klasif.</t>
  </si>
  <si>
    <t xml:space="preserve">D.51E </t>
  </si>
  <si>
    <t xml:space="preserve"> - Daň z príjmov - emisie</t>
  </si>
  <si>
    <t>D.51E</t>
  </si>
  <si>
    <t>D.59A</t>
  </si>
  <si>
    <t>Dane z kapitálu</t>
  </si>
  <si>
    <t>D.91</t>
  </si>
  <si>
    <t>Príspevky na sociálne zabezpečenie</t>
  </si>
  <si>
    <t>D.61</t>
  </si>
  <si>
    <t>Skutočné príspevky na sociálne zabezpečenie</t>
  </si>
  <si>
    <t>D.611</t>
  </si>
  <si>
    <t xml:space="preserve"> - Príspevky zamestnávateľov</t>
  </si>
  <si>
    <t>D.6111</t>
  </si>
  <si>
    <t xml:space="preserve"> - Príspevky zamestnancov</t>
  </si>
  <si>
    <t>D.6112</t>
  </si>
  <si>
    <t xml:space="preserve"> - Príspevky SZČO a nepracujúcich osôb</t>
  </si>
  <si>
    <t>D.6113</t>
  </si>
  <si>
    <t>Imputované príspevky na sociálne zabezpečenie</t>
  </si>
  <si>
    <t>D.612</t>
  </si>
  <si>
    <t xml:space="preserve">Nedaňové príjmy </t>
  </si>
  <si>
    <t>Tržby</t>
  </si>
  <si>
    <t>P.11+P.12+P.131</t>
  </si>
  <si>
    <t xml:space="preserve"> - Trhová produkcia + Produkcia pre vlastné konečné použitie</t>
  </si>
  <si>
    <t>P.11+P.12</t>
  </si>
  <si>
    <t xml:space="preserve"> - Platby za ostatnú netrhovú produkciu</t>
  </si>
  <si>
    <t>P.131</t>
  </si>
  <si>
    <t>Dôchodky z majetku, z ktorých</t>
  </si>
  <si>
    <t>D.4R</t>
  </si>
  <si>
    <t xml:space="preserve"> - Dividendy</t>
  </si>
  <si>
    <t>D.421 rozp. klasif. 211002</t>
  </si>
  <si>
    <t xml:space="preserve"> - Úroky</t>
  </si>
  <si>
    <t>D.41</t>
  </si>
  <si>
    <t>D.39+D.7R+D.9R</t>
  </si>
  <si>
    <t>z toho: z EÚ</t>
  </si>
  <si>
    <t>rozp. klasif.</t>
  </si>
  <si>
    <t>Ostatné bežné transfery</t>
  </si>
  <si>
    <t>D.7R</t>
  </si>
  <si>
    <t>Kapitálové transfery</t>
  </si>
  <si>
    <t>D.9R</t>
  </si>
  <si>
    <t>Výdavky spolu</t>
  </si>
  <si>
    <t>TE</t>
  </si>
  <si>
    <t>Bežné výdavky</t>
  </si>
  <si>
    <t>Kompenzácie zamestnancov</t>
  </si>
  <si>
    <t>D.1P</t>
  </si>
  <si>
    <t xml:space="preserve"> - Mzdy a platy</t>
  </si>
  <si>
    <t>D.11</t>
  </si>
  <si>
    <t xml:space="preserve"> - Sociálne príspevky zamestnávateľov</t>
  </si>
  <si>
    <t>D.12</t>
  </si>
  <si>
    <t>Medzispotreba</t>
  </si>
  <si>
    <t>P.2</t>
  </si>
  <si>
    <t>Dane</t>
  </si>
  <si>
    <t>D.2+D.5</t>
  </si>
  <si>
    <t>Other taxes on production</t>
  </si>
  <si>
    <t>D.29</t>
  </si>
  <si>
    <t>Current taxes on income, wealth etc.</t>
  </si>
  <si>
    <t>Subvencie</t>
  </si>
  <si>
    <t xml:space="preserve">D.3P </t>
  </si>
  <si>
    <t xml:space="preserve"> - Dotácie do poľnohospodárstva</t>
  </si>
  <si>
    <t>644 - S3 EUOUT</t>
  </si>
  <si>
    <t xml:space="preserve"> - Dotácie do dopravy</t>
  </si>
  <si>
    <t>rozp. klasif. 644 a c045</t>
  </si>
  <si>
    <t xml:space="preserve"> - Ostatné</t>
  </si>
  <si>
    <t>Dôchodky z majetku</t>
  </si>
  <si>
    <t>D.4P</t>
  </si>
  <si>
    <t xml:space="preserve"> - Úrokové náklady</t>
  </si>
  <si>
    <t>D.41P</t>
  </si>
  <si>
    <t xml:space="preserve"> - Ostatné dôchodky z majetku</t>
  </si>
  <si>
    <t>D.42-45P</t>
  </si>
  <si>
    <t>Celkové sociálne transfery</t>
  </si>
  <si>
    <t>D.6P</t>
  </si>
  <si>
    <t xml:space="preserve"> - Sociálne dávky okrem naturálnych soc. transferov</t>
  </si>
  <si>
    <t>D.62P</t>
  </si>
  <si>
    <t xml:space="preserve"> - Aktívne opatrenia trhu práce</t>
  </si>
  <si>
    <t>rozp. klasif. 642032</t>
  </si>
  <si>
    <t xml:space="preserve"> - Nemocenské dávky</t>
  </si>
  <si>
    <t>SP rozp. klasif. 642015</t>
  </si>
  <si>
    <t xml:space="preserve"> - Dôchodkové dávky zo starobného a invalidného poistenia</t>
  </si>
  <si>
    <t>rozp. klasif. 642016+20</t>
  </si>
  <si>
    <t xml:space="preserve"> - Dávky v nezamestnanosti</t>
  </si>
  <si>
    <t>rozp. klasif. 642033</t>
  </si>
  <si>
    <t xml:space="preserve"> - Štátne sociálne dávky a podpora</t>
  </si>
  <si>
    <t>rozp. klasif. 642018-42</t>
  </si>
  <si>
    <t xml:space="preserve"> - na prídavok na dieťa</t>
  </si>
  <si>
    <t>rozp. klasif. 642019</t>
  </si>
  <si>
    <t xml:space="preserve"> - na príspevok pri narodení dieťaťa a prísp. rodičom</t>
  </si>
  <si>
    <t>rozp. klasif. 642022</t>
  </si>
  <si>
    <t xml:space="preserve"> - na rodičovský príspevok</t>
  </si>
  <si>
    <t>rozp. klasif. 642041</t>
  </si>
  <si>
    <t xml:space="preserve"> - na dávku v hmotnej núdzi a príspevky k dávke</t>
  </si>
  <si>
    <t>rozp. klasif. 642026</t>
  </si>
  <si>
    <t xml:space="preserve"> - na peňažné príspevky na kompenzáciu</t>
  </si>
  <si>
    <t>rozp. klasif. 642027</t>
  </si>
  <si>
    <t xml:space="preserve"> - ostatné</t>
  </si>
  <si>
    <t xml:space="preserve"> - Platené poistné za skupiny osôb ustanovené zákonom</t>
  </si>
  <si>
    <t>rozp. klasif. 642031</t>
  </si>
  <si>
    <t xml:space="preserve"> - sociálne poistenie</t>
  </si>
  <si>
    <t>rozp. klasif. 642031 c10</t>
  </si>
  <si>
    <t xml:space="preserve"> - zdravotné poistenie</t>
  </si>
  <si>
    <t>rozp. klasif. 642031 c07</t>
  </si>
  <si>
    <t xml:space="preserve"> - Naturálne sociálne transfery (zdravotnícke zariadenia)</t>
  </si>
  <si>
    <t>D.631P</t>
  </si>
  <si>
    <t>D.7P</t>
  </si>
  <si>
    <t>z toho: Odvody do rozpočtu EÚ (bez DPH - zdroja EÚ)</t>
  </si>
  <si>
    <t>rozp. klasif. 649005</t>
  </si>
  <si>
    <t>z toho: 2% z daní na verejnoprospešný účel</t>
  </si>
  <si>
    <t>Kapitálové výdavky</t>
  </si>
  <si>
    <t>Kapitálové investície</t>
  </si>
  <si>
    <t>P.5+K.2</t>
  </si>
  <si>
    <t xml:space="preserve"> - Tvorba hrubého fixného kapitálu</t>
  </si>
  <si>
    <t>P.51</t>
  </si>
  <si>
    <t xml:space="preserve"> - Zmena stavu zásob a nadobudnutie mínus úbytok cenností</t>
  </si>
  <si>
    <t>P.52+P.53</t>
  </si>
  <si>
    <t xml:space="preserve"> - Nadobudnutie mínus úbytok nefinančných neprodukovaných aktív</t>
  </si>
  <si>
    <t>K.2</t>
  </si>
  <si>
    <t>D.9P</t>
  </si>
  <si>
    <t xml:space="preserve"> - Investičné granty a ostatné kapitálové transfery</t>
  </si>
  <si>
    <t>D.92+D.99</t>
  </si>
  <si>
    <t>Čisté pôžičky poskytnuté / prijaté</t>
  </si>
  <si>
    <t>B.9</t>
  </si>
  <si>
    <t>HDP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</si>
</sst>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3" formatCode="_(* #,##0.00_);_(* \(#,##0.00\);_(* &quot;-&quot;??_);_(@_)"/>
    <numFmt numFmtId="164" formatCode="#,##0.0"/>
    <numFmt numFmtId="165" formatCode="[$-409]mmm\-yy;@"/>
    <numFmt numFmtId="166" formatCode="0.0"/>
    <numFmt numFmtId="167" formatCode="_-* #,##0.00\ _S_k_-;\-* #,##0.00\ _S_k_-;_-* &quot;-&quot;??\ _S_k_-;_-@_-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#,##0\ &quot;SIT&quot;;\-#,##0\ &quot;SIT&quot;"/>
    <numFmt numFmtId="174" formatCode="_-[$€-2]* #,##0.00_-;\-[$€-2]* #,##0.00_-;_-[$€-2]* &quot;-&quot;??_-"/>
    <numFmt numFmtId="175" formatCode="_-* #,##0.00\ &quot;Kč&quot;_-;\-* #,##0.00\ &quot;Kč&quot;_-;_-* &quot;-&quot;??\ &quot;Kč&quot;_-;_-@_-"/>
    <numFmt numFmtId="176" formatCode="_-* #,##0_-;\-* #,##0_-;_-* &quot;-&quot;_-;_-@_-"/>
    <numFmt numFmtId="177" formatCode="_-* #,##0.00_-;\-* #,##0.00_-;_-* &quot;-&quot;??_-;_-@_-"/>
    <numFmt numFmtId="178" formatCode="_-&quot;¢&quot;* #,##0_-;\-&quot;¢&quot;* #,##0_-;_-&quot;¢&quot;* &quot;-&quot;_-;_-@_-"/>
    <numFmt numFmtId="179" formatCode="_-&quot;¢&quot;* #,##0.00_-;\-&quot;¢&quot;* #,##0.00_-;_-&quot;¢&quot;* &quot;-&quot;??_-;_-@_-"/>
    <numFmt numFmtId="180" formatCode="[Black]#,##0.0;[Black]\-#,##0.0;;"/>
    <numFmt numFmtId="181" formatCode="[Black][&gt;0.05]#,##0.0;[Black][&lt;-0.05]\-#,##0.0;;"/>
    <numFmt numFmtId="182" formatCode="[Black][&gt;0.5]#,##0;[Black][&lt;-0.5]\-#,##0;;"/>
    <numFmt numFmtId="183" formatCode="\$#,##0.00\ ;\(\$#,##0.00\)"/>
  </numFmts>
  <fonts count="5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onstantia"/>
      <family val="1"/>
      <charset val="238"/>
    </font>
    <font>
      <b/>
      <sz val="12"/>
      <color rgb="FF13B5EA"/>
      <name val="Constantia"/>
      <family val="1"/>
      <charset val="238"/>
    </font>
    <font>
      <b/>
      <sz val="10"/>
      <color rgb="FF13B5EA"/>
      <name val="Constantia"/>
      <family val="1"/>
      <charset val="238"/>
    </font>
    <font>
      <b/>
      <sz val="11"/>
      <color theme="0"/>
      <name val="Constantia"/>
      <family val="1"/>
      <charset val="238"/>
    </font>
    <font>
      <b/>
      <sz val="11"/>
      <color theme="1"/>
      <name val="Constantia"/>
      <family val="1"/>
      <charset val="238"/>
    </font>
    <font>
      <i/>
      <sz val="11"/>
      <color theme="1"/>
      <name val="Constantia"/>
      <family val="1"/>
      <charset val="238"/>
    </font>
    <font>
      <i/>
      <sz val="10"/>
      <color theme="1"/>
      <name val="Constantia"/>
      <family val="1"/>
      <charset val="238"/>
    </font>
    <font>
      <sz val="10"/>
      <name val="Arial"/>
      <family val="2"/>
      <charset val="238"/>
    </font>
    <font>
      <i/>
      <sz val="8"/>
      <name val="Arial Narrow"/>
      <family val="2"/>
      <charset val="238"/>
    </font>
    <font>
      <sz val="10"/>
      <name val="Arial"/>
      <family val="2"/>
    </font>
    <font>
      <i/>
      <sz val="11"/>
      <name val="Constantia"/>
      <family val="1"/>
      <charset val="238"/>
    </font>
    <font>
      <sz val="11"/>
      <name val="Constantia"/>
      <family val="1"/>
      <charset val="238"/>
    </font>
    <font>
      <b/>
      <sz val="10"/>
      <color theme="1"/>
      <name val="Constantia"/>
      <family val="1"/>
      <charset val="238"/>
    </font>
    <font>
      <i/>
      <sz val="9"/>
      <color theme="1"/>
      <name val="Constantia"/>
      <family val="1"/>
      <charset val="238"/>
    </font>
    <font>
      <sz val="9"/>
      <color theme="1"/>
      <name val="Constantia"/>
      <family val="1"/>
      <charset val="238"/>
    </font>
    <font>
      <sz val="11"/>
      <color indexed="8"/>
      <name val="Arial Narrow"/>
      <family val="2"/>
      <charset val="238"/>
    </font>
    <font>
      <sz val="10"/>
      <name val="MS Sans Serif"/>
      <family val="2"/>
    </font>
    <font>
      <sz val="11"/>
      <color indexed="8"/>
      <name val="Calibri"/>
      <family val="2"/>
      <charset val="238"/>
    </font>
    <font>
      <sz val="9"/>
      <name val="Times New Roman"/>
      <family val="1"/>
    </font>
    <font>
      <sz val="10"/>
      <name val="Arial CE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 Narrow"/>
      <family val="2"/>
      <charset val="238"/>
    </font>
    <font>
      <sz val="10"/>
      <color indexed="8"/>
      <name val="Arial"/>
      <family val="2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0"/>
      <color rgb="FF00B0F0"/>
      <name val="Constantia"/>
      <family val="1"/>
      <charset val="238"/>
    </font>
    <font>
      <sz val="11"/>
      <color indexed="8"/>
      <name val="Constantia"/>
      <family val="1"/>
      <charset val="238"/>
    </font>
    <font>
      <b/>
      <sz val="9"/>
      <color theme="1"/>
      <name val="Constantia"/>
      <family val="1"/>
      <charset val="238"/>
    </font>
    <font>
      <b/>
      <sz val="10.5"/>
      <color theme="1"/>
      <name val="Constantia"/>
      <family val="1"/>
      <charset val="238"/>
    </font>
    <font>
      <b/>
      <sz val="10.5"/>
      <color theme="0"/>
      <name val="Constantia"/>
      <family val="1"/>
      <charset val="238"/>
    </font>
    <font>
      <b/>
      <sz val="11"/>
      <color indexed="8"/>
      <name val="Constantia"/>
      <family val="1"/>
      <charset val="238"/>
    </font>
    <font>
      <b/>
      <sz val="9"/>
      <color indexed="8"/>
      <name val="Constantia"/>
      <family val="1"/>
      <charset val="238"/>
    </font>
    <font>
      <b/>
      <sz val="9"/>
      <name val="Constantia"/>
      <family val="1"/>
      <charset val="238"/>
    </font>
    <font>
      <sz val="9"/>
      <color indexed="8"/>
      <name val="Constantia"/>
      <family val="1"/>
      <charset val="238"/>
    </font>
    <font>
      <sz val="9"/>
      <name val="Constantia"/>
      <family val="1"/>
      <charset val="238"/>
    </font>
    <font>
      <b/>
      <sz val="9"/>
      <color theme="0"/>
      <name val="Constantia"/>
      <family val="1"/>
      <charset val="238"/>
    </font>
    <font>
      <i/>
      <sz val="9"/>
      <color indexed="8"/>
      <name val="Constantia"/>
      <family val="1"/>
      <charset val="238"/>
    </font>
    <font>
      <i/>
      <sz val="8"/>
      <color theme="1"/>
      <name val="Constantia"/>
      <family val="1"/>
      <charset val="238"/>
    </font>
    <font>
      <i/>
      <sz val="8"/>
      <color indexed="8"/>
      <name val="Constantia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rgb="FF13B5EA"/>
      </left>
      <right/>
      <top/>
      <bottom/>
      <diagonal/>
    </border>
    <border>
      <left/>
      <right style="medium">
        <color rgb="FF13B5EA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2">
    <xf numFmtId="0" fontId="0" fillId="0" borderId="0"/>
    <xf numFmtId="167" fontId="19" fillId="0" borderId="0" applyFont="0" applyFill="0" applyBorder="0" applyAlignment="0" applyProtection="0"/>
    <xf numFmtId="0" fontId="9" fillId="0" borderId="0"/>
    <xf numFmtId="165" fontId="11" fillId="0" borderId="0"/>
    <xf numFmtId="0" fontId="9" fillId="0" borderId="0"/>
    <xf numFmtId="0" fontId="18" fillId="0" borderId="0"/>
    <xf numFmtId="0" fontId="17" fillId="0" borderId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1" fillId="0" borderId="15" applyNumberFormat="0" applyFont="0" applyFill="0" applyAlignment="0" applyProtection="0"/>
    <xf numFmtId="3" fontId="9" fillId="4" borderId="0" applyFont="0" applyFill="0" applyBorder="0" applyAlignment="0" applyProtection="0"/>
    <xf numFmtId="173" fontId="9" fillId="4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" fillId="4" borderId="0" applyFont="0" applyFill="0" applyBorder="0" applyAlignment="0" applyProtection="0"/>
    <xf numFmtId="0" fontId="21" fillId="0" borderId="0" applyFont="0" applyFill="0" applyBorder="0" applyAlignment="0" applyProtection="0"/>
    <xf numFmtId="174" fontId="9" fillId="0" borderId="0" applyFont="0" applyFill="0" applyBorder="0" applyAlignment="0" applyProtection="0"/>
    <xf numFmtId="3" fontId="22" fillId="0" borderId="0" applyFont="0" applyFill="0" applyBorder="0" applyAlignment="0" applyProtection="0">
      <alignment vertical="top"/>
    </xf>
    <xf numFmtId="3" fontId="21" fillId="0" borderId="0" applyFont="0" applyFill="0" applyBorder="0" applyAlignment="0" applyProtection="0"/>
    <xf numFmtId="3" fontId="22" fillId="0" borderId="0" applyFont="0" applyFill="0" applyBorder="0" applyAlignment="0" applyProtection="0">
      <alignment vertical="top"/>
    </xf>
    <xf numFmtId="3" fontId="22" fillId="0" borderId="0" applyFont="0" applyFill="0" applyBorder="0" applyAlignment="0" applyProtection="0">
      <alignment vertical="top"/>
    </xf>
    <xf numFmtId="2" fontId="9" fillId="4" borderId="0" applyFont="0" applyFill="0" applyBorder="0" applyAlignment="0" applyProtection="0"/>
    <xf numFmtId="1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5" fontId="22" fillId="0" borderId="0" applyFont="0" applyFill="0" applyBorder="0" applyAlignment="0" applyProtection="0">
      <alignment vertical="top"/>
    </xf>
    <xf numFmtId="5" fontId="21" fillId="0" borderId="0" applyFont="0" applyFill="0" applyBorder="0" applyAlignment="0" applyProtection="0"/>
    <xf numFmtId="5" fontId="22" fillId="0" borderId="0" applyFont="0" applyFill="0" applyBorder="0" applyAlignment="0" applyProtection="0">
      <alignment vertical="top"/>
    </xf>
    <xf numFmtId="5" fontId="22" fillId="0" borderId="0" applyFont="0" applyFill="0" applyBorder="0" applyAlignment="0" applyProtection="0">
      <alignment vertical="top"/>
    </xf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0" fontId="26" fillId="0" borderId="0"/>
    <xf numFmtId="0" fontId="27" fillId="0" borderId="0"/>
    <xf numFmtId="0" fontId="28" fillId="0" borderId="0"/>
    <xf numFmtId="0" fontId="9" fillId="0" borderId="0"/>
    <xf numFmtId="0" fontId="29" fillId="0" borderId="0"/>
    <xf numFmtId="0" fontId="22" fillId="0" borderId="0"/>
    <xf numFmtId="0" fontId="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7" fillId="0" borderId="0"/>
    <xf numFmtId="0" fontId="9" fillId="0" borderId="0"/>
    <xf numFmtId="0" fontId="9" fillId="0" borderId="0"/>
    <xf numFmtId="0" fontId="22" fillId="0" borderId="0"/>
    <xf numFmtId="0" fontId="22" fillId="0" borderId="0"/>
    <xf numFmtId="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9" fillId="5" borderId="16" applyNumberFormat="0" applyProtection="0">
      <alignment horizontal="left" vertical="center" indent="1"/>
    </xf>
    <xf numFmtId="0" fontId="9" fillId="6" borderId="16" applyNumberFormat="0" applyProtection="0">
      <alignment horizontal="left" vertical="center" indent="1"/>
    </xf>
    <xf numFmtId="4" fontId="30" fillId="7" borderId="16" applyNumberFormat="0" applyProtection="0">
      <alignment horizontal="right" vertical="center"/>
    </xf>
    <xf numFmtId="4" fontId="30" fillId="8" borderId="16" applyNumberFormat="0" applyProtection="0">
      <alignment horizontal="left" vertical="center" indent="1"/>
    </xf>
    <xf numFmtId="0" fontId="9" fillId="0" borderId="0" applyNumberFormat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6" fontId="33" fillId="0" borderId="0">
      <alignment horizontal="right"/>
    </xf>
    <xf numFmtId="0" fontId="34" fillId="0" borderId="0" applyProtection="0"/>
    <xf numFmtId="183" fontId="34" fillId="0" borderId="0" applyProtection="0"/>
    <xf numFmtId="0" fontId="35" fillId="0" borderId="0" applyProtection="0"/>
    <xf numFmtId="0" fontId="36" fillId="0" borderId="0" applyProtection="0"/>
    <xf numFmtId="0" fontId="34" fillId="0" borderId="17" applyProtection="0"/>
    <xf numFmtId="0" fontId="34" fillId="0" borderId="0"/>
    <xf numFmtId="10" fontId="34" fillId="0" borderId="0" applyProtection="0"/>
    <xf numFmtId="0" fontId="34" fillId="0" borderId="0"/>
    <xf numFmtId="2" fontId="34" fillId="0" borderId="0" applyProtection="0"/>
    <xf numFmtId="4" fontId="34" fillId="0" borderId="0" applyProtection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5" fillId="2" borderId="1" xfId="0" applyFont="1" applyFill="1" applyBorder="1"/>
    <xf numFmtId="164" fontId="5" fillId="2" borderId="0" xfId="0" applyNumberFormat="1" applyFont="1" applyFill="1" applyBorder="1" applyAlignment="1">
      <alignment horizontal="right"/>
    </xf>
    <xf numFmtId="2" fontId="5" fillId="3" borderId="2" xfId="0" applyNumberFormat="1" applyFont="1" applyFill="1" applyBorder="1"/>
    <xf numFmtId="0" fontId="6" fillId="0" borderId="1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right"/>
    </xf>
    <xf numFmtId="2" fontId="6" fillId="0" borderId="2" xfId="0" applyNumberFormat="1" applyFont="1" applyBorder="1"/>
    <xf numFmtId="164" fontId="2" fillId="0" borderId="0" xfId="0" applyNumberFormat="1" applyFont="1"/>
    <xf numFmtId="0" fontId="7" fillId="0" borderId="1" xfId="0" applyFont="1" applyBorder="1" applyAlignment="1">
      <alignment horizontal="left" indent="2"/>
    </xf>
    <xf numFmtId="164" fontId="2" fillId="0" borderId="0" xfId="0" applyNumberFormat="1" applyFont="1" applyBorder="1" applyAlignment="1">
      <alignment horizontal="right"/>
    </xf>
    <xf numFmtId="2" fontId="2" fillId="0" borderId="2" xfId="0" applyNumberFormat="1" applyFont="1" applyBorder="1"/>
    <xf numFmtId="0" fontId="8" fillId="0" borderId="1" xfId="0" applyFont="1" applyBorder="1" applyAlignment="1">
      <alignment horizontal="left" indent="2"/>
    </xf>
    <xf numFmtId="0" fontId="6" fillId="0" borderId="1" xfId="0" applyFont="1" applyBorder="1"/>
    <xf numFmtId="164" fontId="6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0" fillId="0" borderId="0" xfId="2" applyFont="1" applyFill="1" applyBorder="1" applyAlignment="1">
      <alignment horizontal="left" vertical="center"/>
    </xf>
    <xf numFmtId="165" fontId="2" fillId="0" borderId="0" xfId="3" applyFont="1" applyBorder="1"/>
    <xf numFmtId="0" fontId="6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indent="2"/>
    </xf>
    <xf numFmtId="164" fontId="13" fillId="0" borderId="0" xfId="0" applyNumberFormat="1" applyFont="1" applyBorder="1" applyAlignment="1">
      <alignment horizontal="right"/>
    </xf>
    <xf numFmtId="0" fontId="14" fillId="0" borderId="1" xfId="0" applyFont="1" applyFill="1" applyBorder="1" applyAlignment="1">
      <alignment horizontal="left"/>
    </xf>
    <xf numFmtId="0" fontId="6" fillId="0" borderId="1" xfId="0" applyFont="1" applyFill="1" applyBorder="1"/>
    <xf numFmtId="164" fontId="2" fillId="0" borderId="2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2" fontId="6" fillId="0" borderId="2" xfId="0" applyNumberFormat="1" applyFont="1" applyFill="1" applyBorder="1"/>
    <xf numFmtId="166" fontId="2" fillId="0" borderId="0" xfId="0" applyNumberFormat="1" applyFont="1" applyBorder="1"/>
    <xf numFmtId="166" fontId="2" fillId="0" borderId="0" xfId="0" applyNumberFormat="1" applyFont="1" applyBorder="1" applyAlignment="1">
      <alignment horizontal="right"/>
    </xf>
    <xf numFmtId="2" fontId="2" fillId="0" borderId="2" xfId="0" applyNumberFormat="1" applyFont="1" applyFill="1" applyBorder="1"/>
    <xf numFmtId="0" fontId="5" fillId="3" borderId="1" xfId="0" applyFont="1" applyFill="1" applyBorder="1"/>
    <xf numFmtId="164" fontId="5" fillId="3" borderId="0" xfId="0" applyNumberFormat="1" applyFont="1" applyFill="1" applyBorder="1" applyAlignment="1">
      <alignment horizontal="right"/>
    </xf>
    <xf numFmtId="0" fontId="8" fillId="0" borderId="0" xfId="0" applyFont="1" applyBorder="1"/>
    <xf numFmtId="2" fontId="8" fillId="0" borderId="0" xfId="0" applyNumberFormat="1" applyFont="1" applyBorder="1"/>
    <xf numFmtId="2" fontId="15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4" fontId="16" fillId="0" borderId="0" xfId="0" applyNumberFormat="1" applyFont="1" applyBorder="1" applyAlignment="1">
      <alignment horizontal="right"/>
    </xf>
    <xf numFmtId="0" fontId="37" fillId="0" borderId="3" xfId="0" applyFont="1" applyFill="1" applyBorder="1" applyAlignment="1"/>
    <xf numFmtId="0" fontId="37" fillId="0" borderId="3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9" fillId="2" borderId="8" xfId="0" applyFont="1" applyFill="1" applyBorder="1"/>
    <xf numFmtId="0" fontId="39" fillId="2" borderId="6" xfId="0" applyFont="1" applyFill="1" applyBorder="1" applyAlignment="1">
      <alignment horizontal="center" vertical="center"/>
    </xf>
    <xf numFmtId="3" fontId="40" fillId="2" borderId="6" xfId="0" applyNumberFormat="1" applyFont="1" applyFill="1" applyBorder="1" applyAlignment="1">
      <alignment horizontal="center" vertical="center" wrapText="1"/>
    </xf>
    <xf numFmtId="0" fontId="41" fillId="2" borderId="11" xfId="0" applyFont="1" applyFill="1" applyBorder="1"/>
    <xf numFmtId="0" fontId="41" fillId="2" borderId="13" xfId="0" applyFont="1" applyFill="1" applyBorder="1" applyAlignment="1">
      <alignment horizontal="center"/>
    </xf>
    <xf numFmtId="164" fontId="41" fillId="2" borderId="7" xfId="0" applyNumberFormat="1" applyFont="1" applyFill="1" applyBorder="1" applyAlignment="1">
      <alignment horizontal="center"/>
    </xf>
    <xf numFmtId="164" fontId="41" fillId="2" borderId="6" xfId="0" applyNumberFormat="1" applyFont="1" applyFill="1" applyBorder="1" applyAlignment="1">
      <alignment horizontal="center"/>
    </xf>
    <xf numFmtId="164" fontId="41" fillId="2" borderId="12" xfId="0" applyNumberFormat="1" applyFont="1" applyFill="1" applyBorder="1" applyAlignment="1">
      <alignment horizontal="center"/>
    </xf>
    <xf numFmtId="164" fontId="41" fillId="2" borderId="13" xfId="0" applyNumberFormat="1" applyFont="1" applyFill="1" applyBorder="1" applyAlignment="1">
      <alignment horizontal="center"/>
    </xf>
    <xf numFmtId="0" fontId="42" fillId="0" borderId="0" xfId="0" applyFont="1"/>
    <xf numFmtId="0" fontId="43" fillId="0" borderId="7" xfId="0" applyFont="1" applyFill="1" applyBorder="1" applyAlignment="1">
      <alignment horizontal="left" indent="1"/>
    </xf>
    <xf numFmtId="0" fontId="44" fillId="0" borderId="13" xfId="4" applyFont="1" applyFill="1" applyBorder="1" applyAlignment="1" applyProtection="1">
      <alignment horizontal="center" vertical="center"/>
      <protection locked="0"/>
    </xf>
    <xf numFmtId="164" fontId="44" fillId="0" borderId="13" xfId="5" applyNumberFormat="1" applyFont="1" applyFill="1" applyBorder="1" applyAlignment="1">
      <alignment horizontal="center"/>
    </xf>
    <xf numFmtId="0" fontId="45" fillId="0" borderId="7" xfId="0" applyFont="1" applyFill="1" applyBorder="1" applyAlignment="1">
      <alignment horizontal="left" indent="2"/>
    </xf>
    <xf numFmtId="0" fontId="45" fillId="0" borderId="13" xfId="0" applyFont="1" applyFill="1" applyBorder="1" applyAlignment="1">
      <alignment horizontal="center"/>
    </xf>
    <xf numFmtId="164" fontId="46" fillId="0" borderId="13" xfId="4" applyNumberFormat="1" applyFont="1" applyFill="1" applyBorder="1" applyAlignment="1" applyProtection="1">
      <alignment horizontal="center" vertical="center"/>
      <protection locked="0"/>
    </xf>
    <xf numFmtId="0" fontId="45" fillId="0" borderId="7" xfId="0" applyFont="1" applyFill="1" applyBorder="1" applyAlignment="1">
      <alignment horizontal="left" wrapText="1" indent="3"/>
    </xf>
    <xf numFmtId="0" fontId="45" fillId="0" borderId="13" xfId="0" applyFont="1" applyFill="1" applyBorder="1" applyAlignment="1">
      <alignment horizontal="center" wrapText="1"/>
    </xf>
    <xf numFmtId="164" fontId="45" fillId="0" borderId="13" xfId="1" applyNumberFormat="1" applyFont="1" applyFill="1" applyBorder="1" applyAlignment="1">
      <alignment horizontal="center" wrapText="1"/>
    </xf>
    <xf numFmtId="0" fontId="45" fillId="0" borderId="7" xfId="0" applyFont="1" applyBorder="1" applyAlignment="1">
      <alignment horizontal="left" wrapText="1" indent="3"/>
    </xf>
    <xf numFmtId="0" fontId="45" fillId="0" borderId="13" xfId="0" applyFont="1" applyBorder="1" applyAlignment="1">
      <alignment horizontal="center" wrapText="1"/>
    </xf>
    <xf numFmtId="164" fontId="45" fillId="0" borderId="13" xfId="1" applyNumberFormat="1" applyFont="1" applyBorder="1" applyAlignment="1">
      <alignment horizontal="center" wrapText="1"/>
    </xf>
    <xf numFmtId="0" fontId="45" fillId="0" borderId="7" xfId="0" applyFont="1" applyBorder="1" applyAlignment="1">
      <alignment horizontal="left" wrapText="1" indent="2"/>
    </xf>
    <xf numFmtId="0" fontId="45" fillId="0" borderId="7" xfId="0" applyFont="1" applyBorder="1" applyAlignment="1">
      <alignment horizontal="left" indent="3"/>
    </xf>
    <xf numFmtId="0" fontId="45" fillId="0" borderId="13" xfId="0" applyFont="1" applyBorder="1" applyAlignment="1">
      <alignment horizontal="center"/>
    </xf>
    <xf numFmtId="0" fontId="45" fillId="0" borderId="7" xfId="0" applyFont="1" applyFill="1" applyBorder="1" applyAlignment="1">
      <alignment horizontal="left" indent="3"/>
    </xf>
    <xf numFmtId="0" fontId="45" fillId="0" borderId="7" xfId="0" applyFont="1" applyBorder="1" applyAlignment="1">
      <alignment horizontal="left" indent="2"/>
    </xf>
    <xf numFmtId="0" fontId="43" fillId="0" borderId="13" xfId="0" applyFont="1" applyFill="1" applyBorder="1" applyAlignment="1">
      <alignment horizontal="center"/>
    </xf>
    <xf numFmtId="164" fontId="46" fillId="0" borderId="13" xfId="5" applyNumberFormat="1" applyFont="1" applyFill="1" applyBorder="1" applyAlignment="1">
      <alignment horizontal="center"/>
    </xf>
    <xf numFmtId="164" fontId="46" fillId="0" borderId="13" xfId="0" applyNumberFormat="1" applyFont="1" applyFill="1" applyBorder="1" applyAlignment="1">
      <alignment horizontal="center"/>
    </xf>
    <xf numFmtId="0" fontId="43" fillId="0" borderId="7" xfId="0" applyFont="1" applyBorder="1" applyAlignment="1">
      <alignment horizontal="left" indent="1"/>
    </xf>
    <xf numFmtId="164" fontId="43" fillId="0" borderId="13" xfId="1" applyNumberFormat="1" applyFont="1" applyBorder="1" applyAlignment="1">
      <alignment horizontal="center" wrapText="1"/>
    </xf>
    <xf numFmtId="164" fontId="43" fillId="0" borderId="13" xfId="1" applyNumberFormat="1" applyFont="1" applyFill="1" applyBorder="1" applyAlignment="1">
      <alignment horizontal="center" wrapText="1"/>
    </xf>
    <xf numFmtId="0" fontId="43" fillId="0" borderId="13" xfId="0" applyFont="1" applyBorder="1" applyAlignment="1">
      <alignment horizontal="center"/>
    </xf>
    <xf numFmtId="0" fontId="43" fillId="0" borderId="7" xfId="0" applyFont="1" applyBorder="1" applyAlignment="1">
      <alignment horizontal="left" indent="2"/>
    </xf>
    <xf numFmtId="0" fontId="45" fillId="0" borderId="4" xfId="0" applyFont="1" applyBorder="1" applyAlignment="1">
      <alignment horizontal="left" indent="2"/>
    </xf>
    <xf numFmtId="0" fontId="45" fillId="0" borderId="5" xfId="0" applyFont="1" applyBorder="1" applyAlignment="1">
      <alignment horizontal="center"/>
    </xf>
    <xf numFmtId="164" fontId="45" fillId="0" borderId="5" xfId="1" applyNumberFormat="1" applyFont="1" applyBorder="1" applyAlignment="1">
      <alignment horizontal="center" wrapText="1"/>
    </xf>
    <xf numFmtId="164" fontId="45" fillId="0" borderId="5" xfId="1" applyNumberFormat="1" applyFont="1" applyFill="1" applyBorder="1" applyAlignment="1">
      <alignment horizontal="center" wrapText="1"/>
    </xf>
    <xf numFmtId="0" fontId="41" fillId="2" borderId="7" xfId="0" applyFont="1" applyFill="1" applyBorder="1"/>
    <xf numFmtId="164" fontId="41" fillId="2" borderId="14" xfId="0" applyNumberFormat="1" applyFont="1" applyFill="1" applyBorder="1" applyAlignment="1">
      <alignment horizontal="center"/>
    </xf>
    <xf numFmtId="164" fontId="43" fillId="0" borderId="12" xfId="1" applyNumberFormat="1" applyFont="1" applyBorder="1" applyAlignment="1">
      <alignment horizontal="center" wrapText="1"/>
    </xf>
    <xf numFmtId="164" fontId="45" fillId="0" borderId="12" xfId="1" applyNumberFormat="1" applyFont="1" applyBorder="1" applyAlignment="1">
      <alignment horizontal="center" wrapText="1"/>
    </xf>
    <xf numFmtId="0" fontId="45" fillId="0" borderId="7" xfId="6" applyFont="1" applyBorder="1" applyAlignment="1">
      <alignment horizontal="left" vertical="center" indent="3"/>
    </xf>
    <xf numFmtId="0" fontId="38" fillId="0" borderId="13" xfId="0" applyFont="1" applyBorder="1"/>
    <xf numFmtId="0" fontId="45" fillId="0" borderId="7" xfId="0" applyFont="1" applyBorder="1" applyAlignment="1">
      <alignment horizontal="left" indent="5"/>
    </xf>
    <xf numFmtId="0" fontId="45" fillId="0" borderId="7" xfId="0" applyFont="1" applyBorder="1" applyAlignment="1">
      <alignment horizontal="left" indent="7"/>
    </xf>
    <xf numFmtId="0" fontId="47" fillId="2" borderId="11" xfId="0" applyFont="1" applyFill="1" applyBorder="1"/>
    <xf numFmtId="164" fontId="41" fillId="2" borderId="11" xfId="0" applyNumberFormat="1" applyFont="1" applyFill="1" applyBorder="1" applyAlignment="1">
      <alignment horizontal="center"/>
    </xf>
    <xf numFmtId="0" fontId="48" fillId="0" borderId="8" xfId="0" applyFont="1" applyBorder="1"/>
    <xf numFmtId="164" fontId="48" fillId="0" borderId="6" xfId="1" applyNumberFormat="1" applyFont="1" applyBorder="1" applyAlignment="1">
      <alignment horizontal="right" wrapText="1"/>
    </xf>
    <xf numFmtId="164" fontId="48" fillId="0" borderId="10" xfId="1" applyNumberFormat="1" applyFont="1" applyBorder="1" applyAlignment="1">
      <alignment horizontal="center" wrapText="1"/>
    </xf>
    <xf numFmtId="0" fontId="48" fillId="0" borderId="0" xfId="0" applyFont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48" fillId="0" borderId="0" xfId="0" applyFont="1" applyBorder="1" applyAlignment="1">
      <alignment horizontal="right"/>
    </xf>
    <xf numFmtId="0" fontId="49" fillId="9" borderId="7" xfId="0" applyFont="1" applyFill="1" applyBorder="1"/>
    <xf numFmtId="0" fontId="49" fillId="9" borderId="6" xfId="0" applyFont="1" applyFill="1" applyBorder="1" applyAlignment="1">
      <alignment horizontal="center" vertical="center"/>
    </xf>
    <xf numFmtId="3" fontId="49" fillId="9" borderId="11" xfId="0" applyNumberFormat="1" applyFont="1" applyFill="1" applyBorder="1" applyAlignment="1">
      <alignment horizontal="center" vertical="center" wrapText="1"/>
    </xf>
    <xf numFmtId="0" fontId="50" fillId="0" borderId="0" xfId="0" applyFont="1"/>
    <xf numFmtId="3" fontId="49" fillId="9" borderId="8" xfId="0" applyNumberFormat="1" applyFont="1" applyFill="1" applyBorder="1" applyAlignment="1">
      <alignment horizontal="center" vertical="center" wrapText="1"/>
    </xf>
    <xf numFmtId="3" fontId="49" fillId="9" borderId="9" xfId="0" applyNumberFormat="1" applyFont="1" applyFill="1" applyBorder="1" applyAlignment="1">
      <alignment horizontal="center" vertical="center" wrapText="1"/>
    </xf>
    <xf numFmtId="3" fontId="49" fillId="9" borderId="1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164" fontId="2" fillId="0" borderId="0" xfId="0" applyNumberFormat="1" applyFont="1" applyBorder="1"/>
  </cellXfs>
  <cellStyles count="102">
    <cellStyle name="1 indent" xfId="7"/>
    <cellStyle name="2 indents" xfId="8"/>
    <cellStyle name="3 indents" xfId="9"/>
    <cellStyle name="4 indents" xfId="10"/>
    <cellStyle name="5 indents" xfId="11"/>
    <cellStyle name="Celkem" xfId="12"/>
    <cellStyle name="Čiarka 2" xfId="15"/>
    <cellStyle name="čiarky 2" xfId="16"/>
    <cellStyle name="čiarky 3" xfId="17"/>
    <cellStyle name="čiarky 3 2" xfId="18"/>
    <cellStyle name="čiarky 3 2 2" xfId="19"/>
    <cellStyle name="čiarky 3 3" xfId="20"/>
    <cellStyle name="čiarky 4" xfId="21"/>
    <cellStyle name="čiarky 4 2" xfId="22"/>
    <cellStyle name="čiarky 4 2 2" xfId="23"/>
    <cellStyle name="čiarky 4 3" xfId="24"/>
    <cellStyle name="Comma" xfId="1" builtinId="3"/>
    <cellStyle name="Comma0" xfId="13"/>
    <cellStyle name="Currency0" xfId="14"/>
    <cellStyle name="Date" xfId="25"/>
    <cellStyle name="Datum" xfId="26"/>
    <cellStyle name="Euro" xfId="27"/>
    <cellStyle name="Finanení0" xfId="28"/>
    <cellStyle name="Finanèní0" xfId="29"/>
    <cellStyle name="Finanení0 2" xfId="30"/>
    <cellStyle name="Finanení0 3" xfId="31"/>
    <cellStyle name="Fixed" xfId="32"/>
    <cellStyle name="Fixed (0)" xfId="33"/>
    <cellStyle name="Fixed (1)" xfId="34"/>
    <cellStyle name="Fixed (2)" xfId="35"/>
    <cellStyle name="Hipervínculo_IIF" xfId="36"/>
    <cellStyle name="imf-one decimal" xfId="37"/>
    <cellStyle name="imf-zero decimal" xfId="38"/>
    <cellStyle name="měny_DEFLÁTORY  3q 1998" xfId="39"/>
    <cellStyle name="Millares [0]_BALPROGRAMA2001R" xfId="40"/>
    <cellStyle name="Millares_BALPROGRAMA2001R" xfId="41"/>
    <cellStyle name="Mina0" xfId="42"/>
    <cellStyle name="Mìna0" xfId="43"/>
    <cellStyle name="Mina0 2" xfId="44"/>
    <cellStyle name="Mina0 3" xfId="45"/>
    <cellStyle name="Moneda [0]_BALPROGRAMA2001R" xfId="46"/>
    <cellStyle name="Moneda_BALPROGRAMA2001R" xfId="47"/>
    <cellStyle name="Navadno_Slo" xfId="48"/>
    <cellStyle name="Nedefinován" xfId="49"/>
    <cellStyle name="Normal" xfId="0" builtinId="0"/>
    <cellStyle name="Normal 11" xfId="50"/>
    <cellStyle name="Normal 3" xfId="3"/>
    <cellStyle name="Normal 8" xfId="51"/>
    <cellStyle name="Normal_TAB2 2" xfId="5"/>
    <cellStyle name="Normálna 2" xfId="52"/>
    <cellStyle name="Normálna 2 2" xfId="4"/>
    <cellStyle name="Normálna 3" xfId="53"/>
    <cellStyle name="Normálna 4" xfId="54"/>
    <cellStyle name="Normálna 5" xfId="2"/>
    <cellStyle name="normálne 10" xfId="55"/>
    <cellStyle name="normálne 13" xfId="56"/>
    <cellStyle name="normálne 14 47" xfId="57"/>
    <cellStyle name="normálne 18" xfId="58"/>
    <cellStyle name="normálne 2" xfId="59"/>
    <cellStyle name="normálne 3" xfId="60"/>
    <cellStyle name="normálne 4" xfId="61"/>
    <cellStyle name="normálne 5" xfId="62"/>
    <cellStyle name="normálne 5 2" xfId="63"/>
    <cellStyle name="normálne 5 2 2" xfId="64"/>
    <cellStyle name="normálne 5 3" xfId="65"/>
    <cellStyle name="normálne 5_19_NPC_2012_2014_eu_cof" xfId="66"/>
    <cellStyle name="normálne 6" xfId="67"/>
    <cellStyle name="normálne 6 2" xfId="68"/>
    <cellStyle name="normálne 7" xfId="69"/>
    <cellStyle name="normálne 7 10" xfId="70"/>
    <cellStyle name="normálne 7 2 2" xfId="71"/>
    <cellStyle name="normálne 8" xfId="72"/>
    <cellStyle name="normálne 8 2" xfId="73"/>
    <cellStyle name="normálne 9_Tabulky IFP_casove rady-request_20111102_" xfId="74"/>
    <cellStyle name="normálne 9_Tabulky IFP_casove rady-request_20111102_ 2" xfId="6"/>
    <cellStyle name="normálne__2012.03.23 - NPC ŠR v1" xfId="75"/>
    <cellStyle name="normální_15.6.07 východ.+rozpočet 08-10" xfId="76"/>
    <cellStyle name="Normßl - Style1" xfId="77"/>
    <cellStyle name="Normßl - Style1 2" xfId="78"/>
    <cellStyle name="percentá 2" xfId="79"/>
    <cellStyle name="percentage difference" xfId="80"/>
    <cellStyle name="percentage difference one decimal" xfId="81"/>
    <cellStyle name="percentage difference zero decimal" xfId="82"/>
    <cellStyle name="Pevný" xfId="83"/>
    <cellStyle name="SAPBEXHLevel2" xfId="84"/>
    <cellStyle name="SAPBEXHLevel3" xfId="85"/>
    <cellStyle name="SAPBEXstdData" xfId="86"/>
    <cellStyle name="SAPBEXstdItem 3" xfId="87"/>
    <cellStyle name="Text" xfId="88"/>
    <cellStyle name="Záhlaví 1" xfId="89"/>
    <cellStyle name="Záhlaví 2" xfId="90"/>
    <cellStyle name="zero" xfId="91"/>
    <cellStyle name="ДАТА" xfId="92"/>
    <cellStyle name="ДЕНЕЖНЫЙ_BOPENGC" xfId="93"/>
    <cellStyle name="ЗАГОЛОВОК1" xfId="94"/>
    <cellStyle name="ЗАГОЛОВОК2" xfId="95"/>
    <cellStyle name="ИТОГОВЫЙ" xfId="96"/>
    <cellStyle name="Обычный_BOPENGC" xfId="97"/>
    <cellStyle name="ПРОЦЕНТНЫЙ_BOPENGC" xfId="98"/>
    <cellStyle name="ТЕКСТ" xfId="99"/>
    <cellStyle name="ФИКСИРОВАННЫЙ" xfId="100"/>
    <cellStyle name="ФИНАНСОВЫЙ_BOPENGC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DATA/C3/CZE/REER/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Documents%20and%20Settings/PANTOLIN/My%20Local%20Documents/Slovenia/Wages_employ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Slovenia/SV%20MONITOR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Slovenia/SV%20MONITORa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DATA/C3/CZE/REAL/CZYWP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ATA/C3/CZE/REAL/CZYWP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ATA/C3/CZE/REER/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WIN/Temporary%20Internet%20Files/OLKE156/Money/Monetary%20Conditions/mcichart_core_inf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WIN/Temporary%20Internet%20Files/OLKE156/Money/Monetary%20Conditions/mcichart_core_inf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DATA/C3/SVN/BOP/REER%20and%20competitiveness/Competitivenes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ATA/C3/SVN/BOP/REER%20and%20competitiveness/Competitiven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Documents%20and%20Settings/lshoobridge/Local%20Settings/Temporary%20Internet%20Files/OLK10/Charts/Svk%20Charts%20Data%202005_curr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lshoobridge/Local%20Settings/Temporary%20Internet%20Files/OLK10/Charts/Svk%20Charts%20Data%202005_curre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DATA/C3/CZE/FIS/M-T%20fiscal%20June10%2020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ATA/C3/CZE/FIS/M-T%20fiscal%20June10%2020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DATA/O2/MKD/REP/TABLES/red98/Mk-red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ATA/O2/MKD/REP/TABLES/red98/Mk-red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1.ROZPO&#268;TY%20VS+FR+VR/2013%20-%202015/Documents%20and%20Settings/dtzanninis/My%20Local%20Documents/Slovenia/CZE%20--%20Main%20Fiscal%20Fil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dtzanninis/My%20Local%20Documents/Slovenia/CZE%20--%20Main%20Fiscal%20Fil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84.389999389648437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101.33999633789062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1019.1599731445312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80.889999389648437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452.98001098632812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352.66000366210937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282.48001098632812</v>
          </cell>
          <cell r="C44" t="str">
            <v>n.a.</v>
          </cell>
          <cell r="D44">
            <v>64.580001831054687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184.85000610351562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-6237.1207885742187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#VALUE!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#VALUE!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#VALUE!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</sheetNames>
    <sheetDataSet>
      <sheetData sheetId="0" refreshError="1"/>
      <sheetData sheetId="1" refreshError="1">
        <row r="20">
          <cell r="A20" t="str">
            <v>October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#VALUE!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#VALUE!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#VALUE!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#VALUE!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#VALUE!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#VALUE!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#VALUE!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#VALUE!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#VALUE!</v>
          </cell>
          <cell r="P15" t="e">
            <v>#VALUE!</v>
          </cell>
          <cell r="Q15" t="e">
            <v>#VALUE!</v>
          </cell>
          <cell r="R15" t="e">
            <v>#VALUE!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#VALUE!</v>
          </cell>
          <cell r="P22" t="e">
            <v>#VALUE!</v>
          </cell>
          <cell r="Q22" t="e">
            <v>#VALUE!</v>
          </cell>
          <cell r="R22" t="e">
            <v>#VALUE!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#VALUE!</v>
          </cell>
          <cell r="Q29" t="e">
            <v>#VALUE!</v>
          </cell>
          <cell r="R29" t="e">
            <v>#VALUE!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#VALUE!</v>
          </cell>
          <cell r="Q30" t="e">
            <v>#VALUE!</v>
          </cell>
          <cell r="R30" t="e">
            <v>#VALUE!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#VALUE!</v>
          </cell>
          <cell r="Q37" t="e">
            <v>#VALUE!</v>
          </cell>
          <cell r="R37" t="e">
            <v>#VALUE!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#VALUE!</v>
          </cell>
          <cell r="P50" t="e">
            <v>#VALUE!</v>
          </cell>
          <cell r="Q50" t="e">
            <v>#VALUE!</v>
          </cell>
          <cell r="R50" t="e">
            <v>#VALUE!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#VALUE!</v>
          </cell>
          <cell r="P56" t="e">
            <v>#VALUE!</v>
          </cell>
          <cell r="Q56" t="e">
            <v>#VALUE!</v>
          </cell>
          <cell r="R56" t="e">
            <v>#VALUE!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#VALUE!</v>
          </cell>
          <cell r="P58" t="e">
            <v>#VALUE!</v>
          </cell>
          <cell r="Q58" t="e">
            <v>#VALUE!</v>
          </cell>
          <cell r="R58" t="e">
            <v>#VALUE!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#VALUE!</v>
          </cell>
          <cell r="P59" t="e">
            <v>#VALUE!</v>
          </cell>
          <cell r="Q59" t="e">
            <v>#VALUE!</v>
          </cell>
          <cell r="R59" t="e">
            <v>#VALUE!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#VALUE!</v>
          </cell>
          <cell r="P60" t="e">
            <v>#VALUE!</v>
          </cell>
          <cell r="Q60" t="e">
            <v>#VALUE!</v>
          </cell>
          <cell r="R60" t="e">
            <v>#VALUE!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#VALUE!</v>
          </cell>
          <cell r="P61" t="e">
            <v>#VALUE!</v>
          </cell>
          <cell r="Q61" t="e">
            <v>#VALUE!</v>
          </cell>
          <cell r="R61" t="e">
            <v>#VALUE!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#VALUE!</v>
          </cell>
          <cell r="P62" t="e">
            <v>#VALUE!</v>
          </cell>
          <cell r="Q62" t="e">
            <v>#VALUE!</v>
          </cell>
          <cell r="R62" t="e">
            <v>#VALUE!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#VALUE!</v>
          </cell>
          <cell r="P74" t="e">
            <v>#VALUE!</v>
          </cell>
          <cell r="Q74" t="e">
            <v>#VALUE!</v>
          </cell>
          <cell r="R74" t="e">
            <v>#VALUE!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#VALUE!</v>
          </cell>
          <cell r="P75" t="e">
            <v>#VALUE!</v>
          </cell>
          <cell r="Q75" t="e">
            <v>#VALUE!</v>
          </cell>
          <cell r="R75" t="e">
            <v>#VALUE!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#VALUE!</v>
          </cell>
          <cell r="P76" t="e">
            <v>#VALUE!</v>
          </cell>
          <cell r="Q76" t="e">
            <v>#VALUE!</v>
          </cell>
          <cell r="R76" t="e">
            <v>#VALUE!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#VALUE!</v>
          </cell>
          <cell r="P77" t="e">
            <v>#VALUE!</v>
          </cell>
          <cell r="Q77" t="e">
            <v>#VALUE!</v>
          </cell>
          <cell r="R77" t="e">
            <v>#VALUE!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#VALUE!</v>
          </cell>
          <cell r="P78" t="e">
            <v>#VALUE!</v>
          </cell>
          <cell r="Q78" t="e">
            <v>#VALUE!</v>
          </cell>
          <cell r="R78" t="e">
            <v>#VALUE!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#VALUE!</v>
          </cell>
          <cell r="P79" t="e">
            <v>#VALUE!</v>
          </cell>
          <cell r="Q79" t="e">
            <v>#VALUE!</v>
          </cell>
          <cell r="R79" t="e">
            <v>#VALUE!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#VALUE!</v>
          </cell>
          <cell r="Q80" t="e">
            <v>#VALUE!</v>
          </cell>
          <cell r="R80" t="e">
            <v>#VALUE!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#VALUE!</v>
          </cell>
          <cell r="Q81" t="e">
            <v>#VALUE!</v>
          </cell>
          <cell r="R81" t="e">
            <v>#VALUE!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#VALUE!</v>
          </cell>
          <cell r="Q82" t="e">
            <v>#VALUE!</v>
          </cell>
          <cell r="R82" t="e">
            <v>#VALUE!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#NULL!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#VALUE!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#NULL!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#VALUE!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#VALUE!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</sheetNames>
    <sheetDataSet>
      <sheetData sheetId="0"/>
      <sheetData sheetId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#VALUE!</v>
          </cell>
          <cell r="P21" t="e">
            <v>#VALUE!</v>
          </cell>
          <cell r="Q21" t="e">
            <v>#VALUE!</v>
          </cell>
          <cell r="R21" t="e">
            <v>#VALUE!</v>
          </cell>
          <cell r="S21" t="e">
            <v>#VALUE!</v>
          </cell>
          <cell r="T21" t="e">
            <v>#VALUE!</v>
          </cell>
        </row>
        <row r="22">
          <cell r="B22" t="str">
            <v>A3. Selected variables are consistent with market forecast in 2005-09</v>
          </cell>
          <cell r="O22" t="e">
            <v>#VALUE!</v>
          </cell>
          <cell r="P22" t="e">
            <v>#VALUE!</v>
          </cell>
          <cell r="Q22" t="e">
            <v>#VALUE!</v>
          </cell>
          <cell r="R22" t="e">
            <v>#VALUE!</v>
          </cell>
          <cell r="S22" t="e">
            <v>#VALUE!</v>
          </cell>
          <cell r="T22" t="e">
            <v>#VALUE!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#VALUE!</v>
          </cell>
          <cell r="P37" t="e">
            <v>#VALUE!</v>
          </cell>
          <cell r="Q37" t="e">
            <v>#VALUE!</v>
          </cell>
          <cell r="R37" t="e">
            <v>#VALUE!</v>
          </cell>
          <cell r="S37" t="e">
            <v>#VALUE!</v>
          </cell>
          <cell r="T37" t="e">
            <v>#VALUE!</v>
          </cell>
        </row>
        <row r="38">
          <cell r="B38" t="str">
            <v>A3. Selected variables are consistent with market forecast in 2005-09</v>
          </cell>
          <cell r="O38" t="e">
            <v>#VALUE!</v>
          </cell>
          <cell r="P38" t="e">
            <v>#VALUE!</v>
          </cell>
          <cell r="Q38" t="e">
            <v>#VALUE!</v>
          </cell>
          <cell r="R38" t="e">
            <v>#VALUE!</v>
          </cell>
          <cell r="S38" t="e">
            <v>#VALUE!</v>
          </cell>
          <cell r="T38" t="e">
            <v>#VALUE!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/>
      <sheetData sheetId="7">
        <row r="2">
          <cell r="B2" t="str">
            <v>Table --. Country: External Sustainability Framework--Gross External Financing Need, 2000-2010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showGridLines="0" tabSelected="1" topLeftCell="A52" workbookViewId="0">
      <selection activeCell="A64" sqref="A64:C66"/>
    </sheetView>
  </sheetViews>
  <sheetFormatPr defaultRowHeight="15"/>
  <cols>
    <col min="1" max="1" width="76" style="1" customWidth="1"/>
    <col min="2" max="2" width="10.42578125" style="37" customWidth="1"/>
    <col min="3" max="7" width="9.140625" style="1"/>
    <col min="8" max="8" width="10.42578125" style="1" bestFit="1" customWidth="1"/>
    <col min="9" max="9" width="9.140625" style="1"/>
    <col min="10" max="10" width="9.42578125" style="1" bestFit="1" customWidth="1"/>
    <col min="11" max="16384" width="9.140625" style="1"/>
  </cols>
  <sheetData>
    <row r="1" spans="1:15" ht="15.75">
      <c r="A1" s="2" t="s">
        <v>0</v>
      </c>
      <c r="B1" s="3" t="s">
        <v>1</v>
      </c>
      <c r="C1" s="3" t="s">
        <v>2</v>
      </c>
    </row>
    <row r="2" spans="1:15">
      <c r="A2" s="4" t="s">
        <v>3</v>
      </c>
      <c r="B2" s="5">
        <v>-3323.7240000000002</v>
      </c>
      <c r="C2" s="6">
        <v>-4.6509702045218493</v>
      </c>
    </row>
    <row r="3" spans="1:15">
      <c r="A3" s="7" t="s">
        <v>4</v>
      </c>
      <c r="B3" s="8">
        <v>-392.11999999999995</v>
      </c>
      <c r="C3" s="9">
        <v>-0.54870333294735285</v>
      </c>
      <c r="D3" s="10"/>
      <c r="H3" s="10"/>
    </row>
    <row r="4" spans="1:15" ht="15.75" customHeight="1">
      <c r="A4" s="11" t="s">
        <v>5</v>
      </c>
      <c r="B4" s="12">
        <v>-680.44111556696521</v>
      </c>
      <c r="C4" s="13">
        <v>-0.95215828824341719</v>
      </c>
      <c r="D4" s="10"/>
      <c r="F4" s="10"/>
      <c r="H4" s="10"/>
    </row>
    <row r="5" spans="1:15">
      <c r="A5" s="11" t="s">
        <v>6</v>
      </c>
      <c r="B5" s="12">
        <v>288.32111556696526</v>
      </c>
      <c r="C5" s="13">
        <v>0.40345495529606434</v>
      </c>
      <c r="F5" s="10"/>
      <c r="H5" s="10"/>
    </row>
    <row r="6" spans="1:15">
      <c r="A6" s="14" t="s">
        <v>7</v>
      </c>
      <c r="B6" s="12">
        <v>146.353778603005</v>
      </c>
      <c r="C6" s="13">
        <v>0.20479650644932118</v>
      </c>
      <c r="F6" s="10"/>
      <c r="H6" s="10"/>
    </row>
    <row r="7" spans="1:15">
      <c r="A7" s="14" t="s">
        <v>8</v>
      </c>
      <c r="B7" s="12">
        <v>46.389023392362013</v>
      </c>
      <c r="C7" s="13">
        <v>6.4913321808532473E-2</v>
      </c>
      <c r="F7" s="10"/>
      <c r="H7" s="10"/>
    </row>
    <row r="8" spans="1:15">
      <c r="A8" s="14" t="s">
        <v>9</v>
      </c>
      <c r="B8" s="12">
        <v>63.225167391784311</v>
      </c>
      <c r="C8" s="13">
        <v>8.8472559609370463E-2</v>
      </c>
      <c r="F8" s="10"/>
      <c r="H8" s="10"/>
    </row>
    <row r="9" spans="1:15">
      <c r="A9" s="14" t="s">
        <v>10</v>
      </c>
      <c r="B9" s="12">
        <v>32.625709469394067</v>
      </c>
      <c r="C9" s="13">
        <v>4.5653972063726761E-2</v>
      </c>
      <c r="F9" s="10"/>
      <c r="H9" s="10"/>
    </row>
    <row r="10" spans="1:15">
      <c r="A10" s="14" t="s">
        <v>11</v>
      </c>
      <c r="B10" s="12">
        <v>-0.27256328958014181</v>
      </c>
      <c r="C10" s="13">
        <v>-3.8140463488656103E-4</v>
      </c>
      <c r="F10" s="10"/>
      <c r="H10" s="10"/>
    </row>
    <row r="11" spans="1:15">
      <c r="A11" s="15" t="s">
        <v>12</v>
      </c>
      <c r="B11" s="16">
        <v>-91.4</v>
      </c>
      <c r="C11" s="9">
        <v>-0.12789830825101514</v>
      </c>
    </row>
    <row r="12" spans="1:15">
      <c r="A12" s="11" t="s">
        <v>13</v>
      </c>
      <c r="B12" s="12">
        <v>-14.8</v>
      </c>
      <c r="C12" s="13">
        <v>-2.0710010526422584E-2</v>
      </c>
    </row>
    <row r="13" spans="1:15">
      <c r="A13" s="11" t="s">
        <v>14</v>
      </c>
      <c r="B13" s="17">
        <v>-12.6</v>
      </c>
      <c r="C13" s="13">
        <v>-1.7631495448170574E-2</v>
      </c>
    </row>
    <row r="14" spans="1:15">
      <c r="A14" s="11" t="s">
        <v>15</v>
      </c>
      <c r="B14" s="12">
        <v>-24</v>
      </c>
      <c r="C14" s="13">
        <v>-3.3583800853658238E-2</v>
      </c>
    </row>
    <row r="15" spans="1:15">
      <c r="A15" s="11" t="s">
        <v>16</v>
      </c>
      <c r="B15" s="12">
        <v>-40</v>
      </c>
      <c r="C15" s="13">
        <v>-5.5973001422763735E-2</v>
      </c>
    </row>
    <row r="16" spans="1:15">
      <c r="A16" s="15" t="s">
        <v>17</v>
      </c>
      <c r="B16" s="16">
        <v>-17.683</v>
      </c>
      <c r="C16" s="13">
        <v>-2.474426460396828E-2</v>
      </c>
      <c r="F16" s="18"/>
      <c r="G16" s="19"/>
      <c r="H16" s="20"/>
      <c r="I16" s="20"/>
      <c r="J16" s="20"/>
      <c r="K16" s="20"/>
      <c r="L16" s="20"/>
      <c r="M16" s="20"/>
      <c r="N16" s="20"/>
      <c r="O16" s="20"/>
    </row>
    <row r="17" spans="1:15">
      <c r="A17" s="11" t="s">
        <v>18</v>
      </c>
      <c r="B17" s="12">
        <v>27.216999999999999</v>
      </c>
      <c r="C17" s="13">
        <v>3.8085429493084015E-2</v>
      </c>
      <c r="F17" s="18"/>
      <c r="G17" s="19"/>
      <c r="H17" s="20"/>
      <c r="I17" s="20"/>
      <c r="J17" s="20"/>
      <c r="K17" s="20"/>
      <c r="L17" s="20"/>
      <c r="M17" s="20"/>
      <c r="N17" s="20"/>
      <c r="O17" s="20"/>
    </row>
    <row r="18" spans="1:15">
      <c r="A18" s="11" t="s">
        <v>19</v>
      </c>
      <c r="B18" s="12">
        <v>-44.9</v>
      </c>
      <c r="C18" s="13">
        <v>-6.2829694097052288E-2</v>
      </c>
      <c r="F18" s="18"/>
      <c r="G18" s="19"/>
      <c r="H18" s="20"/>
      <c r="I18" s="20"/>
      <c r="J18" s="20"/>
      <c r="K18" s="20"/>
      <c r="L18" s="20"/>
      <c r="M18" s="20"/>
      <c r="N18" s="20"/>
      <c r="O18" s="20"/>
    </row>
    <row r="19" spans="1:15">
      <c r="A19" s="21" t="s">
        <v>20</v>
      </c>
      <c r="B19" s="16">
        <v>364.70699999999999</v>
      </c>
      <c r="C19" s="9">
        <v>0.51034363574729735</v>
      </c>
    </row>
    <row r="20" spans="1:15">
      <c r="A20" s="11" t="s">
        <v>21</v>
      </c>
      <c r="B20" s="12">
        <v>220.733</v>
      </c>
      <c r="C20" s="13">
        <v>0.30887721307627269</v>
      </c>
    </row>
    <row r="21" spans="1:15">
      <c r="A21" s="11" t="s">
        <v>22</v>
      </c>
      <c r="B21" s="12">
        <v>120</v>
      </c>
      <c r="C21" s="13">
        <v>0.16791900426829121</v>
      </c>
    </row>
    <row r="22" spans="1:15">
      <c r="A22" s="22" t="s">
        <v>23</v>
      </c>
      <c r="B22" s="12">
        <v>23.974</v>
      </c>
      <c r="C22" s="13">
        <v>3.3547418402733446E-2</v>
      </c>
    </row>
    <row r="23" spans="1:15">
      <c r="A23" s="15" t="s">
        <v>24</v>
      </c>
      <c r="B23" s="16">
        <v>20.158000000000001</v>
      </c>
      <c r="C23" s="9">
        <v>2.8207594067001785E-2</v>
      </c>
    </row>
    <row r="24" spans="1:15">
      <c r="A24" s="11" t="s">
        <v>25</v>
      </c>
      <c r="B24" s="23">
        <v>138.113</v>
      </c>
      <c r="C24" s="13">
        <v>0.19326497863755421</v>
      </c>
    </row>
    <row r="25" spans="1:15">
      <c r="A25" s="11" t="s">
        <v>26</v>
      </c>
      <c r="B25" s="23">
        <v>41.012</v>
      </c>
      <c r="C25" s="13">
        <v>5.7389118358759664E-2</v>
      </c>
    </row>
    <row r="26" spans="1:15">
      <c r="A26" s="11" t="s">
        <v>27</v>
      </c>
      <c r="B26" s="12">
        <v>-80</v>
      </c>
      <c r="C26" s="13">
        <v>-0.11194600284552747</v>
      </c>
    </row>
    <row r="27" spans="1:15">
      <c r="A27" s="11" t="s">
        <v>28</v>
      </c>
      <c r="B27" s="12">
        <v>-78.966999999999999</v>
      </c>
      <c r="C27" s="13">
        <v>-0.11050050008378459</v>
      </c>
    </row>
    <row r="28" spans="1:15">
      <c r="A28" s="15" t="s">
        <v>29</v>
      </c>
      <c r="B28" s="16">
        <v>70.884</v>
      </c>
      <c r="C28" s="9">
        <v>9.9189755821279618E-2</v>
      </c>
    </row>
    <row r="29" spans="1:15">
      <c r="A29" s="11" t="s">
        <v>30</v>
      </c>
      <c r="B29" s="12">
        <v>70.884</v>
      </c>
      <c r="C29" s="13">
        <v>9.9189755821279618E-2</v>
      </c>
    </row>
    <row r="30" spans="1:15">
      <c r="A30" s="24" t="s">
        <v>31</v>
      </c>
      <c r="B30" s="8">
        <v>165</v>
      </c>
      <c r="C30" s="9">
        <v>0.23088863086890041</v>
      </c>
    </row>
    <row r="31" spans="1:15">
      <c r="A31" s="11" t="s">
        <v>32</v>
      </c>
      <c r="B31" s="17">
        <v>45.826000000000001</v>
      </c>
      <c r="C31" s="13">
        <v>6.412546907998927E-2</v>
      </c>
    </row>
    <row r="32" spans="1:15">
      <c r="A32" s="11" t="s">
        <v>33</v>
      </c>
      <c r="B32" s="17">
        <v>82.052000000000007</v>
      </c>
      <c r="C32" s="13">
        <v>0.11481741781851527</v>
      </c>
    </row>
    <row r="33" spans="1:3">
      <c r="A33" s="11" t="s">
        <v>34</v>
      </c>
      <c r="B33" s="17">
        <v>-57.484000000000002</v>
      </c>
      <c r="C33" s="13">
        <v>-8.0438800344653755E-2</v>
      </c>
    </row>
    <row r="34" spans="1:3">
      <c r="A34" s="11" t="s">
        <v>35</v>
      </c>
      <c r="B34" s="17">
        <v>-82.200999999999993</v>
      </c>
      <c r="C34" s="13">
        <v>-0.11502591724881503</v>
      </c>
    </row>
    <row r="35" spans="1:3">
      <c r="A35" s="11" t="s">
        <v>36</v>
      </c>
      <c r="B35" s="17">
        <v>-10.784000000000001</v>
      </c>
      <c r="C35" s="13">
        <v>-1.5090321183577103E-2</v>
      </c>
    </row>
    <row r="36" spans="1:3">
      <c r="A36" s="11" t="s">
        <v>37</v>
      </c>
      <c r="B36" s="17">
        <v>187.59100000000001</v>
      </c>
      <c r="C36" s="13">
        <v>0.26250078274744182</v>
      </c>
    </row>
    <row r="37" spans="1:3">
      <c r="A37" s="25" t="s">
        <v>38</v>
      </c>
      <c r="B37" s="8">
        <v>43.018000000000001</v>
      </c>
      <c r="C37" s="9">
        <v>6.0196164380111258E-2</v>
      </c>
    </row>
    <row r="38" spans="1:3">
      <c r="A38" s="11" t="s">
        <v>32</v>
      </c>
      <c r="B38" s="12">
        <v>23.3</v>
      </c>
      <c r="C38" s="13">
        <v>3.2604273328759877E-2</v>
      </c>
    </row>
    <row r="39" spans="1:3">
      <c r="A39" s="11" t="s">
        <v>33</v>
      </c>
      <c r="B39" s="12">
        <v>68.471999999999994</v>
      </c>
      <c r="C39" s="13">
        <v>9.5814583835486952E-2</v>
      </c>
    </row>
    <row r="40" spans="1:3">
      <c r="A40" s="11" t="s">
        <v>34</v>
      </c>
      <c r="B40" s="12">
        <v>6.4210000000000003</v>
      </c>
      <c r="C40" s="13">
        <v>6.4210000000000003</v>
      </c>
    </row>
    <row r="41" spans="1:3">
      <c r="A41" s="11" t="s">
        <v>35</v>
      </c>
      <c r="B41" s="17">
        <v>-20.292999999999999</v>
      </c>
      <c r="C41" s="26">
        <v>-20.292999999999999</v>
      </c>
    </row>
    <row r="42" spans="1:3">
      <c r="A42" s="11" t="s">
        <v>36</v>
      </c>
      <c r="B42" s="17">
        <v>-33.44</v>
      </c>
      <c r="C42" s="13">
        <v>-4.6793429189430476E-2</v>
      </c>
    </row>
    <row r="43" spans="1:3">
      <c r="A43" s="11" t="s">
        <v>39</v>
      </c>
      <c r="B43" s="17">
        <v>-1.4419999999999999</v>
      </c>
      <c r="C43" s="13">
        <v>-2.0178267012906327E-3</v>
      </c>
    </row>
    <row r="44" spans="1:3">
      <c r="A44" s="25" t="s">
        <v>40</v>
      </c>
      <c r="B44" s="27">
        <v>25.730000000000004</v>
      </c>
      <c r="C44" s="28">
        <v>3.6004633165192777E-2</v>
      </c>
    </row>
    <row r="45" spans="1:3">
      <c r="A45" s="11" t="s">
        <v>32</v>
      </c>
      <c r="B45" s="29">
        <v>55.910000000000004</v>
      </c>
      <c r="C45" s="13">
        <v>7.8236262738668017E-2</v>
      </c>
    </row>
    <row r="46" spans="1:3">
      <c r="A46" s="11" t="s">
        <v>33</v>
      </c>
      <c r="B46" s="30">
        <v>112.748</v>
      </c>
      <c r="C46" s="13">
        <v>0.15777109911034415</v>
      </c>
    </row>
    <row r="47" spans="1:3">
      <c r="A47" s="11" t="s">
        <v>34</v>
      </c>
      <c r="B47" s="30">
        <v>-18.231999999999999</v>
      </c>
      <c r="C47" s="13">
        <v>-2.5512494048495708E-2</v>
      </c>
    </row>
    <row r="48" spans="1:3">
      <c r="A48" s="11" t="s">
        <v>35</v>
      </c>
      <c r="B48" s="30">
        <v>-38.68</v>
      </c>
      <c r="C48" s="13">
        <v>-5.4125892375812529E-2</v>
      </c>
    </row>
    <row r="49" spans="1:15">
      <c r="A49" s="11" t="s">
        <v>36</v>
      </c>
      <c r="B49" s="30">
        <v>-3.0979999999999999</v>
      </c>
      <c r="C49" s="13">
        <v>-4.3351089601930508E-3</v>
      </c>
    </row>
    <row r="50" spans="1:15">
      <c r="A50" s="11" t="s">
        <v>39</v>
      </c>
      <c r="B50" s="30">
        <v>-82.918000000000006</v>
      </c>
      <c r="C50" s="13">
        <v>-0.11602923329931808</v>
      </c>
    </row>
    <row r="51" spans="1:15">
      <c r="A51" s="15" t="s">
        <v>41</v>
      </c>
      <c r="B51" s="16">
        <v>28.542606000000006</v>
      </c>
      <c r="C51" s="9">
        <v>3.9940383156184631E-2</v>
      </c>
    </row>
    <row r="52" spans="1:15">
      <c r="A52" s="11" t="s">
        <v>42</v>
      </c>
      <c r="B52" s="30">
        <v>6.2076060000000002</v>
      </c>
      <c r="C52" s="13">
        <v>8.6864584867489165E-3</v>
      </c>
    </row>
    <row r="53" spans="1:15">
      <c r="A53" s="11" t="s">
        <v>43</v>
      </c>
      <c r="B53" s="12">
        <v>18.623000000000001</v>
      </c>
      <c r="C53" s="13">
        <v>2.6059630137403228E-2</v>
      </c>
    </row>
    <row r="54" spans="1:15">
      <c r="A54" s="11" t="s">
        <v>44</v>
      </c>
      <c r="B54" s="12">
        <v>18.914000000000001</v>
      </c>
      <c r="C54" s="13">
        <v>2.6466833722753835E-2</v>
      </c>
      <c r="F54" s="18"/>
      <c r="G54" s="19"/>
      <c r="H54" s="20"/>
      <c r="I54" s="20"/>
      <c r="J54" s="20"/>
      <c r="K54" s="20"/>
      <c r="L54" s="20"/>
      <c r="M54" s="20"/>
      <c r="N54" s="20"/>
      <c r="O54" s="20"/>
    </row>
    <row r="55" spans="1:15">
      <c r="A55" s="11" t="s">
        <v>45</v>
      </c>
      <c r="B55" s="12">
        <v>43.8</v>
      </c>
      <c r="C55" s="13">
        <v>6.1290436557926285E-2</v>
      </c>
      <c r="F55" s="18"/>
      <c r="G55" s="19"/>
      <c r="H55" s="20"/>
      <c r="I55" s="20"/>
      <c r="J55" s="20"/>
      <c r="K55" s="20"/>
      <c r="L55" s="20"/>
      <c r="M55" s="20"/>
      <c r="N55" s="20"/>
      <c r="O55" s="20"/>
    </row>
    <row r="56" spans="1:15">
      <c r="A56" s="11" t="s">
        <v>46</v>
      </c>
      <c r="B56" s="12">
        <v>-44.822000000000003</v>
      </c>
      <c r="C56" s="13">
        <v>-6.2720546744277905E-2</v>
      </c>
      <c r="D56" s="10"/>
    </row>
    <row r="57" spans="1:15">
      <c r="A57" s="11" t="s">
        <v>47</v>
      </c>
      <c r="B57" s="12">
        <v>-74.837999999999994</v>
      </c>
      <c r="C57" s="13">
        <v>-0.10472268701191981</v>
      </c>
    </row>
    <row r="58" spans="1:15">
      <c r="A58" s="11" t="s">
        <v>48</v>
      </c>
      <c r="B58" s="12">
        <v>27.007999999999999</v>
      </c>
      <c r="C58" s="13">
        <v>3.7792970560650077E-2</v>
      </c>
    </row>
    <row r="59" spans="1:15">
      <c r="A59" s="11" t="s">
        <v>49</v>
      </c>
      <c r="B59" s="12">
        <v>9.75</v>
      </c>
      <c r="C59" s="13">
        <v>1.364341909679866E-2</v>
      </c>
    </row>
    <row r="60" spans="1:15">
      <c r="A60" s="11" t="s">
        <v>50</v>
      </c>
      <c r="B60" s="12">
        <v>-46</v>
      </c>
      <c r="C60" s="13">
        <v>-6.4368951636178298E-2</v>
      </c>
    </row>
    <row r="61" spans="1:15">
      <c r="A61" s="11" t="s">
        <v>51</v>
      </c>
      <c r="B61" s="17">
        <v>69.900000000000006</v>
      </c>
      <c r="C61" s="31">
        <v>9.7812819986279637E-2</v>
      </c>
    </row>
    <row r="62" spans="1:15">
      <c r="A62" s="32" t="s">
        <v>52</v>
      </c>
      <c r="B62" s="33">
        <v>-3106.8873940000003</v>
      </c>
      <c r="C62" s="6">
        <v>-4.3475453131182178</v>
      </c>
    </row>
    <row r="63" spans="1:15">
      <c r="A63" s="34"/>
      <c r="B63" s="35"/>
      <c r="C63" s="36" t="s">
        <v>53</v>
      </c>
    </row>
    <row r="64" spans="1:15">
      <c r="A64" s="106" t="s">
        <v>54</v>
      </c>
      <c r="B64" s="38">
        <v>71463.024999999994</v>
      </c>
      <c r="C64" s="18"/>
    </row>
    <row r="65" spans="1:3">
      <c r="A65" s="106" t="s">
        <v>55</v>
      </c>
      <c r="B65" s="38">
        <v>71632</v>
      </c>
      <c r="C65" s="107"/>
    </row>
    <row r="66" spans="1:3">
      <c r="A66" s="34" t="s">
        <v>56</v>
      </c>
      <c r="B66" s="35">
        <v>-4.3372897503908874</v>
      </c>
      <c r="C66" s="35">
        <v>1.0255562727330414E-2</v>
      </c>
    </row>
    <row r="69" spans="1:3">
      <c r="B69" s="1"/>
    </row>
    <row r="70" spans="1:3">
      <c r="B70" s="1"/>
    </row>
    <row r="71" spans="1:3">
      <c r="B71" s="1"/>
    </row>
    <row r="72" spans="1:3">
      <c r="B72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workbookViewId="0">
      <pane xSplit="5" ySplit="2" topLeftCell="I3" activePane="bottomRight" state="frozen"/>
      <selection activeCell="G20" sqref="G20"/>
      <selection pane="topRight" activeCell="G20" sqref="G20"/>
      <selection pane="bottomLeft" activeCell="G20" sqref="G20"/>
      <selection pane="bottomRight" activeCell="I79" sqref="I79"/>
    </sheetView>
  </sheetViews>
  <sheetFormatPr defaultRowHeight="15"/>
  <cols>
    <col min="1" max="1" width="52.7109375" style="42" customWidth="1"/>
    <col min="2" max="2" width="15.5703125" style="42" customWidth="1"/>
    <col min="3" max="6" width="8.7109375" style="41" customWidth="1"/>
    <col min="7" max="7" width="12.140625" style="41" customWidth="1"/>
    <col min="8" max="9" width="12" style="41" customWidth="1"/>
    <col min="10" max="12" width="12.140625" style="41" customWidth="1"/>
    <col min="13" max="14" width="12" style="41" customWidth="1"/>
    <col min="15" max="16384" width="9.140625" style="42"/>
  </cols>
  <sheetData>
    <row r="1" spans="1:14" ht="16.5" customHeight="1">
      <c r="A1" s="39" t="s">
        <v>57</v>
      </c>
      <c r="B1" s="39"/>
      <c r="C1" s="40"/>
      <c r="D1" s="40"/>
      <c r="E1" s="40"/>
      <c r="F1" s="40"/>
      <c r="G1" s="40"/>
      <c r="H1" s="40"/>
      <c r="I1" s="40"/>
    </row>
    <row r="2" spans="1:14" ht="27.75" customHeight="1">
      <c r="A2" s="43"/>
      <c r="B2" s="44" t="s">
        <v>58</v>
      </c>
      <c r="C2" s="45" t="s">
        <v>59</v>
      </c>
      <c r="D2" s="45" t="s">
        <v>60</v>
      </c>
      <c r="E2" s="45" t="s">
        <v>61</v>
      </c>
      <c r="F2" s="45" t="s">
        <v>62</v>
      </c>
      <c r="G2" s="45" t="s">
        <v>63</v>
      </c>
      <c r="H2" s="45" t="s">
        <v>64</v>
      </c>
      <c r="I2" s="45" t="s">
        <v>65</v>
      </c>
      <c r="J2" s="45" t="s">
        <v>60</v>
      </c>
      <c r="K2" s="45" t="s">
        <v>61</v>
      </c>
      <c r="L2" s="45" t="s">
        <v>62</v>
      </c>
      <c r="M2" s="45" t="s">
        <v>63</v>
      </c>
      <c r="N2" s="45" t="s">
        <v>64</v>
      </c>
    </row>
    <row r="3" spans="1:14" s="102" customFormat="1" ht="11.25">
      <c r="A3" s="99"/>
      <c r="B3" s="100"/>
      <c r="C3" s="103" t="s">
        <v>1</v>
      </c>
      <c r="D3" s="104"/>
      <c r="E3" s="104"/>
      <c r="F3" s="104"/>
      <c r="G3" s="104"/>
      <c r="H3" s="105"/>
      <c r="I3" s="101" t="s">
        <v>66</v>
      </c>
      <c r="J3" s="103" t="s">
        <v>2</v>
      </c>
      <c r="K3" s="104"/>
      <c r="L3" s="104"/>
      <c r="M3" s="104"/>
      <c r="N3" s="105"/>
    </row>
    <row r="4" spans="1:14" s="52" customFormat="1" ht="15" customHeight="1">
      <c r="A4" s="46" t="s">
        <v>67</v>
      </c>
      <c r="B4" s="47" t="s">
        <v>68</v>
      </c>
      <c r="C4" s="48">
        <f>C5+C18+C24+C31</f>
        <v>21281.67</v>
      </c>
      <c r="D4" s="49">
        <f>D5+D18+D24+D31</f>
        <v>22961.835999999999</v>
      </c>
      <c r="E4" s="49">
        <f>E5+E18+E24+E31</f>
        <v>23824.700999999997</v>
      </c>
      <c r="F4" s="49">
        <f>F5+F18+F24+F31</f>
        <v>23660.858999999997</v>
      </c>
      <c r="G4" s="49">
        <f>F4-E4</f>
        <v>-163.84200000000055</v>
      </c>
      <c r="H4" s="49">
        <f>F4-D4</f>
        <v>699.02299999999741</v>
      </c>
      <c r="I4" s="49">
        <f>(F4-D4)/D4*100</f>
        <v>3.0442818248505801</v>
      </c>
      <c r="J4" s="50">
        <f t="shared" ref="J4:J35" si="0">D4/$D$79*100</f>
        <v>33.225882148624123</v>
      </c>
      <c r="K4" s="51">
        <f t="shared" ref="K4:K35" si="1">E4/$E$79*100</f>
        <v>33.259857326334597</v>
      </c>
      <c r="L4" s="51">
        <f t="shared" ref="L4:L35" si="2">F4/$F$79*100</f>
        <v>33.109232361770296</v>
      </c>
      <c r="M4" s="51">
        <f>L4-K4</f>
        <v>-0.15062496456430097</v>
      </c>
      <c r="N4" s="51">
        <f>L4-J4</f>
        <v>-0.11664978685382721</v>
      </c>
    </row>
    <row r="5" spans="1:14" ht="15" customHeight="1">
      <c r="A5" s="53" t="s">
        <v>69</v>
      </c>
      <c r="B5" s="54" t="s">
        <v>70</v>
      </c>
      <c r="C5" s="55">
        <v>10215.177</v>
      </c>
      <c r="D5" s="55">
        <f>D6+D11+D17</f>
        <v>11024.414000000001</v>
      </c>
      <c r="E5" s="55">
        <v>11589.078</v>
      </c>
      <c r="F5" s="55">
        <f>F6+F11+F17</f>
        <v>11040.853000000001</v>
      </c>
      <c r="G5" s="55">
        <f>F5-E5</f>
        <v>-548.22499999999854</v>
      </c>
      <c r="H5" s="55">
        <f t="shared" ref="H5:H67" si="3">F5-D5</f>
        <v>16.439000000000306</v>
      </c>
      <c r="I5" s="55">
        <f t="shared" ref="I5:I67" si="4">(F5-D5)/D5*100</f>
        <v>0.14911450168689513</v>
      </c>
      <c r="J5" s="55">
        <f t="shared" si="0"/>
        <v>15.95237768973012</v>
      </c>
      <c r="K5" s="55">
        <f t="shared" si="1"/>
        <v>16.178632454768817</v>
      </c>
      <c r="L5" s="55">
        <f t="shared" si="2"/>
        <v>15.449742016938133</v>
      </c>
      <c r="M5" s="55">
        <f t="shared" ref="M5:M67" si="5">L5-K5</f>
        <v>-0.72889043783068352</v>
      </c>
      <c r="N5" s="55">
        <f t="shared" ref="N5:N67" si="6">L5-J5</f>
        <v>-0.50263567279198718</v>
      </c>
    </row>
    <row r="6" spans="1:14" ht="15" customHeight="1">
      <c r="A6" s="56" t="s">
        <v>71</v>
      </c>
      <c r="B6" s="57" t="s">
        <v>72</v>
      </c>
      <c r="C6" s="58">
        <v>6679.1570000000002</v>
      </c>
      <c r="D6" s="58">
        <f>7265.311+0.001+3.916</f>
        <v>7269.2280000000001</v>
      </c>
      <c r="E6" s="58">
        <v>7352.7849999999999</v>
      </c>
      <c r="F6" s="58">
        <v>7067.5079999999998</v>
      </c>
      <c r="G6" s="58">
        <f t="shared" ref="G6:G68" si="7">F6-E6</f>
        <v>-285.27700000000004</v>
      </c>
      <c r="H6" s="58">
        <f t="shared" si="3"/>
        <v>-201.72000000000025</v>
      </c>
      <c r="I6" s="58">
        <f t="shared" si="4"/>
        <v>-2.7749851841213435</v>
      </c>
      <c r="J6" s="58">
        <f t="shared" si="0"/>
        <v>10.518606301320098</v>
      </c>
      <c r="K6" s="58">
        <f t="shared" si="1"/>
        <v>10.264665233415233</v>
      </c>
      <c r="L6" s="58">
        <f t="shared" si="2"/>
        <v>9.8897408834848513</v>
      </c>
      <c r="M6" s="58">
        <f t="shared" si="5"/>
        <v>-0.3749243499303816</v>
      </c>
      <c r="N6" s="58">
        <f t="shared" si="6"/>
        <v>-0.62886541783524663</v>
      </c>
    </row>
    <row r="7" spans="1:14" ht="15" customHeight="1">
      <c r="A7" s="59" t="s">
        <v>73</v>
      </c>
      <c r="B7" s="60" t="s">
        <v>74</v>
      </c>
      <c r="C7" s="61">
        <v>4128.6499999999996</v>
      </c>
      <c r="D7" s="61">
        <f>4650.958+0.001</f>
        <v>4650.9589999999998</v>
      </c>
      <c r="E7" s="61">
        <v>4641.6850000000004</v>
      </c>
      <c r="F7" s="61">
        <f>4322.147-73.799</f>
        <v>4248.348</v>
      </c>
      <c r="G7" s="61">
        <f t="shared" si="7"/>
        <v>-393.33700000000044</v>
      </c>
      <c r="H7" s="61">
        <f t="shared" si="3"/>
        <v>-402.61099999999988</v>
      </c>
      <c r="I7" s="61">
        <f t="shared" si="4"/>
        <v>-8.6565157852391277</v>
      </c>
      <c r="J7" s="61">
        <f t="shared" si="0"/>
        <v>6.7299590334188739</v>
      </c>
      <c r="K7" s="61">
        <f t="shared" si="1"/>
        <v>6.4799042327451426</v>
      </c>
      <c r="L7" s="61">
        <f t="shared" si="2"/>
        <v>5.9448197162098859</v>
      </c>
      <c r="M7" s="61">
        <f t="shared" si="5"/>
        <v>-0.53508451653525668</v>
      </c>
      <c r="N7" s="61">
        <f t="shared" si="6"/>
        <v>-0.785139317208988</v>
      </c>
    </row>
    <row r="8" spans="1:14" ht="15" customHeight="1">
      <c r="A8" s="62" t="s">
        <v>75</v>
      </c>
      <c r="B8" s="63" t="s">
        <v>76</v>
      </c>
      <c r="C8" s="64">
        <v>1930.807</v>
      </c>
      <c r="D8" s="64">
        <v>1999.1310000000001</v>
      </c>
      <c r="E8" s="64">
        <v>2072.1790000000001</v>
      </c>
      <c r="F8" s="64">
        <v>1973.34</v>
      </c>
      <c r="G8" s="64">
        <f t="shared" si="7"/>
        <v>-98.839000000000169</v>
      </c>
      <c r="H8" s="64">
        <f t="shared" si="3"/>
        <v>-25.791000000000167</v>
      </c>
      <c r="I8" s="64">
        <f t="shared" si="4"/>
        <v>-1.2901105530353021</v>
      </c>
      <c r="J8" s="64">
        <f t="shared" si="0"/>
        <v>2.8927517383915249</v>
      </c>
      <c r="K8" s="64">
        <f t="shared" si="1"/>
        <v>2.8928118717891449</v>
      </c>
      <c r="L8" s="64">
        <f t="shared" si="2"/>
        <v>2.7613440656899146</v>
      </c>
      <c r="M8" s="64">
        <f t="shared" si="5"/>
        <v>-0.13146780609923026</v>
      </c>
      <c r="N8" s="64">
        <f t="shared" si="6"/>
        <v>-0.13140767270161025</v>
      </c>
    </row>
    <row r="9" spans="1:14" ht="15" customHeight="1">
      <c r="A9" s="59" t="s">
        <v>77</v>
      </c>
      <c r="B9" s="60" t="s">
        <v>78</v>
      </c>
      <c r="C9" s="64">
        <v>1.9E-2</v>
      </c>
      <c r="D9" s="64">
        <v>0</v>
      </c>
      <c r="E9" s="64">
        <v>0</v>
      </c>
      <c r="F9" s="64">
        <v>0</v>
      </c>
      <c r="G9" s="64">
        <f t="shared" si="7"/>
        <v>0</v>
      </c>
      <c r="H9" s="64">
        <f t="shared" si="3"/>
        <v>0</v>
      </c>
      <c r="I9" s="64" t="s">
        <v>79</v>
      </c>
      <c r="J9" s="64">
        <f t="shared" si="0"/>
        <v>0</v>
      </c>
      <c r="K9" s="64">
        <f t="shared" si="1"/>
        <v>0</v>
      </c>
      <c r="L9" s="64">
        <f t="shared" si="2"/>
        <v>0</v>
      </c>
      <c r="M9" s="64">
        <f t="shared" si="5"/>
        <v>0</v>
      </c>
      <c r="N9" s="64">
        <f t="shared" si="6"/>
        <v>0</v>
      </c>
    </row>
    <row r="10" spans="1:14" ht="15" customHeight="1">
      <c r="A10" s="62" t="s">
        <v>80</v>
      </c>
      <c r="B10" s="63" t="s">
        <v>81</v>
      </c>
      <c r="C10" s="64">
        <v>188.87</v>
      </c>
      <c r="D10" s="64">
        <f>195.326+3.916</f>
        <v>199.24199999999999</v>
      </c>
      <c r="E10" s="64">
        <v>211.03399999999999</v>
      </c>
      <c r="F10" s="64">
        <v>202.98500000000001</v>
      </c>
      <c r="G10" s="64">
        <f t="shared" si="7"/>
        <v>-8.0489999999999782</v>
      </c>
      <c r="H10" s="64">
        <f t="shared" si="3"/>
        <v>3.7430000000000234</v>
      </c>
      <c r="I10" s="64">
        <f t="shared" si="4"/>
        <v>1.8786199696851185</v>
      </c>
      <c r="J10" s="64">
        <f t="shared" si="0"/>
        <v>0.28830408905699734</v>
      </c>
      <c r="K10" s="64">
        <f t="shared" si="1"/>
        <v>0.29460855483582754</v>
      </c>
      <c r="L10" s="64">
        <f t="shared" si="2"/>
        <v>0.28404199234499244</v>
      </c>
      <c r="M10" s="64">
        <f t="shared" si="5"/>
        <v>-1.0566562490835096E-2</v>
      </c>
      <c r="N10" s="64">
        <f t="shared" si="6"/>
        <v>-4.2620967120048925E-3</v>
      </c>
    </row>
    <row r="11" spans="1:14" ht="15" customHeight="1">
      <c r="A11" s="65" t="s">
        <v>82</v>
      </c>
      <c r="B11" s="63" t="s">
        <v>83</v>
      </c>
      <c r="C11" s="64">
        <v>3536</v>
      </c>
      <c r="D11" s="64">
        <f>3761.688-6.502</f>
        <v>3755.1860000000001</v>
      </c>
      <c r="E11" s="64">
        <v>4236.2929999999997</v>
      </c>
      <c r="F11" s="64">
        <v>3973.3330000000001</v>
      </c>
      <c r="G11" s="64">
        <f t="shared" si="7"/>
        <v>-262.95999999999958</v>
      </c>
      <c r="H11" s="64">
        <f t="shared" si="3"/>
        <v>218.14699999999993</v>
      </c>
      <c r="I11" s="64">
        <f t="shared" si="4"/>
        <v>5.8092195699493958</v>
      </c>
      <c r="J11" s="64">
        <f t="shared" si="0"/>
        <v>5.4337713884100225</v>
      </c>
      <c r="K11" s="64">
        <f t="shared" si="1"/>
        <v>5.9139672213535848</v>
      </c>
      <c r="L11" s="64">
        <f t="shared" si="2"/>
        <v>5.5599843415528527</v>
      </c>
      <c r="M11" s="64">
        <f t="shared" si="5"/>
        <v>-0.35398287980073206</v>
      </c>
      <c r="N11" s="64">
        <f t="shared" si="6"/>
        <v>0.12621295314283021</v>
      </c>
    </row>
    <row r="12" spans="1:14" ht="15" customHeight="1">
      <c r="A12" s="62" t="s">
        <v>84</v>
      </c>
      <c r="B12" s="63" t="s">
        <v>85</v>
      </c>
      <c r="C12" s="61">
        <v>1513.9</v>
      </c>
      <c r="D12" s="64">
        <v>1741.377</v>
      </c>
      <c r="E12" s="64">
        <v>1916.2570000000001</v>
      </c>
      <c r="F12" s="64">
        <v>1880.0230000000001</v>
      </c>
      <c r="G12" s="64">
        <v>-36.233999999999924</v>
      </c>
      <c r="H12" s="64">
        <f t="shared" si="3"/>
        <v>138.64600000000019</v>
      </c>
      <c r="I12" s="64">
        <f t="shared" si="4"/>
        <v>7.9618600682103979</v>
      </c>
      <c r="J12" s="64">
        <f t="shared" si="0"/>
        <v>2.5197805166069749</v>
      </c>
      <c r="K12" s="64">
        <f t="shared" si="1"/>
        <v>2.6751409984364529</v>
      </c>
      <c r="L12" s="64">
        <f t="shared" si="2"/>
        <v>2.630763251345714</v>
      </c>
      <c r="M12" s="64">
        <f t="shared" si="5"/>
        <v>-4.4377747090738939E-2</v>
      </c>
      <c r="N12" s="64">
        <f t="shared" si="6"/>
        <v>0.1109827347387391</v>
      </c>
    </row>
    <row r="13" spans="1:14" ht="15" customHeight="1">
      <c r="A13" s="66" t="s">
        <v>86</v>
      </c>
      <c r="B13" s="67" t="s">
        <v>87</v>
      </c>
      <c r="C13" s="61">
        <v>1683</v>
      </c>
      <c r="D13" s="64">
        <f>1665.951-6.502</f>
        <v>1659.4490000000001</v>
      </c>
      <c r="E13" s="64">
        <v>1875.057</v>
      </c>
      <c r="F13" s="64">
        <v>1703.9849999999999</v>
      </c>
      <c r="G13" s="64">
        <f t="shared" si="7"/>
        <v>-171.07200000000012</v>
      </c>
      <c r="H13" s="64">
        <f t="shared" si="3"/>
        <v>44.535999999999831</v>
      </c>
      <c r="I13" s="64">
        <f t="shared" si="4"/>
        <v>2.6837823880095035</v>
      </c>
      <c r="J13" s="64">
        <f t="shared" si="0"/>
        <v>2.401230324336963</v>
      </c>
      <c r="K13" s="64">
        <f t="shared" si="1"/>
        <v>2.6176248045566228</v>
      </c>
      <c r="L13" s="64">
        <f t="shared" si="2"/>
        <v>2.3844288707342014</v>
      </c>
      <c r="M13" s="64">
        <f t="shared" si="5"/>
        <v>-0.23319593382242143</v>
      </c>
      <c r="N13" s="64">
        <f t="shared" si="6"/>
        <v>-1.680145360276164E-2</v>
      </c>
    </row>
    <row r="14" spans="1:14" ht="15" customHeight="1">
      <c r="A14" s="68" t="s">
        <v>88</v>
      </c>
      <c r="B14" s="57" t="s">
        <v>89</v>
      </c>
      <c r="C14" s="61">
        <v>152.33199999999999</v>
      </c>
      <c r="D14" s="61">
        <v>143.19999999999999</v>
      </c>
      <c r="E14" s="61">
        <v>167.24700000000001</v>
      </c>
      <c r="F14" s="61">
        <v>167.14400000000001</v>
      </c>
      <c r="G14" s="61">
        <f t="shared" si="7"/>
        <v>-0.10300000000000864</v>
      </c>
      <c r="H14" s="61">
        <f t="shared" si="3"/>
        <v>23.944000000000017</v>
      </c>
      <c r="I14" s="61">
        <f t="shared" si="4"/>
        <v>16.720670391061464</v>
      </c>
      <c r="J14" s="61">
        <f t="shared" si="0"/>
        <v>0.20721105767339226</v>
      </c>
      <c r="K14" s="61">
        <f t="shared" si="1"/>
        <v>0.23348084654902837</v>
      </c>
      <c r="L14" s="61">
        <f t="shared" si="2"/>
        <v>0.23388878374516053</v>
      </c>
      <c r="M14" s="61">
        <f t="shared" si="5"/>
        <v>4.0793719613216317E-4</v>
      </c>
      <c r="N14" s="61">
        <f t="shared" si="6"/>
        <v>2.6677726071768271E-2</v>
      </c>
    </row>
    <row r="15" spans="1:14" ht="15" customHeight="1">
      <c r="A15" s="68" t="s">
        <v>90</v>
      </c>
      <c r="B15" s="57" t="s">
        <v>91</v>
      </c>
      <c r="C15" s="61">
        <v>0</v>
      </c>
      <c r="D15" s="61">
        <v>41.180999999999997</v>
      </c>
      <c r="E15" s="61">
        <v>41.621000000000002</v>
      </c>
      <c r="F15" s="61">
        <v>0</v>
      </c>
      <c r="G15" s="61">
        <f t="shared" si="7"/>
        <v>-41.621000000000002</v>
      </c>
      <c r="H15" s="61">
        <f t="shared" si="3"/>
        <v>-41.180999999999997</v>
      </c>
      <c r="I15" s="61">
        <f t="shared" si="4"/>
        <v>-100</v>
      </c>
      <c r="J15" s="61">
        <f t="shared" si="0"/>
        <v>5.9589096131619883E-2</v>
      </c>
      <c r="K15" s="61">
        <f t="shared" si="1"/>
        <v>5.8103920035738228E-2</v>
      </c>
      <c r="L15" s="61">
        <f t="shared" si="2"/>
        <v>0</v>
      </c>
      <c r="M15" s="61">
        <f t="shared" si="5"/>
        <v>-5.8103920035738228E-2</v>
      </c>
      <c r="N15" s="61">
        <f t="shared" si="6"/>
        <v>-5.9589096131619883E-2</v>
      </c>
    </row>
    <row r="16" spans="1:14" ht="15" customHeight="1">
      <c r="A16" s="66" t="s">
        <v>80</v>
      </c>
      <c r="B16" s="67" t="s">
        <v>92</v>
      </c>
      <c r="C16" s="61">
        <v>87.986000000000004</v>
      </c>
      <c r="D16" s="64">
        <v>90.650999999999996</v>
      </c>
      <c r="E16" s="64">
        <v>97.343000000000004</v>
      </c>
      <c r="F16" s="64">
        <v>101.49299999999999</v>
      </c>
      <c r="G16" s="61">
        <f t="shared" si="7"/>
        <v>4.1499999999999915</v>
      </c>
      <c r="H16" s="61">
        <f t="shared" si="3"/>
        <v>10.841999999999999</v>
      </c>
      <c r="I16" s="61">
        <f t="shared" si="4"/>
        <v>11.960154879703477</v>
      </c>
      <c r="J16" s="61">
        <f t="shared" si="0"/>
        <v>0.13117241333205784</v>
      </c>
      <c r="K16" s="61">
        <f t="shared" si="1"/>
        <v>0.13589317623408534</v>
      </c>
      <c r="L16" s="61">
        <f t="shared" si="2"/>
        <v>0.14202169583501398</v>
      </c>
      <c r="M16" s="61">
        <f t="shared" si="5"/>
        <v>6.1285196009286391E-3</v>
      </c>
      <c r="N16" s="61">
        <f t="shared" si="6"/>
        <v>1.0849282502956137E-2</v>
      </c>
    </row>
    <row r="17" spans="1:14" ht="15" customHeight="1">
      <c r="A17" s="69" t="s">
        <v>93</v>
      </c>
      <c r="B17" s="67" t="s">
        <v>94</v>
      </c>
      <c r="C17" s="64">
        <v>0.02</v>
      </c>
      <c r="D17" s="64">
        <v>0</v>
      </c>
      <c r="E17" s="64">
        <v>0</v>
      </c>
      <c r="F17" s="64">
        <v>1.2E-2</v>
      </c>
      <c r="G17" s="61">
        <f t="shared" si="7"/>
        <v>1.2E-2</v>
      </c>
      <c r="H17" s="61">
        <f t="shared" si="3"/>
        <v>1.2E-2</v>
      </c>
      <c r="I17" s="61" t="s">
        <v>79</v>
      </c>
      <c r="J17" s="61">
        <f t="shared" si="0"/>
        <v>0</v>
      </c>
      <c r="K17" s="61">
        <f t="shared" si="1"/>
        <v>0</v>
      </c>
      <c r="L17" s="61">
        <f t="shared" si="2"/>
        <v>1.6791900426829119E-5</v>
      </c>
      <c r="M17" s="61">
        <f t="shared" si="5"/>
        <v>1.6791900426829119E-5</v>
      </c>
      <c r="N17" s="61">
        <f t="shared" si="6"/>
        <v>1.6791900426829119E-5</v>
      </c>
    </row>
    <row r="18" spans="1:14" ht="15" customHeight="1">
      <c r="A18" s="53" t="s">
        <v>95</v>
      </c>
      <c r="B18" s="70" t="s">
        <v>96</v>
      </c>
      <c r="C18" s="55">
        <v>8251.6050000000014</v>
      </c>
      <c r="D18" s="55">
        <f>D19+D23</f>
        <v>8634.6939999999995</v>
      </c>
      <c r="E18" s="55">
        <v>8554.9149999999991</v>
      </c>
      <c r="F18" s="55">
        <f>F19+F23</f>
        <v>9065.1090000000004</v>
      </c>
      <c r="G18" s="55">
        <f t="shared" si="7"/>
        <v>510.19400000000132</v>
      </c>
      <c r="H18" s="55">
        <f t="shared" si="3"/>
        <v>430.41500000000087</v>
      </c>
      <c r="I18" s="55">
        <f t="shared" si="4"/>
        <v>4.9847163084181201</v>
      </c>
      <c r="J18" s="55">
        <f t="shared" si="0"/>
        <v>12.494441874483897</v>
      </c>
      <c r="K18" s="55">
        <f t="shared" si="1"/>
        <v>11.942867712754076</v>
      </c>
      <c r="L18" s="55">
        <f t="shared" si="2"/>
        <v>12.685033973862708</v>
      </c>
      <c r="M18" s="55">
        <f t="shared" si="5"/>
        <v>0.7421662611086326</v>
      </c>
      <c r="N18" s="55">
        <f t="shared" si="6"/>
        <v>0.1905920993788115</v>
      </c>
    </row>
    <row r="19" spans="1:14" ht="15" customHeight="1">
      <c r="A19" s="56" t="s">
        <v>97</v>
      </c>
      <c r="B19" s="57" t="s">
        <v>98</v>
      </c>
      <c r="C19" s="71">
        <v>8123.0440000000008</v>
      </c>
      <c r="D19" s="71">
        <f>SUM(D20:D22)</f>
        <v>8513.7839999999997</v>
      </c>
      <c r="E19" s="71">
        <v>8501.6849999999995</v>
      </c>
      <c r="F19" s="71">
        <f>SUM(F20:F22)</f>
        <v>8969.5169999999998</v>
      </c>
      <c r="G19" s="71">
        <f t="shared" si="7"/>
        <v>467.83200000000033</v>
      </c>
      <c r="H19" s="71">
        <f t="shared" si="3"/>
        <v>455.73300000000017</v>
      </c>
      <c r="I19" s="71">
        <f t="shared" si="4"/>
        <v>5.3528842169357382</v>
      </c>
      <c r="J19" s="71">
        <f t="shared" si="0"/>
        <v>12.319484549181595</v>
      </c>
      <c r="K19" s="71">
        <f t="shared" si="1"/>
        <v>11.868557348670985</v>
      </c>
      <c r="L19" s="71">
        <f t="shared" si="2"/>
        <v>12.551269695062587</v>
      </c>
      <c r="M19" s="71">
        <f t="shared" si="5"/>
        <v>0.68271234639160205</v>
      </c>
      <c r="N19" s="71">
        <f t="shared" si="6"/>
        <v>0.23178514588099119</v>
      </c>
    </row>
    <row r="20" spans="1:14" ht="15" customHeight="1">
      <c r="A20" s="68" t="s">
        <v>99</v>
      </c>
      <c r="B20" s="57" t="s">
        <v>100</v>
      </c>
      <c r="C20" s="72">
        <v>4517.1420000000007</v>
      </c>
      <c r="D20" s="72">
        <f>4591.147-0.04</f>
        <v>4591.107</v>
      </c>
      <c r="E20" s="72">
        <v>4533.1130000000003</v>
      </c>
      <c r="F20" s="72">
        <v>4840.4089999999997</v>
      </c>
      <c r="G20" s="72">
        <f t="shared" si="7"/>
        <v>307.29599999999937</v>
      </c>
      <c r="H20" s="72">
        <f t="shared" si="3"/>
        <v>249.30199999999968</v>
      </c>
      <c r="I20" s="72">
        <f t="shared" si="4"/>
        <v>5.4301065080818134</v>
      </c>
      <c r="J20" s="72">
        <f t="shared" si="0"/>
        <v>6.6433529145371146</v>
      </c>
      <c r="K20" s="72">
        <f t="shared" si="1"/>
        <v>6.3283351016305573</v>
      </c>
      <c r="L20" s="72">
        <f t="shared" si="2"/>
        <v>6.7733054960939594</v>
      </c>
      <c r="M20" s="72">
        <f t="shared" si="5"/>
        <v>0.44497039446340203</v>
      </c>
      <c r="N20" s="72">
        <f t="shared" si="6"/>
        <v>0.12995258155684475</v>
      </c>
    </row>
    <row r="21" spans="1:14" ht="15" customHeight="1">
      <c r="A21" s="68" t="s">
        <v>101</v>
      </c>
      <c r="B21" s="57" t="s">
        <v>102</v>
      </c>
      <c r="C21" s="72">
        <v>2076.8919999999998</v>
      </c>
      <c r="D21" s="72">
        <v>2016.0119999999999</v>
      </c>
      <c r="E21" s="72">
        <v>1953.713</v>
      </c>
      <c r="F21" s="72">
        <v>2106.7260000000001</v>
      </c>
      <c r="G21" s="72">
        <f t="shared" si="7"/>
        <v>153.01300000000015</v>
      </c>
      <c r="H21" s="72">
        <f t="shared" si="3"/>
        <v>90.714000000000169</v>
      </c>
      <c r="I21" s="72">
        <f t="shared" si="4"/>
        <v>4.4996755971690732</v>
      </c>
      <c r="J21" s="72">
        <f t="shared" si="0"/>
        <v>2.9171786229207464</v>
      </c>
      <c r="K21" s="72">
        <f t="shared" si="1"/>
        <v>2.7274304779986598</v>
      </c>
      <c r="L21" s="72">
        <f t="shared" si="2"/>
        <v>2.9479944348843339</v>
      </c>
      <c r="M21" s="72">
        <f t="shared" si="5"/>
        <v>0.2205639568856741</v>
      </c>
      <c r="N21" s="72">
        <f t="shared" si="6"/>
        <v>3.0815811963587514E-2</v>
      </c>
    </row>
    <row r="22" spans="1:14" ht="15" customHeight="1">
      <c r="A22" s="68" t="s">
        <v>103</v>
      </c>
      <c r="B22" s="57" t="s">
        <v>104</v>
      </c>
      <c r="C22" s="72">
        <v>1529.01</v>
      </c>
      <c r="D22" s="72">
        <v>1906.665</v>
      </c>
      <c r="E22" s="72">
        <v>2014.8589999999999</v>
      </c>
      <c r="F22" s="72">
        <v>2022.3820000000001</v>
      </c>
      <c r="G22" s="72">
        <f t="shared" si="7"/>
        <v>7.5230000000001382</v>
      </c>
      <c r="H22" s="72">
        <f t="shared" si="3"/>
        <v>115.7170000000001</v>
      </c>
      <c r="I22" s="72">
        <f t="shared" si="4"/>
        <v>6.0690787317121835</v>
      </c>
      <c r="J22" s="72">
        <f t="shared" si="0"/>
        <v>2.7589530117237326</v>
      </c>
      <c r="K22" s="72">
        <f t="shared" si="1"/>
        <v>2.8127917690417692</v>
      </c>
      <c r="L22" s="72">
        <f t="shared" si="2"/>
        <v>2.8299697640842942</v>
      </c>
      <c r="M22" s="72">
        <f t="shared" si="5"/>
        <v>1.7177995042525041E-2</v>
      </c>
      <c r="N22" s="72">
        <f t="shared" si="6"/>
        <v>7.1016752360561597E-2</v>
      </c>
    </row>
    <row r="23" spans="1:14" ht="15" customHeight="1">
      <c r="A23" s="56" t="s">
        <v>105</v>
      </c>
      <c r="B23" s="57" t="s">
        <v>106</v>
      </c>
      <c r="C23" s="72">
        <v>128.56100000000001</v>
      </c>
      <c r="D23" s="72">
        <v>120.91</v>
      </c>
      <c r="E23" s="72">
        <v>53.23</v>
      </c>
      <c r="F23" s="72">
        <v>95.591999999999999</v>
      </c>
      <c r="G23" s="72">
        <f t="shared" si="7"/>
        <v>42.362000000000002</v>
      </c>
      <c r="H23" s="72">
        <f t="shared" si="3"/>
        <v>-25.317999999999998</v>
      </c>
      <c r="I23" s="72">
        <f t="shared" si="4"/>
        <v>-20.939541807956331</v>
      </c>
      <c r="J23" s="72">
        <f t="shared" si="0"/>
        <v>0.17495732530230348</v>
      </c>
      <c r="K23" s="72">
        <f t="shared" si="1"/>
        <v>7.4310364083091357E-2</v>
      </c>
      <c r="L23" s="72">
        <f t="shared" si="2"/>
        <v>0.13376427880012076</v>
      </c>
      <c r="M23" s="72">
        <f t="shared" si="5"/>
        <v>5.9453914717029405E-2</v>
      </c>
      <c r="N23" s="72">
        <f t="shared" si="6"/>
        <v>-4.1193046502182723E-2</v>
      </c>
    </row>
    <row r="24" spans="1:14" ht="15" customHeight="1">
      <c r="A24" s="73" t="s">
        <v>107</v>
      </c>
      <c r="B24" s="67"/>
      <c r="C24" s="74">
        <v>1440.6399999999999</v>
      </c>
      <c r="D24" s="74">
        <f>D25+D28</f>
        <v>1502.1599999999999</v>
      </c>
      <c r="E24" s="74">
        <v>1637.412</v>
      </c>
      <c r="F24" s="74">
        <f>F25+F28</f>
        <v>1841.7429999999999</v>
      </c>
      <c r="G24" s="75">
        <f t="shared" si="7"/>
        <v>204.3309999999999</v>
      </c>
      <c r="H24" s="75">
        <f t="shared" si="3"/>
        <v>339.58300000000008</v>
      </c>
      <c r="I24" s="75">
        <f t="shared" si="4"/>
        <v>22.606313575118502</v>
      </c>
      <c r="J24" s="75">
        <f t="shared" si="0"/>
        <v>2.1736324189571432</v>
      </c>
      <c r="K24" s="75">
        <f t="shared" si="1"/>
        <v>2.2858666517757427</v>
      </c>
      <c r="L24" s="75">
        <f t="shared" si="2"/>
        <v>2.5771970889841285</v>
      </c>
      <c r="M24" s="75">
        <f t="shared" si="5"/>
        <v>0.29133043720838581</v>
      </c>
      <c r="N24" s="75">
        <f t="shared" si="6"/>
        <v>0.40356467002698526</v>
      </c>
    </row>
    <row r="25" spans="1:14" ht="15" customHeight="1">
      <c r="A25" s="69" t="s">
        <v>108</v>
      </c>
      <c r="B25" s="67" t="s">
        <v>109</v>
      </c>
      <c r="C25" s="64">
        <v>812.61</v>
      </c>
      <c r="D25" s="64">
        <v>854.12</v>
      </c>
      <c r="E25" s="64">
        <v>885.11700000000008</v>
      </c>
      <c r="F25" s="64">
        <f>F26+F27</f>
        <v>1007.154</v>
      </c>
      <c r="G25" s="61">
        <f t="shared" si="7"/>
        <v>122.03699999999992</v>
      </c>
      <c r="H25" s="61">
        <f t="shared" si="3"/>
        <v>153.03399999999999</v>
      </c>
      <c r="I25" s="61">
        <f t="shared" si="4"/>
        <v>17.917154498196975</v>
      </c>
      <c r="J25" s="61">
        <f t="shared" si="0"/>
        <v>1.235915562709482</v>
      </c>
      <c r="K25" s="61">
        <f t="shared" si="1"/>
        <v>1.2356446839401385</v>
      </c>
      <c r="L25" s="61">
        <f t="shared" si="2"/>
        <v>1.4093358068735546</v>
      </c>
      <c r="M25" s="61">
        <f t="shared" si="5"/>
        <v>0.17369112293341615</v>
      </c>
      <c r="N25" s="61">
        <f t="shared" si="6"/>
        <v>0.17342024416407265</v>
      </c>
    </row>
    <row r="26" spans="1:14" ht="15" customHeight="1">
      <c r="A26" s="66" t="s">
        <v>110</v>
      </c>
      <c r="B26" s="67" t="s">
        <v>111</v>
      </c>
      <c r="C26" s="61">
        <v>791</v>
      </c>
      <c r="D26" s="61">
        <v>831.18299999999999</v>
      </c>
      <c r="E26" s="61">
        <v>866.38800000000003</v>
      </c>
      <c r="F26" s="61">
        <v>981.20299999999997</v>
      </c>
      <c r="G26" s="61">
        <f t="shared" si="7"/>
        <v>114.81499999999994</v>
      </c>
      <c r="H26" s="61">
        <f t="shared" si="3"/>
        <v>150.01999999999998</v>
      </c>
      <c r="I26" s="61">
        <f t="shared" si="4"/>
        <v>18.04897357140365</v>
      </c>
      <c r="J26" s="61">
        <f t="shared" si="0"/>
        <v>1.2027256183669219</v>
      </c>
      <c r="K26" s="61">
        <f t="shared" si="1"/>
        <v>1.2094985481349119</v>
      </c>
      <c r="L26" s="61">
        <f t="shared" si="2"/>
        <v>1.3730219228755012</v>
      </c>
      <c r="M26" s="61">
        <f t="shared" si="5"/>
        <v>0.16352337474058931</v>
      </c>
      <c r="N26" s="61">
        <f t="shared" si="6"/>
        <v>0.17029630450857924</v>
      </c>
    </row>
    <row r="27" spans="1:14" ht="15" customHeight="1">
      <c r="A27" s="66" t="s">
        <v>112</v>
      </c>
      <c r="B27" s="67" t="s">
        <v>113</v>
      </c>
      <c r="C27" s="64">
        <v>22</v>
      </c>
      <c r="D27" s="64">
        <v>22.937000000000001</v>
      </c>
      <c r="E27" s="64">
        <v>18.728999999999999</v>
      </c>
      <c r="F27" s="64">
        <v>25.951000000000001</v>
      </c>
      <c r="G27" s="61">
        <f t="shared" si="7"/>
        <v>7.2220000000000013</v>
      </c>
      <c r="H27" s="61">
        <f t="shared" si="3"/>
        <v>3.0139999999999993</v>
      </c>
      <c r="I27" s="61">
        <f t="shared" si="4"/>
        <v>13.140340933862316</v>
      </c>
      <c r="J27" s="61">
        <f t="shared" si="0"/>
        <v>3.3189944342560049E-2</v>
      </c>
      <c r="K27" s="61">
        <f t="shared" si="1"/>
        <v>2.6146135805226713E-2</v>
      </c>
      <c r="L27" s="61">
        <f t="shared" si="2"/>
        <v>3.6313883998053541E-2</v>
      </c>
      <c r="M27" s="61">
        <f t="shared" si="5"/>
        <v>1.0167748192826828E-2</v>
      </c>
      <c r="N27" s="61">
        <f t="shared" si="6"/>
        <v>3.123939655493492E-3</v>
      </c>
    </row>
    <row r="28" spans="1:14" ht="15" customHeight="1">
      <c r="A28" s="69" t="s">
        <v>114</v>
      </c>
      <c r="B28" s="67" t="s">
        <v>115</v>
      </c>
      <c r="C28" s="64">
        <v>628.03</v>
      </c>
      <c r="D28" s="64">
        <v>648.04</v>
      </c>
      <c r="E28" s="64">
        <v>752.29499999999996</v>
      </c>
      <c r="F28" s="64">
        <v>834.58900000000006</v>
      </c>
      <c r="G28" s="61">
        <f t="shared" si="7"/>
        <v>82.294000000000096</v>
      </c>
      <c r="H28" s="61">
        <f t="shared" si="3"/>
        <v>186.54900000000009</v>
      </c>
      <c r="I28" s="61">
        <f t="shared" si="4"/>
        <v>28.786648972285679</v>
      </c>
      <c r="J28" s="61">
        <f t="shared" si="0"/>
        <v>0.93771685624766143</v>
      </c>
      <c r="K28" s="61">
        <f t="shared" si="1"/>
        <v>1.0502219678356042</v>
      </c>
      <c r="L28" s="61">
        <f t="shared" si="2"/>
        <v>1.1678612821105743</v>
      </c>
      <c r="M28" s="61">
        <f t="shared" si="5"/>
        <v>0.1176393142749701</v>
      </c>
      <c r="N28" s="61">
        <f t="shared" si="6"/>
        <v>0.23014442586291284</v>
      </c>
    </row>
    <row r="29" spans="1:14" ht="15" customHeight="1">
      <c r="A29" s="68" t="s">
        <v>116</v>
      </c>
      <c r="B29" s="57" t="s">
        <v>117</v>
      </c>
      <c r="C29" s="61">
        <v>445</v>
      </c>
      <c r="D29" s="61">
        <v>476.27800000000002</v>
      </c>
      <c r="E29" s="61">
        <v>603.74900000000002</v>
      </c>
      <c r="F29" s="61">
        <v>623.67100000000005</v>
      </c>
      <c r="G29" s="61">
        <f t="shared" si="7"/>
        <v>19.922000000000025</v>
      </c>
      <c r="H29" s="61">
        <f t="shared" si="3"/>
        <v>147.39300000000003</v>
      </c>
      <c r="I29" s="61">
        <f t="shared" si="4"/>
        <v>30.946841970445838</v>
      </c>
      <c r="J29" s="61">
        <f t="shared" si="0"/>
        <v>0.68917645339782074</v>
      </c>
      <c r="K29" s="61">
        <f t="shared" si="1"/>
        <v>0.84284816841635035</v>
      </c>
      <c r="L29" s="61">
        <f t="shared" si="2"/>
        <v>0.87271844425841216</v>
      </c>
      <c r="M29" s="61">
        <f t="shared" si="5"/>
        <v>2.9870275842061811E-2</v>
      </c>
      <c r="N29" s="61">
        <f t="shared" si="6"/>
        <v>0.18354199086059142</v>
      </c>
    </row>
    <row r="30" spans="1:14" ht="15" customHeight="1">
      <c r="A30" s="68" t="s">
        <v>118</v>
      </c>
      <c r="B30" s="57" t="s">
        <v>119</v>
      </c>
      <c r="C30" s="61">
        <v>160</v>
      </c>
      <c r="D30" s="61"/>
      <c r="E30" s="61">
        <v>82.313000000000002</v>
      </c>
      <c r="F30" s="61">
        <v>163.405</v>
      </c>
      <c r="G30" s="61">
        <f t="shared" si="7"/>
        <v>81.091999999999999</v>
      </c>
      <c r="H30" s="61">
        <f t="shared" si="3"/>
        <v>163.405</v>
      </c>
      <c r="I30" s="61" t="s">
        <v>79</v>
      </c>
      <c r="J30" s="61">
        <f t="shared" si="0"/>
        <v>0</v>
      </c>
      <c r="K30" s="61">
        <f t="shared" si="1"/>
        <v>0.11491093366093368</v>
      </c>
      <c r="L30" s="61">
        <f t="shared" si="2"/>
        <v>0.22865670743716771</v>
      </c>
      <c r="M30" s="61">
        <f t="shared" si="5"/>
        <v>0.11374577377623403</v>
      </c>
      <c r="N30" s="61">
        <f t="shared" si="6"/>
        <v>0.22865670743716771</v>
      </c>
    </row>
    <row r="31" spans="1:14" ht="15" customHeight="1">
      <c r="A31" s="73" t="s">
        <v>33</v>
      </c>
      <c r="B31" s="76" t="s">
        <v>120</v>
      </c>
      <c r="C31" s="74">
        <v>1374.248</v>
      </c>
      <c r="D31" s="74">
        <f>D33+D34</f>
        <v>1800.5679999999998</v>
      </c>
      <c r="E31" s="74">
        <v>2043.296</v>
      </c>
      <c r="F31" s="74">
        <f>F33+F34</f>
        <v>1713.154</v>
      </c>
      <c r="G31" s="74">
        <f>G33+G34</f>
        <v>-330.14199999999994</v>
      </c>
      <c r="H31" s="74">
        <f t="shared" si="3"/>
        <v>-87.41399999999976</v>
      </c>
      <c r="I31" s="74">
        <f t="shared" si="4"/>
        <v>-4.8548013737887032</v>
      </c>
      <c r="J31" s="74">
        <f t="shared" si="0"/>
        <v>2.6054301654529644</v>
      </c>
      <c r="K31" s="74">
        <f t="shared" si="1"/>
        <v>2.8524905070359616</v>
      </c>
      <c r="L31" s="74">
        <f t="shared" si="2"/>
        <v>2.3972592819853347</v>
      </c>
      <c r="M31" s="74">
        <f t="shared" si="5"/>
        <v>-0.45523122505062696</v>
      </c>
      <c r="N31" s="74">
        <f t="shared" si="6"/>
        <v>-0.20817088346762969</v>
      </c>
    </row>
    <row r="32" spans="1:14" ht="15" customHeight="1">
      <c r="A32" s="77" t="s">
        <v>121</v>
      </c>
      <c r="B32" s="76" t="s">
        <v>122</v>
      </c>
      <c r="C32" s="61">
        <v>653</v>
      </c>
      <c r="D32" s="61">
        <v>793</v>
      </c>
      <c r="E32" s="61">
        <v>1369.373</v>
      </c>
      <c r="F32" s="61">
        <f>2127.345-1208.845-113.094</f>
        <v>805.40599999999972</v>
      </c>
      <c r="G32" s="61">
        <f t="shared" si="7"/>
        <v>-563.96700000000033</v>
      </c>
      <c r="H32" s="61">
        <f t="shared" si="3"/>
        <v>12.405999999999722</v>
      </c>
      <c r="I32" s="61">
        <f t="shared" si="4"/>
        <v>1.5644388398486408</v>
      </c>
      <c r="J32" s="61">
        <f t="shared" si="0"/>
        <v>1.1474746420041906</v>
      </c>
      <c r="K32" s="61">
        <f t="shared" si="1"/>
        <v>1.9116777417913782</v>
      </c>
      <c r="L32" s="61">
        <f t="shared" si="2"/>
        <v>1.127024779597561</v>
      </c>
      <c r="M32" s="61">
        <f t="shared" si="5"/>
        <v>-0.78465296219381719</v>
      </c>
      <c r="N32" s="61">
        <f t="shared" si="6"/>
        <v>-2.0449862406629604E-2</v>
      </c>
    </row>
    <row r="33" spans="1:14" ht="15" customHeight="1">
      <c r="A33" s="69" t="s">
        <v>123</v>
      </c>
      <c r="B33" s="67" t="s">
        <v>124</v>
      </c>
      <c r="C33" s="61">
        <v>972.11800000000005</v>
      </c>
      <c r="D33" s="61">
        <v>1261.6809999999998</v>
      </c>
      <c r="E33" s="61">
        <v>1970.288</v>
      </c>
      <c r="F33" s="61">
        <v>1338.17</v>
      </c>
      <c r="G33" s="61">
        <f t="shared" si="7"/>
        <v>-632.11799999999994</v>
      </c>
      <c r="H33" s="61">
        <f t="shared" si="3"/>
        <v>76.48900000000026</v>
      </c>
      <c r="I33" s="61">
        <f t="shared" si="4"/>
        <v>6.062467454134624</v>
      </c>
      <c r="J33" s="61">
        <f t="shared" si="0"/>
        <v>1.8256582015113352</v>
      </c>
      <c r="K33" s="61">
        <f t="shared" si="1"/>
        <v>2.7505695778423052</v>
      </c>
      <c r="L33" s="61">
        <f t="shared" si="2"/>
        <v>1.8725347828474939</v>
      </c>
      <c r="M33" s="61">
        <f t="shared" si="5"/>
        <v>-0.8780347949948113</v>
      </c>
      <c r="N33" s="61">
        <f t="shared" si="6"/>
        <v>4.6876581336158685E-2</v>
      </c>
    </row>
    <row r="34" spans="1:14" ht="15" customHeight="1">
      <c r="A34" s="78" t="s">
        <v>125</v>
      </c>
      <c r="B34" s="79" t="s">
        <v>126</v>
      </c>
      <c r="C34" s="80">
        <v>402.13</v>
      </c>
      <c r="D34" s="80">
        <f>541.538-2.651</f>
        <v>538.88700000000006</v>
      </c>
      <c r="E34" s="80">
        <v>73.007999999999996</v>
      </c>
      <c r="F34" s="80">
        <v>374.98399999999998</v>
      </c>
      <c r="G34" s="81">
        <f t="shared" si="7"/>
        <v>301.976</v>
      </c>
      <c r="H34" s="81">
        <f t="shared" si="3"/>
        <v>-163.90300000000008</v>
      </c>
      <c r="I34" s="81">
        <f t="shared" si="4"/>
        <v>-30.415096300337556</v>
      </c>
      <c r="J34" s="81">
        <f t="shared" si="0"/>
        <v>0.77977196394162962</v>
      </c>
      <c r="K34" s="81">
        <f t="shared" si="1"/>
        <v>0.10192092919365646</v>
      </c>
      <c r="L34" s="81">
        <f t="shared" si="2"/>
        <v>0.52472449913784092</v>
      </c>
      <c r="M34" s="81">
        <f t="shared" si="5"/>
        <v>0.42280356994418444</v>
      </c>
      <c r="N34" s="81">
        <f t="shared" si="6"/>
        <v>-0.2550474648037887</v>
      </c>
    </row>
    <row r="35" spans="1:14" s="52" customFormat="1" ht="15" customHeight="1">
      <c r="A35" s="82" t="s">
        <v>127</v>
      </c>
      <c r="B35" s="47" t="s">
        <v>128</v>
      </c>
      <c r="C35" s="83">
        <f>C36+C71</f>
        <v>26328.679</v>
      </c>
      <c r="D35" s="83">
        <f>D36+D71</f>
        <v>26459.526999999998</v>
      </c>
      <c r="E35" s="83">
        <f>E36+E71</f>
        <v>27148.424999999999</v>
      </c>
      <c r="F35" s="83">
        <f>F37+F40+F41+F44+F48+F51+F68+F71</f>
        <v>26767.722999999998</v>
      </c>
      <c r="G35" s="83">
        <f t="shared" si="7"/>
        <v>-380.70200000000114</v>
      </c>
      <c r="H35" s="83">
        <f t="shared" si="3"/>
        <v>308.19599999999991</v>
      </c>
      <c r="I35" s="83">
        <f t="shared" si="4"/>
        <v>1.1647827264637041</v>
      </c>
      <c r="J35" s="83">
        <f t="shared" si="0"/>
        <v>38.287057089439102</v>
      </c>
      <c r="K35" s="83">
        <f t="shared" si="1"/>
        <v>37.899856209515299</v>
      </c>
      <c r="L35" s="83">
        <f t="shared" si="2"/>
        <v>37.456744939078632</v>
      </c>
      <c r="M35" s="83">
        <f t="shared" si="5"/>
        <v>-0.44311127043666687</v>
      </c>
      <c r="N35" s="83">
        <f t="shared" si="6"/>
        <v>-0.83031215036047001</v>
      </c>
    </row>
    <row r="36" spans="1:14" ht="15" customHeight="1">
      <c r="A36" s="73" t="s">
        <v>129</v>
      </c>
      <c r="B36" s="67"/>
      <c r="C36" s="84">
        <v>23940.755000000001</v>
      </c>
      <c r="D36" s="84">
        <f>D37+D40+D41+D44+D48+D51+D68</f>
        <v>24080.028999999999</v>
      </c>
      <c r="E36" s="84">
        <v>25057.347999999998</v>
      </c>
      <c r="F36" s="84">
        <f>F37+F40+F41+F44+F48+F51+F68</f>
        <v>24858.365999999998</v>
      </c>
      <c r="G36" s="84">
        <f t="shared" si="7"/>
        <v>-198.98199999999997</v>
      </c>
      <c r="H36" s="84">
        <f t="shared" si="3"/>
        <v>778.33699999999953</v>
      </c>
      <c r="I36" s="84">
        <f t="shared" si="4"/>
        <v>3.2322926189166949</v>
      </c>
      <c r="J36" s="84">
        <f t="shared" ref="J36:J67" si="8">D36/$D$79*100</f>
        <v>34.843912555139376</v>
      </c>
      <c r="K36" s="84">
        <f t="shared" ref="K36:K67" si="9">E36/$E$79*100</f>
        <v>34.980662273844089</v>
      </c>
      <c r="L36" s="84">
        <f t="shared" ref="L36:L67" si="10">F36/$F$79*100</f>
        <v>34.784933887139537</v>
      </c>
      <c r="M36" s="84">
        <f t="shared" si="5"/>
        <v>-0.19572838670455184</v>
      </c>
      <c r="N36" s="84">
        <f t="shared" si="6"/>
        <v>-5.8978667999838308E-2</v>
      </c>
    </row>
    <row r="37" spans="1:14" ht="15" customHeight="1">
      <c r="A37" s="69" t="s">
        <v>130</v>
      </c>
      <c r="B37" s="67" t="s">
        <v>131</v>
      </c>
      <c r="C37" s="85">
        <v>5065.3130000000001</v>
      </c>
      <c r="D37" s="85">
        <v>4912.1369999999997</v>
      </c>
      <c r="E37" s="85">
        <v>4695.1620000000003</v>
      </c>
      <c r="F37" s="85">
        <v>5013.5320000000002</v>
      </c>
      <c r="G37" s="85">
        <f t="shared" si="7"/>
        <v>318.36999999999989</v>
      </c>
      <c r="H37" s="85">
        <f t="shared" si="3"/>
        <v>101.39500000000044</v>
      </c>
      <c r="I37" s="85">
        <f t="shared" si="4"/>
        <v>2.0641728844289244</v>
      </c>
      <c r="J37" s="85">
        <f t="shared" si="8"/>
        <v>7.107884798928799</v>
      </c>
      <c r="K37" s="85">
        <f t="shared" si="9"/>
        <v>6.5545594147866888</v>
      </c>
      <c r="L37" s="85">
        <f t="shared" si="10"/>
        <v>7.0155608442267887</v>
      </c>
      <c r="M37" s="85">
        <f t="shared" si="5"/>
        <v>0.46100142944009992</v>
      </c>
      <c r="N37" s="85">
        <f t="shared" si="6"/>
        <v>-9.2323954702010269E-2</v>
      </c>
    </row>
    <row r="38" spans="1:14" ht="15" customHeight="1">
      <c r="A38" s="66" t="s">
        <v>132</v>
      </c>
      <c r="B38" s="67" t="s">
        <v>133</v>
      </c>
      <c r="C38" s="85"/>
      <c r="D38" s="85">
        <v>3628.5790000000002</v>
      </c>
      <c r="E38" s="85">
        <v>3505.462</v>
      </c>
      <c r="F38" s="85">
        <v>3733.5540000000001</v>
      </c>
      <c r="G38" s="85">
        <f t="shared" si="7"/>
        <v>228.0920000000001</v>
      </c>
      <c r="H38" s="85">
        <f t="shared" si="3"/>
        <v>104.97499999999991</v>
      </c>
      <c r="I38" s="85">
        <f t="shared" si="4"/>
        <v>2.8930057744367672</v>
      </c>
      <c r="J38" s="85">
        <f t="shared" si="8"/>
        <v>5.2505704779431568</v>
      </c>
      <c r="K38" s="85">
        <f t="shared" si="9"/>
        <v>4.893709515300424</v>
      </c>
      <c r="L38" s="85">
        <f t="shared" si="10"/>
        <v>5.2244555838491307</v>
      </c>
      <c r="M38" s="85">
        <f t="shared" si="5"/>
        <v>0.3307460685487067</v>
      </c>
      <c r="N38" s="85">
        <f t="shared" si="6"/>
        <v>-2.611489409402612E-2</v>
      </c>
    </row>
    <row r="39" spans="1:14" ht="15" customHeight="1">
      <c r="A39" s="66" t="s">
        <v>134</v>
      </c>
      <c r="B39" s="67" t="s">
        <v>135</v>
      </c>
      <c r="C39" s="85"/>
      <c r="D39" s="85">
        <v>1283.5579999999995</v>
      </c>
      <c r="E39" s="85">
        <v>1189.7000000000003</v>
      </c>
      <c r="F39" s="85">
        <f>F37-F38</f>
        <v>1279.9780000000001</v>
      </c>
      <c r="G39" s="85">
        <f t="shared" si="7"/>
        <v>90.277999999999793</v>
      </c>
      <c r="H39" s="85">
        <f t="shared" si="3"/>
        <v>-3.5799999999994725</v>
      </c>
      <c r="I39" s="85">
        <f t="shared" si="4"/>
        <v>-0.27891221121285314</v>
      </c>
      <c r="J39" s="85">
        <f t="shared" si="8"/>
        <v>1.857314320985642</v>
      </c>
      <c r="K39" s="85">
        <f t="shared" si="9"/>
        <v>1.6608498994862635</v>
      </c>
      <c r="L39" s="85">
        <f t="shared" si="10"/>
        <v>1.7911052603776572</v>
      </c>
      <c r="M39" s="85">
        <f t="shared" si="5"/>
        <v>0.13025536089139367</v>
      </c>
      <c r="N39" s="85">
        <f t="shared" si="6"/>
        <v>-6.6209060607984815E-2</v>
      </c>
    </row>
    <row r="40" spans="1:14" ht="15" customHeight="1">
      <c r="A40" s="69" t="s">
        <v>136</v>
      </c>
      <c r="B40" s="67" t="s">
        <v>137</v>
      </c>
      <c r="C40" s="85">
        <v>3200.442</v>
      </c>
      <c r="D40" s="85">
        <v>3107.9760000000001</v>
      </c>
      <c r="E40" s="85">
        <v>3277.732</v>
      </c>
      <c r="F40" s="85">
        <v>3087.63</v>
      </c>
      <c r="G40" s="85">
        <f t="shared" si="7"/>
        <v>-190.10199999999986</v>
      </c>
      <c r="H40" s="85">
        <f t="shared" si="3"/>
        <v>-20.346000000000004</v>
      </c>
      <c r="I40" s="85">
        <f t="shared" si="4"/>
        <v>-0.65463825975490175</v>
      </c>
      <c r="J40" s="85">
        <f t="shared" si="8"/>
        <v>4.4972555459742951</v>
      </c>
      <c r="K40" s="85">
        <f t="shared" si="9"/>
        <v>4.5757929417020327</v>
      </c>
      <c r="L40" s="85">
        <f t="shared" si="10"/>
        <v>4.3205979595741999</v>
      </c>
      <c r="M40" s="85">
        <f t="shared" si="5"/>
        <v>-0.25519498212783276</v>
      </c>
      <c r="N40" s="85">
        <f t="shared" si="6"/>
        <v>-0.17665758640009521</v>
      </c>
    </row>
    <row r="41" spans="1:14" ht="15" customHeight="1">
      <c r="A41" s="69" t="s">
        <v>138</v>
      </c>
      <c r="B41" s="67" t="s">
        <v>139</v>
      </c>
      <c r="C41" s="85">
        <v>51.638000000000005</v>
      </c>
      <c r="D41" s="85">
        <v>59.476999999999997</v>
      </c>
      <c r="E41" s="85">
        <v>20.184000000000001</v>
      </c>
      <c r="F41" s="85">
        <f>F42+F43</f>
        <v>68.969000000000008</v>
      </c>
      <c r="G41" s="85">
        <f t="shared" si="7"/>
        <v>48.785000000000011</v>
      </c>
      <c r="H41" s="85">
        <f t="shared" si="3"/>
        <v>9.4920000000000115</v>
      </c>
      <c r="I41" s="85">
        <f t="shared" si="4"/>
        <v>15.959110244296134</v>
      </c>
      <c r="J41" s="85">
        <f t="shared" si="8"/>
        <v>8.6063492159499655E-2</v>
      </c>
      <c r="K41" s="85">
        <f t="shared" si="9"/>
        <v>2.8177350904623633E-2</v>
      </c>
      <c r="L41" s="85">
        <f t="shared" si="10"/>
        <v>9.6510048378164806E-2</v>
      </c>
      <c r="M41" s="85">
        <f t="shared" si="5"/>
        <v>6.8332697473541176E-2</v>
      </c>
      <c r="N41" s="85">
        <f t="shared" si="6"/>
        <v>1.0446556218665151E-2</v>
      </c>
    </row>
    <row r="42" spans="1:14" ht="15" customHeight="1">
      <c r="A42" s="86" t="s">
        <v>140</v>
      </c>
      <c r="B42" s="67" t="s">
        <v>141</v>
      </c>
      <c r="C42" s="85">
        <v>32.426000000000002</v>
      </c>
      <c r="D42" s="85">
        <v>41.183999999999997</v>
      </c>
      <c r="E42" s="85">
        <v>20.184000000000001</v>
      </c>
      <c r="F42" s="85">
        <v>49.77</v>
      </c>
      <c r="G42" s="85">
        <f t="shared" si="7"/>
        <v>29.586000000000002</v>
      </c>
      <c r="H42" s="85">
        <f t="shared" si="3"/>
        <v>8.5860000000000056</v>
      </c>
      <c r="I42" s="85">
        <f t="shared" si="4"/>
        <v>20.847902097902114</v>
      </c>
      <c r="J42" s="85">
        <f t="shared" si="8"/>
        <v>5.9593437145397957E-2</v>
      </c>
      <c r="K42" s="85">
        <f t="shared" si="9"/>
        <v>2.8177350904623633E-2</v>
      </c>
      <c r="L42" s="85">
        <f t="shared" si="10"/>
        <v>6.9644407020273774E-2</v>
      </c>
      <c r="M42" s="85">
        <f t="shared" si="5"/>
        <v>4.1467056115650144E-2</v>
      </c>
      <c r="N42" s="85">
        <f t="shared" si="6"/>
        <v>1.0050969874875818E-2</v>
      </c>
    </row>
    <row r="43" spans="1:14" ht="15" customHeight="1">
      <c r="A43" s="86" t="s">
        <v>142</v>
      </c>
      <c r="B43" s="67" t="s">
        <v>83</v>
      </c>
      <c r="C43" s="85">
        <v>19.212</v>
      </c>
      <c r="D43" s="85">
        <v>18.292999999999999</v>
      </c>
      <c r="E43" s="85"/>
      <c r="F43" s="85">
        <v>19.199000000000002</v>
      </c>
      <c r="G43" s="85">
        <f t="shared" si="7"/>
        <v>19.199000000000002</v>
      </c>
      <c r="H43" s="85">
        <f t="shared" si="3"/>
        <v>0.90600000000000236</v>
      </c>
      <c r="I43" s="85">
        <f t="shared" si="4"/>
        <v>4.9527141529546954</v>
      </c>
      <c r="J43" s="85">
        <f t="shared" si="8"/>
        <v>2.6470055014101709E-2</v>
      </c>
      <c r="K43" s="85">
        <f t="shared" si="9"/>
        <v>0</v>
      </c>
      <c r="L43" s="85">
        <f t="shared" si="10"/>
        <v>2.6865641357891025E-2</v>
      </c>
      <c r="M43" s="85">
        <f t="shared" si="5"/>
        <v>2.6865641357891025E-2</v>
      </c>
      <c r="N43" s="85">
        <f t="shared" si="6"/>
        <v>3.9558634378931631E-4</v>
      </c>
    </row>
    <row r="44" spans="1:14" ht="15" customHeight="1">
      <c r="A44" s="69" t="s">
        <v>143</v>
      </c>
      <c r="B44" s="67" t="s">
        <v>144</v>
      </c>
      <c r="C44" s="85">
        <v>893.5</v>
      </c>
      <c r="D44" s="85">
        <v>862.80100000000004</v>
      </c>
      <c r="E44" s="85">
        <v>919.75400000000002</v>
      </c>
      <c r="F44" s="85">
        <v>993.52499999999998</v>
      </c>
      <c r="G44" s="85">
        <f t="shared" si="7"/>
        <v>73.770999999999958</v>
      </c>
      <c r="H44" s="85">
        <f t="shared" si="3"/>
        <v>130.72399999999993</v>
      </c>
      <c r="I44" s="85">
        <f t="shared" si="4"/>
        <v>15.151118276404398</v>
      </c>
      <c r="J44" s="85">
        <f t="shared" si="8"/>
        <v>1.2484770095786351</v>
      </c>
      <c r="K44" s="85">
        <f t="shared" si="9"/>
        <v>1.2839987714987715</v>
      </c>
      <c r="L44" s="85">
        <f t="shared" si="10"/>
        <v>1.3902644059637834</v>
      </c>
      <c r="M44" s="85">
        <f t="shared" si="5"/>
        <v>0.10626563446501192</v>
      </c>
      <c r="N44" s="85">
        <f t="shared" si="6"/>
        <v>0.14178739638514837</v>
      </c>
    </row>
    <row r="45" spans="1:14" ht="15" customHeight="1">
      <c r="A45" s="68" t="s">
        <v>145</v>
      </c>
      <c r="B45" s="57" t="s">
        <v>146</v>
      </c>
      <c r="C45" s="85">
        <v>173</v>
      </c>
      <c r="D45" s="85">
        <v>97</v>
      </c>
      <c r="E45" s="85">
        <v>127.977</v>
      </c>
      <c r="F45" s="85">
        <v>120.155</v>
      </c>
      <c r="G45" s="85">
        <f t="shared" si="7"/>
        <v>-7.8220000000000027</v>
      </c>
      <c r="H45" s="85">
        <f t="shared" si="3"/>
        <v>23.155000000000001</v>
      </c>
      <c r="I45" s="85">
        <f t="shared" si="4"/>
        <v>23.871134020618559</v>
      </c>
      <c r="J45" s="85">
        <f t="shared" si="8"/>
        <v>0.14035944549105484</v>
      </c>
      <c r="K45" s="85">
        <f t="shared" si="9"/>
        <v>0.17865897922716106</v>
      </c>
      <c r="L45" s="85">
        <f t="shared" si="10"/>
        <v>0.16813589964880443</v>
      </c>
      <c r="M45" s="85">
        <f t="shared" si="5"/>
        <v>-1.0523079578356631E-2</v>
      </c>
      <c r="N45" s="85">
        <f t="shared" si="6"/>
        <v>2.7776454157749597E-2</v>
      </c>
    </row>
    <row r="46" spans="1:14" ht="15" customHeight="1">
      <c r="A46" s="68" t="s">
        <v>147</v>
      </c>
      <c r="B46" s="57" t="s">
        <v>148</v>
      </c>
      <c r="C46" s="85">
        <v>578</v>
      </c>
      <c r="D46" s="85">
        <v>642</v>
      </c>
      <c r="E46" s="85">
        <v>694.98599999999999</v>
      </c>
      <c r="F46" s="85">
        <v>751.6</v>
      </c>
      <c r="G46" s="85">
        <f t="shared" si="7"/>
        <v>56.614000000000033</v>
      </c>
      <c r="H46" s="85">
        <f t="shared" si="3"/>
        <v>109.60000000000002</v>
      </c>
      <c r="I46" s="85">
        <f t="shared" si="4"/>
        <v>17.071651090342684</v>
      </c>
      <c r="J46" s="85">
        <f t="shared" si="8"/>
        <v>0.9289769485078061</v>
      </c>
      <c r="K46" s="85">
        <f t="shared" si="9"/>
        <v>0.9702172213535849</v>
      </c>
      <c r="L46" s="85">
        <f t="shared" si="10"/>
        <v>1.0517326967337306</v>
      </c>
      <c r="M46" s="85">
        <f t="shared" si="5"/>
        <v>8.1515475380145697E-2</v>
      </c>
      <c r="N46" s="85">
        <f t="shared" si="6"/>
        <v>0.1227557482259245</v>
      </c>
    </row>
    <row r="47" spans="1:14" ht="15" customHeight="1">
      <c r="A47" s="68" t="s">
        <v>149</v>
      </c>
      <c r="B47" s="87"/>
      <c r="C47" s="85">
        <v>142.5</v>
      </c>
      <c r="D47" s="85">
        <v>123.80100000000004</v>
      </c>
      <c r="E47" s="85">
        <f>E44-E45-E46</f>
        <v>96.791000000000054</v>
      </c>
      <c r="F47" s="85">
        <f>F44-F45-F46</f>
        <v>121.76999999999998</v>
      </c>
      <c r="G47" s="85">
        <f t="shared" si="7"/>
        <v>24.978999999999928</v>
      </c>
      <c r="H47" s="85">
        <f t="shared" si="3"/>
        <v>-2.0310000000000628</v>
      </c>
      <c r="I47" s="85">
        <f t="shared" si="4"/>
        <v>-1.6405360215184548</v>
      </c>
      <c r="J47" s="85">
        <f t="shared" si="8"/>
        <v>0.17914061557977407</v>
      </c>
      <c r="K47" s="85">
        <f t="shared" si="9"/>
        <v>0.13512257091802554</v>
      </c>
      <c r="L47" s="85">
        <f t="shared" si="10"/>
        <v>0.17039580958124848</v>
      </c>
      <c r="M47" s="85">
        <f t="shared" si="5"/>
        <v>3.5273238663222933E-2</v>
      </c>
      <c r="N47" s="85">
        <f t="shared" si="6"/>
        <v>-8.7448059985255899E-3</v>
      </c>
    </row>
    <row r="48" spans="1:14" ht="15" customHeight="1">
      <c r="A48" s="69" t="s">
        <v>150</v>
      </c>
      <c r="B48" s="67" t="s">
        <v>151</v>
      </c>
      <c r="C48" s="85">
        <v>884.78500000000008</v>
      </c>
      <c r="D48" s="85">
        <v>1084.3839999999998</v>
      </c>
      <c r="E48" s="85">
        <v>1249.9670000000001</v>
      </c>
      <c r="F48" s="85">
        <f>F49+F50</f>
        <v>1322.8810000000001</v>
      </c>
      <c r="G48" s="85">
        <f t="shared" si="7"/>
        <v>72.913999999999987</v>
      </c>
      <c r="H48" s="85">
        <f t="shared" si="3"/>
        <v>238.4970000000003</v>
      </c>
      <c r="I48" s="85">
        <f t="shared" si="4"/>
        <v>21.993777112166939</v>
      </c>
      <c r="J48" s="85">
        <f t="shared" si="8"/>
        <v>1.5691086282409481</v>
      </c>
      <c r="K48" s="85">
        <f t="shared" si="9"/>
        <v>1.7449840853249945</v>
      </c>
      <c r="L48" s="85">
        <f t="shared" si="10"/>
        <v>1.851140502378678</v>
      </c>
      <c r="M48" s="85">
        <f t="shared" si="5"/>
        <v>0.10615641705368351</v>
      </c>
      <c r="N48" s="85">
        <f t="shared" si="6"/>
        <v>0.2820318741377299</v>
      </c>
    </row>
    <row r="49" spans="1:14" ht="15" customHeight="1">
      <c r="A49" s="66" t="s">
        <v>152</v>
      </c>
      <c r="B49" s="67" t="s">
        <v>153</v>
      </c>
      <c r="C49" s="85">
        <v>884.78500000000008</v>
      </c>
      <c r="D49" s="85">
        <v>1084.3839999999998</v>
      </c>
      <c r="E49" s="85">
        <v>1249.9670000000001</v>
      </c>
      <c r="F49" s="85">
        <v>1322.104</v>
      </c>
      <c r="G49" s="85">
        <f t="shared" si="7"/>
        <v>72.136999999999944</v>
      </c>
      <c r="H49" s="85">
        <f t="shared" si="3"/>
        <v>237.72000000000025</v>
      </c>
      <c r="I49" s="85">
        <f t="shared" si="4"/>
        <v>21.922123528196682</v>
      </c>
      <c r="J49" s="85">
        <f t="shared" si="8"/>
        <v>1.5691086282409481</v>
      </c>
      <c r="K49" s="85">
        <f t="shared" si="9"/>
        <v>1.7449840853249945</v>
      </c>
      <c r="L49" s="85">
        <f t="shared" si="10"/>
        <v>1.8500532268260408</v>
      </c>
      <c r="M49" s="85">
        <f t="shared" si="5"/>
        <v>0.10506914150104629</v>
      </c>
      <c r="N49" s="85">
        <f t="shared" si="6"/>
        <v>0.28094459858509269</v>
      </c>
    </row>
    <row r="50" spans="1:14" ht="15" customHeight="1">
      <c r="A50" s="66" t="s">
        <v>154</v>
      </c>
      <c r="B50" s="67" t="s">
        <v>155</v>
      </c>
      <c r="C50" s="85">
        <v>0</v>
      </c>
      <c r="D50" s="85">
        <v>0</v>
      </c>
      <c r="E50" s="85">
        <v>0</v>
      </c>
      <c r="F50" s="85">
        <v>0.77700000000000002</v>
      </c>
      <c r="G50" s="85">
        <f t="shared" si="7"/>
        <v>0.77700000000000002</v>
      </c>
      <c r="H50" s="85">
        <f t="shared" si="3"/>
        <v>0.77700000000000002</v>
      </c>
      <c r="I50" s="85" t="s">
        <v>79</v>
      </c>
      <c r="J50" s="85">
        <f t="shared" si="8"/>
        <v>0</v>
      </c>
      <c r="K50" s="85">
        <f t="shared" si="9"/>
        <v>0</v>
      </c>
      <c r="L50" s="85">
        <f t="shared" si="10"/>
        <v>1.0872755526371855E-3</v>
      </c>
      <c r="M50" s="85">
        <f t="shared" si="5"/>
        <v>1.0872755526371855E-3</v>
      </c>
      <c r="N50" s="85">
        <f t="shared" si="6"/>
        <v>1.0872755526371855E-3</v>
      </c>
    </row>
    <row r="51" spans="1:14" ht="15" customHeight="1">
      <c r="A51" s="69" t="s">
        <v>156</v>
      </c>
      <c r="B51" s="67" t="s">
        <v>157</v>
      </c>
      <c r="C51" s="85">
        <v>12797.385</v>
      </c>
      <c r="D51" s="85">
        <v>12756.707999999999</v>
      </c>
      <c r="E51" s="85">
        <v>13142.212</v>
      </c>
      <c r="F51" s="85">
        <f>F52+F67</f>
        <v>13291.135</v>
      </c>
      <c r="G51" s="85">
        <f t="shared" si="7"/>
        <v>148.92300000000068</v>
      </c>
      <c r="H51" s="85">
        <f t="shared" si="3"/>
        <v>534.4270000000015</v>
      </c>
      <c r="I51" s="85">
        <f t="shared" si="4"/>
        <v>4.1893802068684298</v>
      </c>
      <c r="J51" s="85">
        <f t="shared" si="8"/>
        <v>18.459015063621678</v>
      </c>
      <c r="K51" s="85">
        <f t="shared" si="9"/>
        <v>18.346844985481347</v>
      </c>
      <c r="L51" s="85">
        <f t="shared" si="10"/>
        <v>18.598617956628622</v>
      </c>
      <c r="M51" s="85">
        <f t="shared" si="5"/>
        <v>0.25177297114727537</v>
      </c>
      <c r="N51" s="85">
        <f t="shared" si="6"/>
        <v>0.13960289300694484</v>
      </c>
    </row>
    <row r="52" spans="1:14" ht="15" customHeight="1">
      <c r="A52" s="66" t="s">
        <v>158</v>
      </c>
      <c r="B52" s="67" t="s">
        <v>159</v>
      </c>
      <c r="C52" s="85">
        <v>9315.4759999999987</v>
      </c>
      <c r="D52" s="85">
        <v>9363.8379999999997</v>
      </c>
      <c r="E52" s="85">
        <v>9500.6589999999997</v>
      </c>
      <c r="F52" s="85">
        <v>9789.625</v>
      </c>
      <c r="G52" s="85">
        <f t="shared" si="7"/>
        <v>288.96600000000035</v>
      </c>
      <c r="H52" s="85">
        <f t="shared" si="3"/>
        <v>425.78700000000026</v>
      </c>
      <c r="I52" s="85">
        <f t="shared" si="4"/>
        <v>4.5471418877601284</v>
      </c>
      <c r="J52" s="85">
        <f t="shared" si="8"/>
        <v>13.549516591217191</v>
      </c>
      <c r="K52" s="85">
        <f t="shared" si="9"/>
        <v>13.263149151217332</v>
      </c>
      <c r="L52" s="85">
        <f t="shared" si="10"/>
        <v>13.698867351333085</v>
      </c>
      <c r="M52" s="85">
        <f t="shared" si="5"/>
        <v>0.43571820011575291</v>
      </c>
      <c r="N52" s="85">
        <f t="shared" si="6"/>
        <v>0.14935076011589388</v>
      </c>
    </row>
    <row r="53" spans="1:14" ht="15" customHeight="1">
      <c r="A53" s="88" t="s">
        <v>160</v>
      </c>
      <c r="B53" s="67" t="s">
        <v>161</v>
      </c>
      <c r="C53" s="85">
        <v>104</v>
      </c>
      <c r="D53" s="85">
        <v>72.92</v>
      </c>
      <c r="E53" s="85">
        <v>21.908000000000001</v>
      </c>
      <c r="F53" s="85">
        <f>142.014-77.132-7.749</f>
        <v>57.133000000000003</v>
      </c>
      <c r="G53" s="85">
        <f t="shared" si="7"/>
        <v>35.225000000000001</v>
      </c>
      <c r="H53" s="85">
        <f t="shared" si="3"/>
        <v>-15.786999999999999</v>
      </c>
      <c r="I53" s="85">
        <f t="shared" si="4"/>
        <v>-21.649753154141525</v>
      </c>
      <c r="J53" s="85">
        <f t="shared" si="8"/>
        <v>0.10551557489904863</v>
      </c>
      <c r="K53" s="85">
        <f t="shared" si="9"/>
        <v>3.0584096493187402E-2</v>
      </c>
      <c r="L53" s="85">
        <f t="shared" si="10"/>
        <v>7.994763725716901E-2</v>
      </c>
      <c r="M53" s="85">
        <f t="shared" si="5"/>
        <v>4.9363540763981612E-2</v>
      </c>
      <c r="N53" s="85">
        <f t="shared" si="6"/>
        <v>-2.5567937641879618E-2</v>
      </c>
    </row>
    <row r="54" spans="1:14" ht="15" customHeight="1">
      <c r="A54" s="88" t="s">
        <v>162</v>
      </c>
      <c r="B54" s="67" t="s">
        <v>163</v>
      </c>
      <c r="C54" s="85">
        <v>339</v>
      </c>
      <c r="D54" s="85">
        <v>381.43599999999998</v>
      </c>
      <c r="E54" s="85">
        <v>404.61599999999999</v>
      </c>
      <c r="F54" s="85">
        <v>428.45800000000003</v>
      </c>
      <c r="G54" s="85">
        <f t="shared" si="7"/>
        <v>23.842000000000041</v>
      </c>
      <c r="H54" s="85">
        <f t="shared" si="3"/>
        <v>47.022000000000048</v>
      </c>
      <c r="I54" s="85">
        <f t="shared" si="4"/>
        <v>12.327625079961004</v>
      </c>
      <c r="J54" s="85">
        <f t="shared" si="8"/>
        <v>0.5519396438177937</v>
      </c>
      <c r="K54" s="85">
        <f t="shared" si="9"/>
        <v>0.56485369667187846</v>
      </c>
      <c r="L54" s="85">
        <f t="shared" si="10"/>
        <v>0.59955200608986259</v>
      </c>
      <c r="M54" s="85">
        <f t="shared" si="5"/>
        <v>3.469830941798413E-2</v>
      </c>
      <c r="N54" s="85">
        <f t="shared" si="6"/>
        <v>4.7612362272068887E-2</v>
      </c>
    </row>
    <row r="55" spans="1:14" ht="15" customHeight="1">
      <c r="A55" s="88" t="s">
        <v>164</v>
      </c>
      <c r="B55" s="67" t="s">
        <v>165</v>
      </c>
      <c r="C55" s="85">
        <v>5245</v>
      </c>
      <c r="D55" s="85">
        <v>5391.0789999999997</v>
      </c>
      <c r="E55" s="85">
        <v>5728.15</v>
      </c>
      <c r="F55" s="85">
        <f>4760.204+879.299</f>
        <v>5639.5029999999997</v>
      </c>
      <c r="G55" s="85">
        <f t="shared" si="7"/>
        <v>-88.646999999999935</v>
      </c>
      <c r="H55" s="85">
        <f t="shared" si="3"/>
        <v>248.42399999999998</v>
      </c>
      <c r="I55" s="85">
        <f t="shared" si="4"/>
        <v>4.6080571254845273</v>
      </c>
      <c r="J55" s="85">
        <f t="shared" si="8"/>
        <v>7.8009160725615496</v>
      </c>
      <c r="K55" s="85">
        <f t="shared" si="9"/>
        <v>7.9966355818628543</v>
      </c>
      <c r="L55" s="85">
        <f t="shared" si="10"/>
        <v>7.8914977360670084</v>
      </c>
      <c r="M55" s="85">
        <f t="shared" si="5"/>
        <v>-0.10513784579584584</v>
      </c>
      <c r="N55" s="85">
        <f t="shared" si="6"/>
        <v>9.058166350545882E-2</v>
      </c>
    </row>
    <row r="56" spans="1:14" ht="15" customHeight="1">
      <c r="A56" s="88" t="s">
        <v>166</v>
      </c>
      <c r="B56" s="67" t="s">
        <v>167</v>
      </c>
      <c r="C56" s="85">
        <v>150</v>
      </c>
      <c r="D56" s="85">
        <v>163.334</v>
      </c>
      <c r="E56" s="85">
        <v>173.596</v>
      </c>
      <c r="F56" s="85">
        <v>175.773</v>
      </c>
      <c r="G56" s="85">
        <f t="shared" si="7"/>
        <v>2.1769999999999925</v>
      </c>
      <c r="H56" s="85">
        <f t="shared" si="3"/>
        <v>12.438999999999993</v>
      </c>
      <c r="I56" s="85">
        <f t="shared" si="4"/>
        <v>7.6156832012930513</v>
      </c>
      <c r="J56" s="85">
        <f t="shared" si="8"/>
        <v>0.23634504814263865</v>
      </c>
      <c r="K56" s="85">
        <f t="shared" si="9"/>
        <v>0.24234420370784007</v>
      </c>
      <c r="L56" s="85">
        <f t="shared" si="10"/>
        <v>0.24596355947708623</v>
      </c>
      <c r="M56" s="85">
        <f t="shared" si="5"/>
        <v>3.6193557692461575E-3</v>
      </c>
      <c r="N56" s="85">
        <f t="shared" si="6"/>
        <v>9.618511334447577E-3</v>
      </c>
    </row>
    <row r="57" spans="1:14" ht="15" customHeight="1">
      <c r="A57" s="88" t="s">
        <v>168</v>
      </c>
      <c r="B57" s="67" t="s">
        <v>169</v>
      </c>
      <c r="C57" s="85">
        <v>1339.9505819999999</v>
      </c>
      <c r="D57" s="85">
        <v>1368.9949999999999</v>
      </c>
      <c r="E57" s="85">
        <v>1403.7280000000001</v>
      </c>
      <c r="F57" s="85">
        <v>1375.4079999999999</v>
      </c>
      <c r="G57" s="85">
        <f t="shared" si="7"/>
        <v>-28.320000000000164</v>
      </c>
      <c r="H57" s="85">
        <f t="shared" si="3"/>
        <v>6.4130000000000109</v>
      </c>
      <c r="I57" s="85">
        <f t="shared" si="4"/>
        <v>0.46844583070062434</v>
      </c>
      <c r="J57" s="85">
        <f t="shared" si="8"/>
        <v>1.9809420523714081</v>
      </c>
      <c r="K57" s="85">
        <f t="shared" si="9"/>
        <v>1.9596381505472418</v>
      </c>
      <c r="L57" s="85">
        <f t="shared" si="10"/>
        <v>1.9246428485220155</v>
      </c>
      <c r="M57" s="85">
        <f t="shared" si="5"/>
        <v>-3.4995302025226271E-2</v>
      </c>
      <c r="N57" s="85">
        <f t="shared" si="6"/>
        <v>-5.6299203849392576E-2</v>
      </c>
    </row>
    <row r="58" spans="1:14" ht="15" customHeight="1">
      <c r="A58" s="89" t="s">
        <v>170</v>
      </c>
      <c r="B58" s="67" t="s">
        <v>171</v>
      </c>
      <c r="C58" s="85">
        <v>319</v>
      </c>
      <c r="D58" s="85">
        <v>315.06249500000001</v>
      </c>
      <c r="E58" s="85">
        <v>319.50599999999997</v>
      </c>
      <c r="F58" s="85">
        <v>315.97000000000003</v>
      </c>
      <c r="G58" s="85">
        <f t="shared" si="7"/>
        <v>-3.5359999999999445</v>
      </c>
      <c r="H58" s="85">
        <f t="shared" si="3"/>
        <v>0.90750500000001466</v>
      </c>
      <c r="I58" s="85">
        <f t="shared" si="4"/>
        <v>0.28803967923888074</v>
      </c>
      <c r="J58" s="85">
        <f t="shared" si="8"/>
        <v>0.45589687724977557</v>
      </c>
      <c r="K58" s="85">
        <f t="shared" si="9"/>
        <v>0.4460380835380835</v>
      </c>
      <c r="L58" s="85">
        <f t="shared" si="10"/>
        <v>0.44214473148876648</v>
      </c>
      <c r="M58" s="85">
        <f t="shared" si="5"/>
        <v>-3.8933520493170115E-3</v>
      </c>
      <c r="N58" s="85">
        <f t="shared" si="6"/>
        <v>-1.3752145761009082E-2</v>
      </c>
    </row>
    <row r="59" spans="1:14" ht="15" customHeight="1">
      <c r="A59" s="89" t="s">
        <v>172</v>
      </c>
      <c r="B59" s="67" t="s">
        <v>173</v>
      </c>
      <c r="C59" s="85">
        <v>9</v>
      </c>
      <c r="D59" s="85">
        <v>9</v>
      </c>
      <c r="E59" s="85">
        <v>9.9719999999999995</v>
      </c>
      <c r="F59" s="85">
        <v>8.8800000000000008</v>
      </c>
      <c r="G59" s="85">
        <f t="shared" si="7"/>
        <v>-1.0919999999999987</v>
      </c>
      <c r="H59" s="85">
        <f t="shared" si="3"/>
        <v>-0.11999999999999922</v>
      </c>
      <c r="I59" s="85">
        <f t="shared" si="4"/>
        <v>-1.3333333333333246</v>
      </c>
      <c r="J59" s="85">
        <f t="shared" si="8"/>
        <v>1.3023041334221582E-2</v>
      </c>
      <c r="K59" s="85">
        <f t="shared" si="9"/>
        <v>1.3921152557516192E-2</v>
      </c>
      <c r="L59" s="85">
        <f t="shared" si="10"/>
        <v>1.2426006315853552E-2</v>
      </c>
      <c r="M59" s="85">
        <f t="shared" si="5"/>
        <v>-1.4951462416626406E-3</v>
      </c>
      <c r="N59" s="85">
        <f t="shared" si="6"/>
        <v>-5.9703501836803029E-4</v>
      </c>
    </row>
    <row r="60" spans="1:14" ht="15" customHeight="1">
      <c r="A60" s="89" t="s">
        <v>174</v>
      </c>
      <c r="B60" s="67" t="s">
        <v>175</v>
      </c>
      <c r="C60" s="85">
        <v>334</v>
      </c>
      <c r="D60" s="85">
        <v>352.23520400000001</v>
      </c>
      <c r="E60" s="85">
        <v>356.8</v>
      </c>
      <c r="F60" s="85">
        <v>343.54300000000001</v>
      </c>
      <c r="G60" s="85">
        <f t="shared" si="7"/>
        <v>-13.257000000000005</v>
      </c>
      <c r="H60" s="85">
        <f t="shared" si="3"/>
        <v>-8.6922040000000038</v>
      </c>
      <c r="I60" s="85">
        <f t="shared" si="4"/>
        <v>-2.4677272178620746</v>
      </c>
      <c r="J60" s="85">
        <f t="shared" si="8"/>
        <v>0.50968595789555238</v>
      </c>
      <c r="K60" s="85">
        <f t="shared" si="9"/>
        <v>0.49810140719231633</v>
      </c>
      <c r="L60" s="85">
        <f t="shared" si="10"/>
        <v>0.48072832069451299</v>
      </c>
      <c r="M60" s="85">
        <f t="shared" si="5"/>
        <v>-1.7373086497803336E-2</v>
      </c>
      <c r="N60" s="85">
        <f t="shared" si="6"/>
        <v>-2.8957637201039388E-2</v>
      </c>
    </row>
    <row r="61" spans="1:14" ht="15" customHeight="1">
      <c r="A61" s="89" t="s">
        <v>176</v>
      </c>
      <c r="B61" s="67" t="s">
        <v>177</v>
      </c>
      <c r="C61" s="85">
        <v>300.888171</v>
      </c>
      <c r="D61" s="85">
        <v>294.52032000000003</v>
      </c>
      <c r="E61" s="85">
        <v>317.45600000000002</v>
      </c>
      <c r="F61" s="85">
        <v>305.84399999999999</v>
      </c>
      <c r="G61" s="85">
        <f t="shared" si="7"/>
        <v>-11.612000000000023</v>
      </c>
      <c r="H61" s="85">
        <f t="shared" si="3"/>
        <v>11.323679999999968</v>
      </c>
      <c r="I61" s="85">
        <f t="shared" si="4"/>
        <v>3.8447873477795915</v>
      </c>
      <c r="J61" s="85">
        <f t="shared" si="8"/>
        <v>0.42617225568090755</v>
      </c>
      <c r="K61" s="85">
        <f t="shared" si="9"/>
        <v>0.44317623408532497</v>
      </c>
      <c r="L61" s="85">
        <f t="shared" si="10"/>
        <v>0.42797516617859377</v>
      </c>
      <c r="M61" s="85">
        <f t="shared" si="5"/>
        <v>-1.5201067906731203E-2</v>
      </c>
      <c r="N61" s="85">
        <f t="shared" si="6"/>
        <v>1.8029104976862165E-3</v>
      </c>
    </row>
    <row r="62" spans="1:14" ht="15" customHeight="1">
      <c r="A62" s="89" t="s">
        <v>178</v>
      </c>
      <c r="B62" s="67" t="s">
        <v>179</v>
      </c>
      <c r="C62" s="85">
        <v>207.062411</v>
      </c>
      <c r="D62" s="85">
        <v>210.92447300000001</v>
      </c>
      <c r="E62" s="85">
        <v>222.73699999999999</v>
      </c>
      <c r="F62" s="85">
        <v>225.48699999999999</v>
      </c>
      <c r="G62" s="85">
        <f t="shared" si="7"/>
        <v>2.75</v>
      </c>
      <c r="H62" s="85">
        <f t="shared" si="3"/>
        <v>14.562526999999989</v>
      </c>
      <c r="I62" s="85">
        <f t="shared" si="4"/>
        <v>6.9041428872030366</v>
      </c>
      <c r="J62" s="85">
        <f t="shared" si="8"/>
        <v>0.30520868114198935</v>
      </c>
      <c r="K62" s="85">
        <f t="shared" si="9"/>
        <v>0.31094622515077058</v>
      </c>
      <c r="L62" s="85">
        <f t="shared" si="10"/>
        <v>0.31552960429536814</v>
      </c>
      <c r="M62" s="85">
        <f t="shared" si="5"/>
        <v>4.5833791445975547E-3</v>
      </c>
      <c r="N62" s="85">
        <f t="shared" si="6"/>
        <v>1.0320923153378792E-2</v>
      </c>
    </row>
    <row r="63" spans="1:14" ht="15" customHeight="1">
      <c r="A63" s="89" t="s">
        <v>180</v>
      </c>
      <c r="B63" s="67" t="s">
        <v>122</v>
      </c>
      <c r="C63" s="85">
        <v>170</v>
      </c>
      <c r="D63" s="85">
        <v>187.25250799999966</v>
      </c>
      <c r="E63" s="85">
        <v>177.25700000000006</v>
      </c>
      <c r="F63" s="85">
        <f>F57-SUM(F58:F62)</f>
        <v>175.68399999999974</v>
      </c>
      <c r="G63" s="85">
        <f t="shared" si="7"/>
        <v>-1.5730000000003201</v>
      </c>
      <c r="H63" s="85">
        <f t="shared" si="3"/>
        <v>-11.568507999999923</v>
      </c>
      <c r="I63" s="85">
        <f t="shared" si="4"/>
        <v>-6.1780256636135116</v>
      </c>
      <c r="J63" s="85">
        <f t="shared" si="8"/>
        <v>0.27095523906896146</v>
      </c>
      <c r="K63" s="85">
        <f t="shared" si="9"/>
        <v>0.2474550480232299</v>
      </c>
      <c r="L63" s="85">
        <f t="shared" si="10"/>
        <v>0.24583901954892023</v>
      </c>
      <c r="M63" s="85">
        <f t="shared" si="5"/>
        <v>-1.6160284743096665E-3</v>
      </c>
      <c r="N63" s="85">
        <f t="shared" si="6"/>
        <v>-2.5116219520041227E-2</v>
      </c>
    </row>
    <row r="64" spans="1:14" ht="15" customHeight="1">
      <c r="A64" s="88" t="s">
        <v>181</v>
      </c>
      <c r="B64" s="67" t="s">
        <v>182</v>
      </c>
      <c r="C64" s="85">
        <v>1562.224735</v>
      </c>
      <c r="D64" s="85">
        <v>1444.716862</v>
      </c>
      <c r="E64" s="85">
        <v>1461.2359999999999</v>
      </c>
      <c r="F64" s="85">
        <f>F65+F66</f>
        <v>1598.5350000000001</v>
      </c>
      <c r="G64" s="85">
        <f t="shared" si="7"/>
        <v>137.29900000000021</v>
      </c>
      <c r="H64" s="85">
        <f t="shared" si="3"/>
        <v>153.81813800000009</v>
      </c>
      <c r="I64" s="85">
        <f t="shared" si="4"/>
        <v>10.64694003689147</v>
      </c>
      <c r="J64" s="85">
        <f t="shared" si="8"/>
        <v>2.090511934452544</v>
      </c>
      <c r="K64" s="85">
        <f t="shared" si="9"/>
        <v>2.0399207058297968</v>
      </c>
      <c r="L64" s="85">
        <f t="shared" si="10"/>
        <v>2.2368700457334407</v>
      </c>
      <c r="M64" s="85">
        <f t="shared" si="5"/>
        <v>0.19694933990364394</v>
      </c>
      <c r="N64" s="85">
        <f t="shared" si="6"/>
        <v>0.14635811128089671</v>
      </c>
    </row>
    <row r="65" spans="1:14" ht="15" customHeight="1">
      <c r="A65" s="89" t="s">
        <v>183</v>
      </c>
      <c r="B65" s="67" t="s">
        <v>184</v>
      </c>
      <c r="C65" s="85">
        <v>221</v>
      </c>
      <c r="D65" s="85">
        <v>237.16769500000001</v>
      </c>
      <c r="E65" s="85">
        <v>243.14</v>
      </c>
      <c r="F65" s="85">
        <v>2.306</v>
      </c>
      <c r="G65" s="85">
        <f t="shared" si="7"/>
        <v>-240.83399999999997</v>
      </c>
      <c r="H65" s="85">
        <f t="shared" si="3"/>
        <v>-234.861695</v>
      </c>
      <c r="I65" s="85">
        <f t="shared" si="4"/>
        <v>-99.027692198973384</v>
      </c>
      <c r="J65" s="85">
        <f t="shared" si="8"/>
        <v>0.34318274390300635</v>
      </c>
      <c r="K65" s="85">
        <f t="shared" si="9"/>
        <v>0.33942930533839621</v>
      </c>
      <c r="L65" s="85">
        <f t="shared" si="10"/>
        <v>3.226843532022329E-3</v>
      </c>
      <c r="M65" s="85">
        <f t="shared" si="5"/>
        <v>-0.33620246180637386</v>
      </c>
      <c r="N65" s="85">
        <f t="shared" si="6"/>
        <v>-0.339955900370984</v>
      </c>
    </row>
    <row r="66" spans="1:14" ht="15" customHeight="1">
      <c r="A66" s="89" t="s">
        <v>185</v>
      </c>
      <c r="B66" s="67" t="s">
        <v>186</v>
      </c>
      <c r="C66" s="85">
        <v>1341.224735</v>
      </c>
      <c r="D66" s="85">
        <v>1207.5491669999999</v>
      </c>
      <c r="E66" s="85">
        <v>1218.096</v>
      </c>
      <c r="F66" s="85">
        <v>1596.229</v>
      </c>
      <c r="G66" s="85">
        <f t="shared" si="7"/>
        <v>378.13300000000004</v>
      </c>
      <c r="H66" s="85">
        <f t="shared" si="3"/>
        <v>388.67983300000014</v>
      </c>
      <c r="I66" s="85">
        <f t="shared" si="4"/>
        <v>32.18749543470971</v>
      </c>
      <c r="J66" s="85">
        <f t="shared" si="8"/>
        <v>1.7473291905495376</v>
      </c>
      <c r="K66" s="85">
        <f t="shared" si="9"/>
        <v>1.7004914004914007</v>
      </c>
      <c r="L66" s="85">
        <f t="shared" si="10"/>
        <v>2.2336432022014185</v>
      </c>
      <c r="M66" s="85">
        <f t="shared" si="5"/>
        <v>0.53315180171001786</v>
      </c>
      <c r="N66" s="85">
        <f t="shared" si="6"/>
        <v>0.48631401165188093</v>
      </c>
    </row>
    <row r="67" spans="1:14" ht="15" customHeight="1">
      <c r="A67" s="66" t="s">
        <v>187</v>
      </c>
      <c r="B67" s="67" t="s">
        <v>188</v>
      </c>
      <c r="C67" s="85">
        <v>3481.9090000000001</v>
      </c>
      <c r="D67" s="85">
        <v>3392.87</v>
      </c>
      <c r="E67" s="85">
        <v>3641.5529999999999</v>
      </c>
      <c r="F67" s="85">
        <v>3501.51</v>
      </c>
      <c r="G67" s="85">
        <f t="shared" si="7"/>
        <v>-140.04299999999967</v>
      </c>
      <c r="H67" s="85">
        <f t="shared" si="3"/>
        <v>108.64000000000033</v>
      </c>
      <c r="I67" s="85">
        <f t="shared" si="4"/>
        <v>3.2020089187030547</v>
      </c>
      <c r="J67" s="85">
        <f t="shared" si="8"/>
        <v>4.9094984724044863</v>
      </c>
      <c r="K67" s="85">
        <f t="shared" si="9"/>
        <v>5.0836958342640157</v>
      </c>
      <c r="L67" s="85">
        <f t="shared" si="10"/>
        <v>4.8997506052955364</v>
      </c>
      <c r="M67" s="85">
        <f t="shared" si="5"/>
        <v>-0.18394522896847931</v>
      </c>
      <c r="N67" s="85">
        <f t="shared" si="6"/>
        <v>-9.7478671089499258E-3</v>
      </c>
    </row>
    <row r="68" spans="1:14" ht="15" customHeight="1">
      <c r="A68" s="56" t="s">
        <v>123</v>
      </c>
      <c r="B68" s="57" t="s">
        <v>189</v>
      </c>
      <c r="C68" s="85">
        <v>1047.692</v>
      </c>
      <c r="D68" s="85">
        <f>1218.122+78.424</f>
        <v>1296.546</v>
      </c>
      <c r="E68" s="85">
        <v>1752.337</v>
      </c>
      <c r="F68" s="85">
        <v>1080.694</v>
      </c>
      <c r="G68" s="85">
        <f t="shared" si="7"/>
        <v>-671.64300000000003</v>
      </c>
      <c r="H68" s="85">
        <f t="shared" ref="H68:H79" si="11">F68-D68</f>
        <v>-215.85200000000009</v>
      </c>
      <c r="I68" s="85">
        <f t="shared" ref="I68:I79" si="12">(F68-D68)/D68*100</f>
        <v>-16.648233074646026</v>
      </c>
      <c r="J68" s="85">
        <f t="shared" ref="J68:J78" si="13">D68/$D$79*100</f>
        <v>1.8761080166355173</v>
      </c>
      <c r="K68" s="85">
        <f t="shared" ref="K68:K78" si="14">E68/$E$79*100</f>
        <v>2.4463047241456333</v>
      </c>
      <c r="L68" s="85">
        <f t="shared" ref="L68:L78" si="15">F68/$F$79*100</f>
        <v>1.5122421699893058</v>
      </c>
      <c r="M68" s="85">
        <f t="shared" ref="M68:M78" si="16">L68-K68</f>
        <v>-0.93406255415632744</v>
      </c>
      <c r="N68" s="85">
        <f t="shared" ref="N68:N78" si="17">L68-J68</f>
        <v>-0.36386584664621147</v>
      </c>
    </row>
    <row r="69" spans="1:14" ht="15" customHeight="1">
      <c r="A69" s="68" t="s">
        <v>190</v>
      </c>
      <c r="B69" s="57" t="s">
        <v>191</v>
      </c>
      <c r="C69" s="85">
        <v>520</v>
      </c>
      <c r="D69" s="85">
        <v>522.18399999999997</v>
      </c>
      <c r="E69" s="85">
        <v>594.798</v>
      </c>
      <c r="F69" s="85">
        <f>620.761+19.554-73.799</f>
        <v>566.51599999999996</v>
      </c>
      <c r="G69" s="85">
        <f t="shared" ref="G69:G79" si="18">F69-E69</f>
        <v>-28.282000000000039</v>
      </c>
      <c r="H69" s="85">
        <f t="shared" si="11"/>
        <v>44.331999999999994</v>
      </c>
      <c r="I69" s="85">
        <f t="shared" si="12"/>
        <v>8.4897277587976649</v>
      </c>
      <c r="J69" s="85">
        <f t="shared" si="13"/>
        <v>0.7556026462299068</v>
      </c>
      <c r="K69" s="85">
        <f t="shared" si="14"/>
        <v>0.83035235648872019</v>
      </c>
      <c r="L69" s="85">
        <f t="shared" si="15"/>
        <v>0.79274002185046044</v>
      </c>
      <c r="M69" s="85">
        <f t="shared" si="16"/>
        <v>-3.7612334638259748E-2</v>
      </c>
      <c r="N69" s="85">
        <f t="shared" si="17"/>
        <v>3.7137375620553637E-2</v>
      </c>
    </row>
    <row r="70" spans="1:14" ht="15" customHeight="1">
      <c r="A70" s="68" t="s">
        <v>192</v>
      </c>
      <c r="B70" s="57"/>
      <c r="C70" s="85">
        <v>44</v>
      </c>
      <c r="D70" s="85">
        <v>42</v>
      </c>
      <c r="E70" s="85">
        <v>41.558</v>
      </c>
      <c r="F70" s="85">
        <v>44.695</v>
      </c>
      <c r="G70" s="85">
        <f t="shared" si="18"/>
        <v>3.1370000000000005</v>
      </c>
      <c r="H70" s="85">
        <f t="shared" si="11"/>
        <v>2.6950000000000003</v>
      </c>
      <c r="I70" s="85">
        <f t="shared" si="12"/>
        <v>6.4166666666666679</v>
      </c>
      <c r="J70" s="85">
        <f t="shared" si="13"/>
        <v>6.0774192893034047E-2</v>
      </c>
      <c r="K70" s="85">
        <f t="shared" si="14"/>
        <v>5.8015970515970516E-2</v>
      </c>
      <c r="L70" s="85">
        <f t="shared" si="15"/>
        <v>6.2542832464760625E-2</v>
      </c>
      <c r="M70" s="85">
        <f t="shared" si="16"/>
        <v>4.5268619487901091E-3</v>
      </c>
      <c r="N70" s="85">
        <f t="shared" si="17"/>
        <v>1.7686395717265782E-3</v>
      </c>
    </row>
    <row r="71" spans="1:14" ht="15" customHeight="1">
      <c r="A71" s="73" t="s">
        <v>193</v>
      </c>
      <c r="B71" s="67"/>
      <c r="C71" s="85">
        <v>2387.9240000000004</v>
      </c>
      <c r="D71" s="85">
        <f>D72+D76</f>
        <v>2379.498</v>
      </c>
      <c r="E71" s="85">
        <v>2091.0770000000002</v>
      </c>
      <c r="F71" s="85">
        <f>F72+F76</f>
        <v>1909.357</v>
      </c>
      <c r="G71" s="85">
        <f t="shared" si="18"/>
        <v>-181.72000000000025</v>
      </c>
      <c r="H71" s="85">
        <f t="shared" si="11"/>
        <v>-470.14100000000008</v>
      </c>
      <c r="I71" s="85">
        <f t="shared" si="12"/>
        <v>-19.757990971204855</v>
      </c>
      <c r="J71" s="85">
        <f t="shared" si="13"/>
        <v>3.4431445342997318</v>
      </c>
      <c r="K71" s="85">
        <f t="shared" si="14"/>
        <v>2.9191939356712089</v>
      </c>
      <c r="L71" s="85">
        <f t="shared" si="15"/>
        <v>2.6718110519390974</v>
      </c>
      <c r="M71" s="85">
        <f t="shared" si="16"/>
        <v>-0.24738288373211148</v>
      </c>
      <c r="N71" s="85">
        <f t="shared" si="17"/>
        <v>-0.77133348236063437</v>
      </c>
    </row>
    <row r="72" spans="1:14" ht="15" customHeight="1">
      <c r="A72" s="69" t="s">
        <v>194</v>
      </c>
      <c r="B72" s="67" t="s">
        <v>195</v>
      </c>
      <c r="C72" s="85">
        <v>1680.9230000000002</v>
      </c>
      <c r="D72" s="85">
        <v>1462.76</v>
      </c>
      <c r="E72" s="85">
        <v>1441.0260000000001</v>
      </c>
      <c r="F72" s="85">
        <f>F73+F74+F75</f>
        <v>1326.125</v>
      </c>
      <c r="G72" s="85">
        <f t="shared" si="18"/>
        <v>-114.90100000000007</v>
      </c>
      <c r="H72" s="85">
        <f t="shared" si="11"/>
        <v>-136.63499999999999</v>
      </c>
      <c r="I72" s="85">
        <f t="shared" si="12"/>
        <v>-9.3409034974978802</v>
      </c>
      <c r="J72" s="85">
        <f t="shared" si="13"/>
        <v>2.116620438005107</v>
      </c>
      <c r="K72" s="85">
        <f t="shared" si="14"/>
        <v>2.0117070582979677</v>
      </c>
      <c r="L72" s="85">
        <f t="shared" si="15"/>
        <v>1.855679912794064</v>
      </c>
      <c r="M72" s="85">
        <f t="shared" si="16"/>
        <v>-0.15602714550390373</v>
      </c>
      <c r="N72" s="85">
        <f t="shared" si="17"/>
        <v>-0.26094052521104305</v>
      </c>
    </row>
    <row r="73" spans="1:14" ht="15" customHeight="1">
      <c r="A73" s="66" t="s">
        <v>196</v>
      </c>
      <c r="B73" s="67" t="s">
        <v>197</v>
      </c>
      <c r="C73" s="85">
        <v>1715.8230000000001</v>
      </c>
      <c r="D73" s="85">
        <v>1586.838</v>
      </c>
      <c r="E73" s="85">
        <v>1382.3620000000001</v>
      </c>
      <c r="F73" s="85">
        <v>1364.94</v>
      </c>
      <c r="G73" s="85">
        <f t="shared" si="18"/>
        <v>-17.422000000000025</v>
      </c>
      <c r="H73" s="85">
        <f t="shared" si="11"/>
        <v>-221.89799999999991</v>
      </c>
      <c r="I73" s="85">
        <f t="shared" si="12"/>
        <v>-13.983658067175094</v>
      </c>
      <c r="J73" s="85">
        <f t="shared" si="13"/>
        <v>2.2961618738570562</v>
      </c>
      <c r="K73" s="85">
        <f t="shared" si="14"/>
        <v>1.929810699128881</v>
      </c>
      <c r="L73" s="85">
        <f t="shared" si="15"/>
        <v>1.9099947140496782</v>
      </c>
      <c r="M73" s="85">
        <f t="shared" si="16"/>
        <v>-1.9815985079202791E-2</v>
      </c>
      <c r="N73" s="85">
        <f t="shared" si="17"/>
        <v>-0.38616715980737792</v>
      </c>
    </row>
    <row r="74" spans="1:14" ht="15" customHeight="1">
      <c r="A74" s="66" t="s">
        <v>198</v>
      </c>
      <c r="B74" s="67" t="s">
        <v>199</v>
      </c>
      <c r="C74" s="85">
        <v>19.96</v>
      </c>
      <c r="D74" s="85">
        <v>-19.46</v>
      </c>
      <c r="E74" s="85">
        <v>1.083</v>
      </c>
      <c r="F74" s="85">
        <v>1.7190000000000001</v>
      </c>
      <c r="G74" s="85">
        <f t="shared" si="18"/>
        <v>0.63600000000000012</v>
      </c>
      <c r="H74" s="85">
        <f t="shared" si="11"/>
        <v>21.179000000000002</v>
      </c>
      <c r="I74" s="85">
        <f t="shared" si="12"/>
        <v>-108.83350462487154</v>
      </c>
      <c r="J74" s="85">
        <f t="shared" si="13"/>
        <v>-2.8158709373772441E-2</v>
      </c>
      <c r="K74" s="85">
        <f t="shared" si="14"/>
        <v>1.5118941255304892E-3</v>
      </c>
      <c r="L74" s="85">
        <f t="shared" si="15"/>
        <v>2.4054397361432714E-3</v>
      </c>
      <c r="M74" s="85">
        <f t="shared" si="16"/>
        <v>8.9354561061278227E-4</v>
      </c>
      <c r="N74" s="85">
        <f t="shared" si="17"/>
        <v>3.0564149109915711E-2</v>
      </c>
    </row>
    <row r="75" spans="1:14" ht="15" customHeight="1">
      <c r="A75" s="66" t="s">
        <v>200</v>
      </c>
      <c r="B75" s="67" t="s">
        <v>201</v>
      </c>
      <c r="C75" s="85">
        <v>-54.86</v>
      </c>
      <c r="D75" s="85">
        <v>-103.81299999999999</v>
      </c>
      <c r="E75" s="85">
        <v>57.581000000000003</v>
      </c>
      <c r="F75" s="85">
        <v>-40.533999999999999</v>
      </c>
      <c r="G75" s="85">
        <f t="shared" si="18"/>
        <v>-98.115000000000009</v>
      </c>
      <c r="H75" s="85">
        <f t="shared" si="11"/>
        <v>63.278999999999989</v>
      </c>
      <c r="I75" s="85">
        <f t="shared" si="12"/>
        <v>-60.954793715623282</v>
      </c>
      <c r="J75" s="85">
        <f t="shared" si="13"/>
        <v>-0.15021788778106054</v>
      </c>
      <c r="K75" s="85">
        <f t="shared" si="14"/>
        <v>8.0384465043555953E-2</v>
      </c>
      <c r="L75" s="85">
        <f t="shared" si="15"/>
        <v>-5.6720240991757626E-2</v>
      </c>
      <c r="M75" s="85">
        <f t="shared" si="16"/>
        <v>-0.13710470603531358</v>
      </c>
      <c r="N75" s="85">
        <f t="shared" si="17"/>
        <v>9.3497646789302918E-2</v>
      </c>
    </row>
    <row r="76" spans="1:14" ht="15" customHeight="1">
      <c r="A76" s="69" t="s">
        <v>125</v>
      </c>
      <c r="B76" s="67" t="s">
        <v>202</v>
      </c>
      <c r="C76" s="85">
        <v>707.00100000000009</v>
      </c>
      <c r="D76" s="85">
        <v>916.73800000000017</v>
      </c>
      <c r="E76" s="85">
        <v>650.05100000000004</v>
      </c>
      <c r="F76" s="85">
        <f>F77</f>
        <v>583.23199999999997</v>
      </c>
      <c r="G76" s="85">
        <f t="shared" si="18"/>
        <v>-66.819000000000074</v>
      </c>
      <c r="H76" s="85">
        <f t="shared" si="11"/>
        <v>-333.5060000000002</v>
      </c>
      <c r="I76" s="85">
        <f t="shared" si="12"/>
        <v>-36.379641729698143</v>
      </c>
      <c r="J76" s="85">
        <f t="shared" si="13"/>
        <v>1.3265240962946252</v>
      </c>
      <c r="K76" s="85">
        <f t="shared" si="14"/>
        <v>0.90748687737324119</v>
      </c>
      <c r="L76" s="85">
        <f t="shared" si="15"/>
        <v>0.81613113914503344</v>
      </c>
      <c r="M76" s="85">
        <f t="shared" si="16"/>
        <v>-9.135573822820775E-2</v>
      </c>
      <c r="N76" s="85">
        <f t="shared" si="17"/>
        <v>-0.51039295714959176</v>
      </c>
    </row>
    <row r="77" spans="1:14">
      <c r="A77" s="69" t="s">
        <v>203</v>
      </c>
      <c r="B77" s="79" t="s">
        <v>204</v>
      </c>
      <c r="C77" s="85">
        <f>C76</f>
        <v>707.00100000000009</v>
      </c>
      <c r="D77" s="85">
        <f>D76</f>
        <v>916.73800000000017</v>
      </c>
      <c r="E77" s="85">
        <v>650.05100000000004</v>
      </c>
      <c r="F77" s="85">
        <v>583.23199999999997</v>
      </c>
      <c r="G77" s="85">
        <f t="shared" si="18"/>
        <v>-66.819000000000074</v>
      </c>
      <c r="H77" s="85">
        <f t="shared" si="11"/>
        <v>-333.5060000000002</v>
      </c>
      <c r="I77" s="85">
        <f t="shared" si="12"/>
        <v>-36.379641729698143</v>
      </c>
      <c r="J77" s="85">
        <f t="shared" si="13"/>
        <v>1.3265240962946252</v>
      </c>
      <c r="K77" s="85">
        <f t="shared" si="14"/>
        <v>0.90748687737324119</v>
      </c>
      <c r="L77" s="85">
        <f t="shared" si="15"/>
        <v>0.81613113914503344</v>
      </c>
      <c r="M77" s="85">
        <f t="shared" si="16"/>
        <v>-9.135573822820775E-2</v>
      </c>
      <c r="N77" s="85">
        <f t="shared" si="17"/>
        <v>-0.51039295714959176</v>
      </c>
    </row>
    <row r="78" spans="1:14">
      <c r="A78" s="90" t="s">
        <v>205</v>
      </c>
      <c r="B78" s="91" t="s">
        <v>206</v>
      </c>
      <c r="C78" s="91">
        <f>C4-C35</f>
        <v>-5047.0090000000018</v>
      </c>
      <c r="D78" s="83">
        <f>D4-D35</f>
        <v>-3497.6909999999989</v>
      </c>
      <c r="E78" s="83">
        <f>E4-E35</f>
        <v>-3323.724000000002</v>
      </c>
      <c r="F78" s="83">
        <f>F4-F35</f>
        <v>-3106.8640000000014</v>
      </c>
      <c r="G78" s="83">
        <f t="shared" si="18"/>
        <v>216.86000000000058</v>
      </c>
      <c r="H78" s="83">
        <f t="shared" si="11"/>
        <v>390.8269999999975</v>
      </c>
      <c r="I78" s="83">
        <f t="shared" si="12"/>
        <v>-11.173857267551583</v>
      </c>
      <c r="J78" s="83">
        <f t="shared" si="13"/>
        <v>-5.0611749408149782</v>
      </c>
      <c r="K78" s="83">
        <f t="shared" si="14"/>
        <v>-4.639998883180704</v>
      </c>
      <c r="L78" s="83">
        <f t="shared" si="15"/>
        <v>-4.3475125773083381</v>
      </c>
      <c r="M78" s="83">
        <f t="shared" si="16"/>
        <v>0.2924863058723659</v>
      </c>
      <c r="N78" s="83">
        <f t="shared" si="17"/>
        <v>0.71366236350664014</v>
      </c>
    </row>
    <row r="79" spans="1:14" s="95" customFormat="1" ht="12">
      <c r="A79" s="92" t="s">
        <v>207</v>
      </c>
      <c r="B79" s="93"/>
      <c r="C79" s="94">
        <v>65869.489000000001</v>
      </c>
      <c r="D79" s="94">
        <v>69108.281000000003</v>
      </c>
      <c r="E79" s="94">
        <v>71632</v>
      </c>
      <c r="F79" s="94">
        <v>71463.024999999994</v>
      </c>
      <c r="G79" s="94">
        <f t="shared" si="18"/>
        <v>-168.97500000000582</v>
      </c>
      <c r="H79" s="94">
        <f t="shared" si="11"/>
        <v>2354.7439999999915</v>
      </c>
      <c r="I79" s="94">
        <f t="shared" si="12"/>
        <v>3.4073253826122389</v>
      </c>
      <c r="J79" s="94"/>
      <c r="K79" s="94"/>
      <c r="L79" s="94"/>
      <c r="M79" s="94"/>
      <c r="N79" s="94"/>
    </row>
    <row r="80" spans="1:14" s="96" customFormat="1">
      <c r="B80" s="42"/>
      <c r="C80" s="97"/>
      <c r="D80" s="97"/>
      <c r="E80" s="97"/>
      <c r="F80" s="97"/>
      <c r="G80" s="97"/>
      <c r="H80" s="97"/>
      <c r="J80" s="97"/>
      <c r="K80" s="97"/>
      <c r="L80" s="97"/>
      <c r="M80" s="97"/>
      <c r="N80" s="98" t="s">
        <v>53</v>
      </c>
    </row>
  </sheetData>
  <mergeCells count="2">
    <mergeCell ref="C3:H3"/>
    <mergeCell ref="J3:N3"/>
  </mergeCells>
  <pageMargins left="0" right="0" top="0" bottom="0" header="0" footer="0"/>
  <pageSetup paperSize="8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TAB_1</vt:lpstr>
      <vt:lpstr>TAB_2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PC-003MM</dc:creator>
  <cp:lastModifiedBy>Michal</cp:lastModifiedBy>
  <dcterms:created xsi:type="dcterms:W3CDTF">2013-04-22T07:32:05Z</dcterms:created>
  <dcterms:modified xsi:type="dcterms:W3CDTF">2013-04-22T14:17:24Z</dcterms:modified>
</cp:coreProperties>
</file>