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6.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7.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harts/chart16.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W:\Tímová lokalita - 09_MATERIALY2\01_STRATEGICKE_DOKUMENTY\04_PRAVIDLA\06_AUGUST_2018\datovy_subor\"/>
    </mc:Choice>
  </mc:AlternateContent>
  <xr:revisionPtr revIDLastSave="0" documentId="10_ncr:100000_{B864CA5A-D6F6-4148-9CD9-F5AFA3EEFB29}" xr6:coauthVersionLast="31" xr6:coauthVersionMax="31" xr10:uidLastSave="{00000000-0000-0000-0000-000000000000}"/>
  <bookViews>
    <workbookView xWindow="0" yWindow="0" windowWidth="28800" windowHeight="12225" tabRatio="916" xr2:uid="{DA12828C-13F8-40D4-A230-C8A6CAF571AE}"/>
  </bookViews>
  <sheets>
    <sheet name="obsah" sheetId="8" r:id="rId1"/>
    <sheet name="T1" sheetId="26" r:id="rId2"/>
    <sheet name="T2" sheetId="17" r:id="rId3"/>
    <sheet name="T3" sheetId="18" r:id="rId4"/>
    <sheet name="T4" sheetId="19" r:id="rId5"/>
    <sheet name="T5" sheetId="20" r:id="rId6"/>
    <sheet name="T6" sheetId="21" r:id="rId7"/>
    <sheet name="T7" sheetId="22" r:id="rId8"/>
    <sheet name="T8" sheetId="23" r:id="rId9"/>
    <sheet name="T9" sheetId="24" r:id="rId10"/>
    <sheet name="T10" sheetId="25" r:id="rId11"/>
    <sheet name="T11" sheetId="27" r:id="rId12"/>
    <sheet name="T12" sheetId="28" r:id="rId13"/>
    <sheet name="G1" sheetId="1" r:id="rId14"/>
    <sheet name="G2" sheetId="2" r:id="rId15"/>
    <sheet name="G3" sheetId="3" r:id="rId16"/>
    <sheet name="G4" sheetId="4" r:id="rId17"/>
    <sheet name="G5" sheetId="5" r:id="rId18"/>
    <sheet name="G6" sheetId="6" r:id="rId19"/>
    <sheet name="G7" sheetId="7" r:id="rId20"/>
    <sheet name="G8" sheetId="29" r:id="rId21"/>
    <sheet name="G9" sheetId="9" r:id="rId22"/>
    <sheet name="G10" sheetId="10" r:id="rId23"/>
    <sheet name="G11" sheetId="12" r:id="rId24"/>
    <sheet name="G12" sheetId="11" r:id="rId25"/>
    <sheet name="G13" sheetId="13" r:id="rId26"/>
    <sheet name="G14" sheetId="14" r:id="rId27"/>
    <sheet name="G15" sheetId="15" r:id="rId28"/>
    <sheet name="G16, G17" sheetId="30" r:id="rId2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7" l="1"/>
  <c r="D3" i="27"/>
  <c r="C3" i="27"/>
  <c r="B3" i="27"/>
  <c r="H25" i="24" l="1"/>
  <c r="H23" i="24" s="1"/>
  <c r="M23" i="24"/>
  <c r="L23" i="24"/>
  <c r="K23" i="24"/>
  <c r="J23" i="24"/>
  <c r="I23" i="24"/>
  <c r="G23" i="24"/>
  <c r="F23" i="24"/>
  <c r="E23" i="24"/>
  <c r="D23" i="24"/>
  <c r="C23" i="24"/>
  <c r="B23" i="24"/>
  <c r="G21" i="24"/>
  <c r="G18" i="24"/>
  <c r="G16" i="24" s="1"/>
  <c r="M16" i="24"/>
  <c r="L16" i="24"/>
  <c r="K16" i="24"/>
  <c r="J16" i="24"/>
  <c r="I16" i="24"/>
  <c r="H16" i="24"/>
  <c r="F16" i="24"/>
  <c r="E16" i="24"/>
  <c r="D16" i="24"/>
  <c r="C16" i="24"/>
  <c r="B16" i="24"/>
  <c r="M3" i="24"/>
  <c r="M29" i="24" s="1"/>
  <c r="L3" i="24"/>
  <c r="K3" i="24"/>
  <c r="K29" i="24" s="1"/>
  <c r="J3" i="24"/>
  <c r="J29" i="24" s="1"/>
  <c r="I3" i="24"/>
  <c r="H3" i="24"/>
  <c r="G3" i="24"/>
  <c r="F3" i="24"/>
  <c r="E3" i="24"/>
  <c r="D3" i="24"/>
  <c r="C3" i="24"/>
  <c r="C29" i="24" s="1"/>
  <c r="B3" i="24"/>
  <c r="I8" i="23"/>
  <c r="H8" i="23"/>
  <c r="G9" i="23"/>
  <c r="C8" i="23"/>
  <c r="B8" i="23"/>
  <c r="M9" i="23"/>
  <c r="L9" i="23"/>
  <c r="J9" i="23"/>
  <c r="E9" i="23"/>
  <c r="D9" i="23"/>
  <c r="B9" i="23"/>
  <c r="K8" i="23"/>
  <c r="F8" i="23"/>
  <c r="K9" i="23"/>
  <c r="I6" i="23"/>
  <c r="H6" i="23"/>
  <c r="G6" i="23"/>
  <c r="F6" i="23"/>
  <c r="C6" i="23"/>
  <c r="B6" i="23"/>
  <c r="D29" i="24" l="1"/>
  <c r="L29" i="24"/>
  <c r="F29" i="24"/>
  <c r="E29" i="24"/>
  <c r="I29" i="24"/>
  <c r="B29" i="24"/>
  <c r="D5" i="25"/>
  <c r="D7" i="25" s="1"/>
  <c r="D9" i="25" s="1"/>
  <c r="C5" i="25"/>
  <c r="C7" i="25" s="1"/>
  <c r="C9" i="25" s="1"/>
  <c r="H29" i="24"/>
  <c r="G29" i="24"/>
  <c r="G10" i="23"/>
  <c r="H10" i="23"/>
  <c r="I10" i="23"/>
  <c r="F10" i="23"/>
  <c r="B10" i="23"/>
  <c r="C10" i="23"/>
  <c r="G8" i="23"/>
  <c r="K6" i="23"/>
  <c r="D6" i="23"/>
  <c r="L6" i="23"/>
  <c r="J6" i="23"/>
  <c r="C9" i="23"/>
  <c r="E6" i="23"/>
  <c r="M6" i="23"/>
  <c r="J8" i="23"/>
  <c r="F9" i="23"/>
  <c r="D8" i="23"/>
  <c r="L8" i="23"/>
  <c r="H9" i="23"/>
  <c r="E8" i="23"/>
  <c r="M8" i="23"/>
  <c r="I9" i="23"/>
  <c r="B5" i="25" l="1"/>
  <c r="B7" i="25" s="1"/>
  <c r="B9" i="25" s="1"/>
  <c r="K5" i="25"/>
  <c r="K7" i="25" s="1"/>
  <c r="K9" i="25" s="1"/>
  <c r="F5" i="25"/>
  <c r="F7" i="25" s="1"/>
  <c r="F9" i="25" s="1"/>
  <c r="I5" i="25"/>
  <c r="I7" i="25" s="1"/>
  <c r="I9" i="25" s="1"/>
  <c r="J5" i="25"/>
  <c r="J7" i="25" s="1"/>
  <c r="J9" i="25" s="1"/>
  <c r="E5" i="25"/>
  <c r="E7" i="25" s="1"/>
  <c r="H5" i="25"/>
  <c r="H7" i="25" s="1"/>
  <c r="H9" i="25" s="1"/>
  <c r="L10" i="23"/>
  <c r="K10" i="23"/>
  <c r="D10" i="23"/>
  <c r="M10" i="23"/>
  <c r="E10" i="23"/>
  <c r="J10" i="23"/>
  <c r="E9" i="25" l="1"/>
  <c r="G5" i="25"/>
  <c r="G7" i="25" s="1"/>
  <c r="G9" i="25" s="1"/>
  <c r="D8" i="19" l="1"/>
  <c r="C8" i="19"/>
  <c r="B8" i="19"/>
  <c r="D4" i="19"/>
  <c r="D7" i="19" s="1"/>
  <c r="C4" i="19"/>
  <c r="C7" i="19" s="1"/>
  <c r="B4" i="19"/>
  <c r="B7" i="19" s="1"/>
  <c r="H11" i="13" l="1"/>
  <c r="G11" i="13"/>
  <c r="F11" i="13"/>
  <c r="C11" i="13"/>
  <c r="B11" i="13"/>
  <c r="H10" i="13"/>
  <c r="G10" i="13"/>
  <c r="F10" i="13"/>
  <c r="E10" i="13"/>
  <c r="D10" i="13"/>
  <c r="C10" i="13"/>
  <c r="B10" i="13"/>
  <c r="H5" i="13"/>
  <c r="H12" i="13" s="1"/>
  <c r="G5" i="13"/>
  <c r="G12" i="13" s="1"/>
  <c r="F5" i="13"/>
  <c r="F12" i="13" s="1"/>
  <c r="C5" i="13"/>
  <c r="C12" i="13" s="1"/>
  <c r="B5" i="13"/>
  <c r="B12" i="13" s="1"/>
  <c r="E4" i="13"/>
  <c r="E5" i="13" s="1"/>
  <c r="E12" i="13" s="1"/>
  <c r="D4" i="13"/>
  <c r="D5" i="13" s="1"/>
  <c r="D12" i="13" s="1"/>
  <c r="D11" i="13" l="1"/>
  <c r="E11" i="13"/>
  <c r="B5" i="11" l="1"/>
  <c r="C5" i="11" l="1"/>
  <c r="D5" i="11"/>
  <c r="H3" i="9"/>
  <c r="B6" i="9"/>
  <c r="B11" i="10"/>
  <c r="B18" i="10" l="1"/>
  <c r="B7" i="10"/>
  <c r="B38" i="10" l="1"/>
  <c r="C38" i="10" s="1"/>
  <c r="G5" i="10" s="1"/>
  <c r="H4" i="9"/>
  <c r="E6" i="9"/>
  <c r="F6" i="9"/>
  <c r="H5" i="9"/>
  <c r="D6" i="9"/>
  <c r="F10" i="7"/>
  <c r="J10" i="7"/>
  <c r="M6" i="7"/>
  <c r="M8" i="7"/>
  <c r="M3" i="7"/>
  <c r="M9" i="7"/>
  <c r="M7" i="7"/>
  <c r="C10" i="6"/>
  <c r="F10" i="6" s="1"/>
  <c r="F4" i="6"/>
  <c r="C4" i="6"/>
  <c r="C18" i="10" l="1"/>
  <c r="G3" i="10" s="1"/>
  <c r="C11" i="10"/>
  <c r="G4" i="10" s="1"/>
  <c r="H6" i="9"/>
  <c r="C6" i="9"/>
  <c r="M5" i="7"/>
  <c r="E10" i="7"/>
  <c r="G10" i="7"/>
  <c r="K10" i="7"/>
  <c r="C10" i="7"/>
  <c r="H10" i="7"/>
  <c r="D10" i="7"/>
  <c r="L10" i="7"/>
  <c r="I10" i="7"/>
  <c r="C5" i="6"/>
  <c r="D5" i="6"/>
  <c r="E5" i="6" s="1"/>
  <c r="M10" i="7" l="1"/>
  <c r="D6" i="6"/>
  <c r="E6" i="6" s="1"/>
  <c r="C6" i="6"/>
  <c r="F5" i="6"/>
  <c r="F6" i="6" l="1"/>
  <c r="D7" i="6"/>
  <c r="E7" i="6" s="1"/>
  <c r="C7" i="6"/>
  <c r="F7" i="6" l="1"/>
  <c r="D8" i="6"/>
  <c r="E8" i="6" s="1"/>
  <c r="C8" i="6"/>
  <c r="F8" i="6" l="1"/>
  <c r="D9" i="6"/>
  <c r="E9" i="6" s="1"/>
  <c r="C9" i="6"/>
  <c r="F9" i="6" l="1"/>
  <c r="N3" i="5"/>
  <c r="D5" i="5"/>
  <c r="H5" i="5" l="1"/>
  <c r="H7" i="5" s="1"/>
  <c r="H9" i="5" s="1"/>
  <c r="E5" i="5" l="1"/>
  <c r="E7" i="5" s="1"/>
  <c r="E9" i="5" s="1"/>
  <c r="I5" i="5"/>
  <c r="I7" i="5" s="1"/>
  <c r="I9" i="5" s="1"/>
  <c r="N4" i="5"/>
  <c r="G5" i="5"/>
  <c r="G7" i="5" s="1"/>
  <c r="N8" i="5"/>
  <c r="K5" i="5"/>
  <c r="F5" i="5"/>
  <c r="F7" i="5" s="1"/>
  <c r="F9" i="5" s="1"/>
  <c r="J5" i="5"/>
  <c r="N6" i="5"/>
  <c r="G9" i="5" l="1"/>
  <c r="K7" i="5"/>
  <c r="K9" i="5" s="1"/>
  <c r="C5" i="5"/>
  <c r="C7" i="5" s="1"/>
  <c r="C9" i="5" s="1"/>
  <c r="D7" i="5"/>
  <c r="D9" i="5" s="1"/>
  <c r="L5" i="5"/>
  <c r="L7" i="5" s="1"/>
  <c r="L9" i="5" s="1"/>
  <c r="J7" i="5"/>
  <c r="J9" i="5" s="1"/>
  <c r="M5" i="5"/>
  <c r="M7" i="5" s="1"/>
  <c r="M9" i="5" s="1"/>
  <c r="N5" i="5" l="1"/>
  <c r="N7" i="5" l="1"/>
  <c r="N9" i="5"/>
  <c r="H28" i="4" l="1"/>
  <c r="G28" i="4"/>
  <c r="F28" i="4"/>
  <c r="E28" i="4"/>
  <c r="D28" i="4"/>
  <c r="H26" i="4"/>
  <c r="G26" i="4"/>
  <c r="F26" i="4"/>
  <c r="E26" i="4"/>
  <c r="D26" i="4"/>
  <c r="C10" i="3" l="1"/>
  <c r="F10" i="3" s="1"/>
  <c r="F4" i="3"/>
  <c r="C4" i="3"/>
  <c r="J5" i="2"/>
  <c r="J7" i="2" s="1"/>
  <c r="I5" i="2"/>
  <c r="I7" i="2" s="1"/>
  <c r="H5" i="2"/>
  <c r="H7" i="2" s="1"/>
  <c r="G5" i="2"/>
  <c r="G7" i="2" s="1"/>
  <c r="F5" i="2"/>
  <c r="F7" i="2" s="1"/>
  <c r="E5" i="2"/>
  <c r="E7" i="2" s="1"/>
  <c r="D5" i="2"/>
  <c r="D7" i="2" s="1"/>
  <c r="C5" i="2"/>
  <c r="C7" i="2" s="1"/>
  <c r="B5" i="2"/>
  <c r="B7" i="2" s="1"/>
  <c r="H12" i="1"/>
  <c r="G12" i="1"/>
  <c r="F12" i="1"/>
  <c r="E12" i="1"/>
  <c r="D12" i="1"/>
  <c r="H10" i="1"/>
  <c r="G10" i="1"/>
  <c r="F10" i="1"/>
  <c r="E10" i="1"/>
  <c r="D10" i="1"/>
  <c r="C5" i="3" l="1"/>
  <c r="D5" i="3"/>
  <c r="E5" i="3" s="1"/>
  <c r="D6" i="3" l="1"/>
  <c r="E6" i="3" s="1"/>
  <c r="C6" i="3"/>
  <c r="F5" i="3"/>
  <c r="F6" i="3" l="1"/>
  <c r="D7" i="3"/>
  <c r="E7" i="3" s="1"/>
  <c r="C7" i="3"/>
  <c r="D8" i="3" l="1"/>
  <c r="E8" i="3" s="1"/>
  <c r="C8" i="3"/>
  <c r="F7" i="3"/>
  <c r="F8" i="3" l="1"/>
  <c r="C9" i="3"/>
  <c r="D9" i="3"/>
  <c r="E9" i="3" s="1"/>
  <c r="F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bugyi</author>
  </authors>
  <commentList>
    <comment ref="F11" authorId="0" shapeId="0" xr:uid="{9D482FA1-FE49-4FFE-B78C-0628BB666DF1}">
      <text>
        <r>
          <rPr>
            <b/>
            <sz val="9"/>
            <color indexed="81"/>
            <rFont val="Segoe UI"/>
            <family val="2"/>
            <charset val="238"/>
          </rPr>
          <t>bugyi:</t>
        </r>
        <r>
          <rPr>
            <sz val="9"/>
            <color indexed="81"/>
            <rFont val="Segoe UI"/>
            <family val="2"/>
            <charset val="238"/>
          </rPr>
          <t xml:space="preserve">
zvyšok do sumy 44,8 mil. eur bola pohľadávka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Bugyi</author>
  </authors>
  <commentList>
    <comment ref="B35" authorId="0" shapeId="0" xr:uid="{76A21CEE-5E8E-46EC-8418-7ACDFD33D43C}">
      <text>
        <r>
          <rPr>
            <b/>
            <sz val="9"/>
            <color indexed="81"/>
            <rFont val="Tahoma"/>
            <family val="2"/>
            <charset val="238"/>
          </rPr>
          <t>Erik Bugyi:</t>
        </r>
        <r>
          <rPr>
            <sz val="9"/>
            <color indexed="81"/>
            <rFont val="Tahoma"/>
            <family val="2"/>
            <charset val="238"/>
          </rPr>
          <t xml:space="preserve">
tabuľky NT 2018/04</t>
        </r>
      </text>
    </comment>
  </commentList>
</comments>
</file>

<file path=xl/sharedStrings.xml><?xml version="1.0" encoding="utf-8"?>
<sst xmlns="http://schemas.openxmlformats.org/spreadsheetml/2006/main" count="1020" uniqueCount="523">
  <si>
    <t>skutočnosť</t>
  </si>
  <si>
    <t>prognóza</t>
  </si>
  <si>
    <t>prvá ústavná hranica</t>
  </si>
  <si>
    <t>druhá ústavná hranica</t>
  </si>
  <si>
    <t>tretia ústavná hranica</t>
  </si>
  <si>
    <t>štvrtá ústavná hranica</t>
  </si>
  <si>
    <t>piata ústavná hranica</t>
  </si>
  <si>
    <t>Zdroj: Eurostat, MF SR</t>
  </si>
  <si>
    <t>1. Hrubý dlh</t>
  </si>
  <si>
    <t>2. Likvidné finančné aktíva</t>
  </si>
  <si>
    <t>3. Čistý dlh (1-2)</t>
  </si>
  <si>
    <t>4. Hotovosť neovplyvňujúca čisté bohatstvo</t>
  </si>
  <si>
    <t>5. Dlh bez jednorazových vplyvov (3-4)</t>
  </si>
  <si>
    <t xml:space="preserve"> - vplyv EFSF</t>
  </si>
  <si>
    <t xml:space="preserve"> - ostatné vplyvy</t>
  </si>
  <si>
    <t>Zdroj: RRZ, MF SR, ŠÚ SR</t>
  </si>
  <si>
    <t>Hrubý dlh</t>
  </si>
  <si>
    <t>Dlh bez jednorazových vplyvov</t>
  </si>
  <si>
    <t>Čistý dlh</t>
  </si>
  <si>
    <t>Graf1: Vývoj dlhu od roku 2011 (dlh verejnej správy, v % HDP)</t>
  </si>
  <si>
    <t>Graf 2: Zmena dlhu bez jednorazových vplyvov (medziročné zmeny, v perc. bodoch HDP)</t>
  </si>
  <si>
    <t>Zmeny</t>
  </si>
  <si>
    <t>Medzisúčet</t>
  </si>
  <si>
    <t>Prechod osi x</t>
  </si>
  <si>
    <t>Výplň</t>
  </si>
  <si>
    <t>Zmena</t>
  </si>
  <si>
    <t>Úrokové náklady</t>
  </si>
  <si>
    <t>Iné faktory</t>
  </si>
  <si>
    <t>Likvidné finančné aktíva</t>
  </si>
  <si>
    <t>Jednorazové vplyvy</t>
  </si>
  <si>
    <t>Rast nominálneho HDP</t>
  </si>
  <si>
    <t>Graf 3: Príspevky k zmene dlhu v rokoch 2012-2017 (kumulatívne príspevky, v perc. bodoch HDP)</t>
  </si>
  <si>
    <t>Zdroj: ŠÚ SR, MF SR, RRZ</t>
  </si>
  <si>
    <t>Primárny deficit (bez jednorazových vplyvov)</t>
  </si>
  <si>
    <t>Zmena dlhu spolu</t>
  </si>
  <si>
    <t>rok</t>
  </si>
  <si>
    <t>prognóza MF SR (apríl 2018)</t>
  </si>
  <si>
    <t>Graf 4: Vývoj dlhu a hranice stanovené zákonom o rozp. zodpovednosti (% HDP)</t>
  </si>
  <si>
    <t>kumul. (2011-2015)</t>
  </si>
  <si>
    <t>Graf 5: Medziročná zmena dlhu (% HDP)</t>
  </si>
  <si>
    <t>2011</t>
  </si>
  <si>
    <t>2012</t>
  </si>
  <si>
    <t>2013</t>
  </si>
  <si>
    <t>2014</t>
  </si>
  <si>
    <t>2015</t>
  </si>
  <si>
    <t>2016</t>
  </si>
  <si>
    <t>2017</t>
  </si>
  <si>
    <t>2018f</t>
  </si>
  <si>
    <t>2019f</t>
  </si>
  <si>
    <t>2020f</t>
  </si>
  <si>
    <t>2021f</t>
  </si>
  <si>
    <t>2013-2017</t>
  </si>
  <si>
    <t>Zmena pomeru dlhu na HDP</t>
  </si>
  <si>
    <t>Primárny deficit (bez jedn. vplyvov)</t>
  </si>
  <si>
    <t xml:space="preserve">Graf 6: Príspevky vybraných faktorov k zmene dlhu v rokoch 2012-2017 (kumulatívne, v p.b. HDP) </t>
  </si>
  <si>
    <t>Graf 7: Príspevky vybraných faktorov k medziročnej zmene dlhu (v p.b. HDP)</t>
  </si>
  <si>
    <t xml:space="preserve">Pozn.: V rokoch 2018 až 2021 ide o prognózu z Programu stability na roky 2018 až 2021    </t>
  </si>
  <si>
    <t xml:space="preserve">Zoznam tabuliek a grafov použitých v materiáli: </t>
  </si>
  <si>
    <t>Správa o hodnotení plnenia pravidiel rozpočtovej zodpovednosti a pravidiel rozpočtovej transparentnosti za rok 2017 (august 2018)</t>
  </si>
  <si>
    <t>Taxes on production and imports, receivable</t>
  </si>
  <si>
    <t>Current taxes on income, wealth, etc., receivable</t>
  </si>
  <si>
    <t>Net social contributions, receivable</t>
  </si>
  <si>
    <t>Capital taxes, receivable</t>
  </si>
  <si>
    <t>Daňové príjmy</t>
  </si>
  <si>
    <t>Nedaňové príjmy</t>
  </si>
  <si>
    <t>Granty a transfery</t>
  </si>
  <si>
    <t>priemer 2013-2017</t>
  </si>
  <si>
    <t>Príjmy prognózované VpDP</t>
  </si>
  <si>
    <t>Neprognózované - vplyv metodiky*</t>
  </si>
  <si>
    <t>Ostatné dane neprognózované VpDP</t>
  </si>
  <si>
    <t>Dane ESA2010</t>
  </si>
  <si>
    <t>(tis. eur)</t>
  </si>
  <si>
    <t>Metodické vplyvy</t>
  </si>
  <si>
    <t xml:space="preserve"> - imputované poistné</t>
  </si>
  <si>
    <t xml:space="preserve"> - štátom platené poistné na SP</t>
  </si>
  <si>
    <t xml:space="preserve"> - štátom platené poistné na ZP</t>
  </si>
  <si>
    <t xml:space="preserve"> - štátom platené poistné ozbrojeným zložkám</t>
  </si>
  <si>
    <t xml:space="preserve"> - SP platené poistné</t>
  </si>
  <si>
    <t xml:space="preserve"> - DPFO</t>
  </si>
  <si>
    <t xml:space="preserve"> - DPPO</t>
  </si>
  <si>
    <t xml:space="preserve"> - zrážková daň</t>
  </si>
  <si>
    <t xml:space="preserve"> - DPH</t>
  </si>
  <si>
    <t xml:space="preserve"> - spotrebné dane</t>
  </si>
  <si>
    <t xml:space="preserve"> - dane z medzinárodného obchodu a transakcií</t>
  </si>
  <si>
    <t xml:space="preserve"> - daň z nehnuteľností</t>
  </si>
  <si>
    <t xml:space="preserve"> - špecifické dane</t>
  </si>
  <si>
    <t xml:space="preserve"> - daň z motorových vozidiel</t>
  </si>
  <si>
    <t xml:space="preserve"> - osobitný odvod vybraných fin.inštitúcií</t>
  </si>
  <si>
    <t xml:space="preserve"> - osobitný odvod z podnikania v regulovaných odvetviach</t>
  </si>
  <si>
    <t xml:space="preserve"> - úhrada za služby verejnosti poskytované RTVS</t>
  </si>
  <si>
    <t xml:space="preserve"> - daň z úhrad za dobývací priestor</t>
  </si>
  <si>
    <t xml:space="preserve"> - daň z úhrad za uskladňovanie plynov alebo kvapalín</t>
  </si>
  <si>
    <t xml:space="preserve"> - majetkové dane (do ŠR)</t>
  </si>
  <si>
    <t xml:space="preserve"> - iné dane (poistné na neživotné poistenie)</t>
  </si>
  <si>
    <t xml:space="preserve"> - odvody SP (EAO+dlžné)</t>
  </si>
  <si>
    <t xml:space="preserve"> - odvody ZP (EAO+dlžné)</t>
  </si>
  <si>
    <t xml:space="preserve">Graf 9: Podiely zložiek príjmov verejnej správy (%, ESA2010) </t>
  </si>
  <si>
    <t>Graf 10: Podiely zložiek daňových príjmov v roku 2017 (%, ESA2010)</t>
  </si>
  <si>
    <t xml:space="preserve">* Ide o štátom platené poistné za vybraný okruh osôb a imputované poistné. Sú to transakcie medzi subjektmi verejnej správy, ktoré sa v zmysle metodiky ESA2010 nekonsolidujú a navyšujú daňové príjmy a výdavky verejnej správy o rovnakú sumu.                                                                       </t>
  </si>
  <si>
    <t>Zdroj: RRZ, ŠÚ SR</t>
  </si>
  <si>
    <t>Zdroj: ŠÚ SR</t>
  </si>
  <si>
    <t>2018 R</t>
  </si>
  <si>
    <t>2019 R</t>
  </si>
  <si>
    <t>2020 R</t>
  </si>
  <si>
    <t>Rezervy rozpočtu</t>
  </si>
  <si>
    <t>Rezervy podliehajúce odpočtu</t>
  </si>
  <si>
    <t>Ostatné rezervy VPS</t>
  </si>
  <si>
    <t xml:space="preserve">R – Rozpočet VS na roky 2018-2020     </t>
  </si>
  <si>
    <t xml:space="preserve"> Zdroj: RRZ, MF SR</t>
  </si>
  <si>
    <t>Graf 12: Rezervy štátneho rozpočtu (mil. eur)</t>
  </si>
  <si>
    <t>2018*</t>
  </si>
  <si>
    <t>2019*</t>
  </si>
  <si>
    <t>2020*</t>
  </si>
  <si>
    <t>Rozpočtované rezervy VPS (ľavá os)</t>
  </si>
  <si>
    <t>Pomer rezerv ku rozpočtovaným výdavkom ostatných kapitol ŠR (bez EÚ a spolufinancovania, pravá os)</t>
  </si>
  <si>
    <t>* - rozpočet VS na roky 2018-2020</t>
  </si>
  <si>
    <t>Zdroj: RRZ, MF SR</t>
  </si>
  <si>
    <t>(mil. eur)</t>
  </si>
  <si>
    <t>Kapitálové výdavky zdroj 11 prenesené podľa §8</t>
  </si>
  <si>
    <t xml:space="preserve"> - VPS nešpecifikované</t>
  </si>
  <si>
    <t xml:space="preserve"> - ostatné</t>
  </si>
  <si>
    <t>HDP</t>
  </si>
  <si>
    <t>(% HDP)</t>
  </si>
  <si>
    <t>ostatné KV</t>
  </si>
  <si>
    <t>nešpecifikované KV vo VPS</t>
  </si>
  <si>
    <t>Graf 11: Rozpočtované rezervy a ich podiel na celkových výdavkoch štátneho rozpočtu</t>
  </si>
  <si>
    <t>Graf 13: Kapitálové výdavky ŠR presunuté do ďalších rokov (% HDP)</t>
  </si>
  <si>
    <t>2018 O</t>
  </si>
  <si>
    <t>2019 O</t>
  </si>
  <si>
    <t>2020 O</t>
  </si>
  <si>
    <t>2021 O</t>
  </si>
  <si>
    <t>(v mil. eur)</t>
  </si>
  <si>
    <t>2. Likvidné finančné aktíva (najmä hotovosť)</t>
  </si>
  <si>
    <t>(v % HDP)</t>
  </si>
  <si>
    <t>4. Hrubý dlh</t>
  </si>
  <si>
    <t>5. Likvidné finančné aktíva (najmä hotovosť)</t>
  </si>
  <si>
    <t>6. Čistý dlh (4-5)</t>
  </si>
  <si>
    <t>p.m. Nominálne HDP (mil. eur)</t>
  </si>
  <si>
    <t>Pozn.: O - Program stability na roky 2018 až 2021</t>
  </si>
  <si>
    <t>Zdroj: MF SR, ŠÚ SR</t>
  </si>
  <si>
    <t>1. Jednorazové hotovostné vplyvy na saldo VS</t>
  </si>
  <si>
    <t xml:space="preserve"> - zvýšenie nezdaniteľnej časti základu dane DPFO</t>
  </si>
  <si>
    <t>-</t>
  </si>
  <si>
    <t xml:space="preserve"> - príjmy Sociálnej poisťovne z oddlženia zdravotníctva </t>
  </si>
  <si>
    <t xml:space="preserve"> - príjmy z predaja telekomunikačných licencií</t>
  </si>
  <si>
    <t xml:space="preserve"> - náklady spojené so suchom/povodňami</t>
  </si>
  <si>
    <t xml:space="preserve"> - mimoriadny odvod v bankovom sektore</t>
  </si>
  <si>
    <t xml:space="preserve"> - dividendy nad rámec zisku z riadnej činnosti</t>
  </si>
  <si>
    <t xml:space="preserve"> - doplatok dôchodkov ozbrojeným zložkám</t>
  </si>
  <si>
    <t xml:space="preserve"> - pokuta protimonopolného úradu</t>
  </si>
  <si>
    <t xml:space="preserve"> - prepočet odvodu do rozpočtu EÚ</t>
  </si>
  <si>
    <t xml:space="preserve"> - splátka NFV Vodohospodárska výstavba</t>
  </si>
  <si>
    <t xml:space="preserve">    - vratky domácnostiam za spotrebu plynu</t>
  </si>
  <si>
    <t xml:space="preserve"> - licencie pre on-line hazardné hry</t>
  </si>
  <si>
    <t>2. Ostatné jednorazové vplyvy (bez vplyvu na saldo)</t>
  </si>
  <si>
    <t xml:space="preserve"> - jednorazový vplyv otvorenia II. piliera dôchodkového systému</t>
  </si>
  <si>
    <t xml:space="preserve"> - privatizácia/odkúpenie podielov</t>
  </si>
  <si>
    <t xml:space="preserve"> - príjmy zo splátky NFV od Vodohospodárskej výstavby</t>
  </si>
  <si>
    <t xml:space="preserve"> - príjmy zo splátky NFV od spoločnosti Cargo</t>
  </si>
  <si>
    <t xml:space="preserve">    - osobitný odvod z podnikania v regulovaných odvetviach</t>
  </si>
  <si>
    <t>3. Vplyvy čerpania a preplácania EÚ fondov</t>
  </si>
  <si>
    <t xml:space="preserve"> - zahrnuté v rozpočte</t>
  </si>
  <si>
    <t xml:space="preserve"> - korekcie k EÚ fondom</t>
  </si>
  <si>
    <t xml:space="preserve"> - nezahrnuté v rozpočte (preddavky)</t>
  </si>
  <si>
    <t>4. Zmeny v hotovosti bez vplyvu na čisté bohatstvo (1+2+3)</t>
  </si>
  <si>
    <t xml:space="preserve"> - v % HDP</t>
  </si>
  <si>
    <t>Pozn.: (+) zvyšuje a (-) znižuje hotovosť na účtoch verejnej správy</t>
  </si>
  <si>
    <t>Hrubý dlh - skutočnosť/prognóza</t>
  </si>
  <si>
    <t>Hrubý dlh - upravený</t>
  </si>
  <si>
    <t>Čistý dlh - skutočnosť/prognóza</t>
  </si>
  <si>
    <t>Čistý dlh - upravený</t>
  </si>
  <si>
    <t xml:space="preserve">Zdroj: ŠÚ SR, MF SR, RRZ </t>
  </si>
  <si>
    <t>Graf 14: Vývoj hrubého dlhu verejnej správy v rokoch 2010-2021 (ESA2010, % HDP)</t>
  </si>
  <si>
    <t>Graf 15: Vývoj čistého dlhu verejnej správy v rokoch 2010-2021 (ESA2010, % HDP)</t>
  </si>
  <si>
    <t>Názov obce (Okres)</t>
  </si>
  <si>
    <t>Uložená pokuta</t>
  </si>
  <si>
    <t>Ostrov (SO)</t>
  </si>
  <si>
    <t>zaplatené</t>
  </si>
  <si>
    <t>Šarišský Štiavnik (SK)</t>
  </si>
  <si>
    <t>Cabaj - Čápor (NR)</t>
  </si>
  <si>
    <t>splátkový kalendár</t>
  </si>
  <si>
    <t>Častkov (SE)</t>
  </si>
  <si>
    <t>Čavoj (PD)</t>
  </si>
  <si>
    <t>Malé Borové (LM)</t>
  </si>
  <si>
    <t>Orovnica (ZC)</t>
  </si>
  <si>
    <t>Spolu</t>
  </si>
  <si>
    <t>Zdroj: MF SR</t>
  </si>
  <si>
    <t>Tab 1: Pokuty uložené obciam za rok 2016 (v eurách)</t>
  </si>
  <si>
    <t>Stav k 08.08.2018</t>
  </si>
  <si>
    <t>Tab 2: Vypracovanie makroekonomických a daňových prognóz výbormi v roku 2017</t>
  </si>
  <si>
    <t>1.</t>
  </si>
  <si>
    <t>2.</t>
  </si>
  <si>
    <t>3.</t>
  </si>
  <si>
    <t>Povinný termín do 15.2.</t>
  </si>
  <si>
    <t>Povinný termín do 30.6.</t>
  </si>
  <si>
    <t>Výbor pre makroekonomické prognózy</t>
  </si>
  <si>
    <t>zasadnutie VpMP</t>
  </si>
  <si>
    <t>1.2.2017</t>
  </si>
  <si>
    <t>14.6.2017</t>
  </si>
  <si>
    <t>13.9.2017</t>
  </si>
  <si>
    <t>zverejnenie prognóz</t>
  </si>
  <si>
    <t>6.2.2017</t>
  </si>
  <si>
    <t>19.6.2017</t>
  </si>
  <si>
    <t>21.9.2017</t>
  </si>
  <si>
    <t>Výbor pre daňové prognózy</t>
  </si>
  <si>
    <t>zasadnutie VpDP</t>
  </si>
  <si>
    <t>9.2.2017</t>
  </si>
  <si>
    <t>26.6.2017</t>
  </si>
  <si>
    <t>15.2.2017</t>
  </si>
  <si>
    <t>29.6.2017</t>
  </si>
  <si>
    <t>29.9.2017</t>
  </si>
  <si>
    <t>Zdroj: MF SR</t>
  </si>
  <si>
    <t>Tab 3: Prehľad jednotlivých zložiek prognózy daňových a odvodových príjmov</t>
  </si>
  <si>
    <t>Daňové a odvodové príjmy verejnej správy</t>
  </si>
  <si>
    <t>VpDP (september 2017)</t>
  </si>
  <si>
    <t>List - opatrenia (október 2017)</t>
  </si>
  <si>
    <t>List - opatrenia                       (december 2017)</t>
  </si>
  <si>
    <t>Metodická zmena*</t>
  </si>
  <si>
    <t>Informácia členom VpDP</t>
  </si>
  <si>
    <t>áno</t>
  </si>
  <si>
    <r>
      <t>nie</t>
    </r>
    <r>
      <rPr>
        <sz val="9"/>
        <color rgb="FF13B5EA"/>
        <rFont val="Constantia"/>
        <family val="1"/>
        <charset val="238"/>
      </rPr>
      <t>**</t>
    </r>
  </si>
  <si>
    <t>RVS 2018-2020 - tabuľky</t>
  </si>
  <si>
    <t>nie</t>
  </si>
  <si>
    <t>RVS 2018-2020 - RIS</t>
  </si>
  <si>
    <t>* Ide o reklasifikáciu odvodu z povinného zmluvného poistenia z nedaňových do daňových príjmov.</t>
  </si>
  <si>
    <t>Zdroj: RRZ</t>
  </si>
  <si>
    <t>** Členovia VpDP boli informovaní o metodickej zmene na zasadnutí v júni 2018.</t>
  </si>
  <si>
    <t>RIS – Rozpočtový informačný systém</t>
  </si>
  <si>
    <t>1. Zasadnutie Výboru pre daňové prognózy (september 2017)</t>
  </si>
  <si>
    <t>2. Zasadnutie VpDP + list predsedu VpDP (október 2017)</t>
  </si>
  <si>
    <t>3. Text v RVS 2018-2020 (hlavná kniha, časť 3.2)</t>
  </si>
  <si>
    <t>4. RVS 2018-2020 v Rozpočtovom informačnom systéme</t>
  </si>
  <si>
    <t>Rozdiel (4-2)</t>
  </si>
  <si>
    <t>Rozdiel (4-3)</t>
  </si>
  <si>
    <t>Tab 4: Daňové príjmy verejnej správy (dane prognózované VpDP, akruálne, mil. eur)</t>
  </si>
  <si>
    <t>Tab 5: Prehľad významných legislatívnych zmien znižujúcich transparentnosť rozpočtu</t>
  </si>
  <si>
    <t xml:space="preserve">Opatrenie </t>
  </si>
  <si>
    <t>Stav v čase schvaľovania rozpočtu</t>
  </si>
  <si>
    <t>Schválené VpDP</t>
  </si>
  <si>
    <t>Zapracovanie v RVS 2018-2020</t>
  </si>
  <si>
    <t>Vplyvy (mil. eur)</t>
  </si>
  <si>
    <t>áno/nie</t>
  </si>
  <si>
    <t>P/V*</t>
  </si>
  <si>
    <t>Spotrebná daň z poistného</t>
  </si>
  <si>
    <t>chýba legislatíva</t>
  </si>
  <si>
    <t>P</t>
  </si>
  <si>
    <t>Zmeny v zdanení hazardu</t>
  </si>
  <si>
    <t>Zavedenie 13. a 14. platu</t>
  </si>
  <si>
    <t>V, rezerva</t>
  </si>
  <si>
    <t>Oslobodenie dohôd dôchodcov</t>
  </si>
  <si>
    <t>schválené NR SR</t>
  </si>
  <si>
    <t>Zvýšenie prísp. na opatrovanie ZŤP</t>
  </si>
  <si>
    <t>V</t>
  </si>
  <si>
    <t>Príplatky (noc, sviatok, víkend)</t>
  </si>
  <si>
    <t>NR SR - 1. čítanie</t>
  </si>
  <si>
    <r>
      <t>čiast.</t>
    </r>
    <r>
      <rPr>
        <sz val="9"/>
        <color rgb="FF13B5EA"/>
        <rFont val="Constantia"/>
        <family val="1"/>
        <charset val="238"/>
      </rPr>
      <t>**</t>
    </r>
  </si>
  <si>
    <t>Zmeny v dani z príjmov</t>
  </si>
  <si>
    <t>Zrušenie OOP u zamestnávateľov</t>
  </si>
  <si>
    <t>Sociálnoprávna ochrana detí a sociálna kuratela</t>
  </si>
  <si>
    <t xml:space="preserve">NR SR - 1. čítanie </t>
  </si>
  <si>
    <t>* P/V - príjmy/výdavky, ** sú zohľadnené iba možné negatívne vplyvy v rezerve</t>
  </si>
  <si>
    <t>Zdroj: MF SR, NR SR</t>
  </si>
  <si>
    <t>Pozn.: tabuľka zobrazuje vplyvy zapracované v rozpočte. V prípade opatrení nezahrnutých do rozpočtu ide o odhady MF SR resp. odhady z predkladacej správy.</t>
  </si>
  <si>
    <t>Tab 6: Plnenie pravidiel rozpočtovej zodpovednosti</t>
  </si>
  <si>
    <t>Článok</t>
  </si>
  <si>
    <t>Odsek</t>
  </si>
  <si>
    <t>Znenie ústavného zákona</t>
  </si>
  <si>
    <t>Plnenie</t>
  </si>
  <si>
    <t>Poznámky</t>
  </si>
  <si>
    <t>12*</t>
  </si>
  <si>
    <t>Ak výška dlhu dosiahne 50 % podielu na HDP a zároveň nedosiahne 53 % podielu na HDP, ministerstvo financií zasiela národnej rade písomné zdôvodnenie výšky dlhu vrátane návrhu opatrení na jeho zníženie.</t>
  </si>
  <si>
    <r>
      <t>splnené za rok 2016,</t>
    </r>
    <r>
      <rPr>
        <b/>
        <sz val="9"/>
        <color theme="1"/>
        <rFont val="Constantia"/>
        <family val="1"/>
        <charset val="238"/>
      </rPr>
      <t xml:space="preserve"> zatiaľ nesplnené za rok 2017</t>
    </r>
  </si>
  <si>
    <t>Nie je stanovený termín na predloženie materiálu. MF SR zvykne predkladať písomné zdôvodnenie do NR SR po jesennej notifikácii. Splnenie za rok 2017 vyhodnotí RRZ v roku 2019.</t>
  </si>
  <si>
    <t>Štát finančne nezabezpečuje platobnú schopnosť a nezodpovedá za platobnú schopnosť obce alebo vyššieho územného celku. Postup pri riešení platobnej neschopnosti obce alebo vyššieho územného celku ustanovuje zákon.</t>
  </si>
  <si>
    <t>splnené</t>
  </si>
  <si>
    <t xml:space="preserve">Vo viacerých prípadoch však zásahy vlády (poskytnutie úveru, odpustenie) zlepšili finančnú pozíciu samosprávy. </t>
  </si>
  <si>
    <t>Ak zákon pri úprave pôsobnosti ustanovuje nové úlohy obci alebo vyššiemu územnému celku, štát na ich plnenie súčasne zabezpečí obci alebo vyššiemu územnému celku zodpovedajúce finančné prostriedky.</t>
  </si>
  <si>
    <t>nemožno vyhodnotiť</t>
  </si>
  <si>
    <r>
      <t>Chýba zhodnotenie súčasného stavu</t>
    </r>
    <r>
      <rPr>
        <sz val="9"/>
        <color rgb="FF13B5EA"/>
        <rFont val="Constantia"/>
        <family val="1"/>
        <charset val="238"/>
      </rPr>
      <t>.</t>
    </r>
  </si>
  <si>
    <t>Ak celková suma dlhu obce alebo vyššieho územného celku dosiahne 60 % skutočných bežných príjmov predchádzajúceho rozpočtového roka a viac, obec alebo vyšší územný celok sú povinní zaplatiť pokutu, ktorú ukladá ministerstvo financií, a to vo výške 5 % z rozdielu medzi celkovou sumou dlhu a 60 % skutočných bežných príjmov predchádzajúceho rozpočtového roka. Celkovú sumu dlhu obce alebo vyššieho územného celku ustanovuje zákon.</t>
  </si>
  <si>
    <t>prebieha overovanie</t>
  </si>
  <si>
    <t>V súčasnosti prebieha overovanie výšky dlhu za rok 2017 u 31 obcí. Oslovených bolo aj 9 obcí, ktoré nepredložili potrebné výkazy. Po potvrdení výšky dlhu začne MF SR správne konanie o uložení pokuty.</t>
  </si>
  <si>
    <t>Povinnosť uplatňovať ustanovenie odseku 3 sa neuplatní počas 24 mesiacov počnúc prvým dňom nasledujúcim po dni, v ktorom sa uskutočnilo ustanovujúce zasadnutie obecného zastupiteľstva alebo zastupiteľstva vyššieho územného celku, ak nebola vo voľbách ako nový starosta, nový primátor alebo nový predseda vyššieho územného celku zvolená tá istá fyzická osoba, ako v predchádzajúcom volebnom období.</t>
  </si>
  <si>
    <t>Za rok 2017 sa táto výnimka pre žiadnu z overovaných obcí neuplatňuje.</t>
  </si>
  <si>
    <t>Rada pred určením ukazovateľa dlhodobej udržateľnosti zverejní na svojom webovom sídle metodológiu výpočtov a predpoklady, ktoré použije pri určení ukazovateľa dlhodobej udržateľnosti.</t>
  </si>
  <si>
    <r>
      <t xml:space="preserve">Diskusné štúdie s názvom </t>
    </r>
    <r>
      <rPr>
        <sz val="9"/>
        <color rgb="FF13B5EA"/>
        <rFont val="Constantia"/>
        <family val="1"/>
        <charset val="238"/>
      </rPr>
      <t xml:space="preserve">Ako vyhodnocovať dlhodobú udržateľnosť verejných financií? </t>
    </r>
    <r>
      <rPr>
        <sz val="9"/>
        <color theme="1"/>
        <rFont val="Constantia"/>
        <family val="1"/>
        <charset val="238"/>
      </rPr>
      <t>a</t>
    </r>
    <r>
      <rPr>
        <sz val="9"/>
        <color rgb="FF13B5EA"/>
        <rFont val="Constantia"/>
        <family val="1"/>
        <charset val="238"/>
      </rPr>
      <t> Zostavenie základného scenára vývoja verejných financií</t>
    </r>
  </si>
  <si>
    <t>Rada pri určení ukazovateľa dlhodobej udržateľnosti zohľadňuje</t>
  </si>
  <si>
    <t>a)</t>
  </si>
  <si>
    <t>hodnotu štrukturálneho primárneho salda,</t>
  </si>
  <si>
    <t>b)</t>
  </si>
  <si>
    <t>prognózy demografického vývoja zverejnené Eurostatom,</t>
  </si>
  <si>
    <t>c)</t>
  </si>
  <si>
    <t>makroekonomické prognózy Výboru pre makroekonomické prognózy a dlhodobé makroekonomické prognózy EK,</t>
  </si>
  <si>
    <t>d)</t>
  </si>
  <si>
    <t>dlhodobé prognózy výdavkov citlivých na starnutie populácie vypočítaných EK,</t>
  </si>
  <si>
    <t>Využité modely RRZ na dôchodkové zabezpečenie a zdravotníctvo.</t>
  </si>
  <si>
    <t>e)</t>
  </si>
  <si>
    <t>dlhodobé prognózy kapitál. príjmov vypočítaných EK,</t>
  </si>
  <si>
    <t>f)</t>
  </si>
  <si>
    <t>implicitné záväzky a podmienené záväzky,</t>
  </si>
  <si>
    <t>g)</t>
  </si>
  <si>
    <t>iné ukazovatele ovplyvňujúce dlhodobú udržateľnosť.</t>
  </si>
  <si>
    <t>Postup pri určení limitu verejných výdavkov ustanoví zákon.</t>
  </si>
  <si>
    <t>zatiaľ nesplnené</t>
  </si>
  <si>
    <t xml:space="preserve">Vláda deklarovala zámer testovať výdavkové stropy v roku 2019. </t>
  </si>
  <si>
    <t>* Čl. 12 je prechodným ustanovením k čl. 5 (do 31. decembra 2017).</t>
  </si>
  <si>
    <t>(-) znamená, že príslušné znenie zákona nebolo hodnotené</t>
  </si>
  <si>
    <t>Tab 7: Plnenie pravidiel rozpočtovej transparentnosti</t>
  </si>
  <si>
    <t>Za účelom zvýšenia transparentnosti v procese zostavovania rozpočtu verejnej správy sa zriaďujú Výbor pre daňové prognózy a Výbor pre makroekonomické prognózy (ďalej len „výbory“). Výbory sú poradnými orgánmi ministra financií.</t>
  </si>
  <si>
    <t>Výbor pre daňové prognózy najmenej dvakrát ročne vypracúva prognózy daňových a odvodových príjmov, a to do 15. februára bežného rozpočtového roka a do 30. júna bežného rozpočtového roka. Výbor pre makroekonomické prognózy najmenej dvakrát ročne vypracúva prognózy vývoja makroekonomiky, a to do 15. februára bežného rozpočtového roka a do 30. júna bežného rozpočtového roka.</t>
  </si>
  <si>
    <t>Subjekty verejnej správy sú povinné zostavovať svoj rozpočet najmenej na tri rozpočtové roky, pričom súčasťou návrhu rozpočtu je aj schválený rozpočet na bežný rozpočtový rok, údaje o očakávanej skutočnosti bežného rozpočtového roka a údaje o skutočnom plnení rozpočtu za predchádzajúce dva rozpočtové roky. Subjekty verejnej správy zohľadňujú pri zostavení svojho rozpočtu prognózy zverejnené ministerstvom financií podľa odseku 3.</t>
  </si>
  <si>
    <t xml:space="preserve">Splnené za verejnú správu ako celok (rozpočet verejnej správy). </t>
  </si>
  <si>
    <t>Subjekty verejnej správy sú povinné zverejňovať údaje o rozpočte podľa odseku 1 do 30 dní po schválení ich rozpočtu a do 60 dní po skončení rozpočtového roka.</t>
  </si>
  <si>
    <t>nehodnotené</t>
  </si>
  <si>
    <t xml:space="preserve">RRZ zatiaľ z kapacitných dôvodov nesledovala splnenie povinnosti za každý subjekt. </t>
  </si>
  <si>
    <t xml:space="preserve"> (3)*</t>
  </si>
  <si>
    <t>Ministerstvo financií najmenej dvakrát ročne zverejňuje prognózy vypracované výbormi podľa čl. 8 ods. 3, a to do 15. februára bežného rozpočtového roka a do 30. júna bežného rozpočtového roka.</t>
  </si>
  <si>
    <t>Rozpočet verejnej správy obsahuje okrem údajov, ktoré ustanovuje osobitný zákon,</t>
  </si>
  <si>
    <t>(a)</t>
  </si>
  <si>
    <t>konsolidovanú bilanciu rozpočtu verejnej správy,</t>
  </si>
  <si>
    <t>Je potrebné detailnejšie členenie niektorých položiek a zabezpečenie porovnateľnosti rozpočtovaných údajov so skutočnosťou.</t>
  </si>
  <si>
    <t>(b)</t>
  </si>
  <si>
    <t xml:space="preserve">stratégiu riadenia štátneho dlhu </t>
  </si>
  <si>
    <t>(c)</t>
  </si>
  <si>
    <t>údaje o daňových výdavkoch,</t>
  </si>
  <si>
    <t>(d)</t>
  </si>
  <si>
    <t>implicitných záväzkoch</t>
  </si>
  <si>
    <t>(e)</t>
  </si>
  <si>
    <t>podmienených záväzkoch,</t>
  </si>
  <si>
    <t>Je potrebné ďalej rozširovať okruh subjektov poskytujúcich informácie o podmienených záväzkoch.</t>
  </si>
  <si>
    <t>(f)</t>
  </si>
  <si>
    <t>jednorazových vplyvoch</t>
  </si>
  <si>
    <t>(g)</t>
  </si>
  <si>
    <t>o hospodárení podnikov štátnej správy;</t>
  </si>
  <si>
    <t>Chýbajú podniky s účasťou MH Manažment (nie sú zahrnuté v definícii štátnych podnikov) a adekvátny komentár.</t>
  </si>
  <si>
    <t>(h)</t>
  </si>
  <si>
    <t>príslušný správca kapitoly štátneho rozpočtu je povinný predkladať ministerstvu financií požadované údaje za hospodárenie podnikov štátnej správy.</t>
  </si>
  <si>
    <t>čiastočne splnené</t>
  </si>
  <si>
    <t>Plánované hodnoty za podniky ministerstva zdravotníctva (s výnimkou VšZP) neboli predložené.</t>
  </si>
  <si>
    <t>Súhrnná výročná správa Slovenskej republiky obsahuje okrem údajov, ktoré ustanovuje osobitný zákon,</t>
  </si>
  <si>
    <t xml:space="preserve">Je potrebné zabezpečiť prepojenie salda a dlhu verejnej správy so zmenou čistého bohatstva. </t>
  </si>
  <si>
    <t>aj výšku čistého bohatstva Slovenskej republiky,</t>
  </si>
  <si>
    <t>bilanciu rozpočtu verejnej správy,</t>
  </si>
  <si>
    <t>Výšku rozpočtových položiek by bolo vhodné doplniť o údaj o rozpočtovanej sume príslušnej položky.</t>
  </si>
  <si>
    <t>vyhodnotenie plnenia cieľov stratégie riadenia štátneho dlhu,</t>
  </si>
  <si>
    <t>jednorazové vplyvy</t>
  </si>
  <si>
    <t>hospodárenie podnikov štátnej správy.</t>
  </si>
  <si>
    <t>* V ústavnom zákone č. 493/2011 Z. z. sa v odseku 3 čl.9 nachádza chybná odvolávka na neexistujúci odsek 3 čl. 8 (správne malo ísť o odsek 2 čl. 8).</t>
  </si>
  <si>
    <t>Tab 8: Vývoj dlhu medzi rokmi 2010 až 2021</t>
  </si>
  <si>
    <t>Tab 9: Zmeny v hotovosti s nulovým alebo dočasným vplyvom na čisté bohatstvo (mil. eur)</t>
  </si>
  <si>
    <t>Tab 10: Prehľad vývoja dlhu do roku 2019 (medziročné zmeny, % HDP)</t>
  </si>
  <si>
    <t>Tab 11: Vyhodnotenie pravidiel pre VÚC (rok 2017, v tis. eur)</t>
  </si>
  <si>
    <t>Názov</t>
  </si>
  <si>
    <t>Celková suma dlhu</t>
  </si>
  <si>
    <t>Splácanie úrokov</t>
  </si>
  <si>
    <t>Splácanie istín</t>
  </si>
  <si>
    <t>Bežné príjmy (rok 2016)</t>
  </si>
  <si>
    <t>Pomer dlhu (%)</t>
  </si>
  <si>
    <t>Dlhová služba (%)</t>
  </si>
  <si>
    <t>(1/4)</t>
  </si>
  <si>
    <t>((2+3)/4*)</t>
  </si>
  <si>
    <t>Bratislavský SK</t>
  </si>
  <si>
    <t>Trnavský SK</t>
  </si>
  <si>
    <t>Trenčiansky SK</t>
  </si>
  <si>
    <t>Nitriansky SK</t>
  </si>
  <si>
    <t>Žilinský SK</t>
  </si>
  <si>
    <t>Banskobystrický SK</t>
  </si>
  <si>
    <t>Prešovský SK</t>
  </si>
  <si>
    <t>Košický SK</t>
  </si>
  <si>
    <t>Pozn.: SK – samosprávny kraj
* Pri výpočte pomeru dlhovej služby sa bežné príjmy upravujú o vybrané transfery.</t>
  </si>
  <si>
    <t>Zdroj: Štátna pokladnica, RRZ</t>
  </si>
  <si>
    <t>Tab 12: Vyhodnotenie pravidla o výške dlhu obcí (rok 2017, abecedne v %)</t>
  </si>
  <si>
    <t>Pomer dlhu</t>
  </si>
  <si>
    <t>Dlh. služba</t>
  </si>
  <si>
    <t>Pokuta v eurách</t>
  </si>
  <si>
    <t>Pomer pokuty</t>
  </si>
  <si>
    <t>Babie (VT)</t>
  </si>
  <si>
    <t>Ďurďové (PB)</t>
  </si>
  <si>
    <t>Bajerovce (SB)</t>
  </si>
  <si>
    <t>Dvorianky (TV)</t>
  </si>
  <si>
    <t>Baška (KS)</t>
  </si>
  <si>
    <t>Gbely (SI)</t>
  </si>
  <si>
    <t>Becherov (BJ)</t>
  </si>
  <si>
    <t>Glabušovce (VK)</t>
  </si>
  <si>
    <t>Belá (ZA)</t>
  </si>
  <si>
    <t>Haláčovce (BN)</t>
  </si>
  <si>
    <t>Bertotovce (PO)</t>
  </si>
  <si>
    <t>Hažín nad Cirochou (HE)</t>
  </si>
  <si>
    <t>Betliar (RV)</t>
  </si>
  <si>
    <t>Holíč (SI)</t>
  </si>
  <si>
    <t>Biskupová (TO)</t>
  </si>
  <si>
    <t>Horná Kráľová (SA)</t>
  </si>
  <si>
    <t>Bodiná (PB)</t>
  </si>
  <si>
    <r>
      <t>Horná Mičiná (BB)</t>
    </r>
    <r>
      <rPr>
        <sz val="8"/>
        <color rgb="FF13B5EA"/>
        <rFont val="Constantia"/>
        <family val="1"/>
        <charset val="238"/>
      </rPr>
      <t xml:space="preserve"> **</t>
    </r>
  </si>
  <si>
    <t>Boleráz (TT)</t>
  </si>
  <si>
    <t>Hronský Beňadik (ZC)</t>
  </si>
  <si>
    <r>
      <t>Bratislava - Devín (BA)</t>
    </r>
    <r>
      <rPr>
        <sz val="8"/>
        <color rgb="FF13B5EA"/>
        <rFont val="Constantia"/>
        <family val="1"/>
        <charset val="238"/>
      </rPr>
      <t xml:space="preserve"> *</t>
    </r>
  </si>
  <si>
    <t>Chotín (KN)</t>
  </si>
  <si>
    <t>Brestovany (TT)</t>
  </si>
  <si>
    <t>Ivanka pri Nitre (NR)</t>
  </si>
  <si>
    <t>Brezovec (SV)</t>
  </si>
  <si>
    <t>Kamenín (NZ)</t>
  </si>
  <si>
    <t>Bziny (DK)</t>
  </si>
  <si>
    <t>Klasov (NR)</t>
  </si>
  <si>
    <t>Bzovík (KA)</t>
  </si>
  <si>
    <t>Kráľová nad Váhom (SA)</t>
  </si>
  <si>
    <r>
      <t>Cabaj - Čápor (NR)</t>
    </r>
    <r>
      <rPr>
        <sz val="8"/>
        <color rgb="FF13B5EA"/>
        <rFont val="Constantia"/>
        <family val="1"/>
        <charset val="238"/>
      </rPr>
      <t xml:space="preserve"> ***</t>
    </r>
  </si>
  <si>
    <t>Krpeľany (MT)</t>
  </si>
  <si>
    <t>Cejkov (TV)</t>
  </si>
  <si>
    <t>Kurov (BJ)</t>
  </si>
  <si>
    <t>Čab (NR)</t>
  </si>
  <si>
    <t>Ladomirová (SK)</t>
  </si>
  <si>
    <r>
      <t>Častkov (SE)</t>
    </r>
    <r>
      <rPr>
        <sz val="8"/>
        <color rgb="FF13B5EA"/>
        <rFont val="Constantia"/>
        <family val="1"/>
        <charset val="238"/>
      </rPr>
      <t xml:space="preserve"> ***</t>
    </r>
  </si>
  <si>
    <t>Letanovce (SN)</t>
  </si>
  <si>
    <t>Častkovce (NM)</t>
  </si>
  <si>
    <t>Lúč na Ostrove (DS)</t>
  </si>
  <si>
    <r>
      <t>Čavoj (PD)</t>
    </r>
    <r>
      <rPr>
        <sz val="8"/>
        <color rgb="FF13B5EA"/>
        <rFont val="Constantia"/>
        <family val="1"/>
        <charset val="238"/>
      </rPr>
      <t xml:space="preserve"> ***</t>
    </r>
  </si>
  <si>
    <r>
      <t>Luhyňa (TV)</t>
    </r>
    <r>
      <rPr>
        <sz val="8"/>
        <color rgb="FF13B5EA"/>
        <rFont val="Constantia"/>
        <family val="1"/>
        <charset val="238"/>
      </rPr>
      <t xml:space="preserve"> *</t>
    </r>
  </si>
  <si>
    <t>Čeľovce (TV)</t>
  </si>
  <si>
    <t>Ľutov (BN)</t>
  </si>
  <si>
    <t>Čermany (TO)</t>
  </si>
  <si>
    <t>Malatíny (LM)</t>
  </si>
  <si>
    <t>Černík (NZ)</t>
  </si>
  <si>
    <r>
      <t>Malé Borové (LM)</t>
    </r>
    <r>
      <rPr>
        <sz val="8"/>
        <color rgb="FF13B5EA"/>
        <rFont val="Constantia"/>
        <family val="1"/>
        <charset val="238"/>
      </rPr>
      <t xml:space="preserve"> ***</t>
    </r>
  </si>
  <si>
    <t>Čierna Voda (GA)</t>
  </si>
  <si>
    <t>Malý Slivník (PO)</t>
  </si>
  <si>
    <t>Dlhá nad Kysucou (CA)</t>
  </si>
  <si>
    <t>Martin nad Žitavou (ZM)</t>
  </si>
  <si>
    <t>Dolná Ždaňa (ZH)</t>
  </si>
  <si>
    <t>Medveďov (DS)</t>
  </si>
  <si>
    <t>Dolné Naštice (BN)</t>
  </si>
  <si>
    <t>Medzibrodie nad Oravou (DK)</t>
  </si>
  <si>
    <t>Dolný Chotár (GA)</t>
  </si>
  <si>
    <t>Nižná Jedľová (SK)</t>
  </si>
  <si>
    <t>Družstevná pri Hornáde (KS)</t>
  </si>
  <si>
    <t>Nižná Polianka (BJ)</t>
  </si>
  <si>
    <t>Dunajov (CA)</t>
  </si>
  <si>
    <t>Nižný Komárnik (SK)</t>
  </si>
  <si>
    <t>Dunajský Klátov (DS)</t>
  </si>
  <si>
    <t>Nižný Orlík (SK)</t>
  </si>
  <si>
    <t>Obid (NZ)</t>
  </si>
  <si>
    <t>Šaľa (SA)</t>
  </si>
  <si>
    <t>Opava (VK)</t>
  </si>
  <si>
    <t>Šarišské Čierne (BJ)</t>
  </si>
  <si>
    <t>Orechová (SO)</t>
  </si>
  <si>
    <r>
      <t>Šarišský Štiavnik (SK)</t>
    </r>
    <r>
      <rPr>
        <sz val="8"/>
        <color rgb="FF13B5EA"/>
        <rFont val="Constantia"/>
        <family val="1"/>
        <charset val="238"/>
      </rPr>
      <t xml:space="preserve"> ***</t>
    </r>
  </si>
  <si>
    <t>Orešany (TO)</t>
  </si>
  <si>
    <t>Terchová (ZA)</t>
  </si>
  <si>
    <r>
      <t>Orovnica (ZC)</t>
    </r>
    <r>
      <rPr>
        <sz val="8"/>
        <color rgb="FF13B5EA"/>
        <rFont val="Constantia"/>
        <family val="1"/>
        <charset val="238"/>
      </rPr>
      <t xml:space="preserve"> ***</t>
    </r>
  </si>
  <si>
    <t>Točnica (LC)</t>
  </si>
  <si>
    <t>Podtureň (LM)</t>
  </si>
  <si>
    <t>Tomášikovo (GA)</t>
  </si>
  <si>
    <t>Potoky (SP)</t>
  </si>
  <si>
    <t>Tornaľa (RA)</t>
  </si>
  <si>
    <t>Ratka (LC)</t>
  </si>
  <si>
    <t>Trávnik (KN)</t>
  </si>
  <si>
    <t>Rybany (BN)</t>
  </si>
  <si>
    <t>Trenčianska Turná (TN)</t>
  </si>
  <si>
    <t>Sebedražie (PD)</t>
  </si>
  <si>
    <t>Veľká Čalomija (VK)</t>
  </si>
  <si>
    <t>Selec (TN)</t>
  </si>
  <si>
    <t>Veľké Dravce (LC)</t>
  </si>
  <si>
    <t>Slanská Huta (KS)</t>
  </si>
  <si>
    <t>Veľké Kosihy (KN)</t>
  </si>
  <si>
    <t>Sokoľany (KS)</t>
  </si>
  <si>
    <t>Vislanka (SL)</t>
  </si>
  <si>
    <t>Soľník (SP)</t>
  </si>
  <si>
    <t>Vislava (SP)</t>
  </si>
  <si>
    <t>Stožok (DT)</t>
  </si>
  <si>
    <t>Vlčany (SA)</t>
  </si>
  <si>
    <t>Svätuš (SO)</t>
  </si>
  <si>
    <t>Výborná (KK)</t>
  </si>
  <si>
    <t>Sveržov (BJ)</t>
  </si>
  <si>
    <t>Vydrany (DS)</t>
  </si>
  <si>
    <t>Pozn.: Údaj Pomer pokuty vyjadruje percentuálny pomer potenciálnej pokuty voči bežným príjmom obce predchádzajúceho roka.</t>
  </si>
  <si>
    <t>Na obce zvýraznené sivou výplňou sa nevzťahuje potenciálna pokuta. Ich parametre uvedené v tabuľke sú iba informačné.</t>
  </si>
  <si>
    <t>* Obec je v nútenej správe, pričom do sumy dlhu na účely uloženia pokuty sa nezapočítavajú záväzky obcí v nútenej správe.</t>
  </si>
  <si>
    <t>** Záväzky obce sa nezapočítavajú do sumy dlhu, keďže vznikli reštrukturalizáciou pôvodných úverov počas nútenej správy.</t>
  </si>
  <si>
    <t>*** Obec už bola pokutovaná za rok 2016 a jej pomer dlhu sa medziročne nezvýšil.</t>
  </si>
  <si>
    <t>Zdroj: Štátna pokladnica, MF SR, RRZ</t>
  </si>
  <si>
    <t>pásmo</t>
  </si>
  <si>
    <t>nula</t>
  </si>
  <si>
    <t>0 až 10</t>
  </si>
  <si>
    <t>10 až 20</t>
  </si>
  <si>
    <t>20 až 30</t>
  </si>
  <si>
    <t>30 až 40</t>
  </si>
  <si>
    <t>40 až 50</t>
  </si>
  <si>
    <t>50 až 60</t>
  </si>
  <si>
    <t>60 až 70</t>
  </si>
  <si>
    <t>70 až 80</t>
  </si>
  <si>
    <t>80 až 90</t>
  </si>
  <si>
    <t>90 až 100</t>
  </si>
  <si>
    <t>100 a viac</t>
  </si>
  <si>
    <t>pomocný</t>
  </si>
  <si>
    <t>v pásme</t>
  </si>
  <si>
    <t>kumulatív</t>
  </si>
  <si>
    <t>menovky</t>
  </si>
  <si>
    <t>viac</t>
  </si>
  <si>
    <t>relatívne</t>
  </si>
  <si>
    <t>Graf 8: Obce nespĺňajúce limity § 17 zákona č. 583/2004 za rok 2017</t>
  </si>
  <si>
    <t>Graf 16: Počty obcí podľa pomeru ich dlhu k príjmom (ľ. os), kumulatívne (p. os)</t>
  </si>
  <si>
    <t>Graf 17: Podiely jednotlivých dlhových pásiem na celkovom dlhu (ľ. os), kumulatívne (p. os)</t>
  </si>
  <si>
    <t>Tab 1: Pokuty uložené obciam za rok 2016</t>
  </si>
  <si>
    <t>Tab 4: Daňové príjmy verejnej správy</t>
  </si>
  <si>
    <t>Tab 9: Zmeny v hotovosti s nulovým alebo dočasným vplyvom na čisté bohatstvo</t>
  </si>
  <si>
    <t>Tab 10: Prehľad vývoja dlhu do roku 2019</t>
  </si>
  <si>
    <t>Tab 11: Vyhodnotenie pravidiel pre VÚC</t>
  </si>
  <si>
    <t xml:space="preserve">Tab 12: Vyhodnotenie pravidla o výške dlhu obcí </t>
  </si>
  <si>
    <t xml:space="preserve">Graf1: Vývoj dlhu od roku 2011 </t>
  </si>
  <si>
    <t xml:space="preserve">Graf 2: Zmena dlhu bez jednorazových vplyvov </t>
  </si>
  <si>
    <t xml:space="preserve">Graf 3: Príspevky k zmene dlhu v rokoch 2012-2017 </t>
  </si>
  <si>
    <t xml:space="preserve">Graf 4: Vývoj dlhu a hranice stanovené zákonom o rozp. zodpovednosti </t>
  </si>
  <si>
    <t>Graf 5: Medziročná zmena dlhu</t>
  </si>
  <si>
    <t>Graf 6: Príspevky vybraných faktorov k zmene dlhu v rokoch 2012-2017</t>
  </si>
  <si>
    <t>Graf 7: Príspevky vybraných faktorov k medziročnej zmene dlhu</t>
  </si>
  <si>
    <t>Graf 9: Podiely zložiek príjmov verejnej správy</t>
  </si>
  <si>
    <t>Graf 10: Podiely zložiek daňových príjmov v roku 2017</t>
  </si>
  <si>
    <t xml:space="preserve">Graf 12: Rezervy štátneho rozpočtu </t>
  </si>
  <si>
    <t>Graf 13: Kapitálové výdavky ŠR presunuté do ďalších rokov</t>
  </si>
  <si>
    <t>Graf 14: Vývoj hrubého dlhu verejnej správy v rokoch 2010-2021</t>
  </si>
  <si>
    <t>Graf 15: Vývoj čistého dlhu verejnej správy v rokoch 2010-2021</t>
  </si>
  <si>
    <t>Graf 16: Počty obcí podľa pomeru ich dlhu k príjmom</t>
  </si>
  <si>
    <t xml:space="preserve">Graf 17: Podiely jednotlivých dlhových pásiem na celkovom dlhu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</si>
</sst>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
    <numFmt numFmtId="168" formatCode="0.0%"/>
  </numFmts>
  <fonts count="58" x14ac:knownFonts="1">
    <font>
      <sz val="11"/>
      <color theme="1"/>
      <name val="Calibri"/>
      <family val="2"/>
      <scheme val="minor"/>
    </font>
    <font>
      <sz val="11"/>
      <color theme="1"/>
      <name val="Calibri"/>
      <family val="2"/>
      <scheme val="minor"/>
    </font>
    <font>
      <sz val="11"/>
      <color theme="1"/>
      <name val="Constantia"/>
      <family val="1"/>
    </font>
    <font>
      <b/>
      <sz val="12"/>
      <color rgb="FF13B5EA"/>
      <name val="Constantia"/>
      <family val="1"/>
      <charset val="238"/>
    </font>
    <font>
      <sz val="10"/>
      <color theme="1"/>
      <name val="Constantia"/>
      <family val="1"/>
    </font>
    <font>
      <i/>
      <sz val="8"/>
      <color rgb="FF13B5EA"/>
      <name val="Constantia"/>
      <family val="1"/>
    </font>
    <font>
      <b/>
      <sz val="10"/>
      <color rgb="FF13B5EA"/>
      <name val="Constantia"/>
      <family val="1"/>
      <charset val="238"/>
    </font>
    <font>
      <b/>
      <sz val="9"/>
      <color theme="0"/>
      <name val="Constantia"/>
      <family val="1"/>
      <charset val="238"/>
    </font>
    <font>
      <b/>
      <sz val="9"/>
      <color theme="1"/>
      <name val="Constantia"/>
      <family val="1"/>
      <charset val="238"/>
    </font>
    <font>
      <sz val="9"/>
      <color theme="1"/>
      <name val="Constantia"/>
      <family val="1"/>
      <charset val="238"/>
    </font>
    <font>
      <b/>
      <sz val="9"/>
      <color rgb="FF13B5EA"/>
      <name val="Constantia"/>
      <family val="1"/>
      <charset val="238"/>
    </font>
    <font>
      <i/>
      <sz val="8"/>
      <color rgb="FF13B5EA"/>
      <name val="Constantia"/>
      <family val="1"/>
      <charset val="238"/>
    </font>
    <font>
      <sz val="9"/>
      <color theme="0"/>
      <name val="Constantia"/>
      <family val="1"/>
      <charset val="238"/>
    </font>
    <font>
      <sz val="10"/>
      <name val="Arial"/>
      <family val="2"/>
      <charset val="238"/>
    </font>
    <font>
      <b/>
      <sz val="9"/>
      <color rgb="FFFFFFFF"/>
      <name val="Constantia"/>
      <family val="1"/>
      <charset val="238"/>
    </font>
    <font>
      <sz val="9"/>
      <color rgb="FF000000"/>
      <name val="Constantia"/>
      <family val="1"/>
      <charset val="238"/>
    </font>
    <font>
      <sz val="9"/>
      <name val="Constantia"/>
      <family val="1"/>
      <charset val="238"/>
    </font>
    <font>
      <sz val="11"/>
      <color theme="1"/>
      <name val="Calibri"/>
      <family val="2"/>
      <charset val="238"/>
      <scheme val="minor"/>
    </font>
    <font>
      <sz val="10"/>
      <color theme="0"/>
      <name val="Constantia"/>
      <family val="1"/>
    </font>
    <font>
      <i/>
      <sz val="9"/>
      <color theme="1"/>
      <name val="Constantia"/>
      <family val="1"/>
      <charset val="238"/>
    </font>
    <font>
      <sz val="8"/>
      <color theme="1"/>
      <name val="Constantia"/>
      <family val="1"/>
      <charset val="238"/>
    </font>
    <font>
      <i/>
      <sz val="10"/>
      <color rgb="FF13B5EA"/>
      <name val="Constantia"/>
      <family val="1"/>
      <charset val="238"/>
    </font>
    <font>
      <b/>
      <sz val="19"/>
      <color rgb="FF13B5EA"/>
      <name val="Constantia"/>
      <family val="1"/>
      <charset val="238"/>
    </font>
    <font>
      <sz val="11"/>
      <name val="Arial"/>
      <family val="2"/>
      <charset val="238"/>
    </font>
    <font>
      <b/>
      <sz val="9"/>
      <name val="Constantia"/>
      <family val="1"/>
      <charset val="238"/>
    </font>
    <font>
      <b/>
      <sz val="9"/>
      <color indexed="81"/>
      <name val="Tahoma"/>
      <family val="2"/>
      <charset val="238"/>
    </font>
    <font>
      <sz val="9"/>
      <color indexed="81"/>
      <name val="Tahoma"/>
      <family val="2"/>
      <charset val="238"/>
    </font>
    <font>
      <i/>
      <sz val="9"/>
      <color rgb="FF13B5EA"/>
      <name val="Constantia"/>
      <family val="1"/>
      <charset val="238"/>
    </font>
    <font>
      <sz val="11"/>
      <name val="Constantia"/>
      <family val="1"/>
      <charset val="238"/>
    </font>
    <font>
      <sz val="10"/>
      <name val="Constantia"/>
      <family val="1"/>
      <charset val="238"/>
    </font>
    <font>
      <sz val="10"/>
      <color theme="1"/>
      <name val="Times New Roman"/>
      <family val="1"/>
      <charset val="238"/>
    </font>
    <font>
      <sz val="11"/>
      <color theme="1"/>
      <name val="Constantia"/>
      <family val="1"/>
      <charset val="238"/>
    </font>
    <font>
      <sz val="9"/>
      <color rgb="FF13B5EA"/>
      <name val="Constantia"/>
      <family val="1"/>
      <charset val="238"/>
    </font>
    <font>
      <b/>
      <sz val="9"/>
      <color indexed="81"/>
      <name val="Segoe UI"/>
      <family val="2"/>
      <charset val="238"/>
    </font>
    <font>
      <sz val="9"/>
      <color indexed="81"/>
      <name val="Segoe UI"/>
      <family val="2"/>
      <charset val="238"/>
    </font>
    <font>
      <b/>
      <sz val="10"/>
      <color rgb="FF00B0F0"/>
      <name val="Constantia"/>
      <family val="1"/>
      <charset val="238"/>
    </font>
    <font>
      <sz val="10"/>
      <color theme="1"/>
      <name val="Calibri"/>
      <family val="2"/>
      <scheme val="minor"/>
    </font>
    <font>
      <b/>
      <sz val="10"/>
      <color theme="0"/>
      <name val="Constantia"/>
      <family val="1"/>
      <charset val="238"/>
    </font>
    <font>
      <sz val="10"/>
      <color theme="1"/>
      <name val="Constantia"/>
      <family val="1"/>
      <charset val="238"/>
    </font>
    <font>
      <i/>
      <sz val="8"/>
      <color rgb="FF00B0F0"/>
      <name val="Constantia"/>
      <family val="1"/>
      <charset val="238"/>
    </font>
    <font>
      <b/>
      <sz val="9"/>
      <color rgb="FF000000"/>
      <name val="Constantia"/>
      <family val="1"/>
      <charset val="238"/>
    </font>
    <font>
      <b/>
      <i/>
      <sz val="9"/>
      <color rgb="FFFFFFFF"/>
      <name val="Constantia"/>
      <family val="1"/>
      <charset val="238"/>
    </font>
    <font>
      <sz val="10"/>
      <color rgb="FF13B5EA"/>
      <name val="Constantia"/>
      <family val="1"/>
      <charset val="238"/>
    </font>
    <font>
      <sz val="9"/>
      <color rgb="FFFFFFFF"/>
      <name val="Constantia"/>
      <family val="1"/>
      <charset val="238"/>
    </font>
    <font>
      <b/>
      <sz val="10"/>
      <color rgb="FFFFFFFF"/>
      <name val="Constantia"/>
      <family val="1"/>
      <charset val="238"/>
    </font>
    <font>
      <sz val="9"/>
      <color rgb="FFA6A6A6"/>
      <name val="Constantia"/>
      <family val="1"/>
      <charset val="238"/>
    </font>
    <font>
      <b/>
      <sz val="9"/>
      <color rgb="FF00B0F0"/>
      <name val="Constantia"/>
      <family val="1"/>
      <charset val="238"/>
    </font>
    <font>
      <sz val="10"/>
      <color rgb="FF000000"/>
      <name val="Times New Roman"/>
      <family val="1"/>
      <charset val="238"/>
    </font>
    <font>
      <b/>
      <sz val="8"/>
      <color theme="0"/>
      <name val="Constantia"/>
      <family val="1"/>
      <charset val="238"/>
    </font>
    <font>
      <sz val="8"/>
      <name val="Constantia"/>
      <family val="1"/>
      <charset val="238"/>
    </font>
    <font>
      <sz val="8"/>
      <color theme="1"/>
      <name val="Calibri"/>
      <family val="2"/>
      <scheme val="minor"/>
    </font>
    <font>
      <sz val="8"/>
      <color rgb="FF13B5EA"/>
      <name val="Constantia"/>
      <family val="1"/>
      <charset val="238"/>
    </font>
    <font>
      <sz val="8"/>
      <name val="Arial"/>
      <family val="2"/>
      <charset val="238"/>
    </font>
    <font>
      <sz val="10"/>
      <color theme="1"/>
      <name val="Calibri"/>
      <family val="2"/>
      <charset val="238"/>
      <scheme val="minor"/>
    </font>
    <font>
      <sz val="10"/>
      <color theme="0" tint="-0.499984740745262"/>
      <name val="Constantia"/>
      <family val="1"/>
      <charset val="238"/>
    </font>
    <font>
      <sz val="8"/>
      <color theme="0" tint="-0.499984740745262"/>
      <name val="Arial"/>
      <family val="2"/>
      <charset val="238"/>
    </font>
    <font>
      <sz val="8"/>
      <color theme="1"/>
      <name val="Arial"/>
      <family val="2"/>
      <charset val="238"/>
    </font>
    <font>
      <u/>
      <sz val="11"/>
      <color theme="10"/>
      <name val="Calibri"/>
      <family val="2"/>
      <scheme val="minor"/>
    </font>
  </fonts>
  <fills count="4">
    <fill>
      <patternFill patternType="none"/>
    </fill>
    <fill>
      <patternFill patternType="gray125"/>
    </fill>
    <fill>
      <patternFill patternType="solid">
        <fgColor rgb="FF13B5EA"/>
        <bgColor indexed="64"/>
      </patternFill>
    </fill>
    <fill>
      <patternFill patternType="solid">
        <fgColor theme="0" tint="-0.14999847407452621"/>
        <bgColor indexed="64"/>
      </patternFill>
    </fill>
  </fills>
  <borders count="28">
    <border>
      <left/>
      <right/>
      <top/>
      <bottom/>
      <diagonal/>
    </border>
    <border>
      <left/>
      <right/>
      <top/>
      <bottom style="thin">
        <color rgb="FF13B5EA"/>
      </bottom>
      <diagonal/>
    </border>
    <border>
      <left/>
      <right/>
      <top style="thin">
        <color rgb="FF13B5EA"/>
      </top>
      <bottom/>
      <diagonal/>
    </border>
    <border>
      <left/>
      <right style="thin">
        <color rgb="FF13B5EA"/>
      </right>
      <top/>
      <bottom/>
      <diagonal/>
    </border>
    <border>
      <left/>
      <right style="thin">
        <color rgb="FF13B5EA"/>
      </right>
      <top/>
      <bottom style="thin">
        <color rgb="FF13B5EA"/>
      </bottom>
      <diagonal/>
    </border>
    <border>
      <left/>
      <right/>
      <top style="medium">
        <color rgb="FF00B0F0"/>
      </top>
      <bottom/>
      <diagonal/>
    </border>
    <border>
      <left/>
      <right/>
      <top style="thin">
        <color rgb="FF13B5EA"/>
      </top>
      <bottom style="thin">
        <color rgb="FF13B5EA"/>
      </bottom>
      <diagonal/>
    </border>
    <border>
      <left/>
      <right/>
      <top/>
      <bottom style="medium">
        <color rgb="FF13B5EA"/>
      </bottom>
      <diagonal/>
    </border>
    <border>
      <left/>
      <right/>
      <top style="medium">
        <color rgb="FF13B5EA"/>
      </top>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right/>
      <top style="medium">
        <color rgb="FFFFFFFF"/>
      </top>
      <bottom/>
      <diagonal/>
    </border>
    <border>
      <left/>
      <right style="medium">
        <color rgb="FF13B5EA"/>
      </right>
      <top/>
      <bottom/>
      <diagonal/>
    </border>
    <border>
      <left/>
      <right style="medium">
        <color rgb="FF13B5EA"/>
      </right>
      <top/>
      <bottom style="medium">
        <color rgb="FF13B5EA"/>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diagonal/>
    </border>
    <border>
      <left style="medium">
        <color rgb="FF13B5EA"/>
      </left>
      <right style="medium">
        <color rgb="FF13B5EA"/>
      </right>
      <top/>
      <bottom/>
      <diagonal/>
    </border>
    <border>
      <left style="medium">
        <color rgb="FF13B5EA"/>
      </left>
      <right/>
      <top/>
      <bottom/>
      <diagonal/>
    </border>
    <border>
      <left/>
      <right/>
      <top/>
      <bottom style="medium">
        <color rgb="FF00B0F0"/>
      </bottom>
      <diagonal/>
    </border>
    <border>
      <left style="thin">
        <color rgb="FF13B5EA"/>
      </left>
      <right/>
      <top/>
      <bottom/>
      <diagonal/>
    </border>
    <border>
      <left/>
      <right/>
      <top/>
      <bottom style="thin">
        <color theme="0" tint="-0.14996795556505021"/>
      </bottom>
      <diagonal/>
    </border>
    <border>
      <left style="thin">
        <color rgb="FF13B5EA"/>
      </left>
      <right/>
      <top/>
      <bottom style="thin">
        <color theme="0" tint="-0.14996795556505021"/>
      </bottom>
      <diagonal/>
    </border>
    <border>
      <left/>
      <right/>
      <top style="thin">
        <color theme="0" tint="-0.14996795556505021"/>
      </top>
      <bottom style="thin">
        <color theme="0" tint="-0.14996795556505021"/>
      </bottom>
      <diagonal/>
    </border>
    <border>
      <left style="thin">
        <color rgb="FF13B5EA"/>
      </left>
      <right/>
      <top style="thin">
        <color theme="0" tint="-0.14996795556505021"/>
      </top>
      <bottom style="thin">
        <color theme="0" tint="-0.14996795556505021"/>
      </bottom>
      <diagonal/>
    </border>
    <border>
      <left/>
      <right/>
      <top style="thin">
        <color theme="0" tint="-0.14996795556505021"/>
      </top>
      <bottom style="thin">
        <color rgb="FF13B5EA"/>
      </bottom>
      <diagonal/>
    </border>
    <border>
      <left style="thin">
        <color rgb="FF13B5EA"/>
      </left>
      <right/>
      <top style="thin">
        <color theme="0" tint="-0.14996795556505021"/>
      </top>
      <bottom style="thin">
        <color rgb="FF13B5EA"/>
      </bottom>
      <diagonal/>
    </border>
  </borders>
  <cellStyleXfs count="18">
    <xf numFmtId="0" fontId="0" fillId="0" borderId="0"/>
    <xf numFmtId="0" fontId="1" fillId="0" borderId="0"/>
    <xf numFmtId="0" fontId="13" fillId="0" borderId="0"/>
    <xf numFmtId="0" fontId="17" fillId="0" borderId="0"/>
    <xf numFmtId="0" fontId="1" fillId="0" borderId="0"/>
    <xf numFmtId="0" fontId="17" fillId="0" borderId="0"/>
    <xf numFmtId="0" fontId="23" fillId="0" borderId="0"/>
    <xf numFmtId="0" fontId="23" fillId="0" borderId="0"/>
    <xf numFmtId="0" fontId="17" fillId="0" borderId="0"/>
    <xf numFmtId="9" fontId="17" fillId="0" borderId="0" applyFont="0" applyFill="0" applyBorder="0" applyAlignment="0" applyProtection="0"/>
    <xf numFmtId="0" fontId="13" fillId="0" borderId="0"/>
    <xf numFmtId="0" fontId="1" fillId="0" borderId="0"/>
    <xf numFmtId="9" fontId="1" fillId="0" borderId="0" applyFont="0" applyFill="0" applyBorder="0" applyAlignment="0" applyProtection="0"/>
    <xf numFmtId="0" fontId="17" fillId="0" borderId="0"/>
    <xf numFmtId="0" fontId="52" fillId="0" borderId="0"/>
    <xf numFmtId="9" fontId="17" fillId="0" borderId="0" applyFont="0" applyFill="0" applyBorder="0" applyAlignment="0" applyProtection="0"/>
    <xf numFmtId="9" fontId="52" fillId="0" borderId="0" applyFont="0" applyFill="0" applyBorder="0" applyAlignment="0" applyProtection="0"/>
    <xf numFmtId="0" fontId="57" fillId="0" borderId="0" applyNumberFormat="0" applyFill="0" applyBorder="0" applyAlignment="0" applyProtection="0"/>
  </cellStyleXfs>
  <cellXfs count="397">
    <xf numFmtId="0" fontId="0" fillId="0" borderId="0" xfId="0"/>
    <xf numFmtId="0" fontId="2" fillId="0" borderId="0" xfId="0" applyFont="1"/>
    <xf numFmtId="0" fontId="3" fillId="0" borderId="0" xfId="1" applyFont="1"/>
    <xf numFmtId="0" fontId="4" fillId="0" borderId="0" xfId="0" applyFont="1"/>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4" fontId="4" fillId="0" borderId="0" xfId="0" applyNumberFormat="1" applyFont="1" applyAlignment="1">
      <alignment horizontal="center"/>
    </xf>
    <xf numFmtId="0" fontId="5" fillId="0" borderId="0" xfId="0" applyFont="1"/>
    <xf numFmtId="0" fontId="6" fillId="0" borderId="0" xfId="1" applyFont="1" applyAlignment="1">
      <alignment horizontal="left" vertical="center"/>
    </xf>
    <xf numFmtId="0" fontId="1" fillId="0" borderId="0" xfId="1"/>
    <xf numFmtId="0" fontId="7" fillId="2" borderId="0" xfId="1" applyFont="1" applyFill="1"/>
    <xf numFmtId="0" fontId="7" fillId="2" borderId="0" xfId="1" applyFont="1" applyFill="1" applyAlignment="1">
      <alignment horizontal="right" vertical="center"/>
    </xf>
    <xf numFmtId="0" fontId="8" fillId="0" borderId="0" xfId="1" applyFont="1" applyAlignment="1">
      <alignment vertical="center"/>
    </xf>
    <xf numFmtId="165" fontId="8" fillId="0" borderId="0" xfId="1" applyNumberFormat="1" applyFont="1" applyAlignment="1">
      <alignment horizontal="center" vertical="center"/>
    </xf>
    <xf numFmtId="165" fontId="8" fillId="0" borderId="0" xfId="1" applyNumberFormat="1" applyFont="1" applyBorder="1" applyAlignment="1">
      <alignment horizontal="center" vertical="center"/>
    </xf>
    <xf numFmtId="0" fontId="9" fillId="0" borderId="0" xfId="1" applyFont="1" applyAlignment="1">
      <alignment vertical="center"/>
    </xf>
    <xf numFmtId="165" fontId="9" fillId="0" borderId="0" xfId="1" applyNumberFormat="1" applyFont="1" applyAlignment="1">
      <alignment horizontal="center" vertical="center"/>
    </xf>
    <xf numFmtId="165" fontId="9" fillId="0" borderId="0" xfId="1" applyNumberFormat="1" applyFont="1" applyBorder="1" applyAlignment="1">
      <alignment horizontal="center" vertical="center"/>
    </xf>
    <xf numFmtId="165" fontId="9" fillId="0" borderId="0" xfId="1" applyNumberFormat="1" applyFont="1" applyFill="1" applyBorder="1" applyAlignment="1">
      <alignment horizontal="center" vertical="center"/>
    </xf>
    <xf numFmtId="0" fontId="10" fillId="0" borderId="0" xfId="1" applyFont="1" applyAlignment="1">
      <alignment vertical="center"/>
    </xf>
    <xf numFmtId="165" fontId="10" fillId="0" borderId="0" xfId="1" applyNumberFormat="1" applyFont="1" applyAlignment="1">
      <alignment horizontal="center" vertical="center"/>
    </xf>
    <xf numFmtId="165" fontId="10" fillId="0" borderId="0" xfId="1" applyNumberFormat="1" applyFont="1" applyBorder="1" applyAlignment="1">
      <alignment horizontal="center" vertical="center"/>
    </xf>
    <xf numFmtId="0" fontId="9" fillId="0" borderId="0" xfId="1" applyFont="1" applyAlignment="1">
      <alignment horizontal="left" vertical="center" indent="2"/>
    </xf>
    <xf numFmtId="0" fontId="9" fillId="0" borderId="1" xfId="1" applyFont="1" applyBorder="1" applyAlignment="1">
      <alignment horizontal="left" vertical="center" indent="2"/>
    </xf>
    <xf numFmtId="165" fontId="9" fillId="0" borderId="1" xfId="1" applyNumberFormat="1" applyFont="1" applyBorder="1" applyAlignment="1">
      <alignment horizontal="center" vertical="center"/>
    </xf>
    <xf numFmtId="0" fontId="9" fillId="0" borderId="0" xfId="1" applyFont="1"/>
    <xf numFmtId="3" fontId="9" fillId="0" borderId="0" xfId="1" applyNumberFormat="1" applyFont="1"/>
    <xf numFmtId="3" fontId="11" fillId="0" borderId="2" xfId="1" applyNumberFormat="1" applyFont="1" applyBorder="1" applyAlignment="1">
      <alignment vertical="center"/>
    </xf>
    <xf numFmtId="3" fontId="11" fillId="0" borderId="2" xfId="1" applyNumberFormat="1" applyFont="1" applyBorder="1" applyAlignment="1">
      <alignment horizontal="right" vertical="center"/>
    </xf>
    <xf numFmtId="0" fontId="12" fillId="0" borderId="0" xfId="1" applyFont="1"/>
    <xf numFmtId="0" fontId="6" fillId="0" borderId="0" xfId="1" applyFont="1"/>
    <xf numFmtId="0" fontId="6" fillId="0" borderId="0" xfId="1" applyFont="1" applyAlignment="1">
      <alignment vertical="center"/>
    </xf>
    <xf numFmtId="0" fontId="13" fillId="0" borderId="0" xfId="2"/>
    <xf numFmtId="166" fontId="7" fillId="2" borderId="0" xfId="2" applyNumberFormat="1" applyFont="1" applyFill="1" applyBorder="1" applyAlignment="1">
      <alignment horizontal="center" vertical="center" wrapText="1"/>
    </xf>
    <xf numFmtId="0" fontId="3" fillId="0" borderId="0" xfId="1" applyFont="1" applyAlignment="1">
      <alignment vertical="center"/>
    </xf>
    <xf numFmtId="0" fontId="14" fillId="2" borderId="0" xfId="2" applyFont="1" applyFill="1" applyAlignment="1">
      <alignment vertical="center"/>
    </xf>
    <xf numFmtId="0" fontId="15" fillId="0" borderId="0" xfId="2" applyFont="1" applyAlignment="1">
      <alignment vertical="center"/>
    </xf>
    <xf numFmtId="164" fontId="16" fillId="0" borderId="0" xfId="2" applyNumberFormat="1" applyFont="1" applyFill="1" applyAlignment="1">
      <alignment horizontal="center" vertical="center"/>
    </xf>
    <xf numFmtId="2" fontId="16" fillId="0" borderId="0" xfId="2" applyNumberFormat="1" applyFont="1" applyFill="1" applyAlignment="1">
      <alignment horizontal="center" vertical="center"/>
    </xf>
    <xf numFmtId="0" fontId="11" fillId="0" borderId="2" xfId="2" applyFont="1" applyBorder="1" applyAlignment="1">
      <alignment vertical="center" wrapText="1"/>
    </xf>
    <xf numFmtId="0" fontId="11" fillId="0" borderId="2" xfId="2" applyFont="1" applyBorder="1" applyAlignment="1">
      <alignment horizontal="right"/>
    </xf>
    <xf numFmtId="166" fontId="7" fillId="0" borderId="0" xfId="2" applyNumberFormat="1" applyFont="1" applyFill="1" applyBorder="1" applyAlignment="1">
      <alignment horizontal="center" vertical="center" wrapText="1"/>
    </xf>
    <xf numFmtId="0" fontId="6" fillId="0" borderId="0" xfId="3" applyFont="1"/>
    <xf numFmtId="0" fontId="2" fillId="0" borderId="0" xfId="1" applyFont="1"/>
    <xf numFmtId="0" fontId="7" fillId="2" borderId="0" xfId="1" applyFont="1" applyFill="1" applyAlignment="1">
      <alignment horizontal="center" vertical="center" wrapText="1"/>
    </xf>
    <xf numFmtId="0" fontId="4" fillId="0" borderId="0" xfId="1" applyFont="1" applyAlignment="1">
      <alignment horizontal="center" vertical="center"/>
    </xf>
    <xf numFmtId="164" fontId="4" fillId="0" borderId="0" xfId="1" applyNumberFormat="1" applyFont="1" applyAlignment="1">
      <alignment horizontal="center" vertical="center" wrapText="1"/>
    </xf>
    <xf numFmtId="0" fontId="18" fillId="0" borderId="0" xfId="1" applyFont="1"/>
    <xf numFmtId="0" fontId="2" fillId="0" borderId="0" xfId="1" applyNumberFormat="1" applyFont="1"/>
    <xf numFmtId="164" fontId="4" fillId="0" borderId="0" xfId="1" applyNumberFormat="1" applyFont="1" applyAlignment="1">
      <alignment horizontal="center"/>
    </xf>
    <xf numFmtId="0" fontId="4" fillId="0" borderId="0" xfId="1" applyFont="1"/>
    <xf numFmtId="0" fontId="4" fillId="0" borderId="0" xfId="1" applyFont="1" applyBorder="1" applyAlignment="1">
      <alignment horizontal="center" vertical="center"/>
    </xf>
    <xf numFmtId="164" fontId="4" fillId="0" borderId="0" xfId="1" applyNumberFormat="1" applyFont="1" applyBorder="1" applyAlignment="1">
      <alignment horizontal="center"/>
    </xf>
    <xf numFmtId="0" fontId="4" fillId="0" borderId="0" xfId="1" applyFont="1" applyBorder="1"/>
    <xf numFmtId="0" fontId="4" fillId="0" borderId="1" xfId="1" applyFont="1" applyBorder="1" applyAlignment="1">
      <alignment horizontal="center" vertical="center"/>
    </xf>
    <xf numFmtId="164" fontId="4" fillId="0" borderId="1" xfId="1" applyNumberFormat="1" applyFont="1" applyBorder="1" applyAlignment="1">
      <alignment horizontal="center"/>
    </xf>
    <xf numFmtId="0" fontId="4" fillId="0" borderId="1" xfId="1" applyFont="1" applyBorder="1"/>
    <xf numFmtId="0" fontId="6" fillId="0" borderId="0" xfId="4" applyFont="1" applyAlignment="1">
      <alignment horizontal="left"/>
    </xf>
    <xf numFmtId="0" fontId="1" fillId="0" borderId="0" xfId="4"/>
    <xf numFmtId="0" fontId="7" fillId="2" borderId="0" xfId="4" applyFont="1" applyFill="1"/>
    <xf numFmtId="0" fontId="9" fillId="0" borderId="0" xfId="4" applyFont="1"/>
    <xf numFmtId="0" fontId="9" fillId="0" borderId="0" xfId="4" applyFont="1" applyAlignment="1">
      <alignment vertical="center"/>
    </xf>
    <xf numFmtId="0" fontId="8" fillId="0" borderId="0" xfId="4" applyFont="1" applyAlignment="1">
      <alignment vertical="center"/>
    </xf>
    <xf numFmtId="3" fontId="9" fillId="0" borderId="0" xfId="4" applyNumberFormat="1" applyFont="1"/>
    <xf numFmtId="165" fontId="9" fillId="0" borderId="0" xfId="4" applyNumberFormat="1" applyFont="1"/>
    <xf numFmtId="0" fontId="7" fillId="2" borderId="0" xfId="4" applyFont="1" applyFill="1" applyAlignment="1">
      <alignment horizontal="center" vertical="center"/>
    </xf>
    <xf numFmtId="0" fontId="7" fillId="2" borderId="0" xfId="4" applyFont="1" applyFill="1" applyAlignment="1">
      <alignment horizontal="center" vertical="center" wrapText="1"/>
    </xf>
    <xf numFmtId="3" fontId="8" fillId="0" borderId="0" xfId="4" applyNumberFormat="1" applyFont="1" applyAlignment="1">
      <alignment horizontal="center" vertical="center"/>
    </xf>
    <xf numFmtId="165" fontId="8" fillId="0" borderId="0" xfId="4" applyNumberFormat="1" applyFont="1" applyAlignment="1">
      <alignment horizontal="center" vertical="center"/>
    </xf>
    <xf numFmtId="165" fontId="8" fillId="0" borderId="0" xfId="4" applyNumberFormat="1" applyFont="1" applyBorder="1" applyAlignment="1">
      <alignment horizontal="center" vertical="center"/>
    </xf>
    <xf numFmtId="165" fontId="8" fillId="0" borderId="3" xfId="4" applyNumberFormat="1" applyFont="1" applyBorder="1" applyAlignment="1">
      <alignment horizontal="center" vertical="center"/>
    </xf>
    <xf numFmtId="3" fontId="9" fillId="0" borderId="0" xfId="4" applyNumberFormat="1" applyFont="1" applyAlignment="1">
      <alignment horizontal="center" vertical="center"/>
    </xf>
    <xf numFmtId="165" fontId="9" fillId="0" borderId="0" xfId="4" applyNumberFormat="1" applyFont="1" applyAlignment="1">
      <alignment horizontal="center" vertical="center"/>
    </xf>
    <xf numFmtId="165" fontId="9" fillId="0" borderId="0" xfId="4" applyNumberFormat="1" applyFont="1" applyBorder="1" applyAlignment="1">
      <alignment horizontal="center" vertical="center"/>
    </xf>
    <xf numFmtId="165" fontId="9" fillId="0" borderId="3" xfId="4" applyNumberFormat="1" applyFont="1" applyBorder="1" applyAlignment="1">
      <alignment horizontal="center" vertical="center"/>
    </xf>
    <xf numFmtId="0" fontId="10" fillId="0" borderId="0" xfId="4" applyFont="1" applyAlignment="1">
      <alignment vertical="center"/>
    </xf>
    <xf numFmtId="3" fontId="10" fillId="0" borderId="0" xfId="4" applyNumberFormat="1" applyFont="1" applyAlignment="1">
      <alignment horizontal="center" vertical="center"/>
    </xf>
    <xf numFmtId="165" fontId="10" fillId="0" borderId="0" xfId="4" applyNumberFormat="1" applyFont="1" applyAlignment="1">
      <alignment horizontal="center" vertical="center"/>
    </xf>
    <xf numFmtId="165" fontId="10" fillId="0" borderId="0" xfId="4" applyNumberFormat="1" applyFont="1" applyBorder="1" applyAlignment="1">
      <alignment horizontal="center" vertical="center"/>
    </xf>
    <xf numFmtId="165" fontId="10" fillId="0" borderId="3" xfId="4" applyNumberFormat="1" applyFont="1" applyBorder="1" applyAlignment="1">
      <alignment horizontal="center" vertical="center"/>
    </xf>
    <xf numFmtId="165" fontId="1" fillId="0" borderId="0" xfId="4" applyNumberFormat="1"/>
    <xf numFmtId="0" fontId="9" fillId="0" borderId="0" xfId="4" applyFont="1" applyAlignment="1">
      <alignment horizontal="left" vertical="center" indent="2"/>
    </xf>
    <xf numFmtId="0" fontId="9" fillId="0" borderId="1" xfId="4" applyFont="1" applyBorder="1" applyAlignment="1">
      <alignment horizontal="left" vertical="center" indent="2"/>
    </xf>
    <xf numFmtId="3" fontId="9" fillId="0" borderId="1" xfId="4" applyNumberFormat="1" applyFont="1" applyBorder="1" applyAlignment="1">
      <alignment horizontal="center" vertical="center"/>
    </xf>
    <xf numFmtId="165" fontId="9" fillId="0" borderId="1" xfId="4" applyNumberFormat="1" applyFont="1" applyBorder="1" applyAlignment="1">
      <alignment horizontal="center" vertical="center"/>
    </xf>
    <xf numFmtId="165" fontId="9" fillId="0" borderId="4" xfId="4" applyNumberFormat="1" applyFont="1" applyBorder="1" applyAlignment="1">
      <alignment horizontal="center" vertical="center"/>
    </xf>
    <xf numFmtId="3" fontId="11" fillId="0" borderId="2" xfId="4" applyNumberFormat="1" applyFont="1" applyBorder="1" applyAlignment="1">
      <alignment horizontal="right" vertical="center"/>
    </xf>
    <xf numFmtId="3" fontId="11" fillId="0" borderId="2" xfId="4" applyNumberFormat="1" applyFont="1" applyBorder="1" applyAlignment="1">
      <alignment vertical="center"/>
    </xf>
    <xf numFmtId="167" fontId="1" fillId="0" borderId="0" xfId="4" applyNumberFormat="1"/>
    <xf numFmtId="0" fontId="6" fillId="0" borderId="0" xfId="2" applyFont="1" applyFill="1" applyAlignment="1">
      <alignment vertical="center"/>
    </xf>
    <xf numFmtId="49" fontId="7" fillId="2" borderId="0" xfId="0" applyNumberFormat="1" applyFont="1" applyFill="1" applyAlignment="1">
      <alignment horizontal="center" vertical="center"/>
    </xf>
    <xf numFmtId="164" fontId="20" fillId="0" borderId="0" xfId="0" applyNumberFormat="1" applyFont="1"/>
    <xf numFmtId="0" fontId="6" fillId="0" borderId="0" xfId="0" applyFont="1"/>
    <xf numFmtId="0" fontId="11" fillId="0" borderId="2" xfId="2" applyFont="1" applyBorder="1" applyAlignment="1">
      <alignment horizontal="right" vertical="center"/>
    </xf>
    <xf numFmtId="0" fontId="21" fillId="0" borderId="2" xfId="0" applyFont="1" applyBorder="1"/>
    <xf numFmtId="0" fontId="0" fillId="0" borderId="2" xfId="0" applyBorder="1"/>
    <xf numFmtId="0" fontId="21" fillId="0" borderId="2" xfId="0" applyFont="1" applyBorder="1" applyAlignment="1">
      <alignment horizontal="right"/>
    </xf>
    <xf numFmtId="0" fontId="22" fillId="0" borderId="0" xfId="0" applyFont="1"/>
    <xf numFmtId="0" fontId="19" fillId="0" borderId="0" xfId="0" applyFont="1"/>
    <xf numFmtId="0" fontId="23" fillId="0" borderId="0" xfId="6"/>
    <xf numFmtId="0" fontId="12" fillId="2" borderId="0" xfId="6" applyFont="1" applyFill="1" applyBorder="1" applyAlignment="1">
      <alignment horizontal="center"/>
    </xf>
    <xf numFmtId="0" fontId="7" fillId="2" borderId="0" xfId="6" applyNumberFormat="1" applyFont="1" applyFill="1" applyBorder="1" applyAlignment="1">
      <alignment horizontal="center" vertical="center"/>
    </xf>
    <xf numFmtId="0" fontId="7" fillId="2" borderId="0" xfId="6" applyFont="1" applyFill="1" applyBorder="1" applyAlignment="1">
      <alignment horizontal="center" vertical="center"/>
    </xf>
    <xf numFmtId="0" fontId="16" fillId="0" borderId="0" xfId="6" applyFont="1"/>
    <xf numFmtId="165" fontId="16" fillId="0" borderId="0" xfId="6" applyNumberFormat="1" applyFont="1"/>
    <xf numFmtId="165" fontId="24" fillId="0" borderId="0" xfId="6" applyNumberFormat="1" applyFont="1"/>
    <xf numFmtId="0" fontId="24" fillId="0" borderId="0" xfId="6" applyFont="1"/>
    <xf numFmtId="4" fontId="24" fillId="0" borderId="0" xfId="6" applyNumberFormat="1" applyFont="1"/>
    <xf numFmtId="0" fontId="16" fillId="0" borderId="0" xfId="6" applyNumberFormat="1" applyFont="1" applyFill="1" applyBorder="1" applyAlignment="1"/>
    <xf numFmtId="165" fontId="16" fillId="0" borderId="0" xfId="6" applyNumberFormat="1" applyFont="1" applyFill="1" applyBorder="1" applyAlignment="1"/>
    <xf numFmtId="0" fontId="24" fillId="0" borderId="0" xfId="6" applyNumberFormat="1" applyFont="1" applyFill="1" applyBorder="1" applyAlignment="1"/>
    <xf numFmtId="165" fontId="24" fillId="0" borderId="0" xfId="6" applyNumberFormat="1" applyFont="1" applyFill="1" applyBorder="1" applyAlignment="1"/>
    <xf numFmtId="0" fontId="16" fillId="0" borderId="0" xfId="6" applyFont="1" applyBorder="1"/>
    <xf numFmtId="3" fontId="24" fillId="0" borderId="0" xfId="6" applyNumberFormat="1" applyFont="1"/>
    <xf numFmtId="3" fontId="9" fillId="0" borderId="0" xfId="6" applyNumberFormat="1" applyFont="1" applyFill="1"/>
    <xf numFmtId="0" fontId="6" fillId="0" borderId="0" xfId="4" applyFont="1" applyAlignment="1">
      <alignment horizontal="left"/>
    </xf>
    <xf numFmtId="0" fontId="23" fillId="0" borderId="2" xfId="6" applyBorder="1"/>
    <xf numFmtId="0" fontId="16" fillId="0" borderId="0" xfId="6" applyFont="1" applyAlignment="1">
      <alignment vertical="top" wrapText="1"/>
    </xf>
    <xf numFmtId="0" fontId="27" fillId="0" borderId="0" xfId="6" applyFont="1" applyAlignment="1">
      <alignment horizontal="right" vertical="top"/>
    </xf>
    <xf numFmtId="0" fontId="27" fillId="0" borderId="2" xfId="6" applyFont="1" applyBorder="1" applyAlignment="1">
      <alignment horizontal="right"/>
    </xf>
    <xf numFmtId="0" fontId="6" fillId="0" borderId="0" xfId="7" applyFont="1"/>
    <xf numFmtId="0" fontId="23" fillId="0" borderId="0" xfId="7"/>
    <xf numFmtId="0" fontId="7" fillId="2" borderId="0" xfId="7" applyFont="1" applyFill="1" applyAlignment="1">
      <alignment horizontal="center" vertical="center"/>
    </xf>
    <xf numFmtId="0" fontId="16" fillId="0" borderId="0" xfId="7" applyFont="1"/>
    <xf numFmtId="3" fontId="16" fillId="0" borderId="0" xfId="7" applyNumberFormat="1" applyFont="1"/>
    <xf numFmtId="0" fontId="16" fillId="0" borderId="1" xfId="7" applyFont="1" applyBorder="1"/>
    <xf numFmtId="0" fontId="23" fillId="0" borderId="0" xfId="7" applyFill="1"/>
    <xf numFmtId="0" fontId="27" fillId="0" borderId="2" xfId="7" applyFont="1" applyBorder="1"/>
    <xf numFmtId="0" fontId="27" fillId="0" borderId="2" xfId="7" applyFont="1" applyBorder="1" applyAlignment="1">
      <alignment horizontal="right"/>
    </xf>
    <xf numFmtId="0" fontId="6" fillId="0" borderId="0" xfId="8" applyFont="1"/>
    <xf numFmtId="0" fontId="31" fillId="0" borderId="0" xfId="8" applyFont="1"/>
    <xf numFmtId="3" fontId="12" fillId="2" borderId="0" xfId="8" applyNumberFormat="1" applyFont="1" applyFill="1"/>
    <xf numFmtId="1" fontId="7" fillId="2" borderId="0" xfId="8" applyNumberFormat="1" applyFont="1" applyFill="1"/>
    <xf numFmtId="1" fontId="7" fillId="2" borderId="0" xfId="8" applyNumberFormat="1" applyFont="1" applyFill="1" applyAlignment="1">
      <alignment horizontal="right"/>
    </xf>
    <xf numFmtId="0" fontId="9" fillId="0" borderId="0" xfId="8" applyFont="1"/>
    <xf numFmtId="3" fontId="9" fillId="0" borderId="0" xfId="8" applyNumberFormat="1" applyFont="1"/>
    <xf numFmtId="0" fontId="9" fillId="0" borderId="1" xfId="8" applyFont="1" applyBorder="1"/>
    <xf numFmtId="168" fontId="9" fillId="0" borderId="1" xfId="9" applyNumberFormat="1" applyFont="1" applyBorder="1"/>
    <xf numFmtId="0" fontId="11" fillId="0" borderId="2" xfId="10" applyFont="1" applyBorder="1" applyAlignment="1">
      <alignment horizontal="left"/>
    </xf>
    <xf numFmtId="3" fontId="20" fillId="0" borderId="0" xfId="8" applyNumberFormat="1" applyFont="1"/>
    <xf numFmtId="0" fontId="11" fillId="0" borderId="2" xfId="10" applyFont="1" applyBorder="1" applyAlignment="1">
      <alignment horizontal="right"/>
    </xf>
    <xf numFmtId="3" fontId="31" fillId="0" borderId="0" xfId="8" applyNumberFormat="1" applyFont="1"/>
    <xf numFmtId="0" fontId="17" fillId="0" borderId="0" xfId="3"/>
    <xf numFmtId="0" fontId="7" fillId="2" borderId="0" xfId="3" applyFont="1" applyFill="1"/>
    <xf numFmtId="0" fontId="9" fillId="0" borderId="0" xfId="3" applyFont="1"/>
    <xf numFmtId="3" fontId="9" fillId="0" borderId="0" xfId="3" applyNumberFormat="1" applyFont="1"/>
    <xf numFmtId="3" fontId="15" fillId="0" borderId="0" xfId="3" applyNumberFormat="1" applyFont="1" applyFill="1" applyBorder="1" applyAlignment="1">
      <alignment vertical="center"/>
    </xf>
    <xf numFmtId="3" fontId="9" fillId="0" borderId="0" xfId="3" applyNumberFormat="1" applyFont="1" applyBorder="1"/>
    <xf numFmtId="0" fontId="9" fillId="0" borderId="1" xfId="3" applyFont="1" applyBorder="1"/>
    <xf numFmtId="3" fontId="9" fillId="0" borderId="1" xfId="3" applyNumberFormat="1" applyFont="1" applyBorder="1"/>
    <xf numFmtId="165" fontId="9" fillId="0" borderId="0" xfId="3" applyNumberFormat="1" applyFont="1"/>
    <xf numFmtId="165" fontId="9" fillId="0" borderId="1" xfId="3" applyNumberFormat="1" applyFont="1" applyBorder="1"/>
    <xf numFmtId="0" fontId="12" fillId="0" borderId="0" xfId="3" applyFont="1"/>
    <xf numFmtId="0" fontId="7" fillId="2" borderId="0" xfId="4" applyFont="1" applyFill="1" applyAlignment="1">
      <alignment horizontal="right" vertical="center"/>
    </xf>
    <xf numFmtId="0" fontId="10" fillId="0" borderId="0" xfId="4" applyFont="1" applyAlignment="1">
      <alignment horizontal="center" vertical="center"/>
    </xf>
    <xf numFmtId="3" fontId="9" fillId="0" borderId="0" xfId="4" applyNumberFormat="1" applyFont="1" applyAlignment="1">
      <alignment vertical="center"/>
    </xf>
    <xf numFmtId="3" fontId="9" fillId="0" borderId="0" xfId="4" applyNumberFormat="1" applyFont="1" applyFill="1" applyAlignment="1">
      <alignment vertical="center"/>
    </xf>
    <xf numFmtId="0" fontId="9" fillId="0" borderId="0" xfId="4" applyFont="1" applyBorder="1" applyAlignment="1">
      <alignment vertical="center"/>
    </xf>
    <xf numFmtId="3" fontId="9" fillId="0" borderId="0" xfId="4" applyNumberFormat="1" applyFont="1" applyFill="1" applyBorder="1" applyAlignment="1">
      <alignment vertical="center"/>
    </xf>
    <xf numFmtId="0" fontId="10" fillId="0" borderId="0" xfId="4" applyFont="1" applyBorder="1" applyAlignment="1">
      <alignment horizontal="center" vertical="center"/>
    </xf>
    <xf numFmtId="3" fontId="9" fillId="0" borderId="0" xfId="4" applyNumberFormat="1" applyFont="1" applyBorder="1" applyAlignment="1">
      <alignment vertical="center"/>
    </xf>
    <xf numFmtId="165" fontId="9" fillId="0" borderId="0" xfId="4" applyNumberFormat="1" applyFont="1" applyBorder="1" applyAlignment="1">
      <alignment vertical="center"/>
    </xf>
    <xf numFmtId="0" fontId="9" fillId="0" borderId="1" xfId="4" applyFont="1" applyBorder="1" applyAlignment="1">
      <alignment vertical="center"/>
    </xf>
    <xf numFmtId="165" fontId="9" fillId="0" borderId="1" xfId="4" applyNumberFormat="1" applyFont="1" applyBorder="1" applyAlignment="1">
      <alignment vertical="center"/>
    </xf>
    <xf numFmtId="0" fontId="19" fillId="0" borderId="1" xfId="4" applyFont="1" applyBorder="1" applyAlignment="1">
      <alignment vertical="center"/>
    </xf>
    <xf numFmtId="3" fontId="19" fillId="0" borderId="1" xfId="4" applyNumberFormat="1" applyFont="1" applyBorder="1" applyAlignment="1">
      <alignment vertical="center"/>
    </xf>
    <xf numFmtId="3" fontId="19" fillId="0" borderId="0" xfId="4" applyNumberFormat="1" applyFont="1" applyBorder="1" applyAlignment="1">
      <alignment vertical="center"/>
    </xf>
    <xf numFmtId="0" fontId="11" fillId="0" borderId="0" xfId="4" applyFont="1" applyBorder="1" applyAlignment="1">
      <alignment vertical="center"/>
    </xf>
    <xf numFmtId="3" fontId="8" fillId="0" borderId="0" xfId="4" applyNumberFormat="1" applyFont="1" applyBorder="1" applyAlignment="1">
      <alignment vertical="center"/>
    </xf>
    <xf numFmtId="0" fontId="9" fillId="0" borderId="0" xfId="4" applyFont="1" applyAlignment="1">
      <alignment horizontal="left" vertical="center" indent="1"/>
    </xf>
    <xf numFmtId="3" fontId="9" fillId="0" borderId="0" xfId="4" applyNumberFormat="1" applyFont="1" applyAlignment="1">
      <alignment horizontal="right" vertical="center"/>
    </xf>
    <xf numFmtId="0" fontId="16" fillId="0" borderId="0" xfId="4" applyFont="1" applyFill="1" applyBorder="1" applyAlignment="1">
      <alignment horizontal="left" vertical="center" indent="1"/>
    </xf>
    <xf numFmtId="3" fontId="9" fillId="0" borderId="0" xfId="4" applyNumberFormat="1" applyFont="1" applyFill="1" applyAlignment="1">
      <alignment horizontal="right" vertical="center"/>
    </xf>
    <xf numFmtId="0" fontId="9" fillId="0" borderId="0" xfId="4" applyFont="1" applyFill="1" applyBorder="1" applyAlignment="1">
      <alignment horizontal="left" vertical="center" indent="1"/>
    </xf>
    <xf numFmtId="0" fontId="16" fillId="0" borderId="0" xfId="4" applyFont="1" applyFill="1" applyBorder="1"/>
    <xf numFmtId="0" fontId="16" fillId="0" borderId="0" xfId="4" applyFont="1" applyFill="1" applyBorder="1" applyAlignment="1">
      <alignment horizontal="left" indent="1"/>
    </xf>
    <xf numFmtId="3" fontId="9" fillId="0" borderId="0" xfId="4" applyNumberFormat="1" applyFont="1" applyBorder="1" applyAlignment="1">
      <alignment horizontal="right" vertical="center"/>
    </xf>
    <xf numFmtId="0" fontId="15" fillId="0" borderId="0" xfId="4" applyFont="1"/>
    <xf numFmtId="3" fontId="16" fillId="0" borderId="0" xfId="4" applyNumberFormat="1" applyFont="1" applyFill="1" applyBorder="1" applyAlignment="1">
      <alignment horizontal="right" vertical="center"/>
    </xf>
    <xf numFmtId="0" fontId="9" fillId="0" borderId="0" xfId="4" applyFont="1" applyFill="1" applyBorder="1" applyAlignment="1">
      <alignment horizontal="left" vertical="center"/>
    </xf>
    <xf numFmtId="3" fontId="16" fillId="0" borderId="0" xfId="4" applyNumberFormat="1" applyFont="1" applyFill="1" applyAlignment="1">
      <alignment horizontal="right" vertical="center"/>
    </xf>
    <xf numFmtId="0" fontId="8" fillId="0" borderId="0" xfId="4" applyFont="1" applyBorder="1" applyAlignment="1">
      <alignment vertical="center"/>
    </xf>
    <xf numFmtId="0" fontId="8" fillId="0" borderId="1" xfId="4" applyFont="1" applyBorder="1" applyAlignment="1">
      <alignment horizontal="left" vertical="center" indent="1"/>
    </xf>
    <xf numFmtId="165" fontId="8" fillId="0" borderId="1" xfId="4" applyNumberFormat="1" applyFont="1" applyBorder="1" applyAlignment="1">
      <alignment vertical="center"/>
    </xf>
    <xf numFmtId="0" fontId="11" fillId="0" borderId="0" xfId="4" applyFont="1"/>
    <xf numFmtId="0" fontId="7" fillId="2" borderId="0" xfId="4" applyFont="1" applyFill="1" applyAlignment="1">
      <alignment vertical="center"/>
    </xf>
    <xf numFmtId="0" fontId="9" fillId="0" borderId="1" xfId="4" applyFont="1" applyBorder="1"/>
    <xf numFmtId="165" fontId="9" fillId="0" borderId="1" xfId="4" applyNumberFormat="1" applyFont="1" applyBorder="1"/>
    <xf numFmtId="0" fontId="9" fillId="0" borderId="0" xfId="4" applyFont="1" applyFill="1"/>
    <xf numFmtId="0" fontId="1" fillId="0" borderId="0" xfId="4" applyFill="1"/>
    <xf numFmtId="0" fontId="27" fillId="0" borderId="0" xfId="4" applyFont="1" applyFill="1" applyAlignment="1">
      <alignment horizontal="right"/>
    </xf>
    <xf numFmtId="0" fontId="35" fillId="0" borderId="0" xfId="11" applyFont="1" applyFill="1" applyBorder="1" applyAlignment="1">
      <alignment vertical="center"/>
    </xf>
    <xf numFmtId="0" fontId="36" fillId="0" borderId="0" xfId="11" applyFont="1"/>
    <xf numFmtId="0" fontId="37" fillId="2" borderId="0" xfId="11" applyFont="1" applyFill="1" applyBorder="1" applyAlignment="1">
      <alignment vertical="center"/>
    </xf>
    <xf numFmtId="0" fontId="37" fillId="2" borderId="0" xfId="11" applyFont="1" applyFill="1" applyBorder="1" applyAlignment="1">
      <alignment horizontal="right" vertical="center"/>
    </xf>
    <xf numFmtId="0" fontId="38" fillId="0" borderId="0" xfId="11" applyFont="1" applyFill="1"/>
    <xf numFmtId="4" fontId="38" fillId="0" borderId="0" xfId="11" applyNumberFormat="1" applyFont="1" applyFill="1"/>
    <xf numFmtId="0" fontId="38" fillId="0" borderId="0" xfId="11" applyFont="1" applyFill="1" applyAlignment="1">
      <alignment horizontal="right"/>
    </xf>
    <xf numFmtId="0" fontId="38" fillId="0" borderId="6" xfId="11" applyFont="1" applyFill="1" applyBorder="1"/>
    <xf numFmtId="4" fontId="38" fillId="0" borderId="6" xfId="11" applyNumberFormat="1" applyFont="1" applyFill="1" applyBorder="1"/>
    <xf numFmtId="0" fontId="11" fillId="0" borderId="0" xfId="11" applyFont="1" applyAlignment="1">
      <alignment vertical="top"/>
    </xf>
    <xf numFmtId="0" fontId="1" fillId="0" borderId="0" xfId="11" applyAlignment="1">
      <alignment vertical="top"/>
    </xf>
    <xf numFmtId="0" fontId="39" fillId="0" borderId="2" xfId="0" applyFont="1" applyBorder="1" applyAlignment="1">
      <alignment horizontal="right" vertical="top"/>
    </xf>
    <xf numFmtId="0" fontId="40" fillId="2" borderId="0" xfId="0" applyFont="1" applyFill="1" applyAlignment="1">
      <alignment horizontal="justify" vertical="center"/>
    </xf>
    <xf numFmtId="0" fontId="41" fillId="2" borderId="0" xfId="0" applyFont="1" applyFill="1" applyAlignment="1">
      <alignment horizontal="center" vertical="center"/>
    </xf>
    <xf numFmtId="0" fontId="15" fillId="0" borderId="0" xfId="0" applyFont="1" applyAlignment="1">
      <alignment horizontal="justify" vertical="center"/>
    </xf>
    <xf numFmtId="0" fontId="15" fillId="0" borderId="0" xfId="0" applyFont="1" applyAlignment="1">
      <alignment horizontal="center" vertical="center"/>
    </xf>
    <xf numFmtId="0" fontId="15" fillId="0" borderId="7" xfId="0" applyFont="1" applyBorder="1" applyAlignment="1">
      <alignment horizontal="justify" vertical="center"/>
    </xf>
    <xf numFmtId="0" fontId="10" fillId="0" borderId="7"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justify"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43"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9" fillId="0" borderId="13" xfId="0" applyFont="1" applyBorder="1" applyAlignment="1">
      <alignment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11" fillId="0" borderId="0" xfId="0" applyFont="1" applyAlignment="1">
      <alignment horizontal="right" vertical="center"/>
    </xf>
    <xf numFmtId="0" fontId="28" fillId="0" borderId="0" xfId="7" applyFont="1"/>
    <xf numFmtId="0" fontId="7" fillId="2" borderId="0" xfId="7" applyFont="1" applyFill="1" applyAlignment="1">
      <alignment horizontal="right" vertical="center"/>
    </xf>
    <xf numFmtId="3" fontId="16" fillId="0" borderId="1" xfId="7" applyNumberFormat="1" applyFont="1" applyBorder="1"/>
    <xf numFmtId="16" fontId="24" fillId="0" borderId="0" xfId="7" applyNumberFormat="1" applyFont="1" applyBorder="1" applyAlignment="1">
      <alignment horizontal="left" indent="1"/>
    </xf>
    <xf numFmtId="3" fontId="24" fillId="0" borderId="0" xfId="7" applyNumberFormat="1" applyFont="1" applyBorder="1"/>
    <xf numFmtId="0" fontId="24" fillId="0" borderId="1" xfId="7" applyFont="1" applyBorder="1" applyAlignment="1">
      <alignment horizontal="left" indent="1"/>
    </xf>
    <xf numFmtId="3" fontId="24" fillId="0" borderId="1" xfId="7" applyNumberFormat="1" applyFont="1" applyBorder="1"/>
    <xf numFmtId="0" fontId="11" fillId="0" borderId="0" xfId="7" applyFont="1" applyAlignment="1">
      <alignment horizontal="right" vertical="center"/>
    </xf>
    <xf numFmtId="167" fontId="16" fillId="0" borderId="0" xfId="7" applyNumberFormat="1" applyFont="1"/>
    <xf numFmtId="166" fontId="16" fillId="0" borderId="0" xfId="7" applyNumberFormat="1" applyFont="1"/>
    <xf numFmtId="0" fontId="14" fillId="2" borderId="9" xfId="0" applyFont="1" applyFill="1" applyBorder="1" applyAlignment="1">
      <alignment horizontal="right" vertical="center"/>
    </xf>
    <xf numFmtId="0" fontId="14" fillId="2" borderId="0" xfId="0" applyFont="1" applyFill="1" applyAlignment="1">
      <alignment horizontal="right"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30" fillId="0" borderId="0" xfId="0" applyFont="1" applyAlignment="1">
      <alignment vertical="center" wrapText="1"/>
    </xf>
    <xf numFmtId="0" fontId="39" fillId="0" borderId="0" xfId="0" applyFont="1" applyAlignment="1">
      <alignment horizontal="right" vertical="center" wrapText="1"/>
    </xf>
    <xf numFmtId="0" fontId="0" fillId="0" borderId="0" xfId="0" applyAlignment="1">
      <alignment wrapText="1"/>
    </xf>
    <xf numFmtId="0" fontId="44" fillId="2" borderId="0" xfId="0" applyFont="1" applyFill="1" applyAlignment="1">
      <alignment horizontal="center" vertical="center" wrapText="1"/>
    </xf>
    <xf numFmtId="0" fontId="44" fillId="2" borderId="0" xfId="0" applyFont="1" applyFill="1" applyAlignment="1">
      <alignmen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vertical="center" wrapText="1"/>
    </xf>
    <xf numFmtId="0" fontId="15" fillId="0" borderId="8" xfId="0" applyFont="1" applyBorder="1" applyAlignment="1">
      <alignment horizontal="left" vertical="center" wrapText="1"/>
    </xf>
    <xf numFmtId="0" fontId="15" fillId="0" borderId="8" xfId="0" applyFont="1" applyBorder="1" applyAlignment="1">
      <alignment horizontal="center" vertical="center" wrapText="1"/>
    </xf>
    <xf numFmtId="0" fontId="15" fillId="0" borderId="0" xfId="0" applyFont="1" applyAlignment="1">
      <alignment horizontal="center" vertical="center" wrapText="1"/>
    </xf>
    <xf numFmtId="0" fontId="8" fillId="0" borderId="0" xfId="0" applyFont="1" applyAlignment="1">
      <alignment horizontal="center" vertical="center" wrapText="1"/>
    </xf>
    <xf numFmtId="0" fontId="40" fillId="0" borderId="0" xfId="0" applyFont="1" applyAlignment="1">
      <alignment horizontal="center" vertical="center" wrapText="1"/>
    </xf>
    <xf numFmtId="0" fontId="45" fillId="0" borderId="7" xfId="0" applyFont="1" applyBorder="1" applyAlignment="1">
      <alignment horizontal="left"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8" fillId="0" borderId="20" xfId="0" applyFont="1" applyBorder="1" applyAlignment="1">
      <alignment horizontal="center" vertical="center" wrapText="1"/>
    </xf>
    <xf numFmtId="0" fontId="15" fillId="0" borderId="20" xfId="0" applyFont="1" applyBorder="1" applyAlignment="1">
      <alignment vertical="center" wrapText="1"/>
    </xf>
    <xf numFmtId="0" fontId="30" fillId="0" borderId="20" xfId="0" applyFont="1" applyBorder="1" applyAlignment="1">
      <alignment vertical="center" wrapText="1"/>
    </xf>
    <xf numFmtId="0" fontId="30" fillId="0" borderId="7" xfId="0" applyFont="1" applyBorder="1" applyAlignment="1">
      <alignment vertical="center" wrapText="1"/>
    </xf>
    <xf numFmtId="0" fontId="46" fillId="0" borderId="8" xfId="0" applyFont="1" applyBorder="1" applyAlignment="1">
      <alignment horizontal="center" vertical="center" wrapText="1"/>
    </xf>
    <xf numFmtId="0" fontId="47" fillId="0" borderId="0" xfId="0" applyFont="1" applyAlignment="1">
      <alignment vertical="center" wrapText="1"/>
    </xf>
    <xf numFmtId="0" fontId="47" fillId="0" borderId="20" xfId="0" applyFont="1" applyBorder="1" applyAlignment="1">
      <alignment vertical="center" wrapText="1"/>
    </xf>
    <xf numFmtId="0" fontId="10" fillId="0" borderId="20" xfId="0" applyFont="1" applyBorder="1" applyAlignment="1">
      <alignment horizontal="center" vertical="center" wrapText="1"/>
    </xf>
    <xf numFmtId="0" fontId="39" fillId="0" borderId="0" xfId="0" applyFont="1" applyAlignment="1">
      <alignment horizontal="right" vertical="top" wrapText="1"/>
    </xf>
    <xf numFmtId="0" fontId="6" fillId="0" borderId="0" xfId="4" applyFont="1" applyAlignment="1"/>
    <xf numFmtId="0" fontId="1" fillId="0" borderId="0" xfId="4" applyBorder="1"/>
    <xf numFmtId="0" fontId="9" fillId="0" borderId="0" xfId="4" applyFont="1" applyBorder="1"/>
    <xf numFmtId="165" fontId="9" fillId="0" borderId="0" xfId="4" applyNumberFormat="1" applyFont="1" applyBorder="1"/>
    <xf numFmtId="0" fontId="1" fillId="0" borderId="0" xfId="11"/>
    <xf numFmtId="3" fontId="6" fillId="0" borderId="0" xfId="0" applyNumberFormat="1" applyFont="1" applyFill="1" applyAlignment="1">
      <alignment horizontal="left"/>
    </xf>
    <xf numFmtId="0" fontId="16" fillId="0" borderId="0" xfId="0" applyFont="1" applyAlignment="1">
      <alignment vertical="center"/>
    </xf>
    <xf numFmtId="3" fontId="16" fillId="0" borderId="0" xfId="0" applyNumberFormat="1" applyFont="1" applyFill="1" applyAlignment="1">
      <alignment horizontal="right" vertical="center" indent="1"/>
    </xf>
    <xf numFmtId="3" fontId="16" fillId="0" borderId="0" xfId="0" applyNumberFormat="1" applyFont="1" applyFill="1" applyAlignment="1">
      <alignment horizontal="right" vertical="center" indent="2"/>
    </xf>
    <xf numFmtId="164" fontId="24" fillId="0" borderId="0" xfId="0" applyNumberFormat="1" applyFont="1" applyFill="1" applyAlignment="1">
      <alignment horizontal="right" vertical="center" indent="1"/>
    </xf>
    <xf numFmtId="164" fontId="24" fillId="0" borderId="0" xfId="0" applyNumberFormat="1" applyFont="1" applyFill="1" applyAlignment="1">
      <alignment horizontal="right" vertical="center" indent="2"/>
    </xf>
    <xf numFmtId="0" fontId="16" fillId="0" borderId="0" xfId="0" applyFont="1" applyBorder="1" applyAlignment="1">
      <alignment vertical="center"/>
    </xf>
    <xf numFmtId="0" fontId="16" fillId="0" borderId="6" xfId="0" applyFont="1" applyBorder="1" applyAlignment="1">
      <alignment vertical="center"/>
    </xf>
    <xf numFmtId="3" fontId="16" fillId="0" borderId="6" xfId="0" applyNumberFormat="1" applyFont="1" applyFill="1" applyBorder="1" applyAlignment="1">
      <alignment horizontal="right" vertical="center" indent="1"/>
    </xf>
    <xf numFmtId="3" fontId="16" fillId="0" borderId="6" xfId="0" applyNumberFormat="1" applyFont="1" applyFill="1" applyBorder="1" applyAlignment="1">
      <alignment horizontal="right" vertical="center" indent="2"/>
    </xf>
    <xf numFmtId="164" fontId="24" fillId="0" borderId="6" xfId="0" applyNumberFormat="1" applyFont="1" applyFill="1" applyBorder="1" applyAlignment="1">
      <alignment horizontal="right" vertical="center" indent="1"/>
    </xf>
    <xf numFmtId="164" fontId="24" fillId="0" borderId="6" xfId="0" applyNumberFormat="1" applyFont="1" applyFill="1" applyBorder="1" applyAlignment="1">
      <alignment horizontal="right" vertical="center" indent="2"/>
    </xf>
    <xf numFmtId="3" fontId="13" fillId="0" borderId="0" xfId="0" applyNumberFormat="1" applyFont="1" applyFill="1"/>
    <xf numFmtId="0" fontId="13" fillId="0" borderId="0" xfId="0" applyFont="1"/>
    <xf numFmtId="3" fontId="35" fillId="0" borderId="0" xfId="11" applyNumberFormat="1" applyFont="1" applyFill="1" applyBorder="1" applyAlignment="1">
      <alignment vertical="center"/>
    </xf>
    <xf numFmtId="3" fontId="1" fillId="0" borderId="0" xfId="11" applyNumberFormat="1"/>
    <xf numFmtId="0" fontId="48" fillId="2" borderId="0" xfId="11" applyFont="1" applyFill="1" applyBorder="1" applyAlignment="1">
      <alignment vertical="center"/>
    </xf>
    <xf numFmtId="165" fontId="48" fillId="2" borderId="0" xfId="12" applyNumberFormat="1" applyFont="1" applyFill="1" applyBorder="1" applyAlignment="1">
      <alignment horizontal="right" vertical="center"/>
    </xf>
    <xf numFmtId="3" fontId="48" fillId="2" borderId="0" xfId="11" applyNumberFormat="1" applyFont="1" applyFill="1" applyBorder="1" applyAlignment="1">
      <alignment horizontal="right" vertical="center"/>
    </xf>
    <xf numFmtId="168" fontId="48" fillId="2" borderId="0" xfId="11" applyNumberFormat="1" applyFont="1" applyFill="1" applyBorder="1" applyAlignment="1">
      <alignment horizontal="right" vertical="center"/>
    </xf>
    <xf numFmtId="164" fontId="48" fillId="2" borderId="21" xfId="11" applyNumberFormat="1" applyFont="1" applyFill="1" applyBorder="1" applyAlignment="1">
      <alignment horizontal="right" vertical="center"/>
    </xf>
    <xf numFmtId="0" fontId="49" fillId="0" borderId="22" xfId="11" applyFont="1" applyFill="1" applyBorder="1" applyAlignment="1">
      <alignment vertical="center"/>
    </xf>
    <xf numFmtId="165" fontId="49" fillId="0" borderId="22" xfId="11" applyNumberFormat="1" applyFont="1" applyFill="1" applyBorder="1" applyAlignment="1">
      <alignment horizontal="right" vertical="center"/>
    </xf>
    <xf numFmtId="3" fontId="49" fillId="0" borderId="22" xfId="11" applyNumberFormat="1" applyFont="1" applyFill="1" applyBorder="1" applyAlignment="1">
      <alignment horizontal="right" vertical="center"/>
    </xf>
    <xf numFmtId="164" fontId="49" fillId="0" borderId="22" xfId="11" applyNumberFormat="1" applyFont="1" applyFill="1" applyBorder="1" applyAlignment="1">
      <alignment horizontal="right" vertical="center"/>
    </xf>
    <xf numFmtId="0" fontId="50" fillId="0" borderId="22" xfId="11" applyFont="1" applyFill="1" applyBorder="1" applyAlignment="1">
      <alignment vertical="center"/>
    </xf>
    <xf numFmtId="0" fontId="50" fillId="0" borderId="23" xfId="11" applyFont="1" applyFill="1" applyBorder="1" applyAlignment="1">
      <alignment vertical="center"/>
    </xf>
    <xf numFmtId="165" fontId="49" fillId="0" borderId="22" xfId="11" applyNumberFormat="1" applyFont="1" applyBorder="1" applyAlignment="1">
      <alignment horizontal="right" vertical="center"/>
    </xf>
    <xf numFmtId="3" fontId="49" fillId="0" borderId="22" xfId="11" applyNumberFormat="1" applyFont="1" applyBorder="1" applyAlignment="1">
      <alignment horizontal="right" vertical="center"/>
    </xf>
    <xf numFmtId="164" fontId="49" fillId="0" borderId="22" xfId="11" applyNumberFormat="1" applyFont="1" applyBorder="1" applyAlignment="1">
      <alignment horizontal="right" vertical="center"/>
    </xf>
    <xf numFmtId="0" fontId="50" fillId="0" borderId="24" xfId="11" applyFont="1" applyFill="1" applyBorder="1" applyAlignment="1">
      <alignment vertical="center"/>
    </xf>
    <xf numFmtId="0" fontId="50" fillId="0" borderId="25" xfId="11" applyFont="1" applyFill="1" applyBorder="1" applyAlignment="1">
      <alignment vertical="center"/>
    </xf>
    <xf numFmtId="0" fontId="50" fillId="3" borderId="25" xfId="11" applyFont="1" applyFill="1" applyBorder="1" applyAlignment="1">
      <alignment vertical="center"/>
    </xf>
    <xf numFmtId="0" fontId="49" fillId="3" borderId="22" xfId="11" applyFont="1" applyFill="1" applyBorder="1" applyAlignment="1">
      <alignment vertical="center"/>
    </xf>
    <xf numFmtId="165" fontId="49" fillId="3" borderId="22" xfId="11" applyNumberFormat="1" applyFont="1" applyFill="1" applyBorder="1" applyAlignment="1">
      <alignment horizontal="right" vertical="center"/>
    </xf>
    <xf numFmtId="3" fontId="49" fillId="3" borderId="22" xfId="11" applyNumberFormat="1" applyFont="1" applyFill="1" applyBorder="1" applyAlignment="1">
      <alignment horizontal="right" vertical="center"/>
    </xf>
    <xf numFmtId="164" fontId="49" fillId="3" borderId="22" xfId="11" applyNumberFormat="1" applyFont="1" applyFill="1" applyBorder="1" applyAlignment="1">
      <alignment horizontal="right" vertical="center"/>
    </xf>
    <xf numFmtId="0" fontId="50" fillId="3" borderId="24" xfId="11" applyFont="1" applyFill="1" applyBorder="1" applyAlignment="1">
      <alignment vertical="center"/>
    </xf>
    <xf numFmtId="0" fontId="50" fillId="0" borderId="22" xfId="11" applyFont="1" applyBorder="1" applyAlignment="1">
      <alignment vertical="center"/>
    </xf>
    <xf numFmtId="0" fontId="50" fillId="0" borderId="23" xfId="11" applyFont="1" applyBorder="1" applyAlignment="1">
      <alignment vertical="center"/>
    </xf>
    <xf numFmtId="0" fontId="49" fillId="0" borderId="22" xfId="11" applyFont="1" applyBorder="1" applyAlignment="1">
      <alignment vertical="center"/>
    </xf>
    <xf numFmtId="0" fontId="50" fillId="0" borderId="24" xfId="11" applyFont="1" applyBorder="1" applyAlignment="1">
      <alignment vertical="center"/>
    </xf>
    <xf numFmtId="0" fontId="50" fillId="0" borderId="25" xfId="11" applyFont="1" applyBorder="1" applyAlignment="1">
      <alignment vertical="center"/>
    </xf>
    <xf numFmtId="0" fontId="49" fillId="0" borderId="26" xfId="11" applyFont="1" applyBorder="1" applyAlignment="1">
      <alignment vertical="center"/>
    </xf>
    <xf numFmtId="165" fontId="49" fillId="0" borderId="26" xfId="11" applyNumberFormat="1" applyFont="1" applyBorder="1" applyAlignment="1">
      <alignment horizontal="right" vertical="center"/>
    </xf>
    <xf numFmtId="3" fontId="49" fillId="0" borderId="26" xfId="11" applyNumberFormat="1" applyFont="1" applyBorder="1" applyAlignment="1">
      <alignment horizontal="right" vertical="center"/>
    </xf>
    <xf numFmtId="164" fontId="49" fillId="0" borderId="26" xfId="11" applyNumberFormat="1" applyFont="1" applyBorder="1" applyAlignment="1">
      <alignment horizontal="right" vertical="center"/>
    </xf>
    <xf numFmtId="0" fontId="50" fillId="0" borderId="26" xfId="11" applyFont="1" applyBorder="1" applyAlignment="1">
      <alignment vertical="center"/>
    </xf>
    <xf numFmtId="0" fontId="50" fillId="0" borderId="27" xfId="11" applyFont="1" applyBorder="1" applyAlignment="1">
      <alignment vertical="center"/>
    </xf>
    <xf numFmtId="165" fontId="1" fillId="0" borderId="0" xfId="11" applyNumberFormat="1" applyFont="1"/>
    <xf numFmtId="165" fontId="1" fillId="0" borderId="0" xfId="11" applyNumberFormat="1"/>
    <xf numFmtId="2" fontId="6" fillId="0" borderId="0" xfId="13" applyNumberFormat="1" applyFont="1"/>
    <xf numFmtId="0" fontId="17" fillId="0" borderId="0" xfId="13"/>
    <xf numFmtId="0" fontId="13" fillId="0" borderId="0" xfId="14" applyFont="1" applyAlignment="1"/>
    <xf numFmtId="2" fontId="37" fillId="2" borderId="0" xfId="13" applyNumberFormat="1" applyFont="1" applyFill="1"/>
    <xf numFmtId="0" fontId="37" fillId="2" borderId="0" xfId="13" applyFont="1" applyFill="1" applyAlignment="1">
      <alignment horizontal="right"/>
    </xf>
    <xf numFmtId="17" fontId="37" fillId="2" borderId="0" xfId="13" applyNumberFormat="1" applyFont="1" applyFill="1" applyAlignment="1">
      <alignment horizontal="right"/>
    </xf>
    <xf numFmtId="17" fontId="53" fillId="2" borderId="0" xfId="13" applyNumberFormat="1" applyFont="1" applyFill="1" applyAlignment="1">
      <alignment horizontal="right"/>
    </xf>
    <xf numFmtId="2" fontId="54" fillId="0" borderId="0" xfId="13" applyNumberFormat="1" applyFont="1"/>
    <xf numFmtId="1" fontId="55" fillId="0" borderId="0" xfId="15" applyNumberFormat="1" applyFont="1" applyFill="1" applyAlignment="1">
      <alignment horizontal="right"/>
    </xf>
    <xf numFmtId="1" fontId="55" fillId="0" borderId="0" xfId="15" applyNumberFormat="1" applyFont="1"/>
    <xf numFmtId="0" fontId="42" fillId="0" borderId="0" xfId="13" applyFont="1"/>
    <xf numFmtId="3" fontId="56" fillId="0" borderId="0" xfId="13" applyNumberFormat="1" applyFont="1" applyFill="1" applyAlignment="1">
      <alignment horizontal="right"/>
    </xf>
    <xf numFmtId="3" fontId="56" fillId="0" borderId="0" xfId="13" applyNumberFormat="1" applyFont="1" applyFill="1"/>
    <xf numFmtId="0" fontId="54" fillId="0" borderId="0" xfId="13" applyFont="1"/>
    <xf numFmtId="1" fontId="55" fillId="0" borderId="0" xfId="15" applyNumberFormat="1" applyFont="1" applyFill="1"/>
    <xf numFmtId="9" fontId="55" fillId="0" borderId="0" xfId="15" applyFont="1" applyFill="1" applyAlignment="1">
      <alignment horizontal="right"/>
    </xf>
    <xf numFmtId="0" fontId="13" fillId="0" borderId="0" xfId="14" applyFont="1"/>
    <xf numFmtId="9" fontId="55" fillId="0" borderId="0" xfId="15" applyFont="1" applyAlignment="1">
      <alignment horizontal="right"/>
    </xf>
    <xf numFmtId="2" fontId="53" fillId="0" borderId="0" xfId="13" applyNumberFormat="1" applyFont="1"/>
    <xf numFmtId="2" fontId="17" fillId="0" borderId="0" xfId="13" applyNumberFormat="1"/>
    <xf numFmtId="17" fontId="17" fillId="2" borderId="0" xfId="13" applyNumberFormat="1" applyFill="1" applyAlignment="1">
      <alignment horizontal="right"/>
    </xf>
    <xf numFmtId="1" fontId="55" fillId="0" borderId="0" xfId="15" applyNumberFormat="1" applyFont="1" applyAlignment="1">
      <alignment horizontal="right"/>
    </xf>
    <xf numFmtId="9" fontId="56" fillId="0" borderId="0" xfId="16" applyFont="1" applyFill="1" applyAlignment="1">
      <alignment horizontal="right"/>
    </xf>
    <xf numFmtId="4" fontId="56" fillId="0" borderId="0" xfId="13" applyNumberFormat="1" applyFont="1" applyFill="1" applyAlignment="1">
      <alignment horizontal="right"/>
    </xf>
    <xf numFmtId="0" fontId="55" fillId="0" borderId="0" xfId="13" applyFont="1"/>
    <xf numFmtId="0" fontId="29" fillId="0" borderId="0" xfId="0" applyFont="1"/>
    <xf numFmtId="0" fontId="29" fillId="0" borderId="0" xfId="17" applyFont="1"/>
    <xf numFmtId="0" fontId="6" fillId="0" borderId="0" xfId="0" applyFont="1" applyAlignment="1">
      <alignment horizontal="justify" vertical="center"/>
    </xf>
    <xf numFmtId="0" fontId="40" fillId="0" borderId="0" xfId="0" applyFont="1" applyAlignment="1">
      <alignment vertical="center" wrapText="1"/>
    </xf>
    <xf numFmtId="0" fontId="40" fillId="0" borderId="7" xfId="0" applyFont="1" applyBorder="1" applyAlignment="1">
      <alignment vertical="center" wrapText="1"/>
    </xf>
    <xf numFmtId="0" fontId="40" fillId="0" borderId="8" xfId="0" applyFont="1" applyBorder="1" applyAlignment="1">
      <alignment vertical="center" wrapText="1"/>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0" borderId="8" xfId="0" applyFont="1" applyBorder="1" applyAlignment="1">
      <alignment vertical="center"/>
    </xf>
    <xf numFmtId="0" fontId="11" fillId="0" borderId="0" xfId="0" applyFont="1" applyAlignment="1">
      <alignment vertical="center"/>
    </xf>
    <xf numFmtId="0" fontId="6" fillId="0" borderId="0" xfId="7" applyFont="1" applyAlignment="1">
      <alignment horizontal="left" vertical="center"/>
    </xf>
    <xf numFmtId="0" fontId="6" fillId="0" borderId="0" xfId="0" applyFont="1" applyAlignment="1">
      <alignment vertical="center"/>
    </xf>
    <xf numFmtId="0" fontId="14" fillId="2" borderId="9" xfId="0" applyFont="1" applyFill="1" applyBorder="1" applyAlignment="1">
      <alignment vertical="center" wrapText="1"/>
    </xf>
    <xf numFmtId="0" fontId="14" fillId="2" borderId="17"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10"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1" fillId="0" borderId="8" xfId="0" applyFont="1" applyBorder="1" applyAlignment="1">
      <alignment horizontal="right" vertical="center"/>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5" fillId="0" borderId="0" xfId="0" applyFont="1" applyAlignment="1">
      <alignment vertical="center" wrapText="1"/>
    </xf>
    <xf numFmtId="0" fontId="15" fillId="0" borderId="7" xfId="0" applyFont="1" applyBorder="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5" fillId="0" borderId="0" xfId="0" applyFont="1" applyAlignment="1">
      <alignment horizontal="justify" vertical="center" wrapText="1"/>
    </xf>
    <xf numFmtId="0" fontId="30" fillId="0" borderId="0" xfId="0" applyFont="1" applyAlignment="1">
      <alignment vertical="center" wrapText="1"/>
    </xf>
    <xf numFmtId="0" fontId="15" fillId="0" borderId="0" xfId="0" applyFont="1" applyAlignment="1">
      <alignment horizontal="center" vertical="center" wrapText="1"/>
    </xf>
    <xf numFmtId="0" fontId="15" fillId="0" borderId="8" xfId="0" applyFont="1" applyBorder="1" applyAlignment="1">
      <alignment horizontal="justify" vertical="center" wrapText="1"/>
    </xf>
    <xf numFmtId="0" fontId="15" fillId="0" borderId="7" xfId="0" applyFont="1" applyBorder="1" applyAlignment="1">
      <alignment horizontal="justify" vertical="center" wrapText="1"/>
    </xf>
    <xf numFmtId="0" fontId="6" fillId="0" borderId="0" xfId="0" applyFont="1" applyAlignment="1">
      <alignment vertical="center" wrapText="1"/>
    </xf>
    <xf numFmtId="0" fontId="44" fillId="2" borderId="0" xfId="0" applyFont="1" applyFill="1" applyAlignment="1">
      <alignment horizontal="left" vertical="center" wrapText="1"/>
    </xf>
    <xf numFmtId="0" fontId="15" fillId="0" borderId="0" xfId="0" applyFont="1" applyBorder="1" applyAlignment="1">
      <alignment horizontal="justify"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5" fillId="0" borderId="8" xfId="0" applyFont="1" applyBorder="1" applyAlignment="1">
      <alignment vertical="center" wrapText="1"/>
    </xf>
    <xf numFmtId="0" fontId="15" fillId="0" borderId="0" xfId="0" applyFont="1" applyBorder="1" applyAlignment="1">
      <alignment vertical="center" wrapText="1"/>
    </xf>
    <xf numFmtId="0" fontId="11" fillId="0" borderId="5" xfId="0" applyFont="1" applyBorder="1" applyAlignment="1">
      <alignment vertical="center" wrapText="1"/>
    </xf>
    <xf numFmtId="0" fontId="8" fillId="0" borderId="0" xfId="0" applyFont="1" applyAlignment="1">
      <alignment horizontal="center" vertical="center" wrapText="1"/>
    </xf>
    <xf numFmtId="0" fontId="9" fillId="0" borderId="0" xfId="0" applyFont="1" applyAlignment="1">
      <alignment vertical="center" wrapText="1"/>
    </xf>
    <xf numFmtId="3" fontId="11" fillId="0" borderId="2" xfId="4" applyNumberFormat="1" applyFont="1" applyBorder="1" applyAlignment="1">
      <alignment horizontal="right" vertical="center"/>
    </xf>
    <xf numFmtId="0" fontId="6" fillId="0" borderId="0" xfId="4" applyFont="1" applyAlignment="1">
      <alignment horizontal="left"/>
    </xf>
    <xf numFmtId="0" fontId="14" fillId="2" borderId="0" xfId="0" applyFont="1" applyFill="1" applyAlignment="1">
      <alignment horizontal="left" vertical="center" wrapText="1"/>
    </xf>
    <xf numFmtId="0" fontId="39" fillId="0" borderId="2" xfId="0" applyFont="1" applyBorder="1" applyAlignment="1">
      <alignment horizontal="left" vertical="center" wrapText="1"/>
    </xf>
    <xf numFmtId="0" fontId="39" fillId="0" borderId="2" xfId="0" applyFont="1" applyBorder="1" applyAlignment="1">
      <alignment horizontal="left" vertical="center"/>
    </xf>
    <xf numFmtId="0" fontId="39" fillId="0" borderId="2" xfId="0" applyFont="1" applyBorder="1" applyAlignment="1">
      <alignment horizontal="right" vertical="center"/>
    </xf>
    <xf numFmtId="0" fontId="11" fillId="0" borderId="0" xfId="0" applyFont="1" applyBorder="1" applyAlignment="1">
      <alignment vertical="center"/>
    </xf>
    <xf numFmtId="0" fontId="5" fillId="0" borderId="2" xfId="1" applyFont="1" applyBorder="1" applyAlignment="1">
      <alignment horizontal="right" vertical="center"/>
    </xf>
    <xf numFmtId="0" fontId="16" fillId="0" borderId="0" xfId="6" applyFont="1" applyAlignment="1">
      <alignment horizontal="left" vertical="top" wrapText="1"/>
    </xf>
  </cellXfs>
  <cellStyles count="18">
    <cellStyle name="Hyperlink" xfId="17" builtinId="8"/>
    <cellStyle name="Normal" xfId="0" builtinId="0"/>
    <cellStyle name="Normal 2" xfId="3" xr:uid="{EA9C1972-2F5D-4013-8C1E-22BB51E0EB4C}"/>
    <cellStyle name="Normal 2 3" xfId="2" xr:uid="{201B3729-80DA-4345-BE09-1FDAC9DB3934}"/>
    <cellStyle name="Normal 3" xfId="7" xr:uid="{A28BD2D7-8862-4CCF-8779-E1D28CBB8145}"/>
    <cellStyle name="Normal 54" xfId="8" xr:uid="{D59459C1-A970-4D60-9B7A-F17BB7584431}"/>
    <cellStyle name="Normálna 2" xfId="1" xr:uid="{C6C839C1-919B-4F10-8AC9-D8C949F57CA7}"/>
    <cellStyle name="Normálna 2 2" xfId="10" xr:uid="{64F6562C-0F68-4E96-A6BE-9A96FCE55F40}"/>
    <cellStyle name="Normálna 2 3" xfId="14" xr:uid="{0BC42268-CE59-4A21-898A-009D717C1908}"/>
    <cellStyle name="Normálna 3" xfId="4" xr:uid="{8BC16951-5030-4F31-89F6-BF18FE831018}"/>
    <cellStyle name="Normálna 4" xfId="5" xr:uid="{61EF92E7-0BAB-45A8-BC92-45F6C07E4406}"/>
    <cellStyle name="Normálna 5" xfId="6" xr:uid="{AC8830DD-301A-4E21-B2CC-65D218AB09B5}"/>
    <cellStyle name="Normálne 6 2" xfId="13" xr:uid="{3F79A1E2-D048-4558-8C1B-0FEB54489C74}"/>
    <cellStyle name="Normálne 7" xfId="11" xr:uid="{F86861C3-15C3-4EAF-B72E-D162AE36CCAA}"/>
    <cellStyle name="Percent 6" xfId="9" xr:uid="{214E5E31-7086-4560-BFF8-394348D6ABC8}"/>
    <cellStyle name="Percentá 2" xfId="15" xr:uid="{BC09C353-52BF-45AA-B3C1-F2E0B60FE38D}"/>
    <cellStyle name="Percentá 3" xfId="16" xr:uid="{5529B39F-D924-4E6D-8E75-DB1A8D6F83E4}"/>
    <cellStyle name="Percentá 4" xfId="12" xr:uid="{FE49D184-14B1-4A5C-9E6B-030FEF185A88}"/>
  </cellStyles>
  <dxfs count="8">
    <dxf>
      <font>
        <b/>
        <i val="0"/>
        <color rgb="FF13B5EA"/>
      </font>
    </dxf>
    <dxf>
      <font>
        <b/>
        <i val="0"/>
        <color rgb="FF13B5EA"/>
      </font>
    </dxf>
    <dxf>
      <font>
        <b/>
        <i val="0"/>
        <color rgb="FF13B5EA"/>
      </font>
    </dxf>
    <dxf>
      <font>
        <b/>
        <i val="0"/>
        <color rgb="FF13B5EA"/>
      </font>
    </dxf>
    <dxf>
      <font>
        <b/>
        <i val="0"/>
        <color rgb="FF13B5EA"/>
      </font>
    </dxf>
    <dxf>
      <font>
        <b/>
        <i val="0"/>
        <color rgb="FF13B5EA"/>
      </font>
    </dxf>
    <dxf>
      <font>
        <b/>
        <i val="0"/>
        <color rgb="FF13B5EA"/>
      </font>
    </dxf>
    <dxf>
      <font>
        <b/>
        <i val="0"/>
        <color rgb="FF13B5EA"/>
      </font>
    </dxf>
  </dxfs>
  <tableStyles count="0" defaultTableStyle="TableStyleMedium2" defaultPivotStyle="PivotStyleLight16"/>
  <colors>
    <mruColors>
      <color rgb="FF13B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04320987654328E-2"/>
          <c:y val="5.1400554097404488E-2"/>
          <c:w val="0.86537237654320986"/>
          <c:h val="0.7592327469464174"/>
        </c:manualLayout>
      </c:layout>
      <c:areaChart>
        <c:grouping val="standard"/>
        <c:varyColors val="0"/>
        <c:ser>
          <c:idx val="0"/>
          <c:order val="0"/>
          <c:tx>
            <c:strRef>
              <c:f>'G1'!$B$2</c:f>
              <c:strCache>
                <c:ptCount val="1"/>
                <c:pt idx="0">
                  <c:v>skutočnosť</c:v>
                </c:pt>
              </c:strCache>
            </c:strRef>
          </c:tx>
          <c:spPr>
            <a:solidFill>
              <a:srgbClr val="13B5EA"/>
            </a:solidFill>
            <a:ln>
              <a:noFill/>
            </a:ln>
            <a:effectLst/>
          </c:spPr>
          <c:dLbls>
            <c:dLbl>
              <c:idx val="0"/>
              <c:layout>
                <c:manualLayout>
                  <c:x val="1.3719135802469137E-2"/>
                  <c:y val="-0.129351851851851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5F-4323-AD88-8B5FABF50F32}"/>
                </c:ext>
              </c:extLst>
            </c:dLbl>
            <c:dLbl>
              <c:idx val="1"/>
              <c:layout>
                <c:manualLayout>
                  <c:x val="-4.3117283950617299E-2"/>
                  <c:y val="-0.316200925925925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5F-4323-AD88-8B5FABF50F32}"/>
                </c:ext>
              </c:extLst>
            </c:dLbl>
            <c:dLbl>
              <c:idx val="2"/>
              <c:layout>
                <c:manualLayout>
                  <c:x val="-5.8796296296296296E-3"/>
                  <c:y val="-0.422907716049382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5F-4323-AD88-8B5FABF50F32}"/>
                </c:ext>
              </c:extLst>
            </c:dLbl>
            <c:dLbl>
              <c:idx val="3"/>
              <c:layout>
                <c:manualLayout>
                  <c:x val="3.9197530864197531E-3"/>
                  <c:y val="-0.375568411039003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5F-4323-AD88-8B5FABF50F32}"/>
                </c:ext>
              </c:extLst>
            </c:dLbl>
            <c:dLbl>
              <c:idx val="4"/>
              <c:layout>
                <c:manualLayout>
                  <c:x val="1.9598765432098765E-3"/>
                  <c:y val="-0.375299691358024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5F-4323-AD88-8B5FABF50F32}"/>
                </c:ext>
              </c:extLst>
            </c:dLbl>
            <c:dLbl>
              <c:idx val="5"/>
              <c:layout>
                <c:manualLayout>
                  <c:x val="-2.3516975308641975E-3"/>
                  <c:y val="-0.3061359074807718"/>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Constantia" panose="0203060205030603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5F-4323-AD88-8B5FABF50F32}"/>
                </c:ext>
              </c:extLst>
            </c:dLbl>
            <c:dLbl>
              <c:idx val="6"/>
              <c:delete val="1"/>
              <c:extLst>
                <c:ext xmlns:c15="http://schemas.microsoft.com/office/drawing/2012/chart" uri="{CE6537A1-D6FC-4f65-9D91-7224C49458BB}"/>
                <c:ext xmlns:c16="http://schemas.microsoft.com/office/drawing/2014/chart" uri="{C3380CC4-5D6E-409C-BE32-E72D297353CC}">
                  <c16:uniqueId val="{00000006-215F-4323-AD88-8B5FABF50F3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'G1'!$B$3:$B$13</c:f>
              <c:numCache>
                <c:formatCode>0.0</c:formatCode>
                <c:ptCount val="11"/>
                <c:pt idx="0">
                  <c:v>43.675600000000003</c:v>
                </c:pt>
                <c:pt idx="1">
                  <c:v>52.164900000000003</c:v>
                </c:pt>
                <c:pt idx="2">
                  <c:v>54.739199999999997</c:v>
                </c:pt>
                <c:pt idx="3">
                  <c:v>53.523699999999998</c:v>
                </c:pt>
                <c:pt idx="4">
                  <c:v>52.340699999999998</c:v>
                </c:pt>
                <c:pt idx="5">
                  <c:v>51.819099999999999</c:v>
                </c:pt>
                <c:pt idx="6">
                  <c:v>50.863599999999998</c:v>
                </c:pt>
              </c:numCache>
            </c:numRef>
          </c:val>
          <c:extLst>
            <c:ext xmlns:c16="http://schemas.microsoft.com/office/drawing/2014/chart" uri="{C3380CC4-5D6E-409C-BE32-E72D297353CC}">
              <c16:uniqueId val="{00000007-215F-4323-AD88-8B5FABF50F32}"/>
            </c:ext>
          </c:extLst>
        </c:ser>
        <c:ser>
          <c:idx val="6"/>
          <c:order val="4"/>
          <c:tx>
            <c:strRef>
              <c:f>'G1'!$C$2</c:f>
              <c:strCache>
                <c:ptCount val="1"/>
                <c:pt idx="0">
                  <c:v>prognóza</c:v>
                </c:pt>
              </c:strCache>
            </c:strRef>
          </c:tx>
          <c:spPr>
            <a:solidFill>
              <a:srgbClr val="B1E8F9"/>
            </a:solidFill>
            <a:ln>
              <a:noFill/>
            </a:ln>
            <a:effectLst/>
          </c:spPr>
          <c:dLbls>
            <c:dLbl>
              <c:idx val="5"/>
              <c:delete val="1"/>
              <c:extLst>
                <c:ext xmlns:c15="http://schemas.microsoft.com/office/drawing/2012/chart" uri="{CE6537A1-D6FC-4f65-9D91-7224C49458BB}"/>
                <c:ext xmlns:c16="http://schemas.microsoft.com/office/drawing/2014/chart" uri="{C3380CC4-5D6E-409C-BE32-E72D297353CC}">
                  <c16:uniqueId val="{00000008-215F-4323-AD88-8B5FABF50F32}"/>
                </c:ext>
              </c:extLst>
            </c:dLbl>
            <c:dLbl>
              <c:idx val="6"/>
              <c:layout>
                <c:manualLayout>
                  <c:x val="3.5277777777777061E-3"/>
                  <c:y val="-0.29398148148148145"/>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5F-4323-AD88-8B5FABF50F32}"/>
                </c:ext>
              </c:extLst>
            </c:dLbl>
            <c:dLbl>
              <c:idx val="7"/>
              <c:layout>
                <c:manualLayout>
                  <c:x val="1.0583333333333333E-2"/>
                  <c:y val="-0.25086419753086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5F-4323-AD88-8B5FABF50F32}"/>
                </c:ext>
              </c:extLst>
            </c:dLbl>
            <c:dLbl>
              <c:idx val="8"/>
              <c:layout>
                <c:manualLayout>
                  <c:x val="-1.4694753086419753E-2"/>
                  <c:y val="-9.0154320987654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5F-4323-AD88-8B5FABF50F32}"/>
                </c:ext>
              </c:extLst>
            </c:dLbl>
            <c:dLbl>
              <c:idx val="9"/>
              <c:layout>
                <c:manualLayout>
                  <c:x val="-1.4895061728395062E-2"/>
                  <c:y val="-5.8796296296296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5F-4323-AD88-8B5FABF50F32}"/>
                </c:ext>
              </c:extLst>
            </c:dLbl>
            <c:dLbl>
              <c:idx val="10"/>
              <c:layout>
                <c:manualLayout>
                  <c:x val="-7.8395061728395062E-3"/>
                  <c:y val="-0.113672839506172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5F-4323-AD88-8B5FABF50F3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'G1'!$C$3:$C$13</c:f>
              <c:numCache>
                <c:formatCode>0.0</c:formatCode>
                <c:ptCount val="11"/>
                <c:pt idx="6">
                  <c:v>50.863599999999998</c:v>
                </c:pt>
                <c:pt idx="7">
                  <c:v>49.268655037020835</c:v>
                </c:pt>
                <c:pt idx="8">
                  <c:v>46.524524490032888</c:v>
                </c:pt>
                <c:pt idx="9">
                  <c:v>44.858012870079818</c:v>
                </c:pt>
                <c:pt idx="10">
                  <c:v>43.295611962735343</c:v>
                </c:pt>
              </c:numCache>
            </c:numRef>
          </c:val>
          <c:extLst>
            <c:ext xmlns:c16="http://schemas.microsoft.com/office/drawing/2014/chart" uri="{C3380CC4-5D6E-409C-BE32-E72D297353CC}">
              <c16:uniqueId val="{0000000E-215F-4323-AD88-8B5FABF50F32}"/>
            </c:ext>
          </c:extLst>
        </c:ser>
        <c:dLbls>
          <c:showLegendKey val="0"/>
          <c:showVal val="0"/>
          <c:showCatName val="0"/>
          <c:showSerName val="0"/>
          <c:showPercent val="0"/>
          <c:showBubbleSize val="0"/>
        </c:dLbls>
        <c:axId val="348681968"/>
        <c:axId val="349722424"/>
      </c:areaChart>
      <c:lineChart>
        <c:grouping val="standard"/>
        <c:varyColors val="0"/>
        <c:ser>
          <c:idx val="1"/>
          <c:order val="1"/>
          <c:tx>
            <c:strRef>
              <c:f>'G1'!$D$2</c:f>
              <c:strCache>
                <c:ptCount val="1"/>
                <c:pt idx="0">
                  <c:v>prvá ústavná hranica</c:v>
                </c:pt>
              </c:strCache>
            </c:strRef>
          </c:tx>
          <c:spPr>
            <a:ln w="19050" cap="rnd">
              <a:solidFill>
                <a:schemeClr val="tx1"/>
              </a:solidFill>
              <a:round/>
            </a:ln>
            <a:effectLst/>
          </c:spPr>
          <c:marker>
            <c:symbol val="none"/>
          </c:marker>
          <c:dPt>
            <c:idx val="0"/>
            <c:marker>
              <c:symbol val="none"/>
            </c:marker>
            <c:bubble3D val="0"/>
            <c:spPr>
              <a:ln w="19050" cap="rnd">
                <a:noFill/>
                <a:round/>
              </a:ln>
              <a:effectLst/>
            </c:spPr>
            <c:extLst>
              <c:ext xmlns:c16="http://schemas.microsoft.com/office/drawing/2014/chart" uri="{C3380CC4-5D6E-409C-BE32-E72D297353CC}">
                <c16:uniqueId val="{00000010-215F-4323-AD88-8B5FABF50F32}"/>
              </c:ext>
            </c:extLst>
          </c:dPt>
          <c:dPt>
            <c:idx val="1"/>
            <c:marker>
              <c:symbol val="none"/>
            </c:marker>
            <c:bubble3D val="0"/>
            <c:spPr>
              <a:ln w="19050" cap="rnd">
                <a:noFill/>
                <a:round/>
              </a:ln>
              <a:effectLst/>
            </c:spPr>
            <c:extLst>
              <c:ext xmlns:c16="http://schemas.microsoft.com/office/drawing/2014/chart" uri="{C3380CC4-5D6E-409C-BE32-E72D297353CC}">
                <c16:uniqueId val="{00000012-215F-4323-AD88-8B5FABF50F32}"/>
              </c:ext>
            </c:extLst>
          </c:dPt>
          <c:cat>
            <c:numRef>
              <c:f>'G1'!$A$3:$A$13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'G1'!$D$3:$D$13</c:f>
              <c:numCache>
                <c:formatCode>General</c:formatCode>
                <c:ptCount val="11"/>
                <c:pt idx="0">
                  <c:v>0</c:v>
                </c:pt>
                <c:pt idx="1">
                  <c:v>50</c:v>
                </c:pt>
                <c:pt idx="2">
                  <c:v>50</c:v>
                </c:pt>
                <c:pt idx="3">
                  <c:v>50</c:v>
                </c:pt>
                <c:pt idx="4">
                  <c:v>50</c:v>
                </c:pt>
                <c:pt idx="5">
                  <c:v>50</c:v>
                </c:pt>
                <c:pt idx="6">
                  <c:v>50</c:v>
                </c:pt>
                <c:pt idx="7">
                  <c:v>49</c:v>
                </c:pt>
                <c:pt idx="8">
                  <c:v>48</c:v>
                </c:pt>
                <c:pt idx="9">
                  <c:v>47</c:v>
                </c:pt>
                <c:pt idx="10">
                  <c:v>46</c:v>
                </c:pt>
              </c:numCache>
            </c:numRef>
          </c:val>
          <c:smooth val="0"/>
          <c:extLst>
            <c:ext xmlns:c16="http://schemas.microsoft.com/office/drawing/2014/chart" uri="{C3380CC4-5D6E-409C-BE32-E72D297353CC}">
              <c16:uniqueId val="{00000013-215F-4323-AD88-8B5FABF50F32}"/>
            </c:ext>
          </c:extLst>
        </c:ser>
        <c:ser>
          <c:idx val="2"/>
          <c:order val="2"/>
          <c:tx>
            <c:strRef>
              <c:f>'G1'!$E$2</c:f>
              <c:strCache>
                <c:ptCount val="1"/>
                <c:pt idx="0">
                  <c:v>druhá ústavná hranica</c:v>
                </c:pt>
              </c:strCache>
            </c:strRef>
          </c:tx>
          <c:spPr>
            <a:ln w="19050" cap="rnd">
              <a:solidFill>
                <a:schemeClr val="tx1"/>
              </a:solidFill>
              <a:prstDash val="sysDot"/>
              <a:round/>
            </a:ln>
            <a:effectLst/>
          </c:spPr>
          <c:marker>
            <c:symbol val="none"/>
          </c:marker>
          <c:dPt>
            <c:idx val="0"/>
            <c:marker>
              <c:symbol val="none"/>
            </c:marker>
            <c:bubble3D val="0"/>
            <c:spPr>
              <a:ln w="19050" cap="rnd">
                <a:noFill/>
                <a:prstDash val="sysDot"/>
                <a:round/>
              </a:ln>
              <a:effectLst/>
            </c:spPr>
            <c:extLst>
              <c:ext xmlns:c16="http://schemas.microsoft.com/office/drawing/2014/chart" uri="{C3380CC4-5D6E-409C-BE32-E72D297353CC}">
                <c16:uniqueId val="{00000015-215F-4323-AD88-8B5FABF50F32}"/>
              </c:ext>
            </c:extLst>
          </c:dPt>
          <c:dPt>
            <c:idx val="1"/>
            <c:marker>
              <c:symbol val="none"/>
            </c:marker>
            <c:bubble3D val="0"/>
            <c:spPr>
              <a:ln w="19050" cap="rnd">
                <a:noFill/>
                <a:prstDash val="sysDot"/>
                <a:round/>
              </a:ln>
              <a:effectLst/>
            </c:spPr>
            <c:extLst>
              <c:ext xmlns:c16="http://schemas.microsoft.com/office/drawing/2014/chart" uri="{C3380CC4-5D6E-409C-BE32-E72D297353CC}">
                <c16:uniqueId val="{00000017-215F-4323-AD88-8B5FABF50F32}"/>
              </c:ext>
            </c:extLst>
          </c:dPt>
          <c:cat>
            <c:numRef>
              <c:f>'G1'!$A$3:$A$13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'G1'!$E$3:$E$13</c:f>
              <c:numCache>
                <c:formatCode>General</c:formatCode>
                <c:ptCount val="11"/>
                <c:pt idx="0">
                  <c:v>0</c:v>
                </c:pt>
                <c:pt idx="1">
                  <c:v>53</c:v>
                </c:pt>
                <c:pt idx="2">
                  <c:v>53</c:v>
                </c:pt>
                <c:pt idx="3">
                  <c:v>53</c:v>
                </c:pt>
                <c:pt idx="4">
                  <c:v>53</c:v>
                </c:pt>
                <c:pt idx="5">
                  <c:v>53</c:v>
                </c:pt>
                <c:pt idx="6">
                  <c:v>53</c:v>
                </c:pt>
                <c:pt idx="7">
                  <c:v>52</c:v>
                </c:pt>
                <c:pt idx="8">
                  <c:v>51</c:v>
                </c:pt>
                <c:pt idx="9">
                  <c:v>50</c:v>
                </c:pt>
                <c:pt idx="10">
                  <c:v>49</c:v>
                </c:pt>
              </c:numCache>
            </c:numRef>
          </c:val>
          <c:smooth val="0"/>
          <c:extLst>
            <c:ext xmlns:c16="http://schemas.microsoft.com/office/drawing/2014/chart" uri="{C3380CC4-5D6E-409C-BE32-E72D297353CC}">
              <c16:uniqueId val="{00000018-215F-4323-AD88-8B5FABF50F32}"/>
            </c:ext>
          </c:extLst>
        </c:ser>
        <c:ser>
          <c:idx val="3"/>
          <c:order val="3"/>
          <c:tx>
            <c:strRef>
              <c:f>'G1'!$F$2</c:f>
              <c:strCache>
                <c:ptCount val="1"/>
                <c:pt idx="0">
                  <c:v>tretia ústavná hranica</c:v>
                </c:pt>
              </c:strCache>
            </c:strRef>
          </c:tx>
          <c:spPr>
            <a:ln w="19050" cap="rnd">
              <a:solidFill>
                <a:schemeClr val="tx1"/>
              </a:solidFill>
              <a:prstDash val="sysDot"/>
              <a:round/>
            </a:ln>
            <a:effectLst/>
          </c:spPr>
          <c:marker>
            <c:symbol val="none"/>
          </c:marker>
          <c:dPt>
            <c:idx val="0"/>
            <c:marker>
              <c:symbol val="none"/>
            </c:marker>
            <c:bubble3D val="0"/>
            <c:spPr>
              <a:ln w="19050" cap="rnd">
                <a:noFill/>
                <a:prstDash val="sysDot"/>
                <a:round/>
              </a:ln>
              <a:effectLst/>
            </c:spPr>
            <c:extLst>
              <c:ext xmlns:c16="http://schemas.microsoft.com/office/drawing/2014/chart" uri="{C3380CC4-5D6E-409C-BE32-E72D297353CC}">
                <c16:uniqueId val="{0000001A-215F-4323-AD88-8B5FABF50F32}"/>
              </c:ext>
            </c:extLst>
          </c:dPt>
          <c:dPt>
            <c:idx val="1"/>
            <c:marker>
              <c:symbol val="none"/>
            </c:marker>
            <c:bubble3D val="0"/>
            <c:spPr>
              <a:ln w="19050" cap="rnd">
                <a:noFill/>
                <a:prstDash val="sysDot"/>
                <a:round/>
              </a:ln>
              <a:effectLst/>
            </c:spPr>
            <c:extLst>
              <c:ext xmlns:c16="http://schemas.microsoft.com/office/drawing/2014/chart" uri="{C3380CC4-5D6E-409C-BE32-E72D297353CC}">
                <c16:uniqueId val="{0000001C-215F-4323-AD88-8B5FABF50F32}"/>
              </c:ext>
            </c:extLst>
          </c:dPt>
          <c:cat>
            <c:numRef>
              <c:f>'G1'!$A$3:$A$13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'G1'!$F$3:$F$13</c:f>
              <c:numCache>
                <c:formatCode>General</c:formatCode>
                <c:ptCount val="11"/>
                <c:pt idx="0">
                  <c:v>0</c:v>
                </c:pt>
                <c:pt idx="1">
                  <c:v>55</c:v>
                </c:pt>
                <c:pt idx="2">
                  <c:v>55</c:v>
                </c:pt>
                <c:pt idx="3">
                  <c:v>55</c:v>
                </c:pt>
                <c:pt idx="4">
                  <c:v>55</c:v>
                </c:pt>
                <c:pt idx="5">
                  <c:v>55</c:v>
                </c:pt>
                <c:pt idx="6">
                  <c:v>55</c:v>
                </c:pt>
                <c:pt idx="7">
                  <c:v>54</c:v>
                </c:pt>
                <c:pt idx="8">
                  <c:v>53</c:v>
                </c:pt>
                <c:pt idx="9">
                  <c:v>52</c:v>
                </c:pt>
                <c:pt idx="10">
                  <c:v>51</c:v>
                </c:pt>
              </c:numCache>
            </c:numRef>
          </c:val>
          <c:smooth val="0"/>
          <c:extLst>
            <c:ext xmlns:c16="http://schemas.microsoft.com/office/drawing/2014/chart" uri="{C3380CC4-5D6E-409C-BE32-E72D297353CC}">
              <c16:uniqueId val="{0000001D-215F-4323-AD88-8B5FABF50F32}"/>
            </c:ext>
          </c:extLst>
        </c:ser>
        <c:dLbls>
          <c:showLegendKey val="0"/>
          <c:showVal val="0"/>
          <c:showCatName val="0"/>
          <c:showSerName val="0"/>
          <c:showPercent val="0"/>
          <c:showBubbleSize val="0"/>
        </c:dLbls>
        <c:marker val="1"/>
        <c:smooth val="0"/>
        <c:axId val="348681968"/>
        <c:axId val="349722424"/>
      </c:lineChart>
      <c:catAx>
        <c:axId val="34868196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22424"/>
        <c:crosses val="autoZero"/>
        <c:auto val="1"/>
        <c:lblAlgn val="ctr"/>
        <c:lblOffset val="100"/>
        <c:noMultiLvlLbl val="0"/>
      </c:catAx>
      <c:valAx>
        <c:axId val="349722424"/>
        <c:scaling>
          <c:orientation val="minMax"/>
          <c:max val="56"/>
          <c:min val="42"/>
        </c:scaling>
        <c:delete val="0"/>
        <c:axPos val="l"/>
        <c:majorGridlines>
          <c:spPr>
            <a:ln w="9525" cap="flat" cmpd="sng" algn="ctr">
              <a:solidFill>
                <a:schemeClr val="bg1">
                  <a:lumMod val="85000"/>
                </a:schemeClr>
              </a:solidFill>
              <a:prstDash val="dash"/>
              <a:round/>
            </a:ln>
            <a:effectLst/>
          </c:spPr>
        </c:majorGridlines>
        <c:numFmt formatCode="0.0"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mn-cs"/>
              </a:defRPr>
            </a:pPr>
            <a:endParaRPr lang="en-US"/>
          </a:p>
        </c:txPr>
        <c:crossAx val="348681968"/>
        <c:crosses val="autoZero"/>
        <c:crossBetween val="midCat"/>
      </c:valAx>
      <c:spPr>
        <a:noFill/>
        <a:ln>
          <a:noFill/>
        </a:ln>
        <a:effectLst/>
      </c:spPr>
    </c:plotArea>
    <c:legend>
      <c:legendPos val="r"/>
      <c:legendEntry>
        <c:idx val="2"/>
        <c:delete val="1"/>
      </c:legendEntry>
      <c:legendEntry>
        <c:idx val="3"/>
        <c:delete val="1"/>
      </c:legendEntry>
      <c:legendEntry>
        <c:idx val="4"/>
        <c:delete val="1"/>
      </c:legendEntry>
      <c:layout>
        <c:manualLayout>
          <c:xMode val="edge"/>
          <c:yMode val="edge"/>
          <c:x val="0"/>
          <c:y val="0.90810895061728381"/>
          <c:w val="0.48775771604938273"/>
          <c:h val="9.1066049382716049E-2"/>
        </c:manualLayout>
      </c:layout>
      <c:overlay val="1"/>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sz="1200">
          <a:latin typeface="Constantia" panose="02030602050306030303"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'G11'!$A$3</c:f>
              <c:strCache>
                <c:ptCount val="1"/>
                <c:pt idx="0">
                  <c:v>Rozpočtované rezervy VPS (ľavá os)</c:v>
                </c:pt>
              </c:strCache>
            </c:strRef>
          </c:tx>
          <c:spPr>
            <a:solidFill>
              <a:srgbClr val="DCB4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'G11'!$B$2:$K$2</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'G11'!$B$3:$K$3</c:f>
              <c:numCache>
                <c:formatCode>#,##0</c:formatCode>
                <c:ptCount val="10"/>
                <c:pt idx="0">
                  <c:v>127.96</c:v>
                </c:pt>
                <c:pt idx="1">
                  <c:v>116.917761</c:v>
                </c:pt>
                <c:pt idx="2">
                  <c:v>409.43820799999997</c:v>
                </c:pt>
                <c:pt idx="3">
                  <c:v>411.72301099999999</c:v>
                </c:pt>
                <c:pt idx="4">
                  <c:v>675.12015099999996</c:v>
                </c:pt>
                <c:pt idx="5">
                  <c:v>742.79810799999996</c:v>
                </c:pt>
                <c:pt idx="6">
                  <c:v>699.88381200000003</c:v>
                </c:pt>
                <c:pt idx="7">
                  <c:v>729.07277099999999</c:v>
                </c:pt>
                <c:pt idx="8">
                  <c:v>745.410439</c:v>
                </c:pt>
                <c:pt idx="9">
                  <c:v>902.11222099999998</c:v>
                </c:pt>
              </c:numCache>
            </c:numRef>
          </c:val>
          <c:extLst>
            <c:ext xmlns:c16="http://schemas.microsoft.com/office/drawing/2014/chart" uri="{C3380CC4-5D6E-409C-BE32-E72D297353CC}">
              <c16:uniqueId val="{00000000-6630-4D33-9E67-155E317DA175}"/>
            </c:ext>
          </c:extLst>
        </c:ser>
        <c:dLbls>
          <c:showLegendKey val="0"/>
          <c:showVal val="0"/>
          <c:showCatName val="0"/>
          <c:showSerName val="0"/>
          <c:showPercent val="0"/>
          <c:showBubbleSize val="0"/>
        </c:dLbls>
        <c:gapWidth val="50"/>
        <c:axId val="478607832"/>
        <c:axId val="478609800"/>
      </c:barChart>
      <c:lineChart>
        <c:grouping val="standard"/>
        <c:varyColors val="0"/>
        <c:ser>
          <c:idx val="0"/>
          <c:order val="0"/>
          <c:tx>
            <c:strRef>
              <c:f>'G11'!$A$4</c:f>
              <c:strCache>
                <c:ptCount val="1"/>
                <c:pt idx="0">
                  <c:v>Pomer rezerv ku rozpočtovaným výdavkom ostatných kapitol ŠR (bez EÚ a spolufinancovania, pravá os)</c:v>
                </c:pt>
              </c:strCache>
            </c:strRef>
          </c:tx>
          <c:spPr>
            <a:ln w="38100" cap="rnd">
              <a:solidFill>
                <a:srgbClr val="13B5EA"/>
              </a:solidFill>
              <a:round/>
            </a:ln>
            <a:effectLst/>
          </c:spPr>
          <c:marker>
            <c:symbol val="none"/>
          </c:marker>
          <c:dLbls>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30-4D33-9E67-155E317DA17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'G11'!$B$4:$K$4</c:f>
              <c:numCache>
                <c:formatCode>0.0%</c:formatCode>
                <c:ptCount val="10"/>
                <c:pt idx="0">
                  <c:v>1.3804274734415646E-2</c:v>
                </c:pt>
                <c:pt idx="1">
                  <c:v>1.2386942396057584E-2</c:v>
                </c:pt>
                <c:pt idx="2">
                  <c:v>4.2850334221887769E-2</c:v>
                </c:pt>
                <c:pt idx="3">
                  <c:v>4.1450906111520011E-2</c:v>
                </c:pt>
                <c:pt idx="4">
                  <c:v>6.8527580911095148E-2</c:v>
                </c:pt>
                <c:pt idx="5">
                  <c:v>7.2214017462040592E-2</c:v>
                </c:pt>
                <c:pt idx="6">
                  <c:v>6.4587048805438613E-2</c:v>
                </c:pt>
                <c:pt idx="7">
                  <c:v>6.4516030650778461E-2</c:v>
                </c:pt>
                <c:pt idx="8">
                  <c:v>6.6216990162277584E-2</c:v>
                </c:pt>
                <c:pt idx="9">
                  <c:v>7.6404302968697047E-2</c:v>
                </c:pt>
              </c:numCache>
            </c:numRef>
          </c:val>
          <c:smooth val="0"/>
          <c:extLst>
            <c:ext xmlns:c16="http://schemas.microsoft.com/office/drawing/2014/chart" uri="{C3380CC4-5D6E-409C-BE32-E72D297353CC}">
              <c16:uniqueId val="{00000002-6630-4D33-9E67-155E317DA175}"/>
            </c:ext>
          </c:extLst>
        </c:ser>
        <c:dLbls>
          <c:showLegendKey val="0"/>
          <c:showVal val="0"/>
          <c:showCatName val="0"/>
          <c:showSerName val="0"/>
          <c:showPercent val="0"/>
          <c:showBubbleSize val="0"/>
        </c:dLbls>
        <c:marker val="1"/>
        <c:smooth val="0"/>
        <c:axId val="479142968"/>
        <c:axId val="479137392"/>
      </c:lineChart>
      <c:catAx>
        <c:axId val="478607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78609800"/>
        <c:crosses val="autoZero"/>
        <c:auto val="1"/>
        <c:lblAlgn val="ctr"/>
        <c:lblOffset val="100"/>
        <c:noMultiLvlLbl val="0"/>
      </c:catAx>
      <c:valAx>
        <c:axId val="478609800"/>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78607832"/>
        <c:crosses val="autoZero"/>
        <c:crossBetween val="between"/>
        <c:majorUnit val="250"/>
      </c:valAx>
      <c:valAx>
        <c:axId val="479137392"/>
        <c:scaling>
          <c:orientation val="minMax"/>
          <c:max val="8.0000000000000016E-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79142968"/>
        <c:crosses val="max"/>
        <c:crossBetween val="between"/>
        <c:majorUnit val="2.0000000000000004E-2"/>
      </c:valAx>
      <c:catAx>
        <c:axId val="479142968"/>
        <c:scaling>
          <c:orientation val="minMax"/>
        </c:scaling>
        <c:delete val="1"/>
        <c:axPos val="b"/>
        <c:majorTickMark val="out"/>
        <c:minorTickMark val="none"/>
        <c:tickLblPos val="nextTo"/>
        <c:crossAx val="479137392"/>
        <c:crosses val="autoZero"/>
        <c:auto val="1"/>
        <c:lblAlgn val="ctr"/>
        <c:lblOffset val="100"/>
        <c:noMultiLvlLbl val="0"/>
      </c:catAx>
      <c:spPr>
        <a:noFill/>
        <a:ln>
          <a:noFill/>
        </a:ln>
        <a:effectLst/>
      </c:spPr>
    </c:plotArea>
    <c:legend>
      <c:legendPos val="b"/>
      <c:layout>
        <c:manualLayout>
          <c:xMode val="edge"/>
          <c:yMode val="edge"/>
          <c:x val="3.5827956989247303E-3"/>
          <c:y val="0.79161835358332355"/>
          <c:w val="0.87460215053763446"/>
          <c:h val="0.2076922292756168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23425196850394"/>
          <c:y val="5.0925925925925923E-2"/>
          <c:w val="0.84121019247594053"/>
          <c:h val="0.84688247302420527"/>
        </c:manualLayout>
      </c:layout>
      <c:barChart>
        <c:barDir val="col"/>
        <c:grouping val="clustered"/>
        <c:varyColors val="0"/>
        <c:ser>
          <c:idx val="0"/>
          <c:order val="0"/>
          <c:tx>
            <c:strRef>
              <c:f>'G12'!$A$4</c:f>
              <c:strCache>
                <c:ptCount val="1"/>
                <c:pt idx="0">
                  <c:v>Rezervy podliehajúce odpočtu</c:v>
                </c:pt>
              </c:strCache>
            </c:strRef>
          </c:tx>
          <c:spPr>
            <a:solidFill>
              <a:srgbClr val="DCB47B"/>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rgbClr val="DCB47B"/>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'G12'!$B$1:$D$2</c:f>
              <c:strCache>
                <c:ptCount val="3"/>
                <c:pt idx="0">
                  <c:v>2018 R</c:v>
                </c:pt>
                <c:pt idx="1">
                  <c:v>2019 R</c:v>
                </c:pt>
                <c:pt idx="2">
                  <c:v>2020 R</c:v>
                </c:pt>
              </c:strCache>
            </c:strRef>
          </c:cat>
          <c:val>
            <c:numRef>
              <c:f>'G12'!$B$4:$D$4</c:f>
              <c:numCache>
                <c:formatCode>#,##0</c:formatCode>
                <c:ptCount val="3"/>
                <c:pt idx="0">
                  <c:v>136.706017</c:v>
                </c:pt>
                <c:pt idx="1">
                  <c:v>182.5</c:v>
                </c:pt>
                <c:pt idx="2">
                  <c:v>182.5</c:v>
                </c:pt>
              </c:numCache>
            </c:numRef>
          </c:val>
          <c:extLst>
            <c:ext xmlns:c16="http://schemas.microsoft.com/office/drawing/2014/chart" uri="{C3380CC4-5D6E-409C-BE32-E72D297353CC}">
              <c16:uniqueId val="{00000000-462D-4F4C-A31E-F49A2752FAAD}"/>
            </c:ext>
          </c:extLst>
        </c:ser>
        <c:ser>
          <c:idx val="1"/>
          <c:order val="1"/>
          <c:tx>
            <c:strRef>
              <c:f>'G12'!$A$5</c:f>
              <c:strCache>
                <c:ptCount val="1"/>
                <c:pt idx="0">
                  <c:v>Ostatné rezervy VPS</c:v>
                </c:pt>
              </c:strCache>
            </c:strRef>
          </c:tx>
          <c:spPr>
            <a:solidFill>
              <a:srgbClr val="13B5EA"/>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rgbClr val="13B5EA"/>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'G12'!$B$1:$D$2</c:f>
              <c:strCache>
                <c:ptCount val="3"/>
                <c:pt idx="0">
                  <c:v>2018 R</c:v>
                </c:pt>
                <c:pt idx="1">
                  <c:v>2019 R</c:v>
                </c:pt>
                <c:pt idx="2">
                  <c:v>2020 R</c:v>
                </c:pt>
              </c:strCache>
            </c:strRef>
          </c:cat>
          <c:val>
            <c:numRef>
              <c:f>'G12'!$B$5:$D$5</c:f>
              <c:numCache>
                <c:formatCode>#,##0</c:formatCode>
                <c:ptCount val="3"/>
                <c:pt idx="0">
                  <c:v>593.86675400000001</c:v>
                </c:pt>
                <c:pt idx="1">
                  <c:v>564.410439</c:v>
                </c:pt>
                <c:pt idx="2">
                  <c:v>721.12222099999997</c:v>
                </c:pt>
              </c:numCache>
            </c:numRef>
          </c:val>
          <c:extLst>
            <c:ext xmlns:c16="http://schemas.microsoft.com/office/drawing/2014/chart" uri="{C3380CC4-5D6E-409C-BE32-E72D297353CC}">
              <c16:uniqueId val="{00000001-462D-4F4C-A31E-F49A2752FAAD}"/>
            </c:ext>
          </c:extLst>
        </c:ser>
        <c:dLbls>
          <c:showLegendKey val="0"/>
          <c:showVal val="0"/>
          <c:showCatName val="0"/>
          <c:showSerName val="0"/>
          <c:showPercent val="0"/>
          <c:showBubbleSize val="0"/>
        </c:dLbls>
        <c:gapWidth val="219"/>
        <c:overlap val="-27"/>
        <c:axId val="443939296"/>
        <c:axId val="1"/>
      </c:barChart>
      <c:catAx>
        <c:axId val="44393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43939296"/>
        <c:crosses val="autoZero"/>
        <c:crossBetween val="between"/>
      </c:valAx>
      <c:spPr>
        <a:noFill/>
        <a:ln w="25400">
          <a:noFill/>
        </a:ln>
      </c:spPr>
    </c:plotArea>
    <c:legend>
      <c:legendPos val="b"/>
      <c:layout>
        <c:manualLayout>
          <c:xMode val="edge"/>
          <c:yMode val="edge"/>
          <c:x val="9.5760217472815892E-2"/>
          <c:y val="6.076334208223972E-2"/>
          <c:w val="0.73347933070866145"/>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70034995625548E-2"/>
          <c:y val="5.0925925925925923E-2"/>
          <c:w val="0.89097440944881889"/>
          <c:h val="0.86482283464566934"/>
        </c:manualLayout>
      </c:layout>
      <c:barChart>
        <c:barDir val="col"/>
        <c:grouping val="stacked"/>
        <c:varyColors val="0"/>
        <c:ser>
          <c:idx val="1"/>
          <c:order val="0"/>
          <c:tx>
            <c:strRef>
              <c:f>'G13'!$A$15</c:f>
              <c:strCache>
                <c:ptCount val="1"/>
                <c:pt idx="0">
                  <c:v>ostatné KV</c:v>
                </c:pt>
              </c:strCache>
            </c:strRef>
          </c:tx>
          <c:spPr>
            <a:solidFill>
              <a:srgbClr val="13B5EA"/>
            </a:solidFill>
            <a:ln>
              <a:noFill/>
            </a:ln>
            <a:effectLst/>
          </c:spPr>
          <c:invertIfNegative val="0"/>
          <c:cat>
            <c:numRef>
              <c:f>'G13'!$B$9:$H$9</c:f>
              <c:numCache>
                <c:formatCode>General</c:formatCode>
                <c:ptCount val="7"/>
                <c:pt idx="0">
                  <c:v>2011</c:v>
                </c:pt>
                <c:pt idx="1">
                  <c:v>2012</c:v>
                </c:pt>
                <c:pt idx="2">
                  <c:v>2013</c:v>
                </c:pt>
                <c:pt idx="3">
                  <c:v>2014</c:v>
                </c:pt>
                <c:pt idx="4">
                  <c:v>2015</c:v>
                </c:pt>
                <c:pt idx="5">
                  <c:v>2016</c:v>
                </c:pt>
                <c:pt idx="6">
                  <c:v>2017</c:v>
                </c:pt>
              </c:numCache>
            </c:numRef>
          </c:cat>
          <c:val>
            <c:numRef>
              <c:f>'G13'!$B$12:$H$12</c:f>
              <c:numCache>
                <c:formatCode>#,##0.0</c:formatCode>
                <c:ptCount val="7"/>
                <c:pt idx="0">
                  <c:v>0.18711462320465769</c:v>
                </c:pt>
                <c:pt idx="1">
                  <c:v>0.19155695183863225</c:v>
                </c:pt>
                <c:pt idx="2">
                  <c:v>0.37711155920393574</c:v>
                </c:pt>
                <c:pt idx="3">
                  <c:v>0.31707258843073394</c:v>
                </c:pt>
                <c:pt idx="4">
                  <c:v>0.30770626970305365</c:v>
                </c:pt>
                <c:pt idx="5">
                  <c:v>0.21215625358346638</c:v>
                </c:pt>
                <c:pt idx="6">
                  <c:v>0.46392460122864554</c:v>
                </c:pt>
              </c:numCache>
            </c:numRef>
          </c:val>
          <c:extLst>
            <c:ext xmlns:c16="http://schemas.microsoft.com/office/drawing/2014/chart" uri="{C3380CC4-5D6E-409C-BE32-E72D297353CC}">
              <c16:uniqueId val="{00000000-6881-484B-B91C-A0CB256A3380}"/>
            </c:ext>
          </c:extLst>
        </c:ser>
        <c:ser>
          <c:idx val="0"/>
          <c:order val="1"/>
          <c:tx>
            <c:strRef>
              <c:f>'G13'!$A$16</c:f>
              <c:strCache>
                <c:ptCount val="1"/>
                <c:pt idx="0">
                  <c:v>nešpecifikované KV vo VPS</c:v>
                </c:pt>
              </c:strCache>
            </c:strRef>
          </c:tx>
          <c:spPr>
            <a:solidFill>
              <a:srgbClr val="DCB47B"/>
            </a:solidFill>
            <a:ln>
              <a:noFill/>
            </a:ln>
            <a:effectLst/>
          </c:spPr>
          <c:invertIfNegative val="0"/>
          <c:cat>
            <c:numRef>
              <c:f>'G13'!$B$9:$H$9</c:f>
              <c:numCache>
                <c:formatCode>General</c:formatCode>
                <c:ptCount val="7"/>
                <c:pt idx="0">
                  <c:v>2011</c:v>
                </c:pt>
                <c:pt idx="1">
                  <c:v>2012</c:v>
                </c:pt>
                <c:pt idx="2">
                  <c:v>2013</c:v>
                </c:pt>
                <c:pt idx="3">
                  <c:v>2014</c:v>
                </c:pt>
                <c:pt idx="4">
                  <c:v>2015</c:v>
                </c:pt>
                <c:pt idx="5">
                  <c:v>2016</c:v>
                </c:pt>
                <c:pt idx="6">
                  <c:v>2017</c:v>
                </c:pt>
              </c:numCache>
            </c:numRef>
          </c:cat>
          <c:val>
            <c:numRef>
              <c:f>'G13'!$B$11:$H$11</c:f>
              <c:numCache>
                <c:formatCode>#,##0.0</c:formatCode>
                <c:ptCount val="7"/>
                <c:pt idx="0">
                  <c:v>0</c:v>
                </c:pt>
                <c:pt idx="1">
                  <c:v>0</c:v>
                </c:pt>
                <c:pt idx="2">
                  <c:v>1.0651221047891396E-2</c:v>
                </c:pt>
                <c:pt idx="3">
                  <c:v>4.2056676628841943E-3</c:v>
                </c:pt>
                <c:pt idx="4">
                  <c:v>0.38024548648607548</c:v>
                </c:pt>
                <c:pt idx="5">
                  <c:v>0.51838938962021897</c:v>
                </c:pt>
                <c:pt idx="6">
                  <c:v>0.32255530359571039</c:v>
                </c:pt>
              </c:numCache>
            </c:numRef>
          </c:val>
          <c:extLst>
            <c:ext xmlns:c16="http://schemas.microsoft.com/office/drawing/2014/chart" uri="{C3380CC4-5D6E-409C-BE32-E72D297353CC}">
              <c16:uniqueId val="{00000001-6881-484B-B91C-A0CB256A3380}"/>
            </c:ext>
          </c:extLst>
        </c:ser>
        <c:dLbls>
          <c:showLegendKey val="0"/>
          <c:showVal val="0"/>
          <c:showCatName val="0"/>
          <c:showSerName val="0"/>
          <c:showPercent val="0"/>
          <c:showBubbleSize val="0"/>
        </c:dLbls>
        <c:gapWidth val="150"/>
        <c:overlap val="100"/>
        <c:axId val="523633256"/>
        <c:axId val="523638832"/>
      </c:barChart>
      <c:catAx>
        <c:axId val="52363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523638832"/>
        <c:crosses val="autoZero"/>
        <c:auto val="1"/>
        <c:lblAlgn val="ctr"/>
        <c:lblOffset val="100"/>
        <c:noMultiLvlLbl val="0"/>
      </c:catAx>
      <c:valAx>
        <c:axId val="523638832"/>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523633256"/>
        <c:crosses val="autoZero"/>
        <c:crossBetween val="between"/>
      </c:valAx>
      <c:spPr>
        <a:noFill/>
        <a:ln>
          <a:noFill/>
        </a:ln>
        <a:effectLst/>
      </c:spPr>
    </c:plotArea>
    <c:legend>
      <c:legendPos val="b"/>
      <c:layout>
        <c:manualLayout>
          <c:xMode val="edge"/>
          <c:yMode val="edge"/>
          <c:x val="8.8285214348206464E-2"/>
          <c:y val="6.5392971711869308E-2"/>
          <c:w val="0.56346216097987756"/>
          <c:h val="7.8125546806649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36701662292208E-2"/>
          <c:y val="5.0925925925925923E-2"/>
          <c:w val="0.87830774278215218"/>
          <c:h val="0.84225284339457562"/>
        </c:manualLayout>
      </c:layout>
      <c:barChart>
        <c:barDir val="col"/>
        <c:grouping val="clustered"/>
        <c:varyColors val="0"/>
        <c:ser>
          <c:idx val="1"/>
          <c:order val="1"/>
          <c:tx>
            <c:v>Hrubý dlh bez jednorazových vplyvov</c:v>
          </c:tx>
          <c:spPr>
            <a:solidFill>
              <a:srgbClr val="13B5EA"/>
            </a:solidFill>
            <a:ln>
              <a:noFill/>
            </a:ln>
            <a:effectLst/>
          </c:spPr>
          <c:invertIfNegative val="0"/>
          <c:cat>
            <c:numRef>
              <c:f>'G14'!$B$2:$M$2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'G14'!$B$4:$M$4</c:f>
              <c:numCache>
                <c:formatCode>#,##0.0</c:formatCode>
                <c:ptCount val="12"/>
                <c:pt idx="0">
                  <c:v>41.200669455571614</c:v>
                </c:pt>
                <c:pt idx="1">
                  <c:v>44.950999931715792</c:v>
                </c:pt>
                <c:pt idx="2">
                  <c:v>50.071450786837538</c:v>
                </c:pt>
                <c:pt idx="3">
                  <c:v>53.36712132541291</c:v>
                </c:pt>
                <c:pt idx="4">
                  <c:v>55.368283759729664</c:v>
                </c:pt>
                <c:pt idx="5">
                  <c:v>56.037887618061369</c:v>
                </c:pt>
                <c:pt idx="6">
                  <c:v>56.284006796814538</c:v>
                </c:pt>
                <c:pt idx="7">
                  <c:v>55.101131270018506</c:v>
                </c:pt>
                <c:pt idx="8">
                  <c:v>53.597860589635125</c:v>
                </c:pt>
                <c:pt idx="9">
                  <c:v>51.7981183900704</c:v>
                </c:pt>
                <c:pt idx="10">
                  <c:v>49.855467441195501</c:v>
                </c:pt>
                <c:pt idx="11">
                  <c:v>48.260395331299925</c:v>
                </c:pt>
              </c:numCache>
            </c:numRef>
          </c:val>
          <c:extLst>
            <c:ext xmlns:c16="http://schemas.microsoft.com/office/drawing/2014/chart" uri="{C3380CC4-5D6E-409C-BE32-E72D297353CC}">
              <c16:uniqueId val="{00000000-97C7-4C4A-8E69-04BF85DB8CD6}"/>
            </c:ext>
          </c:extLst>
        </c:ser>
        <c:dLbls>
          <c:showLegendKey val="0"/>
          <c:showVal val="0"/>
          <c:showCatName val="0"/>
          <c:showSerName val="0"/>
          <c:showPercent val="0"/>
          <c:showBubbleSize val="0"/>
        </c:dLbls>
        <c:gapWidth val="150"/>
        <c:axId val="349717328"/>
        <c:axId val="349720464"/>
      </c:barChart>
      <c:lineChart>
        <c:grouping val="standard"/>
        <c:varyColors val="0"/>
        <c:ser>
          <c:idx val="0"/>
          <c:order val="0"/>
          <c:tx>
            <c:v>Skutočnosť/prognóza</c:v>
          </c:tx>
          <c:spPr>
            <a:ln w="28575" cap="rnd">
              <a:solidFill>
                <a:srgbClr val="58595B"/>
              </a:solidFill>
              <a:round/>
            </a:ln>
            <a:effectLst/>
          </c:spPr>
          <c:marker>
            <c:symbol val="none"/>
          </c:marker>
          <c:cat>
            <c:numRef>
              <c:f>'G14'!$B$2:$M$2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'G14'!$B$3:$M$3</c:f>
              <c:numCache>
                <c:formatCode>#,##0.0</c:formatCode>
                <c:ptCount val="12"/>
                <c:pt idx="0">
                  <c:v>41.200669455571614</c:v>
                </c:pt>
                <c:pt idx="1">
                  <c:v>43.675666032350144</c:v>
                </c:pt>
                <c:pt idx="2">
                  <c:v>52.164899901655346</c:v>
                </c:pt>
                <c:pt idx="3">
                  <c:v>54.739200133746976</c:v>
                </c:pt>
                <c:pt idx="4">
                  <c:v>53.523723760720657</c:v>
                </c:pt>
                <c:pt idx="5">
                  <c:v>52.340737338437428</c:v>
                </c:pt>
                <c:pt idx="6">
                  <c:v>51.819085465274739</c:v>
                </c:pt>
                <c:pt idx="7">
                  <c:v>50.862978576314802</c:v>
                </c:pt>
                <c:pt idx="8">
                  <c:v>49.240763211100791</c:v>
                </c:pt>
                <c:pt idx="9">
                  <c:v>46.524099904592262</c:v>
                </c:pt>
                <c:pt idx="10">
                  <c:v>44.858130119844645</c:v>
                </c:pt>
                <c:pt idx="11">
                  <c:v>43.29545198981716</c:v>
                </c:pt>
              </c:numCache>
            </c:numRef>
          </c:val>
          <c:smooth val="0"/>
          <c:extLst>
            <c:ext xmlns:c16="http://schemas.microsoft.com/office/drawing/2014/chart" uri="{C3380CC4-5D6E-409C-BE32-E72D297353CC}">
              <c16:uniqueId val="{00000001-97C7-4C4A-8E69-04BF85DB8CD6}"/>
            </c:ext>
          </c:extLst>
        </c:ser>
        <c:dLbls>
          <c:showLegendKey val="0"/>
          <c:showVal val="0"/>
          <c:showCatName val="0"/>
          <c:showSerName val="0"/>
          <c:showPercent val="0"/>
          <c:showBubbleSize val="0"/>
        </c:dLbls>
        <c:marker val="1"/>
        <c:smooth val="0"/>
        <c:axId val="349717328"/>
        <c:axId val="349720464"/>
      </c:lineChart>
      <c:catAx>
        <c:axId val="34971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20464"/>
        <c:crosses val="autoZero"/>
        <c:auto val="1"/>
        <c:lblAlgn val="ctr"/>
        <c:lblOffset val="100"/>
        <c:noMultiLvlLbl val="0"/>
      </c:catAx>
      <c:valAx>
        <c:axId val="349720464"/>
        <c:scaling>
          <c:orientation val="minMax"/>
          <c:min val="40"/>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17328"/>
        <c:crosses val="autoZero"/>
        <c:crossBetween val="between"/>
      </c:valAx>
      <c:spPr>
        <a:noFill/>
        <a:ln>
          <a:noFill/>
        </a:ln>
        <a:effectLst/>
      </c:spPr>
    </c:plotArea>
    <c:legend>
      <c:legendPos val="b"/>
      <c:layout>
        <c:manualLayout>
          <c:xMode val="edge"/>
          <c:yMode val="edge"/>
          <c:x val="6.437745740498034E-2"/>
          <c:y val="8.8019990188864361E-2"/>
          <c:w val="0.44168778214649784"/>
          <c:h val="0.116327569291145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36701662292208E-2"/>
          <c:y val="5.0925925925925923E-2"/>
          <c:w val="0.87830774278215218"/>
          <c:h val="0.84225284339457562"/>
        </c:manualLayout>
      </c:layout>
      <c:barChart>
        <c:barDir val="col"/>
        <c:grouping val="clustered"/>
        <c:varyColors val="0"/>
        <c:ser>
          <c:idx val="1"/>
          <c:order val="1"/>
          <c:tx>
            <c:v>Čistý dlh bez jednorazových vplyvov</c:v>
          </c:tx>
          <c:spPr>
            <a:solidFill>
              <a:srgbClr val="13B5EA"/>
            </a:solidFill>
            <a:ln>
              <a:noFill/>
            </a:ln>
            <a:effectLst/>
          </c:spPr>
          <c:invertIfNegative val="0"/>
          <c:cat>
            <c:numRef>
              <c:f>'G15'!$B$2:$M$2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'G15'!$B$4:$M$4</c:f>
              <c:numCache>
                <c:formatCode>#,##0.0</c:formatCode>
                <c:ptCount val="12"/>
                <c:pt idx="0">
                  <c:v>37.361362469349913</c:v>
                </c:pt>
                <c:pt idx="1">
                  <c:v>41.111692945494092</c:v>
                </c:pt>
                <c:pt idx="2">
                  <c:v>46.232143800615837</c:v>
                </c:pt>
                <c:pt idx="3">
                  <c:v>49.52781433919121</c:v>
                </c:pt>
                <c:pt idx="4">
                  <c:v>51.528976773507964</c:v>
                </c:pt>
                <c:pt idx="5">
                  <c:v>52.198580631839668</c:v>
                </c:pt>
                <c:pt idx="6">
                  <c:v>52.444699810592837</c:v>
                </c:pt>
                <c:pt idx="7">
                  <c:v>51.261824283796805</c:v>
                </c:pt>
                <c:pt idx="8">
                  <c:v>49.758553603413425</c:v>
                </c:pt>
                <c:pt idx="9">
                  <c:v>47.958811403848699</c:v>
                </c:pt>
                <c:pt idx="10">
                  <c:v>46.0161604549738</c:v>
                </c:pt>
                <c:pt idx="11">
                  <c:v>44.421088345078225</c:v>
                </c:pt>
              </c:numCache>
            </c:numRef>
          </c:val>
          <c:extLst>
            <c:ext xmlns:c16="http://schemas.microsoft.com/office/drawing/2014/chart" uri="{C3380CC4-5D6E-409C-BE32-E72D297353CC}">
              <c16:uniqueId val="{00000000-9830-4678-BD72-CA6E95054C33}"/>
            </c:ext>
          </c:extLst>
        </c:ser>
        <c:dLbls>
          <c:showLegendKey val="0"/>
          <c:showVal val="0"/>
          <c:showCatName val="0"/>
          <c:showSerName val="0"/>
          <c:showPercent val="0"/>
          <c:showBubbleSize val="0"/>
        </c:dLbls>
        <c:gapWidth val="150"/>
        <c:axId val="349717720"/>
        <c:axId val="349723992"/>
      </c:barChart>
      <c:lineChart>
        <c:grouping val="standard"/>
        <c:varyColors val="0"/>
        <c:ser>
          <c:idx val="0"/>
          <c:order val="0"/>
          <c:tx>
            <c:v>Skutočnosť/prognóza</c:v>
          </c:tx>
          <c:spPr>
            <a:ln w="28575" cap="rnd">
              <a:solidFill>
                <a:srgbClr val="DCB47B"/>
              </a:solidFill>
              <a:round/>
            </a:ln>
            <a:effectLst/>
          </c:spPr>
          <c:marker>
            <c:symbol val="none"/>
          </c:marker>
          <c:cat>
            <c:numRef>
              <c:f>'G15'!$B$2:$M$2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'G15'!$B$3:$M$3</c:f>
              <c:numCache>
                <c:formatCode>#,##0.0</c:formatCode>
                <c:ptCount val="12"/>
                <c:pt idx="0">
                  <c:v>37.361362469349913</c:v>
                </c:pt>
                <c:pt idx="1">
                  <c:v>41.256767930768881</c:v>
                </c:pt>
                <c:pt idx="2">
                  <c:v>45.58983817835454</c:v>
                </c:pt>
                <c:pt idx="3">
                  <c:v>48.016796571115769</c:v>
                </c:pt>
                <c:pt idx="4">
                  <c:v>49.730473834638559</c:v>
                </c:pt>
                <c:pt idx="5">
                  <c:v>48.085539166829108</c:v>
                </c:pt>
                <c:pt idx="6">
                  <c:v>46.895851029634215</c:v>
                </c:pt>
                <c:pt idx="7">
                  <c:v>45.506599549719205</c:v>
                </c:pt>
                <c:pt idx="8">
                  <c:v>43.903563697705309</c:v>
                </c:pt>
                <c:pt idx="9">
                  <c:v>42.030974743939332</c:v>
                </c:pt>
                <c:pt idx="10">
                  <c:v>40.088323795064426</c:v>
                </c:pt>
                <c:pt idx="11">
                  <c:v>38.49325168516885</c:v>
                </c:pt>
              </c:numCache>
            </c:numRef>
          </c:val>
          <c:smooth val="0"/>
          <c:extLst>
            <c:ext xmlns:c16="http://schemas.microsoft.com/office/drawing/2014/chart" uri="{C3380CC4-5D6E-409C-BE32-E72D297353CC}">
              <c16:uniqueId val="{00000001-9830-4678-BD72-CA6E95054C33}"/>
            </c:ext>
          </c:extLst>
        </c:ser>
        <c:dLbls>
          <c:showLegendKey val="0"/>
          <c:showVal val="0"/>
          <c:showCatName val="0"/>
          <c:showSerName val="0"/>
          <c:showPercent val="0"/>
          <c:showBubbleSize val="0"/>
        </c:dLbls>
        <c:marker val="1"/>
        <c:smooth val="0"/>
        <c:axId val="349717720"/>
        <c:axId val="349723992"/>
      </c:lineChart>
      <c:catAx>
        <c:axId val="34971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23992"/>
        <c:crosses val="autoZero"/>
        <c:auto val="1"/>
        <c:lblAlgn val="ctr"/>
        <c:lblOffset val="100"/>
        <c:noMultiLvlLbl val="0"/>
      </c:catAx>
      <c:valAx>
        <c:axId val="349723992"/>
        <c:scaling>
          <c:orientation val="minMax"/>
          <c:max val="54"/>
          <c:min val="36"/>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17720"/>
        <c:crosses val="autoZero"/>
        <c:crossBetween val="between"/>
      </c:valAx>
      <c:spPr>
        <a:noFill/>
        <a:ln>
          <a:noFill/>
        </a:ln>
        <a:effectLst/>
      </c:spPr>
    </c:plotArea>
    <c:legend>
      <c:legendPos val="b"/>
      <c:layout>
        <c:manualLayout>
          <c:xMode val="edge"/>
          <c:yMode val="edge"/>
          <c:x val="6.9001093613298342E-2"/>
          <c:y val="6.076334208223972E-2"/>
          <c:w val="0.50478696412948376"/>
          <c:h val="0.16145888013998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5507436570428"/>
          <c:y val="5.1400554097404488E-2"/>
          <c:w val="0.87469335083114652"/>
          <c:h val="0.79074673176535726"/>
        </c:manualLayout>
      </c:layout>
      <c:barChart>
        <c:barDir val="col"/>
        <c:grouping val="clustered"/>
        <c:varyColors val="0"/>
        <c:ser>
          <c:idx val="1"/>
          <c:order val="0"/>
          <c:spPr>
            <a:solidFill>
              <a:srgbClr val="13B5EA"/>
            </a:solidFill>
            <a:ln>
              <a:noFill/>
            </a:ln>
          </c:spPr>
          <c:invertIfNegative val="0"/>
          <c:cat>
            <c:strRef>
              <c:f>'G16, G17'!$B$15:$M$15</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'G16, G17'!$B$13:$M$13</c:f>
              <c:numCache>
                <c:formatCode>0%</c:formatCode>
                <c:ptCount val="12"/>
                <c:pt idx="0">
                  <c:v>0</c:v>
                </c:pt>
                <c:pt idx="1">
                  <c:v>6.7715394234138998E-2</c:v>
                </c:pt>
                <c:pt idx="2">
                  <c:v>0.15922639324164664</c:v>
                </c:pt>
                <c:pt idx="3">
                  <c:v>0.25243097489135169</c:v>
                </c:pt>
                <c:pt idx="4">
                  <c:v>0.22815505075967651</c:v>
                </c:pt>
                <c:pt idx="5">
                  <c:v>0.24830326695899824</c:v>
                </c:pt>
                <c:pt idx="6">
                  <c:v>9.652770613509087E-3</c:v>
                </c:pt>
                <c:pt idx="7">
                  <c:v>4.5351089878496237E-3</c:v>
                </c:pt>
                <c:pt idx="8">
                  <c:v>2.3051674116660319E-3</c:v>
                </c:pt>
                <c:pt idx="9">
                  <c:v>2.5959002094374192E-3</c:v>
                </c:pt>
                <c:pt idx="10">
                  <c:v>1.5942845297046387E-3</c:v>
                </c:pt>
                <c:pt idx="11">
                  <c:v>2.348568816202138E-2</c:v>
                </c:pt>
              </c:numCache>
            </c:numRef>
          </c:val>
          <c:extLst>
            <c:ext xmlns:c16="http://schemas.microsoft.com/office/drawing/2014/chart" uri="{C3380CC4-5D6E-409C-BE32-E72D297353CC}">
              <c16:uniqueId val="{00000000-E7AA-42A7-8EED-6F4A05728BC9}"/>
            </c:ext>
          </c:extLst>
        </c:ser>
        <c:dLbls>
          <c:showLegendKey val="0"/>
          <c:showVal val="0"/>
          <c:showCatName val="0"/>
          <c:showSerName val="0"/>
          <c:showPercent val="0"/>
          <c:showBubbleSize val="0"/>
        </c:dLbls>
        <c:gapWidth val="25"/>
        <c:axId val="268403128"/>
        <c:axId val="268403520"/>
      </c:barChart>
      <c:lineChart>
        <c:grouping val="standard"/>
        <c:varyColors val="0"/>
        <c:ser>
          <c:idx val="0"/>
          <c:order val="1"/>
          <c:spPr>
            <a:ln>
              <a:solidFill>
                <a:schemeClr val="bg1">
                  <a:lumMod val="50000"/>
                </a:schemeClr>
              </a:solidFill>
            </a:ln>
          </c:spPr>
          <c:marker>
            <c:symbol val="none"/>
          </c:marker>
          <c:cat>
            <c:strRef>
              <c:f>'G16, G17'!$B$15:$M$15</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'G16, G17'!$B$14:$M$14</c:f>
              <c:numCache>
                <c:formatCode>0%</c:formatCode>
                <c:ptCount val="12"/>
                <c:pt idx="0">
                  <c:v>0</c:v>
                </c:pt>
                <c:pt idx="1">
                  <c:v>6.7715394234138998E-2</c:v>
                </c:pt>
                <c:pt idx="2">
                  <c:v>0.22694178747578564</c:v>
                </c:pt>
                <c:pt idx="3">
                  <c:v>0.47937276236713733</c:v>
                </c:pt>
                <c:pt idx="4">
                  <c:v>0.7075278131268139</c:v>
                </c:pt>
                <c:pt idx="5">
                  <c:v>0.95583108008581208</c:v>
                </c:pt>
                <c:pt idx="6">
                  <c:v>0.96548385069932119</c:v>
                </c:pt>
                <c:pt idx="7">
                  <c:v>0.97001895968717078</c:v>
                </c:pt>
                <c:pt idx="8">
                  <c:v>0.97232412709883687</c:v>
                </c:pt>
                <c:pt idx="9">
                  <c:v>0.97492002730827432</c:v>
                </c:pt>
                <c:pt idx="10">
                  <c:v>0.97651431183797899</c:v>
                </c:pt>
                <c:pt idx="11">
                  <c:v>1.0000000000000004</c:v>
                </c:pt>
              </c:numCache>
            </c:numRef>
          </c:val>
          <c:smooth val="0"/>
          <c:extLst>
            <c:ext xmlns:c16="http://schemas.microsoft.com/office/drawing/2014/chart" uri="{C3380CC4-5D6E-409C-BE32-E72D297353CC}">
              <c16:uniqueId val="{00000001-E7AA-42A7-8EED-6F4A05728BC9}"/>
            </c:ext>
          </c:extLst>
        </c:ser>
        <c:dLbls>
          <c:showLegendKey val="0"/>
          <c:showVal val="0"/>
          <c:showCatName val="0"/>
          <c:showSerName val="0"/>
          <c:showPercent val="0"/>
          <c:showBubbleSize val="0"/>
        </c:dLbls>
        <c:marker val="1"/>
        <c:smooth val="0"/>
        <c:axId val="268404304"/>
        <c:axId val="268403912"/>
      </c:lineChart>
      <c:catAx>
        <c:axId val="268403128"/>
        <c:scaling>
          <c:orientation val="minMax"/>
        </c:scaling>
        <c:delete val="0"/>
        <c:axPos val="b"/>
        <c:numFmt formatCode="General" sourceLinked="1"/>
        <c:majorTickMark val="out"/>
        <c:minorTickMark val="none"/>
        <c:tickLblPos val="nextTo"/>
        <c:txPr>
          <a:bodyPr/>
          <a:lstStyle/>
          <a:p>
            <a:pPr>
              <a:defRPr>
                <a:latin typeface="Constantia" pitchFamily="18" charset="0"/>
              </a:defRPr>
            </a:pPr>
            <a:endParaRPr lang="en-US"/>
          </a:p>
        </c:txPr>
        <c:crossAx val="268403520"/>
        <c:crosses val="autoZero"/>
        <c:auto val="1"/>
        <c:lblAlgn val="r"/>
        <c:lblOffset val="100"/>
        <c:noMultiLvlLbl val="0"/>
      </c:catAx>
      <c:valAx>
        <c:axId val="2684035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a:latin typeface="Constantia" pitchFamily="18" charset="0"/>
              </a:defRPr>
            </a:pPr>
            <a:endParaRPr lang="en-US"/>
          </a:p>
        </c:txPr>
        <c:crossAx val="268403128"/>
        <c:crosses val="autoZero"/>
        <c:crossBetween val="between"/>
      </c:valAx>
      <c:valAx>
        <c:axId val="268403912"/>
        <c:scaling>
          <c:orientation val="minMax"/>
          <c:max val="1"/>
        </c:scaling>
        <c:delete val="0"/>
        <c:axPos val="r"/>
        <c:numFmt formatCode="0%" sourceLinked="1"/>
        <c:majorTickMark val="out"/>
        <c:minorTickMark val="none"/>
        <c:tickLblPos val="nextTo"/>
        <c:txPr>
          <a:bodyPr/>
          <a:lstStyle/>
          <a:p>
            <a:pPr>
              <a:defRPr>
                <a:latin typeface="Constantia" pitchFamily="18" charset="0"/>
              </a:defRPr>
            </a:pPr>
            <a:endParaRPr lang="en-US"/>
          </a:p>
        </c:txPr>
        <c:crossAx val="268404304"/>
        <c:crosses val="max"/>
        <c:crossBetween val="between"/>
      </c:valAx>
      <c:catAx>
        <c:axId val="268404304"/>
        <c:scaling>
          <c:orientation val="minMax"/>
        </c:scaling>
        <c:delete val="1"/>
        <c:axPos val="b"/>
        <c:numFmt formatCode="General" sourceLinked="1"/>
        <c:majorTickMark val="out"/>
        <c:minorTickMark val="none"/>
        <c:tickLblPos val="nextTo"/>
        <c:crossAx val="268403912"/>
        <c:crosses val="autoZero"/>
        <c:auto val="1"/>
        <c:lblAlgn val="ctr"/>
        <c:lblOffset val="100"/>
        <c:noMultiLvlLbl val="0"/>
      </c:cat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5507436570428"/>
          <c:y val="5.1400554097404488E-2"/>
          <c:w val="0.87469335083114652"/>
          <c:h val="0.78138443329896823"/>
        </c:manualLayout>
      </c:layout>
      <c:barChart>
        <c:barDir val="col"/>
        <c:grouping val="clustered"/>
        <c:varyColors val="0"/>
        <c:ser>
          <c:idx val="0"/>
          <c:order val="0"/>
          <c:spPr>
            <a:solidFill>
              <a:srgbClr val="13B5EA"/>
            </a:solidFill>
          </c:spPr>
          <c:invertIfNegative val="0"/>
          <c:cat>
            <c:strRef>
              <c:f>'G16, G17'!$B$6:$M$6</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'G16, G17'!$B$4:$M$4</c:f>
              <c:numCache>
                <c:formatCode>#,##0</c:formatCode>
                <c:ptCount val="12"/>
                <c:pt idx="0">
                  <c:v>1410</c:v>
                </c:pt>
                <c:pt idx="1">
                  <c:v>628</c:v>
                </c:pt>
                <c:pt idx="2">
                  <c:v>400</c:v>
                </c:pt>
                <c:pt idx="3">
                  <c:v>245</c:v>
                </c:pt>
                <c:pt idx="4">
                  <c:v>113</c:v>
                </c:pt>
                <c:pt idx="5">
                  <c:v>56</c:v>
                </c:pt>
                <c:pt idx="6">
                  <c:v>24</c:v>
                </c:pt>
                <c:pt idx="7">
                  <c:v>7</c:v>
                </c:pt>
                <c:pt idx="8">
                  <c:v>5</c:v>
                </c:pt>
                <c:pt idx="9">
                  <c:v>3</c:v>
                </c:pt>
                <c:pt idx="10">
                  <c:v>2</c:v>
                </c:pt>
                <c:pt idx="11">
                  <c:v>23</c:v>
                </c:pt>
              </c:numCache>
            </c:numRef>
          </c:val>
          <c:extLst>
            <c:ext xmlns:c16="http://schemas.microsoft.com/office/drawing/2014/chart" uri="{C3380CC4-5D6E-409C-BE32-E72D297353CC}">
              <c16:uniqueId val="{00000000-DDD8-4A07-B3BA-27D5E74F5F89}"/>
            </c:ext>
          </c:extLst>
        </c:ser>
        <c:dLbls>
          <c:showLegendKey val="0"/>
          <c:showVal val="0"/>
          <c:showCatName val="0"/>
          <c:showSerName val="0"/>
          <c:showPercent val="0"/>
          <c:showBubbleSize val="0"/>
        </c:dLbls>
        <c:gapWidth val="25"/>
        <c:axId val="268401168"/>
        <c:axId val="268401560"/>
      </c:barChart>
      <c:lineChart>
        <c:grouping val="standard"/>
        <c:varyColors val="0"/>
        <c:ser>
          <c:idx val="1"/>
          <c:order val="1"/>
          <c:spPr>
            <a:ln>
              <a:solidFill>
                <a:schemeClr val="bg1">
                  <a:lumMod val="50000"/>
                </a:schemeClr>
              </a:solidFill>
            </a:ln>
          </c:spPr>
          <c:marker>
            <c:symbol val="none"/>
          </c:marker>
          <c:cat>
            <c:strRef>
              <c:f>'G16, G17'!$B$6:$M$6</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'G16, G17'!$B$5:$M$5</c:f>
              <c:numCache>
                <c:formatCode>#,##0</c:formatCode>
                <c:ptCount val="12"/>
                <c:pt idx="0">
                  <c:v>1410</c:v>
                </c:pt>
                <c:pt idx="1">
                  <c:v>2038</c:v>
                </c:pt>
                <c:pt idx="2">
                  <c:v>2438</c:v>
                </c:pt>
                <c:pt idx="3">
                  <c:v>2683</c:v>
                </c:pt>
                <c:pt idx="4">
                  <c:v>2796</c:v>
                </c:pt>
                <c:pt idx="5">
                  <c:v>2852</c:v>
                </c:pt>
                <c:pt idx="6">
                  <c:v>2876</c:v>
                </c:pt>
                <c:pt idx="7">
                  <c:v>2883</c:v>
                </c:pt>
                <c:pt idx="8">
                  <c:v>2888</c:v>
                </c:pt>
                <c:pt idx="9">
                  <c:v>2891</c:v>
                </c:pt>
                <c:pt idx="10">
                  <c:v>2893</c:v>
                </c:pt>
                <c:pt idx="11">
                  <c:v>2916</c:v>
                </c:pt>
              </c:numCache>
            </c:numRef>
          </c:val>
          <c:smooth val="0"/>
          <c:extLst>
            <c:ext xmlns:c16="http://schemas.microsoft.com/office/drawing/2014/chart" uri="{C3380CC4-5D6E-409C-BE32-E72D297353CC}">
              <c16:uniqueId val="{00000001-DDD8-4A07-B3BA-27D5E74F5F89}"/>
            </c:ext>
          </c:extLst>
        </c:ser>
        <c:dLbls>
          <c:showLegendKey val="0"/>
          <c:showVal val="0"/>
          <c:showCatName val="0"/>
          <c:showSerName val="0"/>
          <c:showPercent val="0"/>
          <c:showBubbleSize val="0"/>
        </c:dLbls>
        <c:marker val="1"/>
        <c:smooth val="0"/>
        <c:axId val="268402344"/>
        <c:axId val="268401952"/>
      </c:lineChart>
      <c:catAx>
        <c:axId val="268401168"/>
        <c:scaling>
          <c:orientation val="minMax"/>
        </c:scaling>
        <c:delete val="0"/>
        <c:axPos val="b"/>
        <c:numFmt formatCode="General" sourceLinked="1"/>
        <c:majorTickMark val="out"/>
        <c:minorTickMark val="none"/>
        <c:tickLblPos val="nextTo"/>
        <c:txPr>
          <a:bodyPr/>
          <a:lstStyle/>
          <a:p>
            <a:pPr>
              <a:defRPr>
                <a:latin typeface="Constantia" pitchFamily="18" charset="0"/>
              </a:defRPr>
            </a:pPr>
            <a:endParaRPr lang="en-US"/>
          </a:p>
        </c:txPr>
        <c:crossAx val="268401560"/>
        <c:crosses val="autoZero"/>
        <c:auto val="1"/>
        <c:lblAlgn val="r"/>
        <c:lblOffset val="100"/>
        <c:noMultiLvlLbl val="0"/>
      </c:catAx>
      <c:valAx>
        <c:axId val="26840156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a:latin typeface="Constantia" pitchFamily="18" charset="0"/>
              </a:defRPr>
            </a:pPr>
            <a:endParaRPr lang="en-US"/>
          </a:p>
        </c:txPr>
        <c:crossAx val="268401168"/>
        <c:crosses val="autoZero"/>
        <c:crossBetween val="between"/>
      </c:valAx>
      <c:valAx>
        <c:axId val="268401952"/>
        <c:scaling>
          <c:orientation val="minMax"/>
          <c:max val="3000"/>
        </c:scaling>
        <c:delete val="0"/>
        <c:axPos val="r"/>
        <c:numFmt formatCode="#,##0" sourceLinked="1"/>
        <c:majorTickMark val="out"/>
        <c:minorTickMark val="none"/>
        <c:tickLblPos val="nextTo"/>
        <c:txPr>
          <a:bodyPr/>
          <a:lstStyle/>
          <a:p>
            <a:pPr>
              <a:defRPr>
                <a:latin typeface="Constantia" pitchFamily="18" charset="0"/>
              </a:defRPr>
            </a:pPr>
            <a:endParaRPr lang="en-US"/>
          </a:p>
        </c:txPr>
        <c:crossAx val="268402344"/>
        <c:crosses val="max"/>
        <c:crossBetween val="between"/>
      </c:valAx>
      <c:catAx>
        <c:axId val="268402344"/>
        <c:scaling>
          <c:orientation val="minMax"/>
        </c:scaling>
        <c:delete val="1"/>
        <c:axPos val="b"/>
        <c:numFmt formatCode="General" sourceLinked="1"/>
        <c:majorTickMark val="out"/>
        <c:minorTickMark val="none"/>
        <c:tickLblPos val="nextTo"/>
        <c:crossAx val="268401952"/>
        <c:crosses val="autoZero"/>
        <c:auto val="1"/>
        <c:lblAlgn val="ctr"/>
        <c:lblOffset val="100"/>
        <c:noMultiLvlLbl val="0"/>
      </c:cat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636920384951885E-2"/>
          <c:y val="5.0925925925925923E-2"/>
          <c:w val="0.86869641294838151"/>
          <c:h val="0.89814814814814814"/>
        </c:manualLayout>
      </c:layout>
      <c:barChart>
        <c:barDir val="col"/>
        <c:grouping val="clustered"/>
        <c:varyColors val="0"/>
        <c:ser>
          <c:idx val="2"/>
          <c:order val="2"/>
          <c:tx>
            <c:strRef>
              <c:f>'G2'!$A$15</c:f>
              <c:strCache>
                <c:ptCount val="1"/>
                <c:pt idx="0">
                  <c:v>Dlh bez jednorazových vplyvov</c:v>
                </c:pt>
              </c:strCache>
            </c:strRef>
          </c:tx>
          <c:spPr>
            <a:solidFill>
              <a:srgbClr val="13B5EA"/>
            </a:solidFill>
            <a:ln>
              <a:noFill/>
            </a:ln>
            <a:effectLst/>
          </c:spPr>
          <c:invertIfNegative val="0"/>
          <c:dPt>
            <c:idx val="4"/>
            <c:invertIfNegative val="0"/>
            <c:bubble3D val="0"/>
            <c:spPr>
              <a:solidFill>
                <a:srgbClr val="13B5EA"/>
              </a:solidFill>
              <a:ln>
                <a:noFill/>
              </a:ln>
              <a:effectLst/>
            </c:spPr>
            <c:extLst>
              <c:ext xmlns:c16="http://schemas.microsoft.com/office/drawing/2014/chart" uri="{C3380CC4-5D6E-409C-BE32-E72D297353CC}">
                <c16:uniqueId val="{00000001-2799-4CF5-9E51-FDEEAB287BBD}"/>
              </c:ext>
            </c:extLst>
          </c:dPt>
          <c:dPt>
            <c:idx val="5"/>
            <c:invertIfNegative val="0"/>
            <c:bubble3D val="0"/>
            <c:spPr>
              <a:solidFill>
                <a:srgbClr val="B1E8F9"/>
              </a:solidFill>
              <a:ln>
                <a:noFill/>
              </a:ln>
              <a:effectLst/>
            </c:spPr>
            <c:extLst>
              <c:ext xmlns:c16="http://schemas.microsoft.com/office/drawing/2014/chart" uri="{C3380CC4-5D6E-409C-BE32-E72D297353CC}">
                <c16:uniqueId val="{00000003-2799-4CF5-9E51-FDEEAB287BBD}"/>
              </c:ext>
            </c:extLst>
          </c:dPt>
          <c:dPt>
            <c:idx val="6"/>
            <c:invertIfNegative val="0"/>
            <c:bubble3D val="0"/>
            <c:spPr>
              <a:solidFill>
                <a:srgbClr val="B1E8F9"/>
              </a:solidFill>
              <a:ln>
                <a:noFill/>
              </a:ln>
              <a:effectLst/>
            </c:spPr>
            <c:extLst>
              <c:ext xmlns:c16="http://schemas.microsoft.com/office/drawing/2014/chart" uri="{C3380CC4-5D6E-409C-BE32-E72D297353CC}">
                <c16:uniqueId val="{00000005-2799-4CF5-9E51-FDEEAB287BBD}"/>
              </c:ext>
            </c:extLst>
          </c:dPt>
          <c:dPt>
            <c:idx val="7"/>
            <c:invertIfNegative val="0"/>
            <c:bubble3D val="0"/>
            <c:spPr>
              <a:solidFill>
                <a:srgbClr val="B1E8F9"/>
              </a:solidFill>
              <a:ln>
                <a:noFill/>
              </a:ln>
              <a:effectLst/>
            </c:spPr>
            <c:extLst>
              <c:ext xmlns:c16="http://schemas.microsoft.com/office/drawing/2014/chart" uri="{C3380CC4-5D6E-409C-BE32-E72D297353CC}">
                <c16:uniqueId val="{00000007-2799-4CF5-9E51-FDEEAB287BBD}"/>
              </c:ext>
            </c:extLst>
          </c:dPt>
          <c:dPt>
            <c:idx val="8"/>
            <c:invertIfNegative val="0"/>
            <c:bubble3D val="0"/>
            <c:spPr>
              <a:solidFill>
                <a:srgbClr val="B1E8F9"/>
              </a:solidFill>
              <a:ln>
                <a:noFill/>
              </a:ln>
              <a:effectLst/>
            </c:spPr>
            <c:extLst>
              <c:ext xmlns:c16="http://schemas.microsoft.com/office/drawing/2014/chart" uri="{C3380CC4-5D6E-409C-BE32-E72D297353CC}">
                <c16:uniqueId val="{00000009-2799-4CF5-9E51-FDEEAB287BBD}"/>
              </c:ext>
            </c:extLst>
          </c:dPt>
          <c:cat>
            <c:numRef>
              <c:f>'G2'!$B$2:$J$2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'G2'!$B$7:$J$7</c:f>
              <c:numCache>
                <c:formatCode>#,##0.0</c:formatCode>
                <c:ptCount val="9"/>
                <c:pt idx="0">
                  <c:v>3.2956705385753691</c:v>
                </c:pt>
                <c:pt idx="1">
                  <c:v>2.0011624343167513</c:v>
                </c:pt>
                <c:pt idx="2">
                  <c:v>0.6696038583317061</c:v>
                </c:pt>
                <c:pt idx="3">
                  <c:v>0.24611917875316802</c:v>
                </c:pt>
                <c:pt idx="4">
                  <c:v>-1.2215022560266924</c:v>
                </c:pt>
                <c:pt idx="5">
                  <c:v>-1.475964838901662</c:v>
                </c:pt>
                <c:pt idx="6">
                  <c:v>-1.827209440044141</c:v>
                </c:pt>
                <c:pt idx="7">
                  <c:v>-1.9431927840803542</c:v>
                </c:pt>
                <c:pt idx="8">
                  <c:v>-1.5947948872125632</c:v>
                </c:pt>
              </c:numCache>
            </c:numRef>
          </c:val>
          <c:extLst>
            <c:ext xmlns:c16="http://schemas.microsoft.com/office/drawing/2014/chart" uri="{C3380CC4-5D6E-409C-BE32-E72D297353CC}">
              <c16:uniqueId val="{0000000A-2799-4CF5-9E51-FDEEAB287BBD}"/>
            </c:ext>
          </c:extLst>
        </c:ser>
        <c:dLbls>
          <c:showLegendKey val="0"/>
          <c:showVal val="0"/>
          <c:showCatName val="0"/>
          <c:showSerName val="0"/>
          <c:showPercent val="0"/>
          <c:showBubbleSize val="0"/>
        </c:dLbls>
        <c:gapWidth val="150"/>
        <c:axId val="349720072"/>
        <c:axId val="349718112"/>
      </c:barChart>
      <c:lineChart>
        <c:grouping val="standard"/>
        <c:varyColors val="0"/>
        <c:ser>
          <c:idx val="0"/>
          <c:order val="0"/>
          <c:tx>
            <c:strRef>
              <c:f>'G2'!$A$14</c:f>
              <c:strCache>
                <c:ptCount val="1"/>
                <c:pt idx="0">
                  <c:v>Hrubý dlh</c:v>
                </c:pt>
              </c:strCache>
            </c:strRef>
          </c:tx>
          <c:spPr>
            <a:ln w="28575" cap="rnd">
              <a:solidFill>
                <a:srgbClr val="58595B"/>
              </a:solidFill>
              <a:round/>
            </a:ln>
            <a:effectLst/>
          </c:spPr>
          <c:marker>
            <c:symbol val="none"/>
          </c:marker>
          <c:dPt>
            <c:idx val="4"/>
            <c:marker>
              <c:symbol val="none"/>
            </c:marker>
            <c:bubble3D val="0"/>
            <c:spPr>
              <a:ln w="28575" cap="rnd">
                <a:solidFill>
                  <a:srgbClr val="58595B"/>
                </a:solidFill>
                <a:prstDash val="dash"/>
                <a:round/>
              </a:ln>
              <a:effectLst/>
            </c:spPr>
            <c:extLst>
              <c:ext xmlns:c16="http://schemas.microsoft.com/office/drawing/2014/chart" uri="{C3380CC4-5D6E-409C-BE32-E72D297353CC}">
                <c16:uniqueId val="{0000000C-2799-4CF5-9E51-FDEEAB287BBD}"/>
              </c:ext>
            </c:extLst>
          </c:dPt>
          <c:dPt>
            <c:idx val="5"/>
            <c:marker>
              <c:symbol val="none"/>
            </c:marker>
            <c:bubble3D val="0"/>
            <c:spPr>
              <a:ln w="28575" cap="rnd">
                <a:solidFill>
                  <a:srgbClr val="58595B"/>
                </a:solidFill>
                <a:prstDash val="dash"/>
                <a:round/>
              </a:ln>
              <a:effectLst/>
            </c:spPr>
            <c:extLst>
              <c:ext xmlns:c16="http://schemas.microsoft.com/office/drawing/2014/chart" uri="{C3380CC4-5D6E-409C-BE32-E72D297353CC}">
                <c16:uniqueId val="{0000000E-2799-4CF5-9E51-FDEEAB287BBD}"/>
              </c:ext>
            </c:extLst>
          </c:dPt>
          <c:dPt>
            <c:idx val="6"/>
            <c:marker>
              <c:symbol val="none"/>
            </c:marker>
            <c:bubble3D val="0"/>
            <c:spPr>
              <a:ln w="28575" cap="rnd">
                <a:solidFill>
                  <a:srgbClr val="58595B"/>
                </a:solidFill>
                <a:prstDash val="dash"/>
                <a:round/>
              </a:ln>
              <a:effectLst/>
            </c:spPr>
            <c:extLst>
              <c:ext xmlns:c16="http://schemas.microsoft.com/office/drawing/2014/chart" uri="{C3380CC4-5D6E-409C-BE32-E72D297353CC}">
                <c16:uniqueId val="{00000010-2799-4CF5-9E51-FDEEAB287BBD}"/>
              </c:ext>
            </c:extLst>
          </c:dPt>
          <c:dPt>
            <c:idx val="7"/>
            <c:marker>
              <c:symbol val="none"/>
            </c:marker>
            <c:bubble3D val="0"/>
            <c:spPr>
              <a:ln w="28575" cap="rnd">
                <a:solidFill>
                  <a:srgbClr val="58595B"/>
                </a:solidFill>
                <a:prstDash val="dash"/>
                <a:round/>
              </a:ln>
              <a:effectLst/>
            </c:spPr>
            <c:extLst>
              <c:ext xmlns:c16="http://schemas.microsoft.com/office/drawing/2014/chart" uri="{C3380CC4-5D6E-409C-BE32-E72D297353CC}">
                <c16:uniqueId val="{00000012-2799-4CF5-9E51-FDEEAB287BBD}"/>
              </c:ext>
            </c:extLst>
          </c:dPt>
          <c:cat>
            <c:numRef>
              <c:f>'G2'!$B$2:$J$2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'G2'!$B$3:$J$3</c:f>
              <c:numCache>
                <c:formatCode>#,##0.0</c:formatCode>
                <c:ptCount val="9"/>
                <c:pt idx="0">
                  <c:v>2.5743002320916304</c:v>
                </c:pt>
                <c:pt idx="1">
                  <c:v>-1.2154763730263198</c:v>
                </c:pt>
                <c:pt idx="2">
                  <c:v>-1.1829864222832285</c:v>
                </c:pt>
                <c:pt idx="3">
                  <c:v>-0.52165187316268913</c:v>
                </c:pt>
                <c:pt idx="4">
                  <c:v>-0.95552090452161309</c:v>
                </c:pt>
                <c:pt idx="5">
                  <c:v>-1.5949095237322908</c:v>
                </c:pt>
                <c:pt idx="6">
                  <c:v>-2.7441305469879467</c:v>
                </c:pt>
                <c:pt idx="7">
                  <c:v>-1.6665116199530701</c:v>
                </c:pt>
                <c:pt idx="8">
                  <c:v>-1.5624009073444753</c:v>
                </c:pt>
              </c:numCache>
            </c:numRef>
          </c:val>
          <c:smooth val="0"/>
          <c:extLst>
            <c:ext xmlns:c16="http://schemas.microsoft.com/office/drawing/2014/chart" uri="{C3380CC4-5D6E-409C-BE32-E72D297353CC}">
              <c16:uniqueId val="{00000013-2799-4CF5-9E51-FDEEAB287BBD}"/>
            </c:ext>
          </c:extLst>
        </c:ser>
        <c:ser>
          <c:idx val="1"/>
          <c:order val="1"/>
          <c:tx>
            <c:strRef>
              <c:f>'G2'!$A$16</c:f>
              <c:strCache>
                <c:ptCount val="1"/>
                <c:pt idx="0">
                  <c:v>Čistý dlh</c:v>
                </c:pt>
              </c:strCache>
            </c:strRef>
          </c:tx>
          <c:spPr>
            <a:ln w="28575" cap="rnd">
              <a:solidFill>
                <a:srgbClr val="DCB47B"/>
              </a:solidFill>
              <a:round/>
            </a:ln>
            <a:effectLst/>
          </c:spPr>
          <c:marker>
            <c:symbol val="none"/>
          </c:marker>
          <c:dPt>
            <c:idx val="4"/>
            <c:marker>
              <c:symbol val="none"/>
            </c:marker>
            <c:bubble3D val="0"/>
            <c:spPr>
              <a:ln w="28575" cap="rnd">
                <a:solidFill>
                  <a:srgbClr val="DCB47B"/>
                </a:solidFill>
                <a:prstDash val="dash"/>
                <a:round/>
              </a:ln>
              <a:effectLst/>
            </c:spPr>
            <c:extLst>
              <c:ext xmlns:c16="http://schemas.microsoft.com/office/drawing/2014/chart" uri="{C3380CC4-5D6E-409C-BE32-E72D297353CC}">
                <c16:uniqueId val="{00000015-2799-4CF5-9E51-FDEEAB287BBD}"/>
              </c:ext>
            </c:extLst>
          </c:dPt>
          <c:dPt>
            <c:idx val="5"/>
            <c:marker>
              <c:symbol val="none"/>
            </c:marker>
            <c:bubble3D val="0"/>
            <c:spPr>
              <a:ln w="28575" cap="rnd">
                <a:solidFill>
                  <a:srgbClr val="DCB47B"/>
                </a:solidFill>
                <a:prstDash val="dash"/>
                <a:round/>
              </a:ln>
              <a:effectLst/>
            </c:spPr>
            <c:extLst>
              <c:ext xmlns:c16="http://schemas.microsoft.com/office/drawing/2014/chart" uri="{C3380CC4-5D6E-409C-BE32-E72D297353CC}">
                <c16:uniqueId val="{00000017-2799-4CF5-9E51-FDEEAB287BBD}"/>
              </c:ext>
            </c:extLst>
          </c:dPt>
          <c:dPt>
            <c:idx val="6"/>
            <c:marker>
              <c:symbol val="none"/>
            </c:marker>
            <c:bubble3D val="0"/>
            <c:spPr>
              <a:ln w="28575" cap="rnd">
                <a:solidFill>
                  <a:srgbClr val="DCB47B"/>
                </a:solidFill>
                <a:prstDash val="dash"/>
                <a:round/>
              </a:ln>
              <a:effectLst/>
            </c:spPr>
            <c:extLst>
              <c:ext xmlns:c16="http://schemas.microsoft.com/office/drawing/2014/chart" uri="{C3380CC4-5D6E-409C-BE32-E72D297353CC}">
                <c16:uniqueId val="{00000019-2799-4CF5-9E51-FDEEAB287BBD}"/>
              </c:ext>
            </c:extLst>
          </c:dPt>
          <c:dPt>
            <c:idx val="7"/>
            <c:marker>
              <c:symbol val="none"/>
            </c:marker>
            <c:bubble3D val="0"/>
            <c:spPr>
              <a:ln w="28575" cap="rnd">
                <a:solidFill>
                  <a:srgbClr val="DCB47B"/>
                </a:solidFill>
                <a:prstDash val="dash"/>
                <a:round/>
              </a:ln>
              <a:effectLst/>
            </c:spPr>
            <c:extLst>
              <c:ext xmlns:c16="http://schemas.microsoft.com/office/drawing/2014/chart" uri="{C3380CC4-5D6E-409C-BE32-E72D297353CC}">
                <c16:uniqueId val="{0000001B-2799-4CF5-9E51-FDEEAB287BBD}"/>
              </c:ext>
            </c:extLst>
          </c:dPt>
          <c:cat>
            <c:numRef>
              <c:f>'G2'!$B$2:$J$2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'G2'!$B$5:$J$5</c:f>
              <c:numCache>
                <c:formatCode>#,##0.0</c:formatCode>
                <c:ptCount val="9"/>
                <c:pt idx="0">
                  <c:v>2.4269583927612315</c:v>
                </c:pt>
                <c:pt idx="1">
                  <c:v>1.7136772635227886</c:v>
                </c:pt>
                <c:pt idx="2">
                  <c:v>-1.6449346678094536</c:v>
                </c:pt>
                <c:pt idx="3">
                  <c:v>-1.1896881371948904</c:v>
                </c:pt>
                <c:pt idx="4">
                  <c:v>-1.4278782091456783</c:v>
                </c:pt>
                <c:pt idx="5">
                  <c:v>-1.5757300105321761</c:v>
                </c:pt>
                <c:pt idx="6">
                  <c:v>-1.9000561942453995</c:v>
                </c:pt>
                <c:pt idx="7">
                  <c:v>-1.9431927840803542</c:v>
                </c:pt>
                <c:pt idx="8">
                  <c:v>-1.5947948872125632</c:v>
                </c:pt>
              </c:numCache>
            </c:numRef>
          </c:val>
          <c:smooth val="0"/>
          <c:extLst>
            <c:ext xmlns:c16="http://schemas.microsoft.com/office/drawing/2014/chart" uri="{C3380CC4-5D6E-409C-BE32-E72D297353CC}">
              <c16:uniqueId val="{0000001C-2799-4CF5-9E51-FDEEAB287BBD}"/>
            </c:ext>
          </c:extLst>
        </c:ser>
        <c:dLbls>
          <c:showLegendKey val="0"/>
          <c:showVal val="0"/>
          <c:showCatName val="0"/>
          <c:showSerName val="0"/>
          <c:showPercent val="0"/>
          <c:showBubbleSize val="0"/>
        </c:dLbls>
        <c:marker val="1"/>
        <c:smooth val="0"/>
        <c:axId val="349720072"/>
        <c:axId val="349718112"/>
      </c:lineChart>
      <c:catAx>
        <c:axId val="349720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mn-cs"/>
              </a:defRPr>
            </a:pPr>
            <a:endParaRPr lang="en-US"/>
          </a:p>
        </c:txPr>
        <c:crossAx val="349718112"/>
        <c:crosses val="autoZero"/>
        <c:auto val="1"/>
        <c:lblAlgn val="ctr"/>
        <c:lblOffset val="100"/>
        <c:noMultiLvlLbl val="0"/>
      </c:catAx>
      <c:valAx>
        <c:axId val="349718112"/>
        <c:scaling>
          <c:orientation val="minMax"/>
          <c:min val="-4"/>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mn-cs"/>
              </a:defRPr>
            </a:pPr>
            <a:endParaRPr lang="en-US"/>
          </a:p>
        </c:txPr>
        <c:crossAx val="349720072"/>
        <c:crosses val="autoZero"/>
        <c:crossBetween val="between"/>
      </c:valAx>
      <c:spPr>
        <a:noFill/>
        <a:ln>
          <a:noFill/>
        </a:ln>
        <a:effectLst/>
      </c:spPr>
    </c:plotArea>
    <c:legend>
      <c:legendPos val="r"/>
      <c:layout>
        <c:manualLayout>
          <c:xMode val="edge"/>
          <c:yMode val="edge"/>
          <c:x val="0.51251929012345676"/>
          <c:y val="4.1953472222222225E-2"/>
          <c:w val="0.4757098765432099"/>
          <c:h val="0.2216484397783610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Constantia" panose="02030602050306030303"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65574558052016"/>
          <c:y val="9.5786944444444438E-2"/>
          <c:w val="0.65604321146315148"/>
          <c:h val="0.89098416666666669"/>
        </c:manualLayout>
      </c:layout>
      <c:barChart>
        <c:barDir val="bar"/>
        <c:grouping val="stacked"/>
        <c:varyColors val="0"/>
        <c:ser>
          <c:idx val="0"/>
          <c:order val="0"/>
          <c:spPr>
            <a:solidFill>
              <a:srgbClr val="4472C4"/>
            </a:solidFill>
            <a:ln>
              <a:noFill/>
            </a:ln>
            <a:effectLst/>
          </c:spPr>
          <c:invertIfNegative val="0"/>
          <c:dPt>
            <c:idx val="5"/>
            <c:invertIfNegative val="0"/>
            <c:bubble3D val="0"/>
            <c:spPr>
              <a:solidFill>
                <a:srgbClr val="4472C4"/>
              </a:solidFill>
              <a:ln>
                <a:noFill/>
              </a:ln>
              <a:effectLst/>
            </c:spPr>
            <c:extLst>
              <c:ext xmlns:c16="http://schemas.microsoft.com/office/drawing/2014/chart" uri="{C3380CC4-5D6E-409C-BE32-E72D297353CC}">
                <c16:uniqueId val="{00000001-F497-42D7-85AE-0370E4E2FEAD}"/>
              </c:ext>
            </c:extLst>
          </c:dPt>
          <c:cat>
            <c:strRef>
              <c:f>'G3'!$A$4:$A$10</c:f>
              <c:strCache>
                <c:ptCount val="6"/>
                <c:pt idx="0">
                  <c:v>Úrokové náklady</c:v>
                </c:pt>
                <c:pt idx="2">
                  <c:v>Iné faktory</c:v>
                </c:pt>
                <c:pt idx="3">
                  <c:v>Likvidné finančné aktíva</c:v>
                </c:pt>
                <c:pt idx="4">
                  <c:v>Jednorazové vplyvy</c:v>
                </c:pt>
                <c:pt idx="5">
                  <c:v>Rast nominálneho HDP</c:v>
                </c:pt>
              </c:strCache>
            </c:strRef>
          </c:cat>
          <c:val>
            <c:numRef>
              <c:f>'G3'!$D$4:$D$10</c:f>
              <c:numCache>
                <c:formatCode>0.0</c:formatCode>
                <c:ptCount val="7"/>
                <c:pt idx="0">
                  <c:v>0</c:v>
                </c:pt>
                <c:pt idx="1">
                  <c:v>0</c:v>
                </c:pt>
                <c:pt idx="2">
                  <c:v>0</c:v>
                </c:pt>
                <c:pt idx="3">
                  <c:v>0</c:v>
                </c:pt>
                <c:pt idx="4">
                  <c:v>0</c:v>
                </c:pt>
                <c:pt idx="5">
                  <c:v>6.8066612107433366</c:v>
                </c:pt>
              </c:numCache>
            </c:numRef>
          </c:val>
          <c:extLst>
            <c:ext xmlns:c16="http://schemas.microsoft.com/office/drawing/2014/chart" uri="{C3380CC4-5D6E-409C-BE32-E72D297353CC}">
              <c16:uniqueId val="{00000002-F497-42D7-85AE-0370E4E2FEAD}"/>
            </c:ext>
          </c:extLst>
        </c:ser>
        <c:ser>
          <c:idx val="1"/>
          <c:order val="1"/>
          <c:spPr>
            <a:noFill/>
            <a:ln>
              <a:noFill/>
            </a:ln>
            <a:effectLst/>
          </c:spPr>
          <c:invertIfNegative val="0"/>
          <c:cat>
            <c:strRef>
              <c:f>'G3'!$A$4:$A$10</c:f>
              <c:strCache>
                <c:ptCount val="6"/>
                <c:pt idx="0">
                  <c:v>Úrokové náklady</c:v>
                </c:pt>
                <c:pt idx="2">
                  <c:v>Iné faktory</c:v>
                </c:pt>
                <c:pt idx="3">
                  <c:v>Likvidné finančné aktíva</c:v>
                </c:pt>
                <c:pt idx="4">
                  <c:v>Jednorazové vplyvy</c:v>
                </c:pt>
                <c:pt idx="5">
                  <c:v>Rast nominálneho HDP</c:v>
                </c:pt>
              </c:strCache>
            </c:strRef>
          </c:cat>
          <c:val>
            <c:numRef>
              <c:f>'G3'!$E$4:$E$10</c:f>
              <c:numCache>
                <c:formatCode>0.0</c:formatCode>
                <c:ptCount val="7"/>
                <c:pt idx="0">
                  <c:v>0</c:v>
                </c:pt>
                <c:pt idx="1">
                  <c:v>8.5574569069860456</c:v>
                </c:pt>
                <c:pt idx="2">
                  <c:v>11.747583666715929</c:v>
                </c:pt>
                <c:pt idx="3">
                  <c:v>11.919580322559641</c:v>
                </c:pt>
                <c:pt idx="4">
                  <c:v>6.8066612107433366</c:v>
                </c:pt>
                <c:pt idx="5">
                  <c:v>0</c:v>
                </c:pt>
              </c:numCache>
            </c:numRef>
          </c:val>
          <c:extLst>
            <c:ext xmlns:c16="http://schemas.microsoft.com/office/drawing/2014/chart" uri="{C3380CC4-5D6E-409C-BE32-E72D297353CC}">
              <c16:uniqueId val="{00000003-F497-42D7-85AE-0370E4E2FEAD}"/>
            </c:ext>
          </c:extLst>
        </c:ser>
        <c:ser>
          <c:idx val="4"/>
          <c:order val="2"/>
          <c:spPr>
            <a:solidFill>
              <a:srgbClr val="DCB47B"/>
            </a:solidFill>
            <a:ln>
              <a:noFill/>
            </a:ln>
            <a:effectLst/>
          </c:spPr>
          <c:invertIfNegative val="0"/>
          <c:dPt>
            <c:idx val="0"/>
            <c:invertIfNegative val="0"/>
            <c:bubble3D val="0"/>
            <c:spPr>
              <a:solidFill>
                <a:srgbClr val="DCB47B"/>
              </a:solidFill>
              <a:ln>
                <a:noFill/>
              </a:ln>
              <a:effectLst/>
            </c:spPr>
            <c:extLst>
              <c:ext xmlns:c16="http://schemas.microsoft.com/office/drawing/2014/chart" uri="{C3380CC4-5D6E-409C-BE32-E72D297353CC}">
                <c16:uniqueId val="{00000005-F497-42D7-85AE-0370E4E2FEAD}"/>
              </c:ext>
            </c:extLst>
          </c:dPt>
          <c:dPt>
            <c:idx val="2"/>
            <c:invertIfNegative val="0"/>
            <c:bubble3D val="0"/>
            <c:spPr>
              <a:solidFill>
                <a:srgbClr val="DCB47B"/>
              </a:solidFill>
              <a:ln>
                <a:noFill/>
              </a:ln>
              <a:effectLst/>
            </c:spPr>
            <c:extLst>
              <c:ext xmlns:c16="http://schemas.microsoft.com/office/drawing/2014/chart" uri="{C3380CC4-5D6E-409C-BE32-E72D297353CC}">
                <c16:uniqueId val="{00000007-F497-42D7-85AE-0370E4E2FEAD}"/>
              </c:ext>
            </c:extLst>
          </c:dPt>
          <c:dPt>
            <c:idx val="3"/>
            <c:invertIfNegative val="0"/>
            <c:bubble3D val="0"/>
            <c:spPr>
              <a:solidFill>
                <a:srgbClr val="4472C4"/>
              </a:solidFill>
              <a:ln>
                <a:noFill/>
              </a:ln>
              <a:effectLst/>
            </c:spPr>
            <c:extLst>
              <c:ext xmlns:c16="http://schemas.microsoft.com/office/drawing/2014/chart" uri="{C3380CC4-5D6E-409C-BE32-E72D297353CC}">
                <c16:uniqueId val="{00000009-F497-42D7-85AE-0370E4E2FEAD}"/>
              </c:ext>
            </c:extLst>
          </c:dPt>
          <c:dPt>
            <c:idx val="4"/>
            <c:invertIfNegative val="0"/>
            <c:bubble3D val="0"/>
            <c:spPr>
              <a:solidFill>
                <a:srgbClr val="4472C4"/>
              </a:solidFill>
              <a:ln>
                <a:noFill/>
              </a:ln>
              <a:effectLst/>
            </c:spPr>
            <c:extLst>
              <c:ext xmlns:c16="http://schemas.microsoft.com/office/drawing/2014/chart" uri="{C3380CC4-5D6E-409C-BE32-E72D297353CC}">
                <c16:uniqueId val="{0000000B-F497-42D7-85AE-0370E4E2FEAD}"/>
              </c:ext>
            </c:extLst>
          </c:dPt>
          <c:dPt>
            <c:idx val="5"/>
            <c:invertIfNegative val="0"/>
            <c:bubble3D val="0"/>
            <c:spPr>
              <a:solidFill>
                <a:srgbClr val="4472C4"/>
              </a:solidFill>
              <a:ln>
                <a:noFill/>
              </a:ln>
              <a:effectLst/>
            </c:spPr>
            <c:extLst>
              <c:ext xmlns:c16="http://schemas.microsoft.com/office/drawing/2014/chart" uri="{C3380CC4-5D6E-409C-BE32-E72D297353CC}">
                <c16:uniqueId val="{0000000D-F497-42D7-85AE-0370E4E2FEAD}"/>
              </c:ext>
            </c:extLst>
          </c:dPt>
          <c:dPt>
            <c:idx val="6"/>
            <c:invertIfNegative val="0"/>
            <c:bubble3D val="0"/>
            <c:spPr>
              <a:solidFill>
                <a:srgbClr val="13B5EA"/>
              </a:solidFill>
              <a:ln>
                <a:noFill/>
              </a:ln>
              <a:effectLst/>
            </c:spPr>
            <c:extLst>
              <c:ext xmlns:c16="http://schemas.microsoft.com/office/drawing/2014/chart" uri="{C3380CC4-5D6E-409C-BE32-E72D297353CC}">
                <c16:uniqueId val="{0000000F-F497-42D7-85AE-0370E4E2FEAD}"/>
              </c:ext>
            </c:extLst>
          </c:dPt>
          <c:dLbls>
            <c:dLbl>
              <c:idx val="0"/>
              <c:layout>
                <c:manualLayout>
                  <c:x val="0.20409789151225746"/>
                  <c:y val="0"/>
                </c:manualLayout>
              </c:layout>
              <c:tx>
                <c:rich>
                  <a:bodyPr/>
                  <a:lstStyle/>
                  <a:p>
                    <a:fld id="{24F6014E-C603-4317-A7A2-36E7A7284EC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497-42D7-85AE-0370E4E2FEAD}"/>
                </c:ext>
              </c:extLst>
            </c:dLbl>
            <c:dLbl>
              <c:idx val="1"/>
              <c:layout>
                <c:manualLayout>
                  <c:x val="9.1876334027226128E-2"/>
                  <c:y val="0"/>
                </c:manualLayout>
              </c:layout>
              <c:tx>
                <c:rich>
                  <a:bodyPr/>
                  <a:lstStyle/>
                  <a:p>
                    <a:fld id="{902D3793-15C4-4F6E-A4E3-33788420D2B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497-42D7-85AE-0370E4E2FEAD}"/>
                </c:ext>
              </c:extLst>
            </c:dLbl>
            <c:dLbl>
              <c:idx val="2"/>
              <c:layout>
                <c:manualLayout>
                  <c:x val="3.7280645284105636E-2"/>
                  <c:y val="0"/>
                </c:manualLayout>
              </c:layout>
              <c:tx>
                <c:rich>
                  <a:bodyPr/>
                  <a:lstStyle/>
                  <a:p>
                    <a:fld id="{5C12E815-57E9-43E5-808B-DB2BB154E08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497-42D7-85AE-0370E4E2FEAD}"/>
                </c:ext>
              </c:extLst>
            </c:dLbl>
            <c:dLbl>
              <c:idx val="3"/>
              <c:layout>
                <c:manualLayout>
                  <c:x val="3.7963427097085667E-2"/>
                  <c:y val="6.6516807468862812E-17"/>
                </c:manualLayout>
              </c:layout>
              <c:tx>
                <c:rich>
                  <a:bodyPr/>
                  <a:lstStyle/>
                  <a:p>
                    <a:fld id="{6D9C9EA5-B5F9-4736-A29C-392FF72F9FB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497-42D7-85AE-0370E4E2FEAD}"/>
                </c:ext>
              </c:extLst>
            </c:dLbl>
            <c:dLbl>
              <c:idx val="4"/>
              <c:layout>
                <c:manualLayout>
                  <c:x val="0.12442837560329903"/>
                  <c:y val="3.6282314114562978E-3"/>
                </c:manualLayout>
              </c:layout>
              <c:tx>
                <c:rich>
                  <a:bodyPr/>
                  <a:lstStyle/>
                  <a:p>
                    <a:fld id="{50DA6C69-B68D-4EB5-B7D2-3BAFD4C4E8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497-42D7-85AE-0370E4E2FEAD}"/>
                </c:ext>
              </c:extLst>
            </c:dLbl>
            <c:dLbl>
              <c:idx val="5"/>
              <c:layout>
                <c:manualLayout>
                  <c:x val="0.30101941757542305"/>
                  <c:y val="0"/>
                </c:manualLayout>
              </c:layout>
              <c:tx>
                <c:rich>
                  <a:bodyPr/>
                  <a:lstStyle/>
                  <a:p>
                    <a:fld id="{D5774F7C-06EC-4D71-A050-585EFEF59A5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497-42D7-85AE-0370E4E2FEAD}"/>
                </c:ext>
              </c:extLst>
            </c:dLbl>
            <c:dLbl>
              <c:idx val="6"/>
              <c:layout>
                <c:manualLayout>
                  <c:x val="6.235226075503781E-2"/>
                  <c:y val="0"/>
                </c:manualLayout>
              </c:layout>
              <c:tx>
                <c:rich>
                  <a:bodyPr rot="0" spcFirstLastPara="1" vertOverflow="ellipsis" vert="horz" wrap="square" anchor="ctr" anchorCtr="1"/>
                  <a:lstStyle/>
                  <a:p>
                    <a:pPr>
                      <a:defRPr sz="1200" b="1" i="0" u="none" strike="noStrike" kern="1200" baseline="0">
                        <a:solidFill>
                          <a:srgbClr val="13B5EA"/>
                        </a:solidFill>
                        <a:latin typeface="Constantia" panose="02030602050306030303" pitchFamily="18" charset="0"/>
                        <a:ea typeface="+mn-ea"/>
                        <a:cs typeface="Times New Roman" panose="02020603050405020304" pitchFamily="18" charset="0"/>
                      </a:defRPr>
                    </a:pPr>
                    <a:fld id="{0C82DAB1-CEBE-4D37-849B-344C53B0FC01}" type="CELLRANGE">
                      <a:rPr lang="en-US"/>
                      <a:pPr>
                        <a:defRPr sz="1200" b="1">
                          <a:solidFill>
                            <a:srgbClr val="13B5EA"/>
                          </a:solidFill>
                        </a:defRPr>
                      </a:pPr>
                      <a:t>[CELLRANGE]</a:t>
                    </a:fld>
                    <a:endParaRPr lang="en-US"/>
                  </a:p>
                </c:rich>
              </c:tx>
              <c:numFmt formatCode="#,##0.00" sourceLinked="0"/>
              <c:spPr>
                <a:noFill/>
                <a:ln>
                  <a:noFill/>
                </a:ln>
                <a:effectLst/>
              </c:spPr>
              <c:txPr>
                <a:bodyPr rot="0" spcFirstLastPara="1" vertOverflow="ellipsis" vert="horz" wrap="square" anchor="ctr" anchorCtr="1"/>
                <a:lstStyle/>
                <a:p>
                  <a:pPr>
                    <a:defRPr sz="1200" b="1" i="0" u="none" strike="noStrike" kern="1200" baseline="0">
                      <a:solidFill>
                        <a:srgbClr val="13B5EA"/>
                      </a:solidFill>
                      <a:latin typeface="Constantia" panose="02030602050306030303" pitchFamily="18" charset="0"/>
                      <a:ea typeface="+mn-ea"/>
                      <a:cs typeface="Times New Roman" panose="02020603050405020304" pitchFamily="18"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497-42D7-85AE-0370E4E2FEAD}"/>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'G3'!$A$4:$A$10</c:f>
              <c:strCache>
                <c:ptCount val="6"/>
                <c:pt idx="0">
                  <c:v>Úrokové náklady</c:v>
                </c:pt>
                <c:pt idx="2">
                  <c:v>Iné faktory</c:v>
                </c:pt>
                <c:pt idx="3">
                  <c:v>Likvidné finančné aktíva</c:v>
                </c:pt>
                <c:pt idx="4">
                  <c:v>Jednorazové vplyvy</c:v>
                </c:pt>
                <c:pt idx="5">
                  <c:v>Rast nominálneho HDP</c:v>
                </c:pt>
              </c:strCache>
            </c:strRef>
          </c:cat>
          <c:val>
            <c:numRef>
              <c:f>'G3'!$F$4:$F$10</c:f>
              <c:numCache>
                <c:formatCode>0.0</c:formatCode>
                <c:ptCount val="7"/>
                <c:pt idx="0" formatCode="0.00">
                  <c:v>8.5574569069860456</c:v>
                </c:pt>
                <c:pt idx="1">
                  <c:v>3.1901267597298837</c:v>
                </c:pt>
                <c:pt idx="2">
                  <c:v>0.61588645195131153</c:v>
                </c:pt>
                <c:pt idx="3">
                  <c:v>0.44388979610760015</c:v>
                </c:pt>
                <c:pt idx="4">
                  <c:v>5.1129191118163044</c:v>
                </c:pt>
                <c:pt idx="5">
                  <c:v>-1.3019213253405431</c:v>
                </c:pt>
                <c:pt idx="6">
                  <c:v>-1.3019213253405431</c:v>
                </c:pt>
              </c:numCache>
            </c:numRef>
          </c:val>
          <c:extLst>
            <c:ext xmlns:c15="http://schemas.microsoft.com/office/drawing/2012/chart" uri="{02D57815-91ED-43cb-92C2-25804820EDAC}">
              <c15:datalabelsRange>
                <c15:f>'G3'!$B$4:$B$10</c15:f>
                <c15:dlblRangeCache>
                  <c:ptCount val="7"/>
                  <c:pt idx="0">
                    <c:v>8,6</c:v>
                  </c:pt>
                  <c:pt idx="1">
                    <c:v>3,2</c:v>
                  </c:pt>
                  <c:pt idx="2">
                    <c:v>0,6</c:v>
                  </c:pt>
                  <c:pt idx="3">
                    <c:v>-0,4</c:v>
                  </c:pt>
                  <c:pt idx="4">
                    <c:v>-5,1</c:v>
                  </c:pt>
                  <c:pt idx="5">
                    <c:v>-8,1</c:v>
                  </c:pt>
                  <c:pt idx="6">
                    <c:v>-1,3</c:v>
                  </c:pt>
                </c15:dlblRangeCache>
              </c15:datalabelsRange>
            </c:ext>
            <c:ext xmlns:c16="http://schemas.microsoft.com/office/drawing/2014/chart" uri="{C3380CC4-5D6E-409C-BE32-E72D297353CC}">
              <c16:uniqueId val="{00000011-F497-42D7-85AE-0370E4E2FEAD}"/>
            </c:ext>
          </c:extLst>
        </c:ser>
        <c:ser>
          <c:idx val="5"/>
          <c:order val="3"/>
          <c:spPr>
            <a:solidFill>
              <a:schemeClr val="accent6"/>
            </a:solidFill>
            <a:ln>
              <a:noFill/>
            </a:ln>
            <a:effectLst/>
          </c:spPr>
          <c:invertIfNegative val="0"/>
          <c:cat>
            <c:strRef>
              <c:f>'G3'!$A$4:$A$10</c:f>
              <c:strCache>
                <c:ptCount val="6"/>
                <c:pt idx="0">
                  <c:v>Úrokové náklady</c:v>
                </c:pt>
                <c:pt idx="2">
                  <c:v>Iné faktory</c:v>
                </c:pt>
                <c:pt idx="3">
                  <c:v>Likvidné finančné aktíva</c:v>
                </c:pt>
                <c:pt idx="4">
                  <c:v>Jednorazové vplyvy</c:v>
                </c:pt>
                <c:pt idx="5">
                  <c:v>Rast nominálneho HDP</c:v>
                </c:pt>
              </c:strCache>
            </c:strRef>
          </c:cat>
          <c:val>
            <c:numRef>
              <c:f>'G3'!$G$12:$G$18</c:f>
              <c:numCache>
                <c:formatCode>0.0</c:formatCode>
                <c:ptCount val="7"/>
              </c:numCache>
            </c:numRef>
          </c:val>
          <c:extLst>
            <c:ext xmlns:c16="http://schemas.microsoft.com/office/drawing/2014/chart" uri="{C3380CC4-5D6E-409C-BE32-E72D297353CC}">
              <c16:uniqueId val="{00000012-F497-42D7-85AE-0370E4E2FEAD}"/>
            </c:ext>
          </c:extLst>
        </c:ser>
        <c:dLbls>
          <c:showLegendKey val="0"/>
          <c:showVal val="0"/>
          <c:showCatName val="0"/>
          <c:showSerName val="0"/>
          <c:showPercent val="0"/>
          <c:showBubbleSize val="0"/>
        </c:dLbls>
        <c:gapWidth val="50"/>
        <c:overlap val="100"/>
        <c:axId val="525909216"/>
        <c:axId val="525909872"/>
      </c:barChart>
      <c:catAx>
        <c:axId val="525909216"/>
        <c:scaling>
          <c:orientation val="maxMin"/>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crossAx val="525909872"/>
        <c:crosses val="autoZero"/>
        <c:auto val="1"/>
        <c:lblAlgn val="ctr"/>
        <c:lblOffset val="100"/>
        <c:noMultiLvlLbl val="0"/>
      </c:catAx>
      <c:valAx>
        <c:axId val="525909872"/>
        <c:scaling>
          <c:orientation val="minMax"/>
          <c:max val="15"/>
          <c:min val="-3"/>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crossAx val="525909216"/>
        <c:crosses val="autoZero"/>
        <c:crossBetween val="between"/>
        <c:majorUnit val="3"/>
      </c:valAx>
      <c:spPr>
        <a:noFill/>
        <a:ln>
          <a:noFill/>
        </a:ln>
        <a:effectLst/>
      </c:spPr>
    </c:plotArea>
    <c:plotVisOnly val="1"/>
    <c:dispBlanksAs val="gap"/>
    <c:showDLblsOverMax val="0"/>
  </c:chart>
  <c:spPr>
    <a:noFill/>
    <a:ln w="9525" cap="flat" cmpd="sng" algn="ctr">
      <a:noFill/>
      <a:round/>
    </a:ln>
    <a:effectLst/>
  </c:spPr>
  <c:txPr>
    <a:bodyPr/>
    <a:lstStyle/>
    <a:p>
      <a:pPr>
        <a:defRPr sz="1400">
          <a:solidFill>
            <a:schemeClr val="tx1"/>
          </a:solidFill>
          <a:latin typeface="Constantia" panose="02030602050306030303"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63438644688648E-2"/>
          <c:y val="5.1400554097404488E-2"/>
          <c:w val="0.89773199023199024"/>
          <c:h val="0.82075419527078564"/>
        </c:manualLayout>
      </c:layout>
      <c:areaChart>
        <c:grouping val="standard"/>
        <c:varyColors val="0"/>
        <c:ser>
          <c:idx val="0"/>
          <c:order val="0"/>
          <c:tx>
            <c:strRef>
              <c:f>'G4'!$B$2</c:f>
              <c:strCache>
                <c:ptCount val="1"/>
                <c:pt idx="0">
                  <c:v>skutočnosť</c:v>
                </c:pt>
              </c:strCache>
            </c:strRef>
          </c:tx>
          <c:spPr>
            <a:solidFill>
              <a:srgbClr val="13B5EA"/>
            </a:solidFill>
            <a:ln>
              <a:noFill/>
            </a:ln>
            <a:effectLst/>
          </c:spPr>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'G4'!$B$3:$B$29</c:f>
              <c:numCache>
                <c:formatCode>0.0</c:formatCode>
                <c:ptCount val="27"/>
                <c:pt idx="0">
                  <c:v>21.672000000000001</c:v>
                </c:pt>
                <c:pt idx="1">
                  <c:v>30.500399999999999</c:v>
                </c:pt>
                <c:pt idx="2">
                  <c:v>32.980499999999999</c:v>
                </c:pt>
                <c:pt idx="3">
                  <c:v>33.860900000000001</c:v>
                </c:pt>
                <c:pt idx="4">
                  <c:v>47.079900000000002</c:v>
                </c:pt>
                <c:pt idx="5">
                  <c:v>49.623600000000003</c:v>
                </c:pt>
                <c:pt idx="6">
                  <c:v>48.281399999999998</c:v>
                </c:pt>
                <c:pt idx="7">
                  <c:v>42.882300000000001</c:v>
                </c:pt>
                <c:pt idx="8">
                  <c:v>41.588700000000003</c:v>
                </c:pt>
                <c:pt idx="9">
                  <c:v>40.639200000000002</c:v>
                </c:pt>
                <c:pt idx="10">
                  <c:v>34.119100000000003</c:v>
                </c:pt>
                <c:pt idx="11">
                  <c:v>30.975200000000001</c:v>
                </c:pt>
                <c:pt idx="12">
                  <c:v>30.100899999999999</c:v>
                </c:pt>
                <c:pt idx="13">
                  <c:v>28.461400000000001</c:v>
                </c:pt>
                <c:pt idx="14">
                  <c:v>36.294499999999999</c:v>
                </c:pt>
                <c:pt idx="15">
                  <c:v>41.200600000000001</c:v>
                </c:pt>
                <c:pt idx="16">
                  <c:v>43.675600000000003</c:v>
                </c:pt>
                <c:pt idx="17">
                  <c:v>52.164900000000003</c:v>
                </c:pt>
                <c:pt idx="18">
                  <c:v>54.739199999999997</c:v>
                </c:pt>
                <c:pt idx="19">
                  <c:v>53.523699999999998</c:v>
                </c:pt>
                <c:pt idx="20">
                  <c:v>52.340699999999998</c:v>
                </c:pt>
                <c:pt idx="21">
                  <c:v>51.819099999999999</c:v>
                </c:pt>
                <c:pt idx="22">
                  <c:v>50.863599999999998</c:v>
                </c:pt>
              </c:numCache>
            </c:numRef>
          </c:val>
          <c:extLst>
            <c:ext xmlns:c16="http://schemas.microsoft.com/office/drawing/2014/chart" uri="{C3380CC4-5D6E-409C-BE32-E72D297353CC}">
              <c16:uniqueId val="{00000000-0909-4B5D-98D0-805342A8F125}"/>
            </c:ext>
          </c:extLst>
        </c:ser>
        <c:ser>
          <c:idx val="6"/>
          <c:order val="6"/>
          <c:tx>
            <c:strRef>
              <c:f>'G4'!$C$2</c:f>
              <c:strCache>
                <c:ptCount val="1"/>
                <c:pt idx="0">
                  <c:v>prognóza MF SR (apríl 2018)</c:v>
                </c:pt>
              </c:strCache>
            </c:strRef>
          </c:tx>
          <c:spPr>
            <a:solidFill>
              <a:srgbClr val="B1E8F9"/>
            </a:solidFill>
            <a:ln>
              <a:noFill/>
            </a:ln>
            <a:effectLst/>
          </c:spPr>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'G4'!$C$3:$C$29</c:f>
              <c:numCache>
                <c:formatCode>0.0</c:formatCode>
                <c:ptCount val="27"/>
                <c:pt idx="22">
                  <c:v>50.863599999999998</c:v>
                </c:pt>
                <c:pt idx="23">
                  <c:v>49.268655037020835</c:v>
                </c:pt>
                <c:pt idx="24">
                  <c:v>46.524524490032888</c:v>
                </c:pt>
                <c:pt idx="25">
                  <c:v>44.858012870079818</c:v>
                </c:pt>
                <c:pt idx="26">
                  <c:v>43.295611962735343</c:v>
                </c:pt>
              </c:numCache>
            </c:numRef>
          </c:val>
          <c:extLst>
            <c:ext xmlns:c16="http://schemas.microsoft.com/office/drawing/2014/chart" uri="{C3380CC4-5D6E-409C-BE32-E72D297353CC}">
              <c16:uniqueId val="{00000001-0909-4B5D-98D0-805342A8F125}"/>
            </c:ext>
          </c:extLst>
        </c:ser>
        <c:dLbls>
          <c:showLegendKey val="0"/>
          <c:showVal val="0"/>
          <c:showCatName val="0"/>
          <c:showSerName val="0"/>
          <c:showPercent val="0"/>
          <c:showBubbleSize val="0"/>
        </c:dLbls>
        <c:axId val="348681968"/>
        <c:axId val="349722424"/>
      </c:areaChart>
      <c:lineChart>
        <c:grouping val="standard"/>
        <c:varyColors val="0"/>
        <c:ser>
          <c:idx val="1"/>
          <c:order val="1"/>
          <c:tx>
            <c:strRef>
              <c:f>'G4'!$D$2</c:f>
              <c:strCache>
                <c:ptCount val="1"/>
                <c:pt idx="0">
                  <c:v>prvá ústavná hranica</c:v>
                </c:pt>
              </c:strCache>
            </c:strRef>
          </c:tx>
          <c:spPr>
            <a:ln w="19050" cap="rnd">
              <a:solidFill>
                <a:schemeClr val="tx1"/>
              </a:solidFill>
              <a:round/>
            </a:ln>
            <a:effectLst/>
          </c:spPr>
          <c:marker>
            <c:symbol val="none"/>
          </c:marker>
          <c:dPt>
            <c:idx val="16"/>
            <c:marker>
              <c:symbol val="none"/>
            </c:marker>
            <c:bubble3D val="0"/>
            <c:spPr>
              <a:ln w="19050" cap="rnd">
                <a:noFill/>
                <a:round/>
              </a:ln>
              <a:effectLst/>
            </c:spPr>
            <c:extLst>
              <c:ext xmlns:c16="http://schemas.microsoft.com/office/drawing/2014/chart" uri="{C3380CC4-5D6E-409C-BE32-E72D297353CC}">
                <c16:uniqueId val="{00000003-0909-4B5D-98D0-805342A8F125}"/>
              </c:ext>
            </c:extLst>
          </c:dPt>
          <c:dPt>
            <c:idx val="17"/>
            <c:marker>
              <c:symbol val="none"/>
            </c:marker>
            <c:bubble3D val="0"/>
            <c:spPr>
              <a:ln w="19050" cap="rnd">
                <a:noFill/>
                <a:round/>
              </a:ln>
              <a:effectLst/>
            </c:spPr>
            <c:extLst>
              <c:ext xmlns:c16="http://schemas.microsoft.com/office/drawing/2014/chart" uri="{C3380CC4-5D6E-409C-BE32-E72D297353CC}">
                <c16:uniqueId val="{00000005-0909-4B5D-98D0-805342A8F125}"/>
              </c:ext>
            </c:extLst>
          </c:dPt>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'G4'!$D$3:$D$29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50</c:v>
                </c:pt>
                <c:pt idx="18">
                  <c:v>50</c:v>
                </c:pt>
                <c:pt idx="19">
                  <c:v>50</c:v>
                </c:pt>
                <c:pt idx="20">
                  <c:v>50</c:v>
                </c:pt>
                <c:pt idx="21">
                  <c:v>50</c:v>
                </c:pt>
                <c:pt idx="22">
                  <c:v>50</c:v>
                </c:pt>
                <c:pt idx="23">
                  <c:v>49</c:v>
                </c:pt>
                <c:pt idx="24">
                  <c:v>48</c:v>
                </c:pt>
                <c:pt idx="25">
                  <c:v>47</c:v>
                </c:pt>
                <c:pt idx="26">
                  <c:v>46</c:v>
                </c:pt>
              </c:numCache>
            </c:numRef>
          </c:val>
          <c:smooth val="0"/>
          <c:extLst>
            <c:ext xmlns:c16="http://schemas.microsoft.com/office/drawing/2014/chart" uri="{C3380CC4-5D6E-409C-BE32-E72D297353CC}">
              <c16:uniqueId val="{00000006-0909-4B5D-98D0-805342A8F125}"/>
            </c:ext>
          </c:extLst>
        </c:ser>
        <c:ser>
          <c:idx val="2"/>
          <c:order val="2"/>
          <c:tx>
            <c:strRef>
              <c:f>'G4'!$E$2</c:f>
              <c:strCache>
                <c:ptCount val="1"/>
                <c:pt idx="0">
                  <c:v>druhá ústavná hranica</c:v>
                </c:pt>
              </c:strCache>
            </c:strRef>
          </c:tx>
          <c:spPr>
            <a:ln w="19050" cap="rnd">
              <a:solidFill>
                <a:schemeClr val="tx1"/>
              </a:solidFill>
              <a:prstDash val="sysDot"/>
              <a:round/>
            </a:ln>
            <a:effectLst/>
          </c:spPr>
          <c:marker>
            <c:symbol val="none"/>
          </c:marker>
          <c:dPt>
            <c:idx val="16"/>
            <c:marker>
              <c:symbol val="none"/>
            </c:marker>
            <c:bubble3D val="0"/>
            <c:spPr>
              <a:ln w="19050" cap="rnd">
                <a:noFill/>
                <a:prstDash val="sysDot"/>
                <a:round/>
              </a:ln>
              <a:effectLst/>
            </c:spPr>
            <c:extLst>
              <c:ext xmlns:c16="http://schemas.microsoft.com/office/drawing/2014/chart" uri="{C3380CC4-5D6E-409C-BE32-E72D297353CC}">
                <c16:uniqueId val="{00000008-0909-4B5D-98D0-805342A8F125}"/>
              </c:ext>
            </c:extLst>
          </c:dPt>
          <c:dPt>
            <c:idx val="17"/>
            <c:marker>
              <c:symbol val="none"/>
            </c:marker>
            <c:bubble3D val="0"/>
            <c:spPr>
              <a:ln w="19050" cap="rnd">
                <a:noFill/>
                <a:prstDash val="sysDot"/>
                <a:round/>
              </a:ln>
              <a:effectLst/>
            </c:spPr>
            <c:extLst>
              <c:ext xmlns:c16="http://schemas.microsoft.com/office/drawing/2014/chart" uri="{C3380CC4-5D6E-409C-BE32-E72D297353CC}">
                <c16:uniqueId val="{0000000A-0909-4B5D-98D0-805342A8F125}"/>
              </c:ext>
            </c:extLst>
          </c:dPt>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'G4'!$E$3:$E$29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c:v>
                </c:pt>
                <c:pt idx="17">
                  <c:v>53</c:v>
                </c:pt>
                <c:pt idx="18">
                  <c:v>53</c:v>
                </c:pt>
                <c:pt idx="19">
                  <c:v>53</c:v>
                </c:pt>
                <c:pt idx="20">
                  <c:v>53</c:v>
                </c:pt>
                <c:pt idx="21">
                  <c:v>53</c:v>
                </c:pt>
                <c:pt idx="22">
                  <c:v>53</c:v>
                </c:pt>
                <c:pt idx="23">
                  <c:v>52</c:v>
                </c:pt>
                <c:pt idx="24">
                  <c:v>51</c:v>
                </c:pt>
                <c:pt idx="25">
                  <c:v>50</c:v>
                </c:pt>
                <c:pt idx="26">
                  <c:v>49</c:v>
                </c:pt>
              </c:numCache>
            </c:numRef>
          </c:val>
          <c:smooth val="0"/>
          <c:extLst>
            <c:ext xmlns:c16="http://schemas.microsoft.com/office/drawing/2014/chart" uri="{C3380CC4-5D6E-409C-BE32-E72D297353CC}">
              <c16:uniqueId val="{0000000B-0909-4B5D-98D0-805342A8F125}"/>
            </c:ext>
          </c:extLst>
        </c:ser>
        <c:ser>
          <c:idx val="3"/>
          <c:order val="3"/>
          <c:tx>
            <c:strRef>
              <c:f>'G4'!$F$2</c:f>
              <c:strCache>
                <c:ptCount val="1"/>
                <c:pt idx="0">
                  <c:v>tretia ústavná hranica</c:v>
                </c:pt>
              </c:strCache>
            </c:strRef>
          </c:tx>
          <c:spPr>
            <a:ln w="19050" cap="rnd">
              <a:solidFill>
                <a:schemeClr val="tx1"/>
              </a:solidFill>
              <a:prstDash val="sysDot"/>
              <a:round/>
            </a:ln>
            <a:effectLst/>
          </c:spPr>
          <c:marker>
            <c:symbol val="none"/>
          </c:marker>
          <c:dPt>
            <c:idx val="16"/>
            <c:marker>
              <c:symbol val="none"/>
            </c:marker>
            <c:bubble3D val="0"/>
            <c:spPr>
              <a:ln w="19050" cap="rnd">
                <a:noFill/>
                <a:prstDash val="sysDot"/>
                <a:round/>
              </a:ln>
              <a:effectLst/>
            </c:spPr>
            <c:extLst>
              <c:ext xmlns:c16="http://schemas.microsoft.com/office/drawing/2014/chart" uri="{C3380CC4-5D6E-409C-BE32-E72D297353CC}">
                <c16:uniqueId val="{0000000D-0909-4B5D-98D0-805342A8F125}"/>
              </c:ext>
            </c:extLst>
          </c:dPt>
          <c:dPt>
            <c:idx val="17"/>
            <c:marker>
              <c:symbol val="none"/>
            </c:marker>
            <c:bubble3D val="0"/>
            <c:spPr>
              <a:ln w="19050" cap="rnd">
                <a:noFill/>
                <a:prstDash val="sysDot"/>
                <a:round/>
              </a:ln>
              <a:effectLst/>
            </c:spPr>
            <c:extLst>
              <c:ext xmlns:c16="http://schemas.microsoft.com/office/drawing/2014/chart" uri="{C3380CC4-5D6E-409C-BE32-E72D297353CC}">
                <c16:uniqueId val="{0000000F-0909-4B5D-98D0-805342A8F125}"/>
              </c:ext>
            </c:extLst>
          </c:dPt>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'G4'!$F$3:$F$29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55</c:v>
                </c:pt>
                <c:pt idx="18">
                  <c:v>55</c:v>
                </c:pt>
                <c:pt idx="19">
                  <c:v>55</c:v>
                </c:pt>
                <c:pt idx="20">
                  <c:v>55</c:v>
                </c:pt>
                <c:pt idx="21">
                  <c:v>55</c:v>
                </c:pt>
                <c:pt idx="22">
                  <c:v>55</c:v>
                </c:pt>
                <c:pt idx="23">
                  <c:v>54</c:v>
                </c:pt>
                <c:pt idx="24">
                  <c:v>53</c:v>
                </c:pt>
                <c:pt idx="25">
                  <c:v>52</c:v>
                </c:pt>
                <c:pt idx="26">
                  <c:v>51</c:v>
                </c:pt>
              </c:numCache>
            </c:numRef>
          </c:val>
          <c:smooth val="0"/>
          <c:extLst>
            <c:ext xmlns:c16="http://schemas.microsoft.com/office/drawing/2014/chart" uri="{C3380CC4-5D6E-409C-BE32-E72D297353CC}">
              <c16:uniqueId val="{00000010-0909-4B5D-98D0-805342A8F125}"/>
            </c:ext>
          </c:extLst>
        </c:ser>
        <c:ser>
          <c:idx val="4"/>
          <c:order val="4"/>
          <c:tx>
            <c:strRef>
              <c:f>'G4'!$G$2</c:f>
              <c:strCache>
                <c:ptCount val="1"/>
                <c:pt idx="0">
                  <c:v>štvrtá ústavná hranica</c:v>
                </c:pt>
              </c:strCache>
            </c:strRef>
          </c:tx>
          <c:spPr>
            <a:ln w="19050" cap="rnd">
              <a:solidFill>
                <a:schemeClr val="tx1"/>
              </a:solidFill>
              <a:prstDash val="sysDot"/>
              <a:round/>
            </a:ln>
            <a:effectLst/>
          </c:spPr>
          <c:marker>
            <c:symbol val="none"/>
          </c:marker>
          <c:dPt>
            <c:idx val="16"/>
            <c:marker>
              <c:symbol val="none"/>
            </c:marker>
            <c:bubble3D val="0"/>
            <c:spPr>
              <a:ln w="19050" cap="rnd">
                <a:noFill/>
                <a:prstDash val="sysDot"/>
                <a:round/>
              </a:ln>
              <a:effectLst/>
            </c:spPr>
            <c:extLst>
              <c:ext xmlns:c16="http://schemas.microsoft.com/office/drawing/2014/chart" uri="{C3380CC4-5D6E-409C-BE32-E72D297353CC}">
                <c16:uniqueId val="{00000012-0909-4B5D-98D0-805342A8F125}"/>
              </c:ext>
            </c:extLst>
          </c:dPt>
          <c:dPt>
            <c:idx val="17"/>
            <c:marker>
              <c:symbol val="none"/>
            </c:marker>
            <c:bubble3D val="0"/>
            <c:spPr>
              <a:ln w="19050" cap="rnd">
                <a:noFill/>
                <a:prstDash val="sysDot"/>
                <a:round/>
              </a:ln>
              <a:effectLst/>
            </c:spPr>
            <c:extLst>
              <c:ext xmlns:c16="http://schemas.microsoft.com/office/drawing/2014/chart" uri="{C3380CC4-5D6E-409C-BE32-E72D297353CC}">
                <c16:uniqueId val="{00000014-0909-4B5D-98D0-805342A8F125}"/>
              </c:ext>
            </c:extLst>
          </c:dPt>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'G4'!$G$3:$G$29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57</c:v>
                </c:pt>
                <c:pt idx="18">
                  <c:v>57</c:v>
                </c:pt>
                <c:pt idx="19">
                  <c:v>57</c:v>
                </c:pt>
                <c:pt idx="20">
                  <c:v>57</c:v>
                </c:pt>
                <c:pt idx="21">
                  <c:v>57</c:v>
                </c:pt>
                <c:pt idx="22">
                  <c:v>57</c:v>
                </c:pt>
                <c:pt idx="23">
                  <c:v>56</c:v>
                </c:pt>
                <c:pt idx="24">
                  <c:v>55</c:v>
                </c:pt>
                <c:pt idx="25">
                  <c:v>54</c:v>
                </c:pt>
                <c:pt idx="26">
                  <c:v>53</c:v>
                </c:pt>
              </c:numCache>
            </c:numRef>
          </c:val>
          <c:smooth val="0"/>
          <c:extLst>
            <c:ext xmlns:c16="http://schemas.microsoft.com/office/drawing/2014/chart" uri="{C3380CC4-5D6E-409C-BE32-E72D297353CC}">
              <c16:uniqueId val="{00000015-0909-4B5D-98D0-805342A8F125}"/>
            </c:ext>
          </c:extLst>
        </c:ser>
        <c:ser>
          <c:idx val="5"/>
          <c:order val="5"/>
          <c:tx>
            <c:strRef>
              <c:f>'G4'!$H$2</c:f>
              <c:strCache>
                <c:ptCount val="1"/>
                <c:pt idx="0">
                  <c:v>piata ústavná hranica</c:v>
                </c:pt>
              </c:strCache>
            </c:strRef>
          </c:tx>
          <c:spPr>
            <a:ln w="19050" cap="rnd">
              <a:solidFill>
                <a:schemeClr val="tx1"/>
              </a:solidFill>
              <a:round/>
            </a:ln>
            <a:effectLst/>
          </c:spPr>
          <c:marker>
            <c:symbol val="none"/>
          </c:marker>
          <c:dPt>
            <c:idx val="16"/>
            <c:marker>
              <c:symbol val="none"/>
            </c:marker>
            <c:bubble3D val="0"/>
            <c:spPr>
              <a:ln w="19050" cap="rnd">
                <a:noFill/>
                <a:round/>
              </a:ln>
              <a:effectLst/>
            </c:spPr>
            <c:extLst>
              <c:ext xmlns:c16="http://schemas.microsoft.com/office/drawing/2014/chart" uri="{C3380CC4-5D6E-409C-BE32-E72D297353CC}">
                <c16:uniqueId val="{00000017-0909-4B5D-98D0-805342A8F125}"/>
              </c:ext>
            </c:extLst>
          </c:dPt>
          <c:dPt>
            <c:idx val="17"/>
            <c:marker>
              <c:symbol val="none"/>
            </c:marker>
            <c:bubble3D val="0"/>
            <c:spPr>
              <a:ln w="19050" cap="rnd">
                <a:noFill/>
                <a:round/>
              </a:ln>
              <a:effectLst/>
            </c:spPr>
            <c:extLst>
              <c:ext xmlns:c16="http://schemas.microsoft.com/office/drawing/2014/chart" uri="{C3380CC4-5D6E-409C-BE32-E72D297353CC}">
                <c16:uniqueId val="{00000019-0909-4B5D-98D0-805342A8F125}"/>
              </c:ext>
            </c:extLst>
          </c:dPt>
          <c:cat>
            <c:numRef>
              <c:f>'G4'!$A$3:$A$29</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'G4'!$H$3:$H$29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60</c:v>
                </c:pt>
                <c:pt idx="18">
                  <c:v>60</c:v>
                </c:pt>
                <c:pt idx="19">
                  <c:v>60</c:v>
                </c:pt>
                <c:pt idx="20">
                  <c:v>60</c:v>
                </c:pt>
                <c:pt idx="21">
                  <c:v>60</c:v>
                </c:pt>
                <c:pt idx="22">
                  <c:v>60</c:v>
                </c:pt>
                <c:pt idx="23">
                  <c:v>59</c:v>
                </c:pt>
                <c:pt idx="24">
                  <c:v>58</c:v>
                </c:pt>
                <c:pt idx="25">
                  <c:v>57</c:v>
                </c:pt>
                <c:pt idx="26">
                  <c:v>56</c:v>
                </c:pt>
              </c:numCache>
            </c:numRef>
          </c:val>
          <c:smooth val="0"/>
          <c:extLst>
            <c:ext xmlns:c16="http://schemas.microsoft.com/office/drawing/2014/chart" uri="{C3380CC4-5D6E-409C-BE32-E72D297353CC}">
              <c16:uniqueId val="{0000001A-0909-4B5D-98D0-805342A8F125}"/>
            </c:ext>
          </c:extLst>
        </c:ser>
        <c:dLbls>
          <c:showLegendKey val="0"/>
          <c:showVal val="0"/>
          <c:showCatName val="0"/>
          <c:showSerName val="0"/>
          <c:showPercent val="0"/>
          <c:showBubbleSize val="0"/>
        </c:dLbls>
        <c:marker val="1"/>
        <c:smooth val="0"/>
        <c:axId val="348681968"/>
        <c:axId val="349722424"/>
      </c:lineChart>
      <c:catAx>
        <c:axId val="34868196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22424"/>
        <c:crosses val="autoZero"/>
        <c:auto val="1"/>
        <c:lblAlgn val="ctr"/>
        <c:lblOffset val="100"/>
        <c:noMultiLvlLbl val="0"/>
      </c:catAx>
      <c:valAx>
        <c:axId val="349722424"/>
        <c:scaling>
          <c:orientation val="minMax"/>
          <c:max val="61"/>
          <c:min val="20"/>
        </c:scaling>
        <c:delete val="0"/>
        <c:axPos val="l"/>
        <c:majorGridlines>
          <c:spPr>
            <a:ln w="9525" cap="flat" cmpd="sng" algn="ctr">
              <a:solidFill>
                <a:schemeClr val="bg1">
                  <a:lumMod val="85000"/>
                </a:schemeClr>
              </a:solidFill>
              <a:prstDash val="dash"/>
              <a:round/>
            </a:ln>
            <a:effectLst/>
          </c:spPr>
        </c:majorGridlines>
        <c:numFmt formatCode="0"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8681968"/>
        <c:crosses val="autoZero"/>
        <c:crossBetween val="midCat"/>
      </c:valAx>
      <c:spPr>
        <a:noFill/>
        <a:ln>
          <a:noFill/>
        </a:ln>
        <a:effectLst/>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8.6050524934383213E-2"/>
          <c:y val="0.11631889763779528"/>
          <c:w val="0.4438005570818071"/>
          <c:h val="0.1145844269466316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636920384951885E-2"/>
          <c:y val="5.0925925925925923E-2"/>
          <c:w val="0.86869641294838151"/>
          <c:h val="0.89814814814814814"/>
        </c:manualLayout>
      </c:layout>
      <c:barChart>
        <c:barDir val="col"/>
        <c:grouping val="clustered"/>
        <c:varyColors val="0"/>
        <c:ser>
          <c:idx val="2"/>
          <c:order val="2"/>
          <c:tx>
            <c:v>Dlh bez jednorazových vplyvov</c:v>
          </c:tx>
          <c:spPr>
            <a:solidFill>
              <a:srgbClr val="13B5EA"/>
            </a:solidFill>
            <a:ln>
              <a:noFill/>
            </a:ln>
            <a:effectLst/>
          </c:spPr>
          <c:invertIfNegative val="0"/>
          <c:dPt>
            <c:idx val="6"/>
            <c:invertIfNegative val="0"/>
            <c:bubble3D val="0"/>
            <c:spPr>
              <a:solidFill>
                <a:srgbClr val="B1E8F9"/>
              </a:solidFill>
              <a:ln>
                <a:noFill/>
              </a:ln>
              <a:effectLst/>
            </c:spPr>
            <c:extLst>
              <c:ext xmlns:c16="http://schemas.microsoft.com/office/drawing/2014/chart" uri="{C3380CC4-5D6E-409C-BE32-E72D297353CC}">
                <c16:uniqueId val="{00000001-444F-440E-9FFC-B21ECEB58E06}"/>
              </c:ext>
            </c:extLst>
          </c:dPt>
          <c:dPt>
            <c:idx val="7"/>
            <c:invertIfNegative val="0"/>
            <c:bubble3D val="0"/>
            <c:spPr>
              <a:solidFill>
                <a:srgbClr val="B1E8F9"/>
              </a:solidFill>
              <a:ln>
                <a:noFill/>
              </a:ln>
              <a:effectLst/>
            </c:spPr>
            <c:extLst>
              <c:ext xmlns:c16="http://schemas.microsoft.com/office/drawing/2014/chart" uri="{C3380CC4-5D6E-409C-BE32-E72D297353CC}">
                <c16:uniqueId val="{00000003-444F-440E-9FFC-B21ECEB58E06}"/>
              </c:ext>
            </c:extLst>
          </c:dPt>
          <c:dPt>
            <c:idx val="8"/>
            <c:invertIfNegative val="0"/>
            <c:bubble3D val="0"/>
            <c:spPr>
              <a:solidFill>
                <a:srgbClr val="B1E8F9"/>
              </a:solidFill>
              <a:ln>
                <a:noFill/>
              </a:ln>
              <a:effectLst/>
            </c:spPr>
            <c:extLst>
              <c:ext xmlns:c16="http://schemas.microsoft.com/office/drawing/2014/chart" uri="{C3380CC4-5D6E-409C-BE32-E72D297353CC}">
                <c16:uniqueId val="{00000005-444F-440E-9FFC-B21ECEB58E06}"/>
              </c:ext>
            </c:extLst>
          </c:dPt>
          <c:dPt>
            <c:idx val="9"/>
            <c:invertIfNegative val="0"/>
            <c:bubble3D val="0"/>
            <c:spPr>
              <a:solidFill>
                <a:srgbClr val="B1E8F9"/>
              </a:solidFill>
              <a:ln>
                <a:noFill/>
              </a:ln>
              <a:effectLst/>
            </c:spPr>
            <c:extLst>
              <c:ext xmlns:c16="http://schemas.microsoft.com/office/drawing/2014/chart" uri="{C3380CC4-5D6E-409C-BE32-E72D297353CC}">
                <c16:uniqueId val="{00000007-444F-440E-9FFC-B21ECEB58E06}"/>
              </c:ext>
            </c:extLst>
          </c:dPt>
          <c:dLbls>
            <c:dLbl>
              <c:idx val="0"/>
              <c:layout>
                <c:manualLayout>
                  <c:x val="-2.8188865398167855E-3"/>
                  <c:y val="0.212962962962962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4F-440E-9FFC-B21ECEB58E06}"/>
                </c:ext>
              </c:extLst>
            </c:dLbl>
            <c:dLbl>
              <c:idx val="1"/>
              <c:layout>
                <c:manualLayout>
                  <c:x val="-2.8188865398167725E-3"/>
                  <c:y val="0.14351851851851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4F-440E-9FFC-B21ECEB58E06}"/>
                </c:ext>
              </c:extLst>
            </c:dLbl>
            <c:dLbl>
              <c:idx val="2"/>
              <c:layout>
                <c:manualLayout>
                  <c:x val="-2.8188865398168241E-3"/>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4F-440E-9FFC-B21ECEB58E06}"/>
                </c:ext>
              </c:extLst>
            </c:dLbl>
            <c:dLbl>
              <c:idx val="3"/>
              <c:layout>
                <c:manualLayout>
                  <c:x val="-2.8188865398167725E-3"/>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4F-440E-9FFC-B21ECEB58E06}"/>
                </c:ext>
              </c:extLst>
            </c:dLbl>
            <c:dLbl>
              <c:idx val="5"/>
              <c:layout>
                <c:manualLayout>
                  <c:x val="-2.8188865398167725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4F-440E-9FFC-B21ECEB58E06}"/>
                </c:ext>
              </c:extLst>
            </c:dLbl>
            <c:dLbl>
              <c:idx val="6"/>
              <c:layout>
                <c:manualLayout>
                  <c:x val="2.8188865398166688E-3"/>
                  <c:y val="9.2593321668124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4F-440E-9FFC-B21ECEB58E06}"/>
                </c:ext>
              </c:extLst>
            </c:dLbl>
            <c:dLbl>
              <c:idx val="7"/>
              <c:layout>
                <c:manualLayout>
                  <c:x val="0"/>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4F-440E-9FFC-B21ECEB58E06}"/>
                </c:ext>
              </c:extLst>
            </c:dLbl>
            <c:dLbl>
              <c:idx val="8"/>
              <c:layout>
                <c:manualLayout>
                  <c:x val="-2.8188865398166688E-3"/>
                  <c:y val="0.11111111111111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4F-440E-9FFC-B21ECEB58E06}"/>
                </c:ext>
              </c:extLst>
            </c:dLbl>
            <c:dLbl>
              <c:idx val="9"/>
              <c:layout>
                <c:manualLayout>
                  <c:x val="-2.8188865398166688E-3"/>
                  <c:y val="9.7222222222222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4F-440E-9FFC-B21ECEB58E0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'G5'!$D$2:$M$2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'G5'!$D$7:$M$7</c:f>
              <c:numCache>
                <c:formatCode>#,##0.0</c:formatCode>
                <c:ptCount val="10"/>
                <c:pt idx="0">
                  <c:v>5.1204508551217476</c:v>
                </c:pt>
                <c:pt idx="1">
                  <c:v>3.2956705385753691</c:v>
                </c:pt>
                <c:pt idx="2">
                  <c:v>2.0011624343167513</c:v>
                </c:pt>
                <c:pt idx="3">
                  <c:v>0.6696038583317061</c:v>
                </c:pt>
                <c:pt idx="4">
                  <c:v>0.24611917875316802</c:v>
                </c:pt>
                <c:pt idx="5">
                  <c:v>-1.1828755267960285</c:v>
                </c:pt>
                <c:pt idx="6">
                  <c:v>-1.503270680383382</c:v>
                </c:pt>
                <c:pt idx="7">
                  <c:v>-1.7997421995647236</c:v>
                </c:pt>
                <c:pt idx="8">
                  <c:v>-1.9426509488749009</c:v>
                </c:pt>
                <c:pt idx="9">
                  <c:v>-1.5950721098955736</c:v>
                </c:pt>
              </c:numCache>
            </c:numRef>
          </c:val>
          <c:extLst>
            <c:ext xmlns:c16="http://schemas.microsoft.com/office/drawing/2014/chart" uri="{C3380CC4-5D6E-409C-BE32-E72D297353CC}">
              <c16:uniqueId val="{0000000D-444F-440E-9FFC-B21ECEB58E06}"/>
            </c:ext>
          </c:extLst>
        </c:ser>
        <c:dLbls>
          <c:showLegendKey val="0"/>
          <c:showVal val="0"/>
          <c:showCatName val="0"/>
          <c:showSerName val="0"/>
          <c:showPercent val="0"/>
          <c:showBubbleSize val="0"/>
        </c:dLbls>
        <c:gapWidth val="100"/>
        <c:axId val="349720072"/>
        <c:axId val="349718112"/>
      </c:barChart>
      <c:lineChart>
        <c:grouping val="standard"/>
        <c:varyColors val="0"/>
        <c:ser>
          <c:idx val="0"/>
          <c:order val="0"/>
          <c:tx>
            <c:v>Hrubý dlh</c:v>
          </c:tx>
          <c:spPr>
            <a:ln w="28575" cap="rnd">
              <a:solidFill>
                <a:srgbClr val="58595B"/>
              </a:solidFill>
              <a:round/>
            </a:ln>
            <a:effectLst/>
          </c:spPr>
          <c:marker>
            <c:symbol val="none"/>
          </c:marker>
          <c:dPt>
            <c:idx val="6"/>
            <c:marker>
              <c:symbol val="none"/>
            </c:marker>
            <c:bubble3D val="0"/>
            <c:spPr>
              <a:ln w="28575" cap="rnd">
                <a:solidFill>
                  <a:srgbClr val="58595B"/>
                </a:solidFill>
                <a:prstDash val="sysDash"/>
                <a:round/>
              </a:ln>
              <a:effectLst/>
            </c:spPr>
            <c:extLst>
              <c:ext xmlns:c16="http://schemas.microsoft.com/office/drawing/2014/chart" uri="{C3380CC4-5D6E-409C-BE32-E72D297353CC}">
                <c16:uniqueId val="{0000000F-444F-440E-9FFC-B21ECEB58E06}"/>
              </c:ext>
            </c:extLst>
          </c:dPt>
          <c:dPt>
            <c:idx val="7"/>
            <c:marker>
              <c:symbol val="none"/>
            </c:marker>
            <c:bubble3D val="0"/>
            <c:spPr>
              <a:ln w="28575" cap="rnd">
                <a:solidFill>
                  <a:srgbClr val="58595B"/>
                </a:solidFill>
                <a:prstDash val="sysDash"/>
                <a:round/>
              </a:ln>
              <a:effectLst/>
            </c:spPr>
            <c:extLst>
              <c:ext xmlns:c16="http://schemas.microsoft.com/office/drawing/2014/chart" uri="{C3380CC4-5D6E-409C-BE32-E72D297353CC}">
                <c16:uniqueId val="{00000011-444F-440E-9FFC-B21ECEB58E06}"/>
              </c:ext>
            </c:extLst>
          </c:dPt>
          <c:dPt>
            <c:idx val="8"/>
            <c:marker>
              <c:symbol val="none"/>
            </c:marker>
            <c:bubble3D val="0"/>
            <c:spPr>
              <a:ln w="28575" cap="rnd">
                <a:solidFill>
                  <a:srgbClr val="58595B"/>
                </a:solidFill>
                <a:prstDash val="sysDash"/>
                <a:round/>
              </a:ln>
              <a:effectLst/>
            </c:spPr>
            <c:extLst>
              <c:ext xmlns:c16="http://schemas.microsoft.com/office/drawing/2014/chart" uri="{C3380CC4-5D6E-409C-BE32-E72D297353CC}">
                <c16:uniqueId val="{00000013-444F-440E-9FFC-B21ECEB58E06}"/>
              </c:ext>
            </c:extLst>
          </c:dPt>
          <c:dPt>
            <c:idx val="9"/>
            <c:marker>
              <c:symbol val="none"/>
            </c:marker>
            <c:bubble3D val="0"/>
            <c:spPr>
              <a:ln w="28575" cap="rnd">
                <a:solidFill>
                  <a:srgbClr val="58595B"/>
                </a:solidFill>
                <a:prstDash val="sysDash"/>
                <a:round/>
              </a:ln>
              <a:effectLst/>
            </c:spPr>
            <c:extLst>
              <c:ext xmlns:c16="http://schemas.microsoft.com/office/drawing/2014/chart" uri="{C3380CC4-5D6E-409C-BE32-E72D297353CC}">
                <c16:uniqueId val="{00000015-444F-440E-9FFC-B21ECEB58E06}"/>
              </c:ext>
            </c:extLst>
          </c:dPt>
          <c:cat>
            <c:numRef>
              <c:f>'G5'!$D$2:$M$2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'G5'!$D$3:$M$3</c:f>
              <c:numCache>
                <c:formatCode>#,##0.0</c:formatCode>
                <c:ptCount val="10"/>
                <c:pt idx="0">
                  <c:v>8.4892338693052025</c:v>
                </c:pt>
                <c:pt idx="1">
                  <c:v>2.5743002320916304</c:v>
                </c:pt>
                <c:pt idx="2">
                  <c:v>-1.2154763730263198</c:v>
                </c:pt>
                <c:pt idx="3">
                  <c:v>-1.1829864222832285</c:v>
                </c:pt>
                <c:pt idx="4">
                  <c:v>-0.52165187316268913</c:v>
                </c:pt>
                <c:pt idx="5">
                  <c:v>-0.9561068889599369</c:v>
                </c:pt>
                <c:pt idx="6">
                  <c:v>-1.6222153652140108</c:v>
                </c:pt>
                <c:pt idx="7">
                  <c:v>-2.7166633065085293</c:v>
                </c:pt>
                <c:pt idx="8">
                  <c:v>-1.6659697847476167</c:v>
                </c:pt>
                <c:pt idx="9">
                  <c:v>-1.5626781300274857</c:v>
                </c:pt>
              </c:numCache>
            </c:numRef>
          </c:val>
          <c:smooth val="0"/>
          <c:extLst>
            <c:ext xmlns:c16="http://schemas.microsoft.com/office/drawing/2014/chart" uri="{C3380CC4-5D6E-409C-BE32-E72D297353CC}">
              <c16:uniqueId val="{00000016-444F-440E-9FFC-B21ECEB58E06}"/>
            </c:ext>
          </c:extLst>
        </c:ser>
        <c:ser>
          <c:idx val="1"/>
          <c:order val="1"/>
          <c:tx>
            <c:v>Čistý dlh</c:v>
          </c:tx>
          <c:spPr>
            <a:ln w="28575" cap="rnd">
              <a:solidFill>
                <a:srgbClr val="DCB47B"/>
              </a:solidFill>
              <a:round/>
            </a:ln>
            <a:effectLst/>
          </c:spPr>
          <c:marker>
            <c:symbol val="none"/>
          </c:marker>
          <c:dPt>
            <c:idx val="6"/>
            <c:marker>
              <c:symbol val="none"/>
            </c:marker>
            <c:bubble3D val="0"/>
            <c:spPr>
              <a:ln w="28575" cap="rnd">
                <a:solidFill>
                  <a:srgbClr val="DCB47B"/>
                </a:solidFill>
                <a:prstDash val="sysDash"/>
                <a:round/>
              </a:ln>
              <a:effectLst/>
            </c:spPr>
            <c:extLst>
              <c:ext xmlns:c16="http://schemas.microsoft.com/office/drawing/2014/chart" uri="{C3380CC4-5D6E-409C-BE32-E72D297353CC}">
                <c16:uniqueId val="{00000018-444F-440E-9FFC-B21ECEB58E06}"/>
              </c:ext>
            </c:extLst>
          </c:dPt>
          <c:dPt>
            <c:idx val="7"/>
            <c:marker>
              <c:symbol val="none"/>
            </c:marker>
            <c:bubble3D val="0"/>
            <c:spPr>
              <a:ln w="28575" cap="rnd">
                <a:solidFill>
                  <a:srgbClr val="DCB47B"/>
                </a:solidFill>
                <a:prstDash val="sysDash"/>
                <a:round/>
              </a:ln>
              <a:effectLst/>
            </c:spPr>
            <c:extLst>
              <c:ext xmlns:c16="http://schemas.microsoft.com/office/drawing/2014/chart" uri="{C3380CC4-5D6E-409C-BE32-E72D297353CC}">
                <c16:uniqueId val="{0000001A-444F-440E-9FFC-B21ECEB58E06}"/>
              </c:ext>
            </c:extLst>
          </c:dPt>
          <c:dPt>
            <c:idx val="8"/>
            <c:marker>
              <c:symbol val="none"/>
            </c:marker>
            <c:bubble3D val="0"/>
            <c:spPr>
              <a:ln w="28575" cap="rnd">
                <a:solidFill>
                  <a:srgbClr val="DCB47B"/>
                </a:solidFill>
                <a:prstDash val="sysDash"/>
                <a:round/>
              </a:ln>
              <a:effectLst/>
            </c:spPr>
            <c:extLst>
              <c:ext xmlns:c16="http://schemas.microsoft.com/office/drawing/2014/chart" uri="{C3380CC4-5D6E-409C-BE32-E72D297353CC}">
                <c16:uniqueId val="{0000001C-444F-440E-9FFC-B21ECEB58E06}"/>
              </c:ext>
            </c:extLst>
          </c:dPt>
          <c:dPt>
            <c:idx val="9"/>
            <c:marker>
              <c:symbol val="none"/>
            </c:marker>
            <c:bubble3D val="0"/>
            <c:spPr>
              <a:ln w="28575" cap="rnd">
                <a:solidFill>
                  <a:srgbClr val="DCB47B"/>
                </a:solidFill>
                <a:prstDash val="sysDash"/>
                <a:round/>
              </a:ln>
              <a:effectLst/>
            </c:spPr>
            <c:extLst>
              <c:ext xmlns:c16="http://schemas.microsoft.com/office/drawing/2014/chart" uri="{C3380CC4-5D6E-409C-BE32-E72D297353CC}">
                <c16:uniqueId val="{0000001E-444F-440E-9FFC-B21ECEB58E06}"/>
              </c:ext>
            </c:extLst>
          </c:dPt>
          <c:cat>
            <c:numRef>
              <c:f>'G5'!$D$2:$M$2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'G5'!$D$5:$M$5</c:f>
              <c:numCache>
                <c:formatCode>#,##0.0</c:formatCode>
                <c:ptCount val="10"/>
                <c:pt idx="0">
                  <c:v>4.3330702475856588</c:v>
                </c:pt>
                <c:pt idx="1">
                  <c:v>2.4269583927612315</c:v>
                </c:pt>
                <c:pt idx="2">
                  <c:v>1.7136772635227886</c:v>
                </c:pt>
                <c:pt idx="3">
                  <c:v>-1.6449346678094536</c:v>
                </c:pt>
                <c:pt idx="4">
                  <c:v>-1.1896881371948904</c:v>
                </c:pt>
                <c:pt idx="5">
                  <c:v>-1.3892514799150142</c:v>
                </c:pt>
                <c:pt idx="6">
                  <c:v>-1.6030358520138961</c:v>
                </c:pt>
                <c:pt idx="7">
                  <c:v>-1.8725889537659821</c:v>
                </c:pt>
                <c:pt idx="8">
                  <c:v>-1.9426509488749009</c:v>
                </c:pt>
                <c:pt idx="9">
                  <c:v>-1.5950721098955736</c:v>
                </c:pt>
              </c:numCache>
            </c:numRef>
          </c:val>
          <c:smooth val="0"/>
          <c:extLst>
            <c:ext xmlns:c16="http://schemas.microsoft.com/office/drawing/2014/chart" uri="{C3380CC4-5D6E-409C-BE32-E72D297353CC}">
              <c16:uniqueId val="{0000001F-444F-440E-9FFC-B21ECEB58E06}"/>
            </c:ext>
          </c:extLst>
        </c:ser>
        <c:dLbls>
          <c:showLegendKey val="0"/>
          <c:showVal val="0"/>
          <c:showCatName val="0"/>
          <c:showSerName val="0"/>
          <c:showPercent val="0"/>
          <c:showBubbleSize val="0"/>
        </c:dLbls>
        <c:marker val="1"/>
        <c:smooth val="0"/>
        <c:axId val="349720072"/>
        <c:axId val="349718112"/>
      </c:lineChart>
      <c:catAx>
        <c:axId val="349720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18112"/>
        <c:crosses val="autoZero"/>
        <c:auto val="1"/>
        <c:lblAlgn val="ctr"/>
        <c:lblOffset val="100"/>
        <c:noMultiLvlLbl val="0"/>
      </c:catAx>
      <c:valAx>
        <c:axId val="349718112"/>
        <c:scaling>
          <c:orientation val="minMax"/>
          <c:min val="-4"/>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49720072"/>
        <c:crosses val="autoZero"/>
        <c:crossBetween val="between"/>
      </c:valAx>
      <c:spPr>
        <a:noFill/>
        <a:ln>
          <a:noFill/>
        </a:ln>
        <a:effectLst/>
      </c:spPr>
    </c:plotArea>
    <c:legend>
      <c:legendPos val="r"/>
      <c:layout>
        <c:manualLayout>
          <c:xMode val="edge"/>
          <c:yMode val="edge"/>
          <c:x val="0.36666666666666664"/>
          <c:y val="7.8990594925634289E-2"/>
          <c:w val="0.59722222222222221"/>
          <c:h val="0.221648439778361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3888888888889E-2"/>
          <c:y val="0.12048125000000003"/>
          <c:w val="0.62059822179652213"/>
          <c:h val="0.86628958333333328"/>
        </c:manualLayout>
      </c:layout>
      <c:barChart>
        <c:barDir val="bar"/>
        <c:grouping val="stacked"/>
        <c:varyColors val="0"/>
        <c:ser>
          <c:idx val="0"/>
          <c:order val="0"/>
          <c:spPr>
            <a:solidFill>
              <a:srgbClr val="13B5EA"/>
            </a:solidFill>
            <a:ln>
              <a:noFill/>
            </a:ln>
            <a:effectLst/>
          </c:spPr>
          <c:invertIfNegative val="0"/>
          <c:dPt>
            <c:idx val="5"/>
            <c:invertIfNegative val="0"/>
            <c:bubble3D val="0"/>
            <c:spPr>
              <a:solidFill>
                <a:srgbClr val="13B5EA"/>
              </a:solidFill>
              <a:ln>
                <a:noFill/>
              </a:ln>
              <a:effectLst/>
            </c:spPr>
            <c:extLst>
              <c:ext xmlns:c16="http://schemas.microsoft.com/office/drawing/2014/chart" uri="{C3380CC4-5D6E-409C-BE32-E72D297353CC}">
                <c16:uniqueId val="{00000001-6198-4A0A-9A25-820E595E2716}"/>
              </c:ext>
            </c:extLst>
          </c:dPt>
          <c:cat>
            <c:strRef>
              <c:f>'G6'!$A$4:$A$10</c:f>
              <c:strCache>
                <c:ptCount val="7"/>
                <c:pt idx="0">
                  <c:v>Úrokové náklady</c:v>
                </c:pt>
                <c:pt idx="2">
                  <c:v>Iné faktory</c:v>
                </c:pt>
                <c:pt idx="3">
                  <c:v>Likvidné finančné aktíva</c:v>
                </c:pt>
                <c:pt idx="4">
                  <c:v>Jednorazové vplyvy</c:v>
                </c:pt>
                <c:pt idx="5">
                  <c:v>Rast nominálneho HDP</c:v>
                </c:pt>
                <c:pt idx="6">
                  <c:v>Zmena dlhu spolu</c:v>
                </c:pt>
              </c:strCache>
            </c:strRef>
          </c:cat>
          <c:val>
            <c:numRef>
              <c:f>'G6'!$D$4:$D$10</c:f>
              <c:numCache>
                <c:formatCode>0.0</c:formatCode>
                <c:ptCount val="7"/>
                <c:pt idx="0">
                  <c:v>0</c:v>
                </c:pt>
                <c:pt idx="1">
                  <c:v>0</c:v>
                </c:pt>
                <c:pt idx="2">
                  <c:v>0</c:v>
                </c:pt>
                <c:pt idx="3">
                  <c:v>0</c:v>
                </c:pt>
                <c:pt idx="4">
                  <c:v>0</c:v>
                </c:pt>
                <c:pt idx="5">
                  <c:v>6.8066612107433366</c:v>
                </c:pt>
              </c:numCache>
            </c:numRef>
          </c:val>
          <c:extLst>
            <c:ext xmlns:c16="http://schemas.microsoft.com/office/drawing/2014/chart" uri="{C3380CC4-5D6E-409C-BE32-E72D297353CC}">
              <c16:uniqueId val="{00000002-6198-4A0A-9A25-820E595E2716}"/>
            </c:ext>
          </c:extLst>
        </c:ser>
        <c:ser>
          <c:idx val="1"/>
          <c:order val="1"/>
          <c:spPr>
            <a:noFill/>
            <a:ln>
              <a:noFill/>
            </a:ln>
            <a:effectLst/>
          </c:spPr>
          <c:invertIfNegative val="0"/>
          <c:cat>
            <c:strRef>
              <c:f>'G6'!$A$4:$A$10</c:f>
              <c:strCache>
                <c:ptCount val="7"/>
                <c:pt idx="0">
                  <c:v>Úrokové náklady</c:v>
                </c:pt>
                <c:pt idx="2">
                  <c:v>Iné faktory</c:v>
                </c:pt>
                <c:pt idx="3">
                  <c:v>Likvidné finančné aktíva</c:v>
                </c:pt>
                <c:pt idx="4">
                  <c:v>Jednorazové vplyvy</c:v>
                </c:pt>
                <c:pt idx="5">
                  <c:v>Rast nominálneho HDP</c:v>
                </c:pt>
                <c:pt idx="6">
                  <c:v>Zmena dlhu spolu</c:v>
                </c:pt>
              </c:strCache>
            </c:strRef>
          </c:cat>
          <c:val>
            <c:numRef>
              <c:f>'G6'!$E$4:$E$10</c:f>
              <c:numCache>
                <c:formatCode>0.0</c:formatCode>
                <c:ptCount val="7"/>
                <c:pt idx="0">
                  <c:v>0</c:v>
                </c:pt>
                <c:pt idx="1">
                  <c:v>8.5574569069860456</c:v>
                </c:pt>
                <c:pt idx="2">
                  <c:v>11.747583666715929</c:v>
                </c:pt>
                <c:pt idx="3">
                  <c:v>11.919580322559641</c:v>
                </c:pt>
                <c:pt idx="4">
                  <c:v>6.8066612107433366</c:v>
                </c:pt>
                <c:pt idx="5">
                  <c:v>0</c:v>
                </c:pt>
              </c:numCache>
            </c:numRef>
          </c:val>
          <c:extLst>
            <c:ext xmlns:c16="http://schemas.microsoft.com/office/drawing/2014/chart" uri="{C3380CC4-5D6E-409C-BE32-E72D297353CC}">
              <c16:uniqueId val="{00000003-6198-4A0A-9A25-820E595E2716}"/>
            </c:ext>
          </c:extLst>
        </c:ser>
        <c:ser>
          <c:idx val="4"/>
          <c:order val="2"/>
          <c:spPr>
            <a:solidFill>
              <a:srgbClr val="DCB47B"/>
            </a:solidFill>
            <a:ln>
              <a:noFill/>
            </a:ln>
            <a:effectLst/>
          </c:spPr>
          <c:invertIfNegative val="0"/>
          <c:dPt>
            <c:idx val="0"/>
            <c:invertIfNegative val="0"/>
            <c:bubble3D val="0"/>
            <c:spPr>
              <a:solidFill>
                <a:srgbClr val="B1E8F9"/>
              </a:solidFill>
              <a:ln>
                <a:noFill/>
              </a:ln>
              <a:effectLst/>
            </c:spPr>
            <c:extLst>
              <c:ext xmlns:c16="http://schemas.microsoft.com/office/drawing/2014/chart" uri="{C3380CC4-5D6E-409C-BE32-E72D297353CC}">
                <c16:uniqueId val="{00000005-6198-4A0A-9A25-820E595E2716}"/>
              </c:ext>
            </c:extLst>
          </c:dPt>
          <c:dPt>
            <c:idx val="2"/>
            <c:invertIfNegative val="0"/>
            <c:bubble3D val="0"/>
            <c:spPr>
              <a:solidFill>
                <a:srgbClr val="7F7F7F"/>
              </a:solidFill>
              <a:ln>
                <a:noFill/>
              </a:ln>
              <a:effectLst/>
            </c:spPr>
            <c:extLst>
              <c:ext xmlns:c16="http://schemas.microsoft.com/office/drawing/2014/chart" uri="{C3380CC4-5D6E-409C-BE32-E72D297353CC}">
                <c16:uniqueId val="{00000007-6198-4A0A-9A25-820E595E2716}"/>
              </c:ext>
            </c:extLst>
          </c:dPt>
          <c:dPt>
            <c:idx val="3"/>
            <c:invertIfNegative val="0"/>
            <c:bubble3D val="0"/>
            <c:spPr>
              <a:solidFill>
                <a:srgbClr val="BFBFBF"/>
              </a:solidFill>
              <a:ln>
                <a:noFill/>
              </a:ln>
              <a:effectLst/>
            </c:spPr>
            <c:extLst>
              <c:ext xmlns:c16="http://schemas.microsoft.com/office/drawing/2014/chart" uri="{C3380CC4-5D6E-409C-BE32-E72D297353CC}">
                <c16:uniqueId val="{00000009-6198-4A0A-9A25-820E595E2716}"/>
              </c:ext>
            </c:extLst>
          </c:dPt>
          <c:dPt>
            <c:idx val="4"/>
            <c:invertIfNegative val="0"/>
            <c:bubble3D val="0"/>
            <c:spPr>
              <a:solidFill>
                <a:srgbClr val="4472C4"/>
              </a:solidFill>
              <a:ln>
                <a:noFill/>
              </a:ln>
              <a:effectLst/>
            </c:spPr>
            <c:extLst>
              <c:ext xmlns:c16="http://schemas.microsoft.com/office/drawing/2014/chart" uri="{C3380CC4-5D6E-409C-BE32-E72D297353CC}">
                <c16:uniqueId val="{0000000B-6198-4A0A-9A25-820E595E2716}"/>
              </c:ext>
            </c:extLst>
          </c:dPt>
          <c:dPt>
            <c:idx val="5"/>
            <c:invertIfNegative val="0"/>
            <c:bubble3D val="0"/>
            <c:spPr>
              <a:solidFill>
                <a:srgbClr val="13B5EA"/>
              </a:solidFill>
              <a:ln>
                <a:noFill/>
              </a:ln>
              <a:effectLst/>
            </c:spPr>
            <c:extLst>
              <c:ext xmlns:c16="http://schemas.microsoft.com/office/drawing/2014/chart" uri="{C3380CC4-5D6E-409C-BE32-E72D297353CC}">
                <c16:uniqueId val="{0000000D-6198-4A0A-9A25-820E595E2716}"/>
              </c:ext>
            </c:extLst>
          </c:dPt>
          <c:dPt>
            <c:idx val="6"/>
            <c:invertIfNegative val="0"/>
            <c:bubble3D val="0"/>
            <c:spPr>
              <a:solidFill>
                <a:srgbClr val="C00000"/>
              </a:solidFill>
              <a:ln>
                <a:noFill/>
              </a:ln>
              <a:effectLst/>
            </c:spPr>
            <c:extLst>
              <c:ext xmlns:c16="http://schemas.microsoft.com/office/drawing/2014/chart" uri="{C3380CC4-5D6E-409C-BE32-E72D297353CC}">
                <c16:uniqueId val="{0000000F-6198-4A0A-9A25-820E595E2716}"/>
              </c:ext>
            </c:extLst>
          </c:dPt>
          <c:dLbls>
            <c:dLbl>
              <c:idx val="0"/>
              <c:layout>
                <c:manualLayout>
                  <c:x val="-0.17137800300300302"/>
                  <c:y val="0"/>
                </c:manualLayout>
              </c:layout>
              <c:tx>
                <c:rich>
                  <a:bodyPr/>
                  <a:lstStyle/>
                  <a:p>
                    <a:fld id="{665E2DEB-9803-40EB-8734-3188DE43E4F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198-4A0A-9A25-820E595E2716}"/>
                </c:ext>
              </c:extLst>
            </c:dLbl>
            <c:dLbl>
              <c:idx val="1"/>
              <c:layout>
                <c:manualLayout>
                  <c:x val="-8.7087462462462462E-2"/>
                  <c:y val="0"/>
                </c:manualLayout>
              </c:layout>
              <c:tx>
                <c:rich>
                  <a:bodyPr/>
                  <a:lstStyle/>
                  <a:p>
                    <a:fld id="{52603560-88E0-4D67-9E4D-DBAD88049BF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198-4A0A-9A25-820E595E2716}"/>
                </c:ext>
              </c:extLst>
            </c:dLbl>
            <c:dLbl>
              <c:idx val="2"/>
              <c:layout>
                <c:manualLayout>
                  <c:x val="-6.3906156156156163E-2"/>
                  <c:y val="0"/>
                </c:manualLayout>
              </c:layout>
              <c:tx>
                <c:rich>
                  <a:bodyPr/>
                  <a:lstStyle/>
                  <a:p>
                    <a:fld id="{9598F7F0-CE9C-4AC9-8C21-B8E39D50A34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198-4A0A-9A25-820E595E2716}"/>
                </c:ext>
              </c:extLst>
            </c:dLbl>
            <c:dLbl>
              <c:idx val="3"/>
              <c:layout>
                <c:manualLayout>
                  <c:x val="-6.446358858858868E-2"/>
                  <c:y val="7.3494521355388143E-17"/>
                </c:manualLayout>
              </c:layout>
              <c:tx>
                <c:rich>
                  <a:bodyPr/>
                  <a:lstStyle/>
                  <a:p>
                    <a:fld id="{8B98D993-18D9-4DB8-B024-7D0334D81E0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198-4A0A-9A25-820E595E2716}"/>
                </c:ext>
              </c:extLst>
            </c:dLbl>
            <c:dLbl>
              <c:idx val="4"/>
              <c:layout>
                <c:manualLayout>
                  <c:x val="-0.11867717717717723"/>
                  <c:y val="0"/>
                </c:manualLayout>
              </c:layout>
              <c:tx>
                <c:rich>
                  <a:bodyPr/>
                  <a:lstStyle/>
                  <a:p>
                    <a:fld id="{4D1EF485-2AC0-4620-80D5-1B78D65FF21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198-4A0A-9A25-820E595E2716}"/>
                </c:ext>
              </c:extLst>
            </c:dLbl>
            <c:dLbl>
              <c:idx val="5"/>
              <c:layout>
                <c:manualLayout>
                  <c:x val="-6.1185435435435434E-2"/>
                  <c:y val="-8.0176767676769147E-3"/>
                </c:manualLayout>
              </c:layout>
              <c:tx>
                <c:rich>
                  <a:bodyPr/>
                  <a:lstStyle/>
                  <a:p>
                    <a:fld id="{D1681CBB-E8CC-4769-A4C9-96457FBF10C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198-4A0A-9A25-820E595E2716}"/>
                </c:ext>
              </c:extLst>
            </c:dLbl>
            <c:dLbl>
              <c:idx val="6"/>
              <c:layout>
                <c:manualLayout>
                  <c:x val="-6.7490240240240237E-2"/>
                  <c:y val="0"/>
                </c:manualLayout>
              </c:layout>
              <c:tx>
                <c:rich>
                  <a:bodyPr rot="0" spcFirstLastPara="1" vertOverflow="ellipsis" vert="horz" wrap="square" anchor="ctr" anchorCtr="1"/>
                  <a:lstStyle/>
                  <a:p>
                    <a:pPr>
                      <a:defRPr sz="1100" b="1" i="0" u="none" strike="noStrike" kern="1200" baseline="0">
                        <a:solidFill>
                          <a:srgbClr val="C00000"/>
                        </a:solidFill>
                        <a:latin typeface="Constantia" panose="02030602050306030303" pitchFamily="18" charset="0"/>
                        <a:ea typeface="+mn-ea"/>
                        <a:cs typeface="Times New Roman" panose="02020603050405020304" pitchFamily="18" charset="0"/>
                      </a:defRPr>
                    </a:pPr>
                    <a:fld id="{6EBD2CA2-8397-4070-B7B4-D24C07D3E619}" type="CELLRANGE">
                      <a:rPr lang="en-US"/>
                      <a:pPr>
                        <a:defRPr sz="1100" b="1">
                          <a:solidFill>
                            <a:srgbClr val="C00000"/>
                          </a:solidFill>
                        </a:defRPr>
                      </a:pPr>
                      <a:t>[CELLRANGE]</a:t>
                    </a:fld>
                    <a:endParaRPr lang="en-US"/>
                  </a:p>
                </c:rich>
              </c:tx>
              <c:numFmt formatCode="#,##0.00" sourceLinked="0"/>
              <c:spPr>
                <a:noFill/>
                <a:ln>
                  <a:noFill/>
                </a:ln>
                <a:effectLst/>
              </c:spPr>
              <c:txPr>
                <a:bodyPr rot="0" spcFirstLastPara="1" vertOverflow="ellipsis" vert="horz" wrap="square" anchor="ctr" anchorCtr="1"/>
                <a:lstStyle/>
                <a:p>
                  <a:pPr>
                    <a:defRPr sz="1100" b="1" i="0" u="none" strike="noStrike" kern="1200" baseline="0">
                      <a:solidFill>
                        <a:srgbClr val="C00000"/>
                      </a:solidFill>
                      <a:latin typeface="Constantia" panose="02030602050306030303" pitchFamily="18" charset="0"/>
                      <a:ea typeface="+mn-ea"/>
                      <a:cs typeface="Times New Roman" panose="02020603050405020304" pitchFamily="18"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198-4A0A-9A25-820E595E2716}"/>
                </c:ext>
              </c:extLst>
            </c:dLbl>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'G6'!$A$4:$A$10</c:f>
              <c:strCache>
                <c:ptCount val="7"/>
                <c:pt idx="0">
                  <c:v>Úrokové náklady</c:v>
                </c:pt>
                <c:pt idx="2">
                  <c:v>Iné faktory</c:v>
                </c:pt>
                <c:pt idx="3">
                  <c:v>Likvidné finančné aktíva</c:v>
                </c:pt>
                <c:pt idx="4">
                  <c:v>Jednorazové vplyvy</c:v>
                </c:pt>
                <c:pt idx="5">
                  <c:v>Rast nominálneho HDP</c:v>
                </c:pt>
                <c:pt idx="6">
                  <c:v>Zmena dlhu spolu</c:v>
                </c:pt>
              </c:strCache>
            </c:strRef>
          </c:cat>
          <c:val>
            <c:numRef>
              <c:f>'G6'!$F$4:$F$10</c:f>
              <c:numCache>
                <c:formatCode>0.0</c:formatCode>
                <c:ptCount val="7"/>
                <c:pt idx="0" formatCode="0.00">
                  <c:v>8.5574569069860456</c:v>
                </c:pt>
                <c:pt idx="1">
                  <c:v>3.1901267597298837</c:v>
                </c:pt>
                <c:pt idx="2">
                  <c:v>0.61588645195131153</c:v>
                </c:pt>
                <c:pt idx="3">
                  <c:v>0.44388979610760015</c:v>
                </c:pt>
                <c:pt idx="4">
                  <c:v>5.1129191118163044</c:v>
                </c:pt>
                <c:pt idx="5">
                  <c:v>-1.3019213253405431</c:v>
                </c:pt>
                <c:pt idx="6">
                  <c:v>-1.3019213253405431</c:v>
                </c:pt>
              </c:numCache>
            </c:numRef>
          </c:val>
          <c:extLst>
            <c:ext xmlns:c15="http://schemas.microsoft.com/office/drawing/2012/chart" uri="{02D57815-91ED-43cb-92C2-25804820EDAC}">
              <c15:datalabelsRange>
                <c15:f>'G6'!$B$4:$B$10</c15:f>
                <c15:dlblRangeCache>
                  <c:ptCount val="7"/>
                  <c:pt idx="0">
                    <c:v>8,6</c:v>
                  </c:pt>
                  <c:pt idx="1">
                    <c:v>3,2</c:v>
                  </c:pt>
                  <c:pt idx="2">
                    <c:v>0,6</c:v>
                  </c:pt>
                  <c:pt idx="3">
                    <c:v>-0,4</c:v>
                  </c:pt>
                  <c:pt idx="4">
                    <c:v>-5,1</c:v>
                  </c:pt>
                  <c:pt idx="5">
                    <c:v>-8,1</c:v>
                  </c:pt>
                  <c:pt idx="6">
                    <c:v>-1,3</c:v>
                  </c:pt>
                </c15:dlblRangeCache>
              </c15:datalabelsRange>
            </c:ext>
            <c:ext xmlns:c16="http://schemas.microsoft.com/office/drawing/2014/chart" uri="{C3380CC4-5D6E-409C-BE32-E72D297353CC}">
              <c16:uniqueId val="{00000011-6198-4A0A-9A25-820E595E2716}"/>
            </c:ext>
          </c:extLst>
        </c:ser>
        <c:ser>
          <c:idx val="5"/>
          <c:order val="3"/>
          <c:spPr>
            <a:solidFill>
              <a:schemeClr val="accent6"/>
            </a:solidFill>
            <a:ln>
              <a:noFill/>
            </a:ln>
            <a:effectLst/>
          </c:spPr>
          <c:invertIfNegative val="0"/>
          <c:cat>
            <c:strRef>
              <c:f>'G6'!$A$4:$A$10</c:f>
              <c:strCache>
                <c:ptCount val="7"/>
                <c:pt idx="0">
                  <c:v>Úrokové náklady</c:v>
                </c:pt>
                <c:pt idx="2">
                  <c:v>Iné faktory</c:v>
                </c:pt>
                <c:pt idx="3">
                  <c:v>Likvidné finančné aktíva</c:v>
                </c:pt>
                <c:pt idx="4">
                  <c:v>Jednorazové vplyvy</c:v>
                </c:pt>
                <c:pt idx="5">
                  <c:v>Rast nominálneho HDP</c:v>
                </c:pt>
                <c:pt idx="6">
                  <c:v>Zmena dlhu spolu</c:v>
                </c:pt>
              </c:strCache>
            </c:strRef>
          </c:cat>
          <c:val>
            <c:numRef>
              <c:f>'G6'!$G$12:$G$18</c:f>
              <c:numCache>
                <c:formatCode>0.0</c:formatCode>
                <c:ptCount val="7"/>
              </c:numCache>
            </c:numRef>
          </c:val>
          <c:extLst>
            <c:ext xmlns:c16="http://schemas.microsoft.com/office/drawing/2014/chart" uri="{C3380CC4-5D6E-409C-BE32-E72D297353CC}">
              <c16:uniqueId val="{00000012-6198-4A0A-9A25-820E595E2716}"/>
            </c:ext>
          </c:extLst>
        </c:ser>
        <c:dLbls>
          <c:showLegendKey val="0"/>
          <c:showVal val="0"/>
          <c:showCatName val="0"/>
          <c:showSerName val="0"/>
          <c:showPercent val="0"/>
          <c:showBubbleSize val="0"/>
        </c:dLbls>
        <c:gapWidth val="70"/>
        <c:overlap val="100"/>
        <c:axId val="525909216"/>
        <c:axId val="525909872"/>
      </c:barChart>
      <c:catAx>
        <c:axId val="525909216"/>
        <c:scaling>
          <c:orientation val="maxMin"/>
        </c:scaling>
        <c:delete val="0"/>
        <c:axPos val="l"/>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crossAx val="525909872"/>
        <c:crosses val="autoZero"/>
        <c:auto val="1"/>
        <c:lblAlgn val="ctr"/>
        <c:lblOffset val="100"/>
        <c:noMultiLvlLbl val="0"/>
      </c:catAx>
      <c:valAx>
        <c:axId val="525909872"/>
        <c:scaling>
          <c:orientation val="minMax"/>
          <c:max val="15"/>
          <c:min val="-3"/>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crossAx val="525909216"/>
        <c:crosses val="autoZero"/>
        <c:crossBetween val="between"/>
        <c:majorUnit val="3"/>
      </c:valAx>
      <c:spPr>
        <a:noFill/>
        <a:ln>
          <a:noFill/>
        </a:ln>
        <a:effectLst/>
      </c:spPr>
    </c:plotArea>
    <c:plotVisOnly val="1"/>
    <c:dispBlanksAs val="gap"/>
    <c:showDLblsOverMax val="0"/>
  </c:chart>
  <c:spPr>
    <a:noFill/>
    <a:ln w="9525" cap="flat" cmpd="sng" algn="ctr">
      <a:noFill/>
      <a:round/>
    </a:ln>
    <a:effectLst/>
  </c:spPr>
  <c:txPr>
    <a:bodyPr/>
    <a:lstStyle/>
    <a:p>
      <a:pPr>
        <a:defRPr sz="1400">
          <a:solidFill>
            <a:schemeClr val="tx1"/>
          </a:solidFill>
          <a:latin typeface="Constantia" panose="02030602050306030303"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11811023622043E-2"/>
          <c:y val="5.0925925925925923E-2"/>
          <c:w val="0.89793263342082241"/>
          <c:h val="0.52892866161616159"/>
        </c:manualLayout>
      </c:layout>
      <c:barChart>
        <c:barDir val="col"/>
        <c:grouping val="stacked"/>
        <c:varyColors val="0"/>
        <c:ser>
          <c:idx val="2"/>
          <c:order val="1"/>
          <c:tx>
            <c:strRef>
              <c:f>'G7'!$A$5</c:f>
              <c:strCache>
                <c:ptCount val="1"/>
                <c:pt idx="0">
                  <c:v>Rast nominálneho HDP</c:v>
                </c:pt>
              </c:strCache>
            </c:strRef>
          </c:tx>
          <c:spPr>
            <a:solidFill>
              <a:srgbClr val="13B5EA"/>
            </a:solidFill>
            <a:ln>
              <a:noFill/>
            </a:ln>
            <a:effectLst/>
          </c:spPr>
          <c:invertIfNegative val="0"/>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'G7'!$D$5:$L$5</c:f>
              <c:numCache>
                <c:formatCode>0.0</c:formatCode>
                <c:ptCount val="9"/>
                <c:pt idx="0">
                  <c:v>-1.0313430275055933</c:v>
                </c:pt>
                <c:pt idx="1">
                  <c:v>-1.3797708040289145</c:v>
                </c:pt>
                <c:pt idx="2">
                  <c:v>-1.9054042884473619</c:v>
                </c:pt>
                <c:pt idx="3">
                  <c:v>-1.4560030051825359</c:v>
                </c:pt>
                <c:pt idx="4">
                  <c:v>-2.3360614109194744</c:v>
                </c:pt>
                <c:pt idx="5">
                  <c:v>-2.9468751440858409</c:v>
                </c:pt>
                <c:pt idx="6">
                  <c:v>-3.0132536628993609</c:v>
                </c:pt>
                <c:pt idx="7">
                  <c:v>-2.6991968202877454</c:v>
                </c:pt>
                <c:pt idx="8">
                  <c:v>-2.4504953098349502</c:v>
                </c:pt>
              </c:numCache>
            </c:numRef>
          </c:val>
          <c:extLst>
            <c:ext xmlns:c16="http://schemas.microsoft.com/office/drawing/2014/chart" uri="{C3380CC4-5D6E-409C-BE32-E72D297353CC}">
              <c16:uniqueId val="{00000000-E11E-4972-AD69-8E5B5094E8A8}"/>
            </c:ext>
          </c:extLst>
        </c:ser>
        <c:ser>
          <c:idx val="3"/>
          <c:order val="2"/>
          <c:tx>
            <c:strRef>
              <c:f>'G7'!$A$6</c:f>
              <c:strCache>
                <c:ptCount val="1"/>
                <c:pt idx="0">
                  <c:v>Úrokové náklady</c:v>
                </c:pt>
              </c:strCache>
            </c:strRef>
          </c:tx>
          <c:spPr>
            <a:solidFill>
              <a:srgbClr val="B1E8F9"/>
            </a:solidFill>
            <a:ln>
              <a:noFill/>
            </a:ln>
            <a:effectLst/>
          </c:spPr>
          <c:invertIfNegative val="0"/>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'G7'!$D$6:$L$6</c:f>
              <c:numCache>
                <c:formatCode>0.0</c:formatCode>
                <c:ptCount val="9"/>
                <c:pt idx="0">
                  <c:v>1.8700847648439596</c:v>
                </c:pt>
                <c:pt idx="1">
                  <c:v>1.8972820987083745</c:v>
                </c:pt>
                <c:pt idx="2">
                  <c:v>1.7483804688127702</c:v>
                </c:pt>
                <c:pt idx="3">
                  <c:v>1.6460193701439065</c:v>
                </c:pt>
                <c:pt idx="4">
                  <c:v>1.3956902044770341</c:v>
                </c:pt>
                <c:pt idx="5">
                  <c:v>1.2667771347937098</c:v>
                </c:pt>
                <c:pt idx="6">
                  <c:v>1.1935180988296663</c:v>
                </c:pt>
                <c:pt idx="7">
                  <c:v>1.087798872201877</c:v>
                </c:pt>
                <c:pt idx="8">
                  <c:v>1.0594995220079289</c:v>
                </c:pt>
              </c:numCache>
            </c:numRef>
          </c:val>
          <c:extLst>
            <c:ext xmlns:c16="http://schemas.microsoft.com/office/drawing/2014/chart" uri="{C3380CC4-5D6E-409C-BE32-E72D297353CC}">
              <c16:uniqueId val="{00000001-E11E-4972-AD69-8E5B5094E8A8}"/>
            </c:ext>
          </c:extLst>
        </c:ser>
        <c:ser>
          <c:idx val="4"/>
          <c:order val="3"/>
          <c:tx>
            <c:strRef>
              <c:f>'G7'!$A$7</c:f>
              <c:strCache>
                <c:ptCount val="1"/>
                <c:pt idx="0">
                  <c:v>Primárny deficit (bez jedn. vplyvov)</c:v>
                </c:pt>
              </c:strCache>
            </c:strRef>
          </c:tx>
          <c:spPr>
            <a:solidFill>
              <a:srgbClr val="DCB47B"/>
            </a:solidFill>
            <a:ln>
              <a:noFill/>
            </a:ln>
            <a:effectLst/>
          </c:spPr>
          <c:invertIfNegative val="0"/>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'G7'!$D$7:$L$7</c:f>
              <c:numCache>
                <c:formatCode>0.0</c:formatCode>
                <c:ptCount val="9"/>
                <c:pt idx="0">
                  <c:v>1.2476159466306413</c:v>
                </c:pt>
                <c:pt idx="1">
                  <c:v>6.0185741499204269E-2</c:v>
                </c:pt>
                <c:pt idx="2">
                  <c:v>1.2563151928154734</c:v>
                </c:pt>
                <c:pt idx="3">
                  <c:v>0.99343388836967006</c:v>
                </c:pt>
                <c:pt idx="4">
                  <c:v>-0.36742400958510496</c:v>
                </c:pt>
                <c:pt idx="5">
                  <c:v>-0.44706103609921832</c:v>
                </c:pt>
                <c:pt idx="6">
                  <c:v>-0.80549465923707686</c:v>
                </c:pt>
                <c:pt idx="7">
                  <c:v>-1.087798872201877</c:v>
                </c:pt>
                <c:pt idx="8">
                  <c:v>-1.0594995220079289</c:v>
                </c:pt>
              </c:numCache>
            </c:numRef>
          </c:val>
          <c:extLst>
            <c:ext xmlns:c16="http://schemas.microsoft.com/office/drawing/2014/chart" uri="{C3380CC4-5D6E-409C-BE32-E72D297353CC}">
              <c16:uniqueId val="{00000002-E11E-4972-AD69-8E5B5094E8A8}"/>
            </c:ext>
          </c:extLst>
        </c:ser>
        <c:ser>
          <c:idx val="5"/>
          <c:order val="4"/>
          <c:tx>
            <c:strRef>
              <c:f>'G7'!$A$8</c:f>
              <c:strCache>
                <c:ptCount val="1"/>
                <c:pt idx="0">
                  <c:v>Likvidné finančné aktíva</c:v>
                </c:pt>
              </c:strCache>
            </c:strRef>
          </c:tx>
          <c:spPr>
            <a:solidFill>
              <a:srgbClr val="BFBFBF"/>
            </a:solidFill>
            <a:ln>
              <a:noFill/>
            </a:ln>
            <a:effectLst/>
          </c:spPr>
          <c:invertIfNegative val="0"/>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'G7'!$D$8:$L$8</c:f>
              <c:numCache>
                <c:formatCode>0.0</c:formatCode>
                <c:ptCount val="9"/>
                <c:pt idx="0">
                  <c:v>0.27733622399383018</c:v>
                </c:pt>
                <c:pt idx="1">
                  <c:v>-2.7597069485091752</c:v>
                </c:pt>
                <c:pt idx="2">
                  <c:v>0.5969850884152027</c:v>
                </c:pt>
                <c:pt idx="3">
                  <c:v>0.78640642159127538</c:v>
                </c:pt>
                <c:pt idx="4">
                  <c:v>0.65508941840126667</c:v>
                </c:pt>
                <c:pt idx="5">
                  <c:v>0.2911558359594732</c:v>
                </c:pt>
                <c:pt idx="6">
                  <c:v>-0.51746820501862145</c:v>
                </c:pt>
                <c:pt idx="7">
                  <c:v>0.53735959039796988</c:v>
                </c:pt>
                <c:pt idx="8">
                  <c:v>0.29295740497002304</c:v>
                </c:pt>
              </c:numCache>
            </c:numRef>
          </c:val>
          <c:extLst>
            <c:ext xmlns:c16="http://schemas.microsoft.com/office/drawing/2014/chart" uri="{C3380CC4-5D6E-409C-BE32-E72D297353CC}">
              <c16:uniqueId val="{00000003-E11E-4972-AD69-8E5B5094E8A8}"/>
            </c:ext>
          </c:extLst>
        </c:ser>
        <c:ser>
          <c:idx val="6"/>
          <c:order val="5"/>
          <c:tx>
            <c:strRef>
              <c:f>'G7'!$A$9</c:f>
              <c:strCache>
                <c:ptCount val="1"/>
                <c:pt idx="0">
                  <c:v>Jednorazové vplyvy</c:v>
                </c:pt>
              </c:strCache>
            </c:strRef>
          </c:tx>
          <c:spPr>
            <a:solidFill>
              <a:srgbClr val="4472C4"/>
            </a:solidFill>
            <a:ln>
              <a:noFill/>
            </a:ln>
            <a:effectLst/>
          </c:spPr>
          <c:invertIfNegative val="0"/>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'G7'!$D$9:$L$9</c:f>
              <c:numCache>
                <c:formatCode>0.0</c:formatCode>
                <c:ptCount val="9"/>
                <c:pt idx="0">
                  <c:v>-0.86871214581413758</c:v>
                </c:pt>
                <c:pt idx="1">
                  <c:v>-0.28748517079396263</c:v>
                </c:pt>
                <c:pt idx="2">
                  <c:v>-2.3145385261411597</c:v>
                </c:pt>
                <c:pt idx="3">
                  <c:v>-1.4358073159480587</c:v>
                </c:pt>
                <c:pt idx="4">
                  <c:v>-0.20637595311898574</c:v>
                </c:pt>
                <c:pt idx="5">
                  <c:v>-9.9765171630514196E-2</c:v>
                </c:pt>
                <c:pt idx="6">
                  <c:v>-7.2846754201258412E-2</c:v>
                </c:pt>
                <c:pt idx="7">
                  <c:v>0</c:v>
                </c:pt>
                <c:pt idx="8">
                  <c:v>0</c:v>
                </c:pt>
              </c:numCache>
            </c:numRef>
          </c:val>
          <c:extLst>
            <c:ext xmlns:c16="http://schemas.microsoft.com/office/drawing/2014/chart" uri="{C3380CC4-5D6E-409C-BE32-E72D297353CC}">
              <c16:uniqueId val="{00000004-E11E-4972-AD69-8E5B5094E8A8}"/>
            </c:ext>
          </c:extLst>
        </c:ser>
        <c:ser>
          <c:idx val="7"/>
          <c:order val="6"/>
          <c:tx>
            <c:strRef>
              <c:f>'G7'!$A$10</c:f>
              <c:strCache>
                <c:ptCount val="1"/>
                <c:pt idx="0">
                  <c:v>Iné faktory</c:v>
                </c:pt>
              </c:strCache>
            </c:strRef>
          </c:tx>
          <c:spPr>
            <a:solidFill>
              <a:srgbClr val="7F7F7F"/>
            </a:solidFill>
            <a:ln>
              <a:noFill/>
            </a:ln>
            <a:effectLst/>
          </c:spPr>
          <c:invertIfNegative val="0"/>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'G7'!$D$10:$L$10</c:f>
              <c:numCache>
                <c:formatCode>0.0</c:formatCode>
                <c:ptCount val="9"/>
                <c:pt idx="0">
                  <c:v>1.0793184699429301</c:v>
                </c:pt>
                <c:pt idx="1">
                  <c:v>1.2540187100981539</c:v>
                </c:pt>
                <c:pt idx="2">
                  <c:v>-0.56472435773815333</c:v>
                </c:pt>
                <c:pt idx="3">
                  <c:v>-1.0557012321369466</c:v>
                </c:pt>
                <c:pt idx="4">
                  <c:v>-9.7025138214672624E-2</c:v>
                </c:pt>
                <c:pt idx="5">
                  <c:v>0.31355301584837969</c:v>
                </c:pt>
                <c:pt idx="6">
                  <c:v>0.49888187601812239</c:v>
                </c:pt>
                <c:pt idx="7">
                  <c:v>0.49586744514215875</c:v>
                </c:pt>
                <c:pt idx="8">
                  <c:v>0.59485977483744135</c:v>
                </c:pt>
              </c:numCache>
            </c:numRef>
          </c:val>
          <c:extLst>
            <c:ext xmlns:c16="http://schemas.microsoft.com/office/drawing/2014/chart" uri="{C3380CC4-5D6E-409C-BE32-E72D297353CC}">
              <c16:uniqueId val="{00000005-E11E-4972-AD69-8E5B5094E8A8}"/>
            </c:ext>
          </c:extLst>
        </c:ser>
        <c:dLbls>
          <c:showLegendKey val="0"/>
          <c:showVal val="0"/>
          <c:showCatName val="0"/>
          <c:showSerName val="0"/>
          <c:showPercent val="0"/>
          <c:showBubbleSize val="0"/>
        </c:dLbls>
        <c:gapWidth val="150"/>
        <c:overlap val="100"/>
        <c:axId val="605292192"/>
        <c:axId val="605287600"/>
      </c:barChart>
      <c:lineChart>
        <c:grouping val="standard"/>
        <c:varyColors val="0"/>
        <c:ser>
          <c:idx val="0"/>
          <c:order val="0"/>
          <c:tx>
            <c:strRef>
              <c:f>'G7'!$A$3</c:f>
              <c:strCache>
                <c:ptCount val="1"/>
                <c:pt idx="0">
                  <c:v>Zmena pomeru dlhu na HDP</c:v>
                </c:pt>
              </c:strCache>
            </c:strRef>
          </c:tx>
          <c:spPr>
            <a:ln w="28575" cap="rnd">
              <a:noFill/>
              <a:round/>
            </a:ln>
            <a:effectLst/>
          </c:spPr>
          <c:marker>
            <c:symbol val="diamond"/>
            <c:size val="7"/>
            <c:spPr>
              <a:solidFill>
                <a:srgbClr val="C00000"/>
              </a:solidFill>
              <a:ln w="9525">
                <a:noFill/>
              </a:ln>
              <a:effectLst/>
            </c:spPr>
          </c:marker>
          <c:cat>
            <c:strRef>
              <c:f>'G7'!$D$2:$L$2</c:f>
              <c:strCache>
                <c:ptCount val="9"/>
                <c:pt idx="0">
                  <c:v>2013</c:v>
                </c:pt>
                <c:pt idx="1">
                  <c:v>2014</c:v>
                </c:pt>
                <c:pt idx="2">
                  <c:v>2015</c:v>
                </c:pt>
                <c:pt idx="3">
                  <c:v>2016</c:v>
                </c:pt>
                <c:pt idx="4">
                  <c:v>2017</c:v>
                </c:pt>
                <c:pt idx="5">
                  <c:v>2018f</c:v>
                </c:pt>
                <c:pt idx="6">
                  <c:v>2019f</c:v>
                </c:pt>
                <c:pt idx="7">
                  <c:v>2020f</c:v>
                </c:pt>
                <c:pt idx="8">
                  <c:v>2021f</c:v>
                </c:pt>
              </c:strCache>
            </c:strRef>
          </c:cat>
          <c:val>
            <c:numRef>
              <c:f>'G7'!$D$3:$L$3</c:f>
              <c:numCache>
                <c:formatCode>0.0</c:formatCode>
                <c:ptCount val="9"/>
                <c:pt idx="0">
                  <c:v>2.5743002320916304</c:v>
                </c:pt>
                <c:pt idx="1">
                  <c:v>-1.2154763730263198</c:v>
                </c:pt>
                <c:pt idx="2">
                  <c:v>-1.1829864222832285</c:v>
                </c:pt>
                <c:pt idx="3">
                  <c:v>-0.52165187316268913</c:v>
                </c:pt>
                <c:pt idx="4">
                  <c:v>-0.9561068889599369</c:v>
                </c:pt>
                <c:pt idx="5">
                  <c:v>-1.6222153652140108</c:v>
                </c:pt>
                <c:pt idx="6">
                  <c:v>-2.7166633065085293</c:v>
                </c:pt>
                <c:pt idx="7">
                  <c:v>-1.6659697847476167</c:v>
                </c:pt>
                <c:pt idx="8">
                  <c:v>-1.5626781300274857</c:v>
                </c:pt>
              </c:numCache>
            </c:numRef>
          </c:val>
          <c:smooth val="0"/>
          <c:extLst>
            <c:ext xmlns:c16="http://schemas.microsoft.com/office/drawing/2014/chart" uri="{C3380CC4-5D6E-409C-BE32-E72D297353CC}">
              <c16:uniqueId val="{00000006-E11E-4972-AD69-8E5B5094E8A8}"/>
            </c:ext>
          </c:extLst>
        </c:ser>
        <c:dLbls>
          <c:showLegendKey val="0"/>
          <c:showVal val="0"/>
          <c:showCatName val="0"/>
          <c:showSerName val="0"/>
          <c:showPercent val="0"/>
          <c:showBubbleSize val="0"/>
        </c:dLbls>
        <c:marker val="1"/>
        <c:smooth val="0"/>
        <c:axId val="605292192"/>
        <c:axId val="605287600"/>
      </c:lineChart>
      <c:catAx>
        <c:axId val="6052921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605287600"/>
        <c:crosses val="autoZero"/>
        <c:auto val="1"/>
        <c:lblAlgn val="ctr"/>
        <c:lblOffset val="100"/>
        <c:noMultiLvlLbl val="0"/>
      </c:catAx>
      <c:valAx>
        <c:axId val="605287600"/>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605292192"/>
        <c:crosses val="autoZero"/>
        <c:crossBetween val="between"/>
        <c:majorUnit val="3"/>
      </c:valAx>
      <c:spPr>
        <a:noFill/>
        <a:ln>
          <a:noFill/>
        </a:ln>
        <a:effectLst/>
      </c:spPr>
    </c:plotArea>
    <c:legend>
      <c:legendPos val="b"/>
      <c:layout>
        <c:manualLayout>
          <c:xMode val="edge"/>
          <c:yMode val="edge"/>
          <c:x val="1.3455161854768171E-2"/>
          <c:y val="0.71006561679790015"/>
          <c:w val="0.96475634295713031"/>
          <c:h val="0.262156605424322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1714785651793"/>
          <c:y val="5.0925925925925923E-2"/>
          <c:w val="0.85862729658792647"/>
          <c:h val="0.8052850685331"/>
        </c:manualLayout>
      </c:layout>
      <c:barChart>
        <c:barDir val="col"/>
        <c:grouping val="stacked"/>
        <c:varyColors val="0"/>
        <c:ser>
          <c:idx val="0"/>
          <c:order val="0"/>
          <c:tx>
            <c:strRef>
              <c:f>'G9'!$A$3</c:f>
              <c:strCache>
                <c:ptCount val="1"/>
                <c:pt idx="0">
                  <c:v>Daňové príjmy</c:v>
                </c:pt>
              </c:strCache>
            </c:strRef>
          </c:tx>
          <c:spPr>
            <a:solidFill>
              <a:srgbClr val="13B5EA"/>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2B56-47A4-848D-480E394BE3EA}"/>
                </c:ext>
              </c:extLst>
            </c:dLbl>
            <c:dLbl>
              <c:idx val="1"/>
              <c:delete val="1"/>
              <c:extLst>
                <c:ext xmlns:c15="http://schemas.microsoft.com/office/drawing/2012/chart" uri="{CE6537A1-D6FC-4f65-9D91-7224C49458BB}"/>
                <c:ext xmlns:c16="http://schemas.microsoft.com/office/drawing/2014/chart" uri="{C3380CC4-5D6E-409C-BE32-E72D297353CC}">
                  <c16:uniqueId val="{00000001-2B56-47A4-848D-480E394BE3EA}"/>
                </c:ext>
              </c:extLst>
            </c:dLbl>
            <c:dLbl>
              <c:idx val="2"/>
              <c:layout>
                <c:manualLayout>
                  <c:x val="0.49596218244602713"/>
                  <c:y val="-0.34704491206891819"/>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onstantia" panose="02030602050306030303" pitchFamily="18" charset="0"/>
                        <a:ea typeface="+mn-ea"/>
                        <a:cs typeface="+mn-cs"/>
                      </a:defRPr>
                    </a:pPr>
                    <a:r>
                      <a:rPr lang="en-US" b="1">
                        <a:solidFill>
                          <a:schemeClr val="bg1"/>
                        </a:solidFill>
                      </a:rPr>
                      <a:t>7,5</a:t>
                    </a:r>
                  </a:p>
                </c:rich>
              </c:tx>
              <c:numFmt formatCode="0.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56-47A4-848D-480E394BE3EA}"/>
                </c:ext>
              </c:extLst>
            </c:dLbl>
            <c:dLbl>
              <c:idx val="3"/>
              <c:layout>
                <c:manualLayout>
                  <c:x val="0.36944436322117558"/>
                  <c:y val="-0.26374386128563199"/>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onstantia" panose="02030602050306030303" pitchFamily="18" charset="0"/>
                        <a:ea typeface="+mn-ea"/>
                        <a:cs typeface="+mn-cs"/>
                      </a:defRPr>
                    </a:pPr>
                    <a:r>
                      <a:rPr lang="en-US" b="1"/>
                      <a:t>12,9</a:t>
                    </a:r>
                  </a:p>
                </c:rich>
              </c:tx>
              <c:numFmt formatCode="0.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56-47A4-848D-480E394BE3EA}"/>
                </c:ext>
              </c:extLst>
            </c:dLbl>
            <c:dLbl>
              <c:idx val="4"/>
              <c:delete val="1"/>
              <c:extLst>
                <c:ext xmlns:c15="http://schemas.microsoft.com/office/drawing/2012/chart" uri="{CE6537A1-D6FC-4f65-9D91-7224C49458BB}"/>
                <c:ext xmlns:c16="http://schemas.microsoft.com/office/drawing/2014/chart" uri="{C3380CC4-5D6E-409C-BE32-E72D297353CC}">
                  <c16:uniqueId val="{00000004-2B56-47A4-848D-480E394BE3EA}"/>
                </c:ext>
              </c:extLst>
            </c:dLbl>
            <c:dLbl>
              <c:idx val="6"/>
              <c:numFmt formatCode="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2B56-47A4-848D-480E394BE3EA}"/>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'G9'!$B$2:$H$2</c:f>
              <c:strCache>
                <c:ptCount val="7"/>
                <c:pt idx="0">
                  <c:v>2013</c:v>
                </c:pt>
                <c:pt idx="1">
                  <c:v>2014</c:v>
                </c:pt>
                <c:pt idx="2">
                  <c:v>2015</c:v>
                </c:pt>
                <c:pt idx="3">
                  <c:v>2016</c:v>
                </c:pt>
                <c:pt idx="4">
                  <c:v>2017</c:v>
                </c:pt>
                <c:pt idx="6">
                  <c:v>priemer 2013-2017</c:v>
                </c:pt>
              </c:strCache>
            </c:strRef>
          </c:cat>
          <c:val>
            <c:numRef>
              <c:f>'G9'!$B$3:$H$3</c:f>
              <c:numCache>
                <c:formatCode>#,##0.0</c:formatCode>
                <c:ptCount val="7"/>
                <c:pt idx="0">
                  <c:v>77.835308209519098</c:v>
                </c:pt>
                <c:pt idx="1">
                  <c:v>78.897932997854809</c:v>
                </c:pt>
                <c:pt idx="2">
                  <c:v>75.580472966928099</c:v>
                </c:pt>
                <c:pt idx="3">
                  <c:v>82.160336864811995</c:v>
                </c:pt>
                <c:pt idx="4">
                  <c:v>83.301609688610256</c:v>
                </c:pt>
                <c:pt idx="6">
                  <c:v>79.555132145544846</c:v>
                </c:pt>
              </c:numCache>
            </c:numRef>
          </c:val>
          <c:extLst>
            <c:ext xmlns:c16="http://schemas.microsoft.com/office/drawing/2014/chart" uri="{C3380CC4-5D6E-409C-BE32-E72D297353CC}">
              <c16:uniqueId val="{00000006-2B56-47A4-848D-480E394BE3EA}"/>
            </c:ext>
          </c:extLst>
        </c:ser>
        <c:ser>
          <c:idx val="1"/>
          <c:order val="1"/>
          <c:tx>
            <c:strRef>
              <c:f>'G9'!$A$4</c:f>
              <c:strCache>
                <c:ptCount val="1"/>
                <c:pt idx="0">
                  <c:v>Nedaňové príjmy</c:v>
                </c:pt>
              </c:strCache>
            </c:strRef>
          </c:tx>
          <c:spPr>
            <a:solidFill>
              <a:srgbClr val="DCB47B"/>
            </a:solidFill>
            <a:ln w="25400">
              <a:noFill/>
            </a:ln>
          </c:spPr>
          <c:invertIfNegative val="0"/>
          <c:cat>
            <c:strRef>
              <c:f>'G9'!$B$2:$H$2</c:f>
              <c:strCache>
                <c:ptCount val="7"/>
                <c:pt idx="0">
                  <c:v>2013</c:v>
                </c:pt>
                <c:pt idx="1">
                  <c:v>2014</c:v>
                </c:pt>
                <c:pt idx="2">
                  <c:v>2015</c:v>
                </c:pt>
                <c:pt idx="3">
                  <c:v>2016</c:v>
                </c:pt>
                <c:pt idx="4">
                  <c:v>2017</c:v>
                </c:pt>
                <c:pt idx="6">
                  <c:v>priemer 2013-2017</c:v>
                </c:pt>
              </c:strCache>
            </c:strRef>
          </c:cat>
          <c:val>
            <c:numRef>
              <c:f>'G9'!$B$4:$H$4</c:f>
              <c:numCache>
                <c:formatCode>#,##0.0</c:formatCode>
                <c:ptCount val="7"/>
                <c:pt idx="0">
                  <c:v>13.588517746029646</c:v>
                </c:pt>
                <c:pt idx="1">
                  <c:v>12.839070550732771</c:v>
                </c:pt>
                <c:pt idx="2">
                  <c:v>12.273283034622612</c:v>
                </c:pt>
                <c:pt idx="3">
                  <c:v>13.084238150629741</c:v>
                </c:pt>
                <c:pt idx="4">
                  <c:v>12.711968230537765</c:v>
                </c:pt>
                <c:pt idx="6">
                  <c:v>12.899415542510507</c:v>
                </c:pt>
              </c:numCache>
            </c:numRef>
          </c:val>
          <c:extLst>
            <c:ext xmlns:c16="http://schemas.microsoft.com/office/drawing/2014/chart" uri="{C3380CC4-5D6E-409C-BE32-E72D297353CC}">
              <c16:uniqueId val="{00000007-2B56-47A4-848D-480E394BE3EA}"/>
            </c:ext>
          </c:extLst>
        </c:ser>
        <c:ser>
          <c:idx val="2"/>
          <c:order val="2"/>
          <c:tx>
            <c:strRef>
              <c:f>'G9'!$A$5</c:f>
              <c:strCache>
                <c:ptCount val="1"/>
                <c:pt idx="0">
                  <c:v>Granty a transfery</c:v>
                </c:pt>
              </c:strCache>
            </c:strRef>
          </c:tx>
          <c:spPr>
            <a:solidFill>
              <a:srgbClr val="58595B"/>
            </a:solidFill>
            <a:ln w="25400">
              <a:noFill/>
            </a:ln>
          </c:spPr>
          <c:invertIfNegative val="0"/>
          <c:cat>
            <c:strRef>
              <c:f>'G9'!$B$2:$H$2</c:f>
              <c:strCache>
                <c:ptCount val="7"/>
                <c:pt idx="0">
                  <c:v>2013</c:v>
                </c:pt>
                <c:pt idx="1">
                  <c:v>2014</c:v>
                </c:pt>
                <c:pt idx="2">
                  <c:v>2015</c:v>
                </c:pt>
                <c:pt idx="3">
                  <c:v>2016</c:v>
                </c:pt>
                <c:pt idx="4">
                  <c:v>2017</c:v>
                </c:pt>
                <c:pt idx="6">
                  <c:v>priemer 2013-2017</c:v>
                </c:pt>
              </c:strCache>
            </c:strRef>
          </c:cat>
          <c:val>
            <c:numRef>
              <c:f>'G9'!$B$5:$H$5</c:f>
              <c:numCache>
                <c:formatCode>#,##0.0</c:formatCode>
                <c:ptCount val="7"/>
                <c:pt idx="0">
                  <c:v>8.5761740444512533</c:v>
                </c:pt>
                <c:pt idx="1">
                  <c:v>8.2629964514124179</c:v>
                </c:pt>
                <c:pt idx="2">
                  <c:v>12.146243998449288</c:v>
                </c:pt>
                <c:pt idx="3">
                  <c:v>4.7554249845582728</c:v>
                </c:pt>
                <c:pt idx="4">
                  <c:v>3.9864220808519661</c:v>
                </c:pt>
                <c:pt idx="6">
                  <c:v>7.5454523119446391</c:v>
                </c:pt>
              </c:numCache>
            </c:numRef>
          </c:val>
          <c:extLst>
            <c:ext xmlns:c16="http://schemas.microsoft.com/office/drawing/2014/chart" uri="{C3380CC4-5D6E-409C-BE32-E72D297353CC}">
              <c16:uniqueId val="{00000008-2B56-47A4-848D-480E394BE3EA}"/>
            </c:ext>
          </c:extLst>
        </c:ser>
        <c:dLbls>
          <c:showLegendKey val="0"/>
          <c:showVal val="0"/>
          <c:showCatName val="0"/>
          <c:showSerName val="0"/>
          <c:showPercent val="0"/>
          <c:showBubbleSize val="0"/>
        </c:dLbls>
        <c:gapWidth val="150"/>
        <c:overlap val="100"/>
        <c:axId val="443937656"/>
        <c:axId val="1"/>
      </c:barChart>
      <c:catAx>
        <c:axId val="443937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43937656"/>
        <c:crosses val="autoZero"/>
        <c:crossBetween val="between"/>
      </c:valAx>
      <c:spPr>
        <a:noFill/>
        <a:ln w="25400">
          <a:noFill/>
        </a:ln>
      </c:spPr>
    </c:plotArea>
    <c:legend>
      <c:legendPos val="b"/>
      <c:layout>
        <c:manualLayout>
          <c:xMode val="edge"/>
          <c:yMode val="edge"/>
          <c:x val="0.10329350007719623"/>
          <c:y val="8.4040714422892251E-2"/>
          <c:w val="0.84704029643353418"/>
          <c:h val="7.839776125545282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13B5EA"/>
            </a:solidFill>
          </c:spPr>
          <c:dPt>
            <c:idx val="0"/>
            <c:bubble3D val="0"/>
            <c:spPr>
              <a:solidFill>
                <a:srgbClr val="13B5EA"/>
              </a:solidFill>
              <a:ln w="19050">
                <a:solidFill>
                  <a:schemeClr val="lt1"/>
                </a:solidFill>
              </a:ln>
              <a:effectLst/>
            </c:spPr>
            <c:extLst>
              <c:ext xmlns:c16="http://schemas.microsoft.com/office/drawing/2014/chart" uri="{C3380CC4-5D6E-409C-BE32-E72D297353CC}">
                <c16:uniqueId val="{00000001-3344-43F1-817C-39F8F6CA21F1}"/>
              </c:ext>
            </c:extLst>
          </c:dPt>
          <c:dPt>
            <c:idx val="1"/>
            <c:bubble3D val="0"/>
            <c:spPr>
              <a:solidFill>
                <a:srgbClr val="58595B"/>
              </a:solidFill>
              <a:ln w="19050">
                <a:solidFill>
                  <a:schemeClr val="lt1"/>
                </a:solidFill>
              </a:ln>
              <a:effectLst/>
            </c:spPr>
            <c:extLst>
              <c:ext xmlns:c16="http://schemas.microsoft.com/office/drawing/2014/chart" uri="{C3380CC4-5D6E-409C-BE32-E72D297353CC}">
                <c16:uniqueId val="{00000003-3344-43F1-817C-39F8F6CA21F1}"/>
              </c:ext>
            </c:extLst>
          </c:dPt>
          <c:dPt>
            <c:idx val="2"/>
            <c:bubble3D val="0"/>
            <c:spPr>
              <a:solidFill>
                <a:srgbClr val="DCB47B"/>
              </a:solidFill>
              <a:ln w="19050">
                <a:solidFill>
                  <a:schemeClr val="lt1"/>
                </a:solidFill>
              </a:ln>
              <a:effectLst/>
            </c:spPr>
            <c:extLst>
              <c:ext xmlns:c16="http://schemas.microsoft.com/office/drawing/2014/chart" uri="{C3380CC4-5D6E-409C-BE32-E72D297353CC}">
                <c16:uniqueId val="{00000005-3344-43F1-817C-39F8F6CA21F1}"/>
              </c:ext>
            </c:extLst>
          </c:dPt>
          <c:dLbls>
            <c:dLbl>
              <c:idx val="2"/>
              <c:numFmt formatCode="0.0" sourceLinked="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Constantia" panose="02030602050306030303" pitchFamily="18"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3344-43F1-817C-39F8F6CA21F1}"/>
                </c:ext>
              </c:extLst>
            </c:dLbl>
            <c:numFmt formatCode="0.0" sourceLinked="0"/>
            <c:spPr>
              <a:noFill/>
              <a:ln w="25400">
                <a:noFill/>
              </a:ln>
            </c:spPr>
            <c:txPr>
              <a:bodyPr rot="0" spcFirstLastPara="1" vertOverflow="ellipsis" vert="horz" wrap="square" anchor="ctr" anchorCtr="1"/>
              <a:lstStyle/>
              <a:p>
                <a:pPr>
                  <a:defRPr sz="900" b="0" i="0" u="none" strike="noStrike" kern="1200" baseline="0">
                    <a:solidFill>
                      <a:schemeClr val="bg1"/>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'G10'!$F$3:$F$5</c:f>
              <c:strCache>
                <c:ptCount val="3"/>
                <c:pt idx="0">
                  <c:v>Príjmy prognózované VpDP</c:v>
                </c:pt>
                <c:pt idx="1">
                  <c:v>Neprognózované - vplyv metodiky*</c:v>
                </c:pt>
                <c:pt idx="2">
                  <c:v>Ostatné dane neprognózované VpDP</c:v>
                </c:pt>
              </c:strCache>
            </c:strRef>
          </c:cat>
          <c:val>
            <c:numRef>
              <c:f>'G10'!$G$3:$G$5</c:f>
              <c:numCache>
                <c:formatCode>#,##0.0</c:formatCode>
                <c:ptCount val="3"/>
                <c:pt idx="0">
                  <c:v>90.381435620230505</c:v>
                </c:pt>
                <c:pt idx="1">
                  <c:v>6.4819228119148562</c:v>
                </c:pt>
                <c:pt idx="2">
                  <c:v>3.1366415678546415</c:v>
                </c:pt>
              </c:numCache>
            </c:numRef>
          </c:val>
          <c:extLst>
            <c:ext xmlns:c16="http://schemas.microsoft.com/office/drawing/2014/chart" uri="{C3380CC4-5D6E-409C-BE32-E72D297353CC}">
              <c16:uniqueId val="{00000006-3344-43F1-817C-39F8F6CA21F1}"/>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4654418197725285E-2"/>
          <c:y val="0.80439705453484989"/>
          <c:w val="0.97367360329958752"/>
          <c:h val="0.1446770195392242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1" Type="http://schemas.openxmlformats.org/officeDocument/2006/relationships/hyperlink" Target="#obsah!A1"/></Relationships>
</file>

<file path=xl/drawings/_rels/drawing13.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hyperlink" Target="#obsah!A1"/></Relationships>
</file>

<file path=xl/drawings/_rels/drawing20.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8.xml"/></Relationships>
</file>

<file path=xl/drawings/_rels/drawing22.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1.xml"/></Relationships>
</file>

<file path=xl/drawings/_rels/drawing25.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3" Type="http://schemas.openxmlformats.org/officeDocument/2006/relationships/hyperlink" Target="#obsah!A1"/><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701E98F1-C1C8-48D3-9AAA-2D1C364278A5}"/>
            </a:ext>
          </a:extLst>
        </xdr:cNvPr>
        <xdr:cNvSpPr/>
      </xdr:nvSpPr>
      <xdr:spPr>
        <a:xfrm>
          <a:off x="52578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B44917E9-1247-471A-B334-04FA51065AC1}"/>
            </a:ext>
          </a:extLst>
        </xdr:cNvPr>
        <xdr:cNvSpPr/>
      </xdr:nvSpPr>
      <xdr:spPr>
        <a:xfrm>
          <a:off x="982027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1</xdr:row>
      <xdr:rowOff>247650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5242DA4E-8DCE-4FB3-BF68-2BCD133BC66C}"/>
            </a:ext>
          </a:extLst>
        </xdr:cNvPr>
        <xdr:cNvSpPr/>
      </xdr:nvSpPr>
      <xdr:spPr>
        <a:xfrm>
          <a:off x="64484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7570FACA-2E2F-4676-9CCE-32D6E093E77C}"/>
            </a:ext>
          </a:extLst>
        </xdr:cNvPr>
        <xdr:cNvSpPr/>
      </xdr:nvSpPr>
      <xdr:spPr>
        <a:xfrm>
          <a:off x="98774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133351</xdr:colOff>
      <xdr:row>15</xdr:row>
      <xdr:rowOff>57150</xdr:rowOff>
    </xdr:from>
    <xdr:to>
      <xdr:col>8</xdr:col>
      <xdr:colOff>355426</xdr:colOff>
      <xdr:row>34</xdr:row>
      <xdr:rowOff>1</xdr:rowOff>
    </xdr:to>
    <xdr:grpSp>
      <xdr:nvGrpSpPr>
        <xdr:cNvPr id="2" name="Group 1">
          <a:extLst>
            <a:ext uri="{FF2B5EF4-FFF2-40B4-BE49-F238E27FC236}">
              <a16:creationId xmlns:a16="http://schemas.microsoft.com/office/drawing/2014/main" id="{61092860-839F-4B76-B2FE-5EA9EA7A5B8D}"/>
            </a:ext>
          </a:extLst>
        </xdr:cNvPr>
        <xdr:cNvGrpSpPr/>
      </xdr:nvGrpSpPr>
      <xdr:grpSpPr>
        <a:xfrm>
          <a:off x="133351" y="3219450"/>
          <a:ext cx="6480000" cy="3562351"/>
          <a:chOff x="8362951" y="752475"/>
          <a:chExt cx="6480000" cy="3562351"/>
        </a:xfrm>
      </xdr:grpSpPr>
      <xdr:grpSp>
        <xdr:nvGrpSpPr>
          <xdr:cNvPr id="3" name="Group 2">
            <a:extLst>
              <a:ext uri="{FF2B5EF4-FFF2-40B4-BE49-F238E27FC236}">
                <a16:creationId xmlns:a16="http://schemas.microsoft.com/office/drawing/2014/main" id="{F4212B39-7E01-49B0-8E35-A65412E9DDD9}"/>
              </a:ext>
            </a:extLst>
          </xdr:cNvPr>
          <xdr:cNvGrpSpPr/>
        </xdr:nvGrpSpPr>
        <xdr:grpSpPr>
          <a:xfrm>
            <a:off x="8362951" y="828675"/>
            <a:ext cx="6480000" cy="3486151"/>
            <a:chOff x="8362951" y="828675"/>
            <a:chExt cx="6480000" cy="3486151"/>
          </a:xfrm>
        </xdr:grpSpPr>
        <xdr:graphicFrame macro="">
          <xdr:nvGraphicFramePr>
            <xdr:cNvPr id="5" name="Graf 2">
              <a:extLst>
                <a:ext uri="{FF2B5EF4-FFF2-40B4-BE49-F238E27FC236}">
                  <a16:creationId xmlns:a16="http://schemas.microsoft.com/office/drawing/2014/main" id="{17A48B25-3DFC-4EBE-8044-27D33355721A}"/>
                </a:ext>
              </a:extLst>
            </xdr:cNvPr>
            <xdr:cNvGraphicFramePr/>
          </xdr:nvGraphicFramePr>
          <xdr:xfrm>
            <a:off x="8362951" y="828675"/>
            <a:ext cx="6480000" cy="3486151"/>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6" name="Rovná spojnica 3">
              <a:extLst>
                <a:ext uri="{FF2B5EF4-FFF2-40B4-BE49-F238E27FC236}">
                  <a16:creationId xmlns:a16="http://schemas.microsoft.com/office/drawing/2014/main" id="{F7BC3A5B-D78B-4BAA-9E4D-752AFDFD7975}"/>
                </a:ext>
              </a:extLst>
            </xdr:cNvPr>
            <xdr:cNvCxnSpPr/>
          </xdr:nvCxnSpPr>
          <xdr:spPr>
            <a:xfrm flipH="1" flipV="1">
              <a:off x="9497996" y="912320"/>
              <a:ext cx="17479" cy="2735755"/>
            </a:xfrm>
            <a:prstGeom prst="line">
              <a:avLst/>
            </a:prstGeom>
            <a:ln w="15875">
              <a:solidFill>
                <a:srgbClr val="FF0000"/>
              </a:solidFill>
            </a:ln>
          </xdr:spPr>
          <xdr:style>
            <a:lnRef idx="1">
              <a:schemeClr val="accent2"/>
            </a:lnRef>
            <a:fillRef idx="0">
              <a:schemeClr val="accent2"/>
            </a:fillRef>
            <a:effectRef idx="0">
              <a:schemeClr val="accent2"/>
            </a:effectRef>
            <a:fontRef idx="minor">
              <a:schemeClr val="tx1"/>
            </a:fontRef>
          </xdr:style>
        </xdr:cxnSp>
        <xdr:sp macro="" textlink="">
          <xdr:nvSpPr>
            <xdr:cNvPr id="7" name="BlokTextu 4">
              <a:extLst>
                <a:ext uri="{FF2B5EF4-FFF2-40B4-BE49-F238E27FC236}">
                  <a16:creationId xmlns:a16="http://schemas.microsoft.com/office/drawing/2014/main" id="{9DFEFA37-E33D-4ABE-BA18-3313FC9A1FF5}"/>
                </a:ext>
              </a:extLst>
            </xdr:cNvPr>
            <xdr:cNvSpPr txBox="1"/>
          </xdr:nvSpPr>
          <xdr:spPr>
            <a:xfrm>
              <a:off x="9596354" y="2498100"/>
              <a:ext cx="1707351" cy="91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600">
                  <a:solidFill>
                    <a:srgbClr val="FF0000"/>
                  </a:solidFill>
                  <a:latin typeface="Constantia" panose="02030602050306030303" pitchFamily="18" charset="0"/>
                </a:rPr>
                <a:t>účinnosť ústavného zákona</a:t>
              </a:r>
            </a:p>
          </xdr:txBody>
        </xdr:sp>
        <xdr:cxnSp macro="">
          <xdr:nvCxnSpPr>
            <xdr:cNvPr id="8" name="Rovná spojovacia šípka 5">
              <a:extLst>
                <a:ext uri="{FF2B5EF4-FFF2-40B4-BE49-F238E27FC236}">
                  <a16:creationId xmlns:a16="http://schemas.microsoft.com/office/drawing/2014/main" id="{4F4A9813-C72E-43B9-BFEE-AA692F1489F8}"/>
                </a:ext>
              </a:extLst>
            </xdr:cNvPr>
            <xdr:cNvCxnSpPr/>
          </xdr:nvCxnSpPr>
          <xdr:spPr>
            <a:xfrm flipV="1">
              <a:off x="9697080" y="2420713"/>
              <a:ext cx="609204" cy="2719"/>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Oval 8">
              <a:extLst>
                <a:ext uri="{FF2B5EF4-FFF2-40B4-BE49-F238E27FC236}">
                  <a16:creationId xmlns:a16="http://schemas.microsoft.com/office/drawing/2014/main" id="{B836B5CF-E661-46E3-9DE8-B2AA055979F2}"/>
                </a:ext>
              </a:extLst>
            </xdr:cNvPr>
            <xdr:cNvSpPr/>
          </xdr:nvSpPr>
          <xdr:spPr>
            <a:xfrm>
              <a:off x="12281390" y="1943044"/>
              <a:ext cx="59385" cy="81989"/>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TextBox 9">
              <a:extLst>
                <a:ext uri="{FF2B5EF4-FFF2-40B4-BE49-F238E27FC236}">
                  <a16:creationId xmlns:a16="http://schemas.microsoft.com/office/drawing/2014/main" id="{15031D84-FDCE-400C-B35B-A9C0C9FEB004}"/>
                </a:ext>
              </a:extLst>
            </xdr:cNvPr>
            <xdr:cNvSpPr txBox="1"/>
          </xdr:nvSpPr>
          <xdr:spPr>
            <a:xfrm rot="1200000">
              <a:off x="13207189" y="1894513"/>
              <a:ext cx="1475163" cy="26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nstantia" panose="02030602050306030303" pitchFamily="18" charset="0"/>
                </a:rPr>
                <a:t>I</a:t>
              </a:r>
              <a:r>
                <a:rPr lang="sk-SK" sz="1200">
                  <a:latin typeface="Constantia" panose="02030602050306030303" pitchFamily="18" charset="0"/>
                </a:rPr>
                <a:t>I</a:t>
              </a:r>
              <a:r>
                <a:rPr lang="en-US" sz="1200">
                  <a:latin typeface="Constantia" panose="02030602050306030303" pitchFamily="18" charset="0"/>
                </a:rPr>
                <a:t>. sa</a:t>
              </a:r>
              <a:r>
                <a:rPr lang="sk-SK" sz="1200">
                  <a:latin typeface="Constantia" panose="02030602050306030303" pitchFamily="18" charset="0"/>
                </a:rPr>
                <a:t>nkčné</a:t>
              </a:r>
              <a:r>
                <a:rPr lang="sk-SK" sz="1200" baseline="0">
                  <a:latin typeface="Constantia" panose="02030602050306030303" pitchFamily="18" charset="0"/>
                </a:rPr>
                <a:t> pásmo</a:t>
              </a:r>
              <a:endParaRPr lang="en-US" sz="1200">
                <a:latin typeface="Constantia" panose="02030602050306030303" pitchFamily="18" charset="0"/>
              </a:endParaRPr>
            </a:p>
          </xdr:txBody>
        </xdr:sp>
        <xdr:sp macro="" textlink="">
          <xdr:nvSpPr>
            <xdr:cNvPr id="11" name="TextBox 10">
              <a:extLst>
                <a:ext uri="{FF2B5EF4-FFF2-40B4-BE49-F238E27FC236}">
                  <a16:creationId xmlns:a16="http://schemas.microsoft.com/office/drawing/2014/main" id="{DFA0FF2C-9A25-4A39-8AB7-AF701D7406AF}"/>
                </a:ext>
              </a:extLst>
            </xdr:cNvPr>
            <xdr:cNvSpPr txBox="1"/>
          </xdr:nvSpPr>
          <xdr:spPr>
            <a:xfrm rot="1200000">
              <a:off x="13271499" y="1409436"/>
              <a:ext cx="1428839" cy="26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k-SK" sz="1200">
                  <a:latin typeface="Constantia" panose="02030602050306030303" pitchFamily="18" charset="0"/>
                </a:rPr>
                <a:t>I</a:t>
              </a:r>
              <a:r>
                <a:rPr lang="en-US" sz="1200">
                  <a:latin typeface="Constantia" panose="02030602050306030303" pitchFamily="18" charset="0"/>
                </a:rPr>
                <a:t>I</a:t>
              </a:r>
              <a:r>
                <a:rPr lang="sk-SK" sz="1200">
                  <a:latin typeface="Constantia" panose="02030602050306030303" pitchFamily="18" charset="0"/>
                </a:rPr>
                <a:t>I</a:t>
              </a:r>
              <a:r>
                <a:rPr lang="en-US" sz="1200">
                  <a:latin typeface="Constantia" panose="02030602050306030303" pitchFamily="18" charset="0"/>
                </a:rPr>
                <a:t>. sa</a:t>
              </a:r>
              <a:r>
                <a:rPr lang="sk-SK" sz="1200">
                  <a:latin typeface="Constantia" panose="02030602050306030303" pitchFamily="18" charset="0"/>
                </a:rPr>
                <a:t>nkčné</a:t>
              </a:r>
              <a:r>
                <a:rPr lang="sk-SK" sz="1200" baseline="0">
                  <a:latin typeface="Constantia" panose="02030602050306030303" pitchFamily="18" charset="0"/>
                </a:rPr>
                <a:t> pásmo</a:t>
              </a:r>
              <a:endParaRPr lang="en-US" sz="1200">
                <a:latin typeface="Constantia" panose="02030602050306030303" pitchFamily="18" charset="0"/>
              </a:endParaRPr>
            </a:p>
          </xdr:txBody>
        </xdr:sp>
        <xdr:sp macro="" textlink="">
          <xdr:nvSpPr>
            <xdr:cNvPr id="12" name="TextBox 11">
              <a:extLst>
                <a:ext uri="{FF2B5EF4-FFF2-40B4-BE49-F238E27FC236}">
                  <a16:creationId xmlns:a16="http://schemas.microsoft.com/office/drawing/2014/main" id="{DECEB87C-1C33-4E51-99E4-F94CEEAEE0E4}"/>
                </a:ext>
              </a:extLst>
            </xdr:cNvPr>
            <xdr:cNvSpPr txBox="1"/>
          </xdr:nvSpPr>
          <xdr:spPr>
            <a:xfrm rot="1200000">
              <a:off x="13387218" y="2487836"/>
              <a:ext cx="1348015" cy="26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nstantia" panose="02030602050306030303" pitchFamily="18" charset="0"/>
                </a:rPr>
                <a:t>I. sa</a:t>
              </a:r>
              <a:r>
                <a:rPr lang="sk-SK" sz="1200">
                  <a:latin typeface="Constantia" panose="02030602050306030303" pitchFamily="18" charset="0"/>
                </a:rPr>
                <a:t>nkčné</a:t>
              </a:r>
              <a:r>
                <a:rPr lang="sk-SK" sz="1200" baseline="0">
                  <a:latin typeface="Constantia" panose="02030602050306030303" pitchFamily="18" charset="0"/>
                </a:rPr>
                <a:t> pásmo</a:t>
              </a:r>
              <a:endParaRPr lang="en-US" sz="1200">
                <a:latin typeface="Constantia" panose="02030602050306030303" pitchFamily="18" charset="0"/>
              </a:endParaRPr>
            </a:p>
          </xdr:txBody>
        </xdr:sp>
      </xdr:grpSp>
      <xdr:sp macro="" textlink="">
        <xdr:nvSpPr>
          <xdr:cNvPr id="4" name="TextBox 3">
            <a:extLst>
              <a:ext uri="{FF2B5EF4-FFF2-40B4-BE49-F238E27FC236}">
                <a16:creationId xmlns:a16="http://schemas.microsoft.com/office/drawing/2014/main" id="{13295050-A740-49AA-8EF4-CF5A86BE2FE5}"/>
              </a:ext>
            </a:extLst>
          </xdr:cNvPr>
          <xdr:cNvSpPr txBox="1"/>
        </xdr:nvSpPr>
        <xdr:spPr>
          <a:xfrm>
            <a:off x="12620625" y="752475"/>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a:solidFill>
                  <a:schemeClr val="tx1"/>
                </a:solidFill>
                <a:latin typeface="Constantia" panose="02030602050306030303" pitchFamily="18" charset="0"/>
              </a:rPr>
              <a:t>Dlh verejnej spr</a:t>
            </a:r>
            <a:r>
              <a:rPr lang="sk-SK" sz="1200">
                <a:solidFill>
                  <a:schemeClr val="tx1"/>
                </a:solidFill>
                <a:latin typeface="Constantia" panose="02030602050306030303" pitchFamily="18" charset="0"/>
              </a:rPr>
              <a:t>ávy</a:t>
            </a:r>
            <a:r>
              <a:rPr lang="en-US" sz="1200">
                <a:solidFill>
                  <a:schemeClr val="tx1"/>
                </a:solidFill>
                <a:latin typeface="Constantia" panose="02030602050306030303" pitchFamily="18" charset="0"/>
              </a:rPr>
              <a:t>, v </a:t>
            </a:r>
            <a:r>
              <a:rPr lang="sk-SK" sz="1200">
                <a:solidFill>
                  <a:schemeClr val="tx1"/>
                </a:solidFill>
                <a:latin typeface="Constantia" panose="02030602050306030303" pitchFamily="18" charset="0"/>
              </a:rPr>
              <a:t>%</a:t>
            </a:r>
            <a:r>
              <a:rPr lang="sk-SK" sz="1200" baseline="0">
                <a:solidFill>
                  <a:schemeClr val="tx1"/>
                </a:solidFill>
                <a:latin typeface="Constantia" panose="02030602050306030303" pitchFamily="18" charset="0"/>
              </a:rPr>
              <a:t> HDP</a:t>
            </a:r>
            <a:endParaRPr lang="en-US" sz="1200">
              <a:solidFill>
                <a:schemeClr val="tx1"/>
              </a:solidFill>
              <a:latin typeface="Constantia" panose="02030602050306030303" pitchFamily="18" charset="0"/>
            </a:endParaRPr>
          </a:p>
        </xdr:txBody>
      </xdr:sp>
    </xdr:grpSp>
    <xdr:clientData/>
  </xdr:twoCellAnchor>
  <xdr:twoCellAnchor>
    <xdr:from>
      <xdr:col>9</xdr:col>
      <xdr:colOff>0</xdr:colOff>
      <xdr:row>1</xdr:row>
      <xdr:rowOff>0</xdr:rowOff>
    </xdr:from>
    <xdr:to>
      <xdr:col>9</xdr:col>
      <xdr:colOff>514350</xdr:colOff>
      <xdr:row>1</xdr:row>
      <xdr:rowOff>247650</xdr:rowOff>
    </xdr:to>
    <xdr:sp macro="" textlink="">
      <xdr:nvSpPr>
        <xdr:cNvPr id="13" name="Šípka doľava 1">
          <a:hlinkClick xmlns:r="http://schemas.openxmlformats.org/officeDocument/2006/relationships" r:id="rId2"/>
          <a:extLst>
            <a:ext uri="{FF2B5EF4-FFF2-40B4-BE49-F238E27FC236}">
              <a16:creationId xmlns:a16="http://schemas.microsoft.com/office/drawing/2014/main" id="{375E63B8-2B53-467E-95E7-BDCBE0DC94DD}"/>
            </a:ext>
          </a:extLst>
        </xdr:cNvPr>
        <xdr:cNvSpPr/>
      </xdr:nvSpPr>
      <xdr:spPr>
        <a:xfrm>
          <a:off x="6867525" y="2000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228600</xdr:colOff>
      <xdr:row>10</xdr:row>
      <xdr:rowOff>190499</xdr:rowOff>
    </xdr:from>
    <xdr:to>
      <xdr:col>6</xdr:col>
      <xdr:colOff>441150</xdr:colOff>
      <xdr:row>29</xdr:row>
      <xdr:rowOff>170999</xdr:rowOff>
    </xdr:to>
    <xdr:grpSp>
      <xdr:nvGrpSpPr>
        <xdr:cNvPr id="2" name="Group 14">
          <a:extLst>
            <a:ext uri="{FF2B5EF4-FFF2-40B4-BE49-F238E27FC236}">
              <a16:creationId xmlns:a16="http://schemas.microsoft.com/office/drawing/2014/main" id="{9734B4AB-C703-49C9-AB44-9F5B4FB746D9}"/>
            </a:ext>
          </a:extLst>
        </xdr:cNvPr>
        <xdr:cNvGrpSpPr/>
      </xdr:nvGrpSpPr>
      <xdr:grpSpPr>
        <a:xfrm>
          <a:off x="228600" y="2095499"/>
          <a:ext cx="6480000" cy="3600000"/>
          <a:chOff x="11068050" y="409574"/>
          <a:chExt cx="6480000" cy="3600000"/>
        </a:xfrm>
      </xdr:grpSpPr>
      <xdr:grpSp>
        <xdr:nvGrpSpPr>
          <xdr:cNvPr id="3" name="Group 1">
            <a:extLst>
              <a:ext uri="{FF2B5EF4-FFF2-40B4-BE49-F238E27FC236}">
                <a16:creationId xmlns:a16="http://schemas.microsoft.com/office/drawing/2014/main" id="{1E969ECE-33AA-40A8-B045-A0010B41E5BD}"/>
              </a:ext>
            </a:extLst>
          </xdr:cNvPr>
          <xdr:cNvGrpSpPr/>
        </xdr:nvGrpSpPr>
        <xdr:grpSpPr>
          <a:xfrm>
            <a:off x="11068050" y="409574"/>
            <a:ext cx="6480000" cy="3600000"/>
            <a:chOff x="11068050" y="390525"/>
            <a:chExt cx="4972050" cy="3046687"/>
          </a:xfrm>
        </xdr:grpSpPr>
        <xdr:graphicFrame macro="">
          <xdr:nvGraphicFramePr>
            <xdr:cNvPr id="9" name="Graf 1">
              <a:extLst>
                <a:ext uri="{FF2B5EF4-FFF2-40B4-BE49-F238E27FC236}">
                  <a16:creationId xmlns:a16="http://schemas.microsoft.com/office/drawing/2014/main" id="{6278095E-EF5E-4643-A7FB-8C27B1996E3B}"/>
                </a:ext>
              </a:extLst>
            </xdr:cNvPr>
            <xdr:cNvGraphicFramePr>
              <a:graphicFrameLocks noChangeAspect="1"/>
            </xdr:cNvGraphicFramePr>
          </xdr:nvGraphicFramePr>
          <xdr:xfrm>
            <a:off x="11068050" y="557212"/>
            <a:ext cx="4972050" cy="288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3">
              <a:extLst>
                <a:ext uri="{FF2B5EF4-FFF2-40B4-BE49-F238E27FC236}">
                  <a16:creationId xmlns:a16="http://schemas.microsoft.com/office/drawing/2014/main" id="{1AAB5839-0BD4-4FA7-8196-AC5DC1068C96}"/>
                </a:ext>
              </a:extLst>
            </xdr:cNvPr>
            <xdr:cNvSpPr txBox="1"/>
          </xdr:nvSpPr>
          <xdr:spPr>
            <a:xfrm>
              <a:off x="12573592" y="390525"/>
              <a:ext cx="3434973"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1200">
                  <a:solidFill>
                    <a:schemeClr val="tx1"/>
                  </a:solidFill>
                  <a:latin typeface="Constantia" panose="02030602050306030303" pitchFamily="18" charset="0"/>
                </a:rPr>
                <a:t>medziro</a:t>
              </a:r>
              <a:r>
                <a:rPr lang="sk-SK" sz="1200">
                  <a:solidFill>
                    <a:schemeClr val="tx1"/>
                  </a:solidFill>
                  <a:latin typeface="Constantia" panose="02030602050306030303" pitchFamily="18" charset="0"/>
                </a:rPr>
                <a:t>čné</a:t>
              </a:r>
              <a:r>
                <a:rPr lang="sk-SK" sz="1200" baseline="0">
                  <a:solidFill>
                    <a:schemeClr val="tx1"/>
                  </a:solidFill>
                  <a:latin typeface="Constantia" panose="02030602050306030303" pitchFamily="18" charset="0"/>
                </a:rPr>
                <a:t> zmeny,</a:t>
              </a:r>
              <a:r>
                <a:rPr lang="sk-SK" sz="1200">
                  <a:solidFill>
                    <a:schemeClr val="tx1"/>
                  </a:solidFill>
                  <a:latin typeface="Constantia" panose="02030602050306030303" pitchFamily="18" charset="0"/>
                </a:rPr>
                <a:t> v perc. bodoch HDP</a:t>
              </a:r>
              <a:endParaRPr lang="en-US" sz="1200">
                <a:solidFill>
                  <a:schemeClr val="tx1"/>
                </a:solidFill>
                <a:latin typeface="Constantia" panose="02030602050306030303" pitchFamily="18" charset="0"/>
              </a:endParaRPr>
            </a:p>
          </xdr:txBody>
        </xdr:sp>
      </xdr:grpSp>
      <xdr:sp macro="" textlink="">
        <xdr:nvSpPr>
          <xdr:cNvPr id="4" name="Oval 4">
            <a:extLst>
              <a:ext uri="{FF2B5EF4-FFF2-40B4-BE49-F238E27FC236}">
                <a16:creationId xmlns:a16="http://schemas.microsoft.com/office/drawing/2014/main" id="{8AE7EC71-5B3A-4928-96BC-702F756DB16D}"/>
              </a:ext>
            </a:extLst>
          </xdr:cNvPr>
          <xdr:cNvSpPr/>
        </xdr:nvSpPr>
        <xdr:spPr>
          <a:xfrm>
            <a:off x="11525250" y="962025"/>
            <a:ext cx="2733675" cy="1514475"/>
          </a:xfrm>
          <a:prstGeom prst="ellipse">
            <a:avLst/>
          </a:prstGeom>
          <a:noFill/>
          <a:ln w="1905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6">
            <a:extLst>
              <a:ext uri="{FF2B5EF4-FFF2-40B4-BE49-F238E27FC236}">
                <a16:creationId xmlns:a16="http://schemas.microsoft.com/office/drawing/2014/main" id="{D5C8F3FF-E4D4-45D5-AA8B-E299E33B6FE0}"/>
              </a:ext>
            </a:extLst>
          </xdr:cNvPr>
          <xdr:cNvCxnSpPr/>
        </xdr:nvCxnSpPr>
        <xdr:spPr>
          <a:xfrm flipV="1">
            <a:off x="12858750" y="2743200"/>
            <a:ext cx="0" cy="2476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7">
            <a:extLst>
              <a:ext uri="{FF2B5EF4-FFF2-40B4-BE49-F238E27FC236}">
                <a16:creationId xmlns:a16="http://schemas.microsoft.com/office/drawing/2014/main" id="{D98E5051-4442-47F4-8CDE-171CD354C717}"/>
              </a:ext>
            </a:extLst>
          </xdr:cNvPr>
          <xdr:cNvCxnSpPr/>
        </xdr:nvCxnSpPr>
        <xdr:spPr>
          <a:xfrm flipH="1" flipV="1">
            <a:off x="14458950" y="2809875"/>
            <a:ext cx="9525" cy="57150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Box 10">
            <a:extLst>
              <a:ext uri="{FF2B5EF4-FFF2-40B4-BE49-F238E27FC236}">
                <a16:creationId xmlns:a16="http://schemas.microsoft.com/office/drawing/2014/main" id="{483BAA4D-5C2A-47E6-BFC0-C7D89D4C3676}"/>
              </a:ext>
            </a:extLst>
          </xdr:cNvPr>
          <xdr:cNvSpPr txBox="1"/>
        </xdr:nvSpPr>
        <xdr:spPr>
          <a:xfrm>
            <a:off x="11982451" y="2981324"/>
            <a:ext cx="1857374"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sk-SK" sz="1100">
                <a:solidFill>
                  <a:srgbClr val="C00000"/>
                </a:solidFill>
                <a:latin typeface="Constantia" panose="02030602050306030303" pitchFamily="18" charset="0"/>
              </a:rPr>
              <a:t>hrubý</a:t>
            </a:r>
            <a:r>
              <a:rPr lang="sk-SK" sz="1100" baseline="0">
                <a:solidFill>
                  <a:srgbClr val="C00000"/>
                </a:solidFill>
                <a:latin typeface="Constantia" panose="02030602050306030303" pitchFamily="18" charset="0"/>
              </a:rPr>
              <a:t> dlh klesá v dôsledku jednorazových opatrení</a:t>
            </a:r>
            <a:endParaRPr lang="en-US" sz="1100">
              <a:solidFill>
                <a:srgbClr val="C00000"/>
              </a:solidFill>
              <a:latin typeface="Constantia" panose="02030602050306030303" pitchFamily="18" charset="0"/>
            </a:endParaRPr>
          </a:p>
        </xdr:txBody>
      </xdr:sp>
      <xdr:sp macro="" textlink="">
        <xdr:nvSpPr>
          <xdr:cNvPr id="8" name="TextBox 11">
            <a:extLst>
              <a:ext uri="{FF2B5EF4-FFF2-40B4-BE49-F238E27FC236}">
                <a16:creationId xmlns:a16="http://schemas.microsoft.com/office/drawing/2014/main" id="{267F48AE-B900-46F3-BD17-9C0B09C240F0}"/>
              </a:ext>
            </a:extLst>
          </xdr:cNvPr>
          <xdr:cNvSpPr txBox="1"/>
        </xdr:nvSpPr>
        <xdr:spPr>
          <a:xfrm>
            <a:off x="12963524" y="3390900"/>
            <a:ext cx="3133726"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sk-SK" sz="1100">
                <a:solidFill>
                  <a:srgbClr val="C00000"/>
                </a:solidFill>
                <a:latin typeface="Constantia" panose="02030602050306030303" pitchFamily="18" charset="0"/>
              </a:rPr>
              <a:t>k poklesu dlhu prvýkrát prispelo </a:t>
            </a:r>
          </a:p>
          <a:p>
            <a:pPr algn="ctr"/>
            <a:r>
              <a:rPr lang="sk-SK" sz="1100">
                <a:solidFill>
                  <a:srgbClr val="C00000"/>
                </a:solidFill>
                <a:latin typeface="Constantia" panose="02030602050306030303" pitchFamily="18" charset="0"/>
              </a:rPr>
              <a:t>hospodárenie</a:t>
            </a:r>
            <a:r>
              <a:rPr lang="sk-SK" sz="1100" baseline="0">
                <a:solidFill>
                  <a:srgbClr val="C00000"/>
                </a:solidFill>
                <a:latin typeface="Constantia" panose="02030602050306030303" pitchFamily="18" charset="0"/>
              </a:rPr>
              <a:t> vlády bez jednorazových vplyvov</a:t>
            </a:r>
            <a:endParaRPr lang="en-US" sz="1100">
              <a:solidFill>
                <a:srgbClr val="C00000"/>
              </a:solidFill>
              <a:latin typeface="Constantia" panose="02030602050306030303" pitchFamily="18" charset="0"/>
            </a:endParaRPr>
          </a:p>
        </xdr:txBody>
      </xdr:sp>
    </xdr:grpSp>
    <xdr:clientData/>
  </xdr:twoCellAnchor>
  <xdr:twoCellAnchor>
    <xdr:from>
      <xdr:col>11</xdr:col>
      <xdr:colOff>0</xdr:colOff>
      <xdr:row>1</xdr:row>
      <xdr:rowOff>0</xdr:rowOff>
    </xdr:from>
    <xdr:to>
      <xdr:col>11</xdr:col>
      <xdr:colOff>514350</xdr:colOff>
      <xdr:row>2</xdr:row>
      <xdr:rowOff>57150</xdr:rowOff>
    </xdr:to>
    <xdr:sp macro="" textlink="">
      <xdr:nvSpPr>
        <xdr:cNvPr id="11" name="Šípka doľava 1">
          <a:hlinkClick xmlns:r="http://schemas.openxmlformats.org/officeDocument/2006/relationships" r:id="rId2"/>
          <a:extLst>
            <a:ext uri="{FF2B5EF4-FFF2-40B4-BE49-F238E27FC236}">
              <a16:creationId xmlns:a16="http://schemas.microsoft.com/office/drawing/2014/main" id="{46809B17-8312-4E25-811E-F48E0F82F17E}"/>
            </a:ext>
          </a:extLst>
        </xdr:cNvPr>
        <xdr:cNvSpPr/>
      </xdr:nvSpPr>
      <xdr:spPr>
        <a:xfrm>
          <a:off x="93154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12</xdr:row>
      <xdr:rowOff>107705</xdr:rowOff>
    </xdr:from>
    <xdr:to>
      <xdr:col>4</xdr:col>
      <xdr:colOff>361950</xdr:colOff>
      <xdr:row>35</xdr:row>
      <xdr:rowOff>14203</xdr:rowOff>
    </xdr:to>
    <xdr:grpSp>
      <xdr:nvGrpSpPr>
        <xdr:cNvPr id="8" name="Skupina 7">
          <a:extLst>
            <a:ext uri="{FF2B5EF4-FFF2-40B4-BE49-F238E27FC236}">
              <a16:creationId xmlns:a16="http://schemas.microsoft.com/office/drawing/2014/main" id="{B5795F17-AA5C-4557-9CF4-31A767A0B2F7}"/>
            </a:ext>
          </a:extLst>
        </xdr:cNvPr>
        <xdr:cNvGrpSpPr/>
      </xdr:nvGrpSpPr>
      <xdr:grpSpPr>
        <a:xfrm>
          <a:off x="114300" y="2231780"/>
          <a:ext cx="6667500" cy="3630773"/>
          <a:chOff x="9191625" y="202955"/>
          <a:chExt cx="6667500" cy="3630773"/>
        </a:xfrm>
      </xdr:grpSpPr>
      <xdr:graphicFrame macro="">
        <xdr:nvGraphicFramePr>
          <xdr:cNvPr id="2" name="Chart 4">
            <a:extLst>
              <a:ext uri="{FF2B5EF4-FFF2-40B4-BE49-F238E27FC236}">
                <a16:creationId xmlns:a16="http://schemas.microsoft.com/office/drawing/2014/main" id="{0258A126-AB68-4F0B-984B-2C8CF6A30A43}"/>
              </a:ext>
            </a:extLst>
          </xdr:cNvPr>
          <xdr:cNvGraphicFramePr>
            <a:graphicFrameLocks/>
          </xdr:cNvGraphicFramePr>
        </xdr:nvGraphicFramePr>
        <xdr:xfrm>
          <a:off x="9466383" y="333400"/>
          <a:ext cx="6329987" cy="35003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182095C2-EF8D-4CB5-9476-52778D1C8809}"/>
              </a:ext>
            </a:extLst>
          </xdr:cNvPr>
          <xdr:cNvSpPr txBox="1"/>
        </xdr:nvSpPr>
        <xdr:spPr>
          <a:xfrm>
            <a:off x="9370227" y="778481"/>
            <a:ext cx="1840827" cy="504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en-US" sz="1200">
                <a:latin typeface="Constantia" panose="02030602050306030303" pitchFamily="18" charset="0"/>
                <a:cs typeface="Times New Roman" panose="02020603050405020304" pitchFamily="18" charset="0"/>
              </a:rPr>
              <a:t>Prim</a:t>
            </a:r>
            <a:r>
              <a:rPr lang="sk-SK" sz="1200">
                <a:latin typeface="Constantia" panose="02030602050306030303" pitchFamily="18" charset="0"/>
                <a:cs typeface="Times New Roman" panose="02020603050405020304" pitchFamily="18" charset="0"/>
              </a:rPr>
              <a:t>árny deficit</a:t>
            </a:r>
            <a:endParaRPr lang="sk-SK" sz="1200" baseline="0">
              <a:latin typeface="Constantia" panose="02030602050306030303" pitchFamily="18" charset="0"/>
              <a:cs typeface="Times New Roman" panose="02020603050405020304" pitchFamily="18" charset="0"/>
            </a:endParaRPr>
          </a:p>
          <a:p>
            <a:pPr algn="r"/>
            <a:r>
              <a:rPr lang="sk-SK" sz="1100" baseline="0">
                <a:latin typeface="Constantia" panose="02030602050306030303" pitchFamily="18" charset="0"/>
                <a:cs typeface="Times New Roman" panose="02020603050405020304" pitchFamily="18" charset="0"/>
              </a:rPr>
              <a:t>(bez jednorazových vplyvov)</a:t>
            </a:r>
            <a:endParaRPr lang="en-US" sz="1100">
              <a:latin typeface="Constantia" panose="02030602050306030303" pitchFamily="18" charset="0"/>
              <a:cs typeface="Times New Roman" panose="02020603050405020304" pitchFamily="18" charset="0"/>
            </a:endParaRPr>
          </a:p>
        </xdr:txBody>
      </xdr:sp>
      <xdr:cxnSp macro="">
        <xdr:nvCxnSpPr>
          <xdr:cNvPr id="4" name="Straight Connector 6">
            <a:extLst>
              <a:ext uri="{FF2B5EF4-FFF2-40B4-BE49-F238E27FC236}">
                <a16:creationId xmlns:a16="http://schemas.microsoft.com/office/drawing/2014/main" id="{04A772D1-FC36-4580-9758-64C7FF884CE1}"/>
              </a:ext>
            </a:extLst>
          </xdr:cNvPr>
          <xdr:cNvCxnSpPr/>
        </xdr:nvCxnSpPr>
        <xdr:spPr>
          <a:xfrm>
            <a:off x="12034874" y="420551"/>
            <a:ext cx="1683" cy="3098655"/>
          </a:xfrm>
          <a:prstGeom prst="line">
            <a:avLst/>
          </a:prstGeom>
          <a:ln w="12700">
            <a:solidFill>
              <a:srgbClr val="58595B"/>
            </a:solidFill>
          </a:ln>
        </xdr:spPr>
        <xdr:style>
          <a:lnRef idx="1">
            <a:schemeClr val="accent1"/>
          </a:lnRef>
          <a:fillRef idx="0">
            <a:schemeClr val="accent1"/>
          </a:fillRef>
          <a:effectRef idx="0">
            <a:schemeClr val="accent1"/>
          </a:effectRef>
          <a:fontRef idx="minor">
            <a:schemeClr val="tx1"/>
          </a:fontRef>
        </xdr:style>
      </xdr:cxnSp>
      <xdr:sp macro="" textlink="">
        <xdr:nvSpPr>
          <xdr:cNvPr id="5" name="TextBox 3">
            <a:extLst>
              <a:ext uri="{FF2B5EF4-FFF2-40B4-BE49-F238E27FC236}">
                <a16:creationId xmlns:a16="http://schemas.microsoft.com/office/drawing/2014/main" id="{3C8AC15F-681C-4FE1-98FE-7CE98B8BBAA0}"/>
              </a:ext>
            </a:extLst>
          </xdr:cNvPr>
          <xdr:cNvSpPr txBox="1"/>
        </xdr:nvSpPr>
        <xdr:spPr>
          <a:xfrm>
            <a:off x="12056142" y="202955"/>
            <a:ext cx="3668235" cy="235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sk-SK" sz="1200">
                <a:solidFill>
                  <a:schemeClr val="tx1"/>
                </a:solidFill>
                <a:latin typeface="Constantia" panose="02030602050306030303" pitchFamily="18" charset="0"/>
              </a:rPr>
              <a:t>kumulatívne príspevky, v perc. bodoch HDP</a:t>
            </a:r>
            <a:endParaRPr lang="en-US" sz="1200">
              <a:solidFill>
                <a:schemeClr val="tx1"/>
              </a:solidFill>
              <a:latin typeface="Constantia" panose="02030602050306030303" pitchFamily="18" charset="0"/>
            </a:endParaRPr>
          </a:p>
        </xdr:txBody>
      </xdr:sp>
      <xdr:cxnSp macro="">
        <xdr:nvCxnSpPr>
          <xdr:cNvPr id="6" name="Straight Connector 10">
            <a:extLst>
              <a:ext uri="{FF2B5EF4-FFF2-40B4-BE49-F238E27FC236}">
                <a16:creationId xmlns:a16="http://schemas.microsoft.com/office/drawing/2014/main" id="{3FAA13DF-DC90-471F-B3BE-7E69475B89CE}"/>
              </a:ext>
            </a:extLst>
          </xdr:cNvPr>
          <xdr:cNvCxnSpPr/>
        </xdr:nvCxnSpPr>
        <xdr:spPr>
          <a:xfrm flipH="1">
            <a:off x="9621935" y="3095625"/>
            <a:ext cx="6237190" cy="3030"/>
          </a:xfrm>
          <a:prstGeom prst="line">
            <a:avLst/>
          </a:prstGeom>
          <a:ln w="25400">
            <a:solidFill>
              <a:srgbClr val="13B5EA"/>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7" name="TextBox 1">
            <a:extLst>
              <a:ext uri="{FF2B5EF4-FFF2-40B4-BE49-F238E27FC236}">
                <a16:creationId xmlns:a16="http://schemas.microsoft.com/office/drawing/2014/main" id="{2D49714F-38CB-41EC-821D-DC42D24C0776}"/>
              </a:ext>
            </a:extLst>
          </xdr:cNvPr>
          <xdr:cNvSpPr txBox="1"/>
        </xdr:nvSpPr>
        <xdr:spPr>
          <a:xfrm>
            <a:off x="9191625" y="3114675"/>
            <a:ext cx="1840827" cy="504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sk-SK" sz="1200">
                <a:solidFill>
                  <a:srgbClr val="13B5EA"/>
                </a:solidFill>
                <a:latin typeface="Constantia" panose="02030602050306030303" pitchFamily="18" charset="0"/>
                <a:cs typeface="Times New Roman" panose="02020603050405020304" pitchFamily="18" charset="0"/>
              </a:rPr>
              <a:t>Zmena dlhu spolu</a:t>
            </a:r>
            <a:endParaRPr lang="en-US" sz="1100">
              <a:solidFill>
                <a:srgbClr val="13B5EA"/>
              </a:solidFill>
              <a:latin typeface="Constantia" panose="02030602050306030303" pitchFamily="18" charset="0"/>
              <a:cs typeface="Times New Roman" panose="02020603050405020304" pitchFamily="18" charset="0"/>
            </a:endParaRPr>
          </a:p>
        </xdr:txBody>
      </xdr:sp>
    </xdr:grpSp>
    <xdr:clientData/>
  </xdr:twoCellAnchor>
  <xdr:twoCellAnchor>
    <xdr:from>
      <xdr:col>10</xdr:col>
      <xdr:colOff>0</xdr:colOff>
      <xdr:row>1</xdr:row>
      <xdr:rowOff>0</xdr:rowOff>
    </xdr:from>
    <xdr:to>
      <xdr:col>10</xdr:col>
      <xdr:colOff>514350</xdr:colOff>
      <xdr:row>1</xdr:row>
      <xdr:rowOff>247650</xdr:rowOff>
    </xdr:to>
    <xdr:sp macro="" textlink="">
      <xdr:nvSpPr>
        <xdr:cNvPr id="9" name="Šípka doľava 1">
          <a:hlinkClick xmlns:r="http://schemas.openxmlformats.org/officeDocument/2006/relationships" r:id="rId2"/>
          <a:extLst>
            <a:ext uri="{FF2B5EF4-FFF2-40B4-BE49-F238E27FC236}">
              <a16:creationId xmlns:a16="http://schemas.microsoft.com/office/drawing/2014/main" id="{80B1EA96-B853-49F9-8520-4EC791CCC9DA}"/>
            </a:ext>
          </a:extLst>
        </xdr:cNvPr>
        <xdr:cNvSpPr/>
      </xdr:nvSpPr>
      <xdr:spPr>
        <a:xfrm>
          <a:off x="10077450" y="2000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238125</xdr:colOff>
      <xdr:row>1</xdr:row>
      <xdr:rowOff>109537</xdr:rowOff>
    </xdr:from>
    <xdr:to>
      <xdr:col>16</xdr:col>
      <xdr:colOff>602925</xdr:colOff>
      <xdr:row>17</xdr:row>
      <xdr:rowOff>57150</xdr:rowOff>
    </xdr:to>
    <xdr:grpSp>
      <xdr:nvGrpSpPr>
        <xdr:cNvPr id="2" name="Skupina 1">
          <a:extLst>
            <a:ext uri="{FF2B5EF4-FFF2-40B4-BE49-F238E27FC236}">
              <a16:creationId xmlns:a16="http://schemas.microsoft.com/office/drawing/2014/main" id="{91E00049-9462-4D8B-A408-DBE6F998BF35}"/>
            </a:ext>
          </a:extLst>
        </xdr:cNvPr>
        <xdr:cNvGrpSpPr/>
      </xdr:nvGrpSpPr>
      <xdr:grpSpPr>
        <a:xfrm>
          <a:off x="5810250" y="300037"/>
          <a:ext cx="5241600" cy="3262313"/>
          <a:chOff x="7334250" y="700087"/>
          <a:chExt cx="4572000" cy="2838031"/>
        </a:xfrm>
      </xdr:grpSpPr>
      <xdr:graphicFrame macro="">
        <xdr:nvGraphicFramePr>
          <xdr:cNvPr id="3" name="Graf 2">
            <a:extLst>
              <a:ext uri="{FF2B5EF4-FFF2-40B4-BE49-F238E27FC236}">
                <a16:creationId xmlns:a16="http://schemas.microsoft.com/office/drawing/2014/main" id="{41CBA571-5E21-4B4A-886F-88419646444A}"/>
              </a:ext>
            </a:extLst>
          </xdr:cNvPr>
          <xdr:cNvGraphicFramePr/>
        </xdr:nvGraphicFramePr>
        <xdr:xfrm>
          <a:off x="7334250" y="700087"/>
          <a:ext cx="4572000" cy="2838031"/>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Rovná spojnica 3">
            <a:extLst>
              <a:ext uri="{FF2B5EF4-FFF2-40B4-BE49-F238E27FC236}">
                <a16:creationId xmlns:a16="http://schemas.microsoft.com/office/drawing/2014/main" id="{9BCD6164-9B25-4BB1-989A-609DFAAF34AC}"/>
              </a:ext>
            </a:extLst>
          </xdr:cNvPr>
          <xdr:cNvCxnSpPr/>
        </xdr:nvCxnSpPr>
        <xdr:spPr>
          <a:xfrm flipH="1" flipV="1">
            <a:off x="10276886" y="904099"/>
            <a:ext cx="15086" cy="2249529"/>
          </a:xfrm>
          <a:prstGeom prst="line">
            <a:avLst/>
          </a:prstGeom>
          <a:ln w="15875">
            <a:solidFill>
              <a:srgbClr val="FF0000"/>
            </a:solidFill>
          </a:ln>
        </xdr:spPr>
        <xdr:style>
          <a:lnRef idx="1">
            <a:schemeClr val="accent2"/>
          </a:lnRef>
          <a:fillRef idx="0">
            <a:schemeClr val="accent2"/>
          </a:fillRef>
          <a:effectRef idx="0">
            <a:schemeClr val="accent2"/>
          </a:effectRef>
          <a:fontRef idx="minor">
            <a:schemeClr val="tx1"/>
          </a:fontRef>
        </xdr:style>
      </xdr:cxnSp>
      <xdr:sp macro="" textlink="">
        <xdr:nvSpPr>
          <xdr:cNvPr id="5" name="BlokTextu 4">
            <a:extLst>
              <a:ext uri="{FF2B5EF4-FFF2-40B4-BE49-F238E27FC236}">
                <a16:creationId xmlns:a16="http://schemas.microsoft.com/office/drawing/2014/main" id="{A5689AEC-78C3-4F52-8E5B-F26E96873DB1}"/>
              </a:ext>
            </a:extLst>
          </xdr:cNvPr>
          <xdr:cNvSpPr txBox="1"/>
        </xdr:nvSpPr>
        <xdr:spPr>
          <a:xfrm>
            <a:off x="10279529" y="2206083"/>
            <a:ext cx="8286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200">
                <a:solidFill>
                  <a:srgbClr val="FF0000"/>
                </a:solidFill>
                <a:latin typeface="Constantia" panose="02030602050306030303" pitchFamily="18" charset="0"/>
              </a:rPr>
              <a:t>účinnosť ústavného zákona</a:t>
            </a:r>
          </a:p>
        </xdr:txBody>
      </xdr:sp>
      <xdr:cxnSp macro="">
        <xdr:nvCxnSpPr>
          <xdr:cNvPr id="6" name="Rovná spojovacia šípka 5">
            <a:extLst>
              <a:ext uri="{FF2B5EF4-FFF2-40B4-BE49-F238E27FC236}">
                <a16:creationId xmlns:a16="http://schemas.microsoft.com/office/drawing/2014/main" id="{34BA3D65-E5B3-49A4-A6D5-4E93FAA4AC5E}"/>
              </a:ext>
            </a:extLst>
          </xdr:cNvPr>
          <xdr:cNvCxnSpPr>
            <a:endCxn id="5" idx="0"/>
          </xdr:cNvCxnSpPr>
        </xdr:nvCxnSpPr>
        <xdr:spPr>
          <a:xfrm flipV="1">
            <a:off x="10366471" y="2206083"/>
            <a:ext cx="327396" cy="4571"/>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0</xdr:colOff>
      <xdr:row>1</xdr:row>
      <xdr:rowOff>0</xdr:rowOff>
    </xdr:from>
    <xdr:to>
      <xdr:col>18</xdr:col>
      <xdr:colOff>514350</xdr:colOff>
      <xdr:row>1</xdr:row>
      <xdr:rowOff>247650</xdr:rowOff>
    </xdr:to>
    <xdr:sp macro="" textlink="">
      <xdr:nvSpPr>
        <xdr:cNvPr id="7" name="Šípka doľava 1">
          <a:hlinkClick xmlns:r="http://schemas.openxmlformats.org/officeDocument/2006/relationships" r:id="rId2"/>
          <a:extLst>
            <a:ext uri="{FF2B5EF4-FFF2-40B4-BE49-F238E27FC236}">
              <a16:creationId xmlns:a16="http://schemas.microsoft.com/office/drawing/2014/main" id="{0AB90FBB-565F-445E-AF1F-77E950285225}"/>
            </a:ext>
          </a:extLst>
        </xdr:cNvPr>
        <xdr:cNvSpPr/>
      </xdr:nvSpPr>
      <xdr:spPr>
        <a:xfrm>
          <a:off x="116681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876300</xdr:colOff>
      <xdr:row>11</xdr:row>
      <xdr:rowOff>185737</xdr:rowOff>
    </xdr:from>
    <xdr:to>
      <xdr:col>4</xdr:col>
      <xdr:colOff>352425</xdr:colOff>
      <xdr:row>26</xdr:row>
      <xdr:rowOff>71437</xdr:rowOff>
    </xdr:to>
    <xdr:graphicFrame macro="">
      <xdr:nvGraphicFramePr>
        <xdr:cNvPr id="2" name="Graf 1">
          <a:extLst>
            <a:ext uri="{FF2B5EF4-FFF2-40B4-BE49-F238E27FC236}">
              <a16:creationId xmlns:a16="http://schemas.microsoft.com/office/drawing/2014/main" id="{BC73B29A-16C8-4CE4-8620-056C5FF6F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xdr:row>
      <xdr:rowOff>0</xdr:rowOff>
    </xdr:from>
    <xdr:to>
      <xdr:col>15</xdr:col>
      <xdr:colOff>514350</xdr:colOff>
      <xdr:row>1</xdr:row>
      <xdr:rowOff>247650</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77DADF6E-3B75-49F4-AACD-3045A586D71C}"/>
            </a:ext>
          </a:extLst>
        </xdr:cNvPr>
        <xdr:cNvSpPr/>
      </xdr:nvSpPr>
      <xdr:spPr>
        <a:xfrm>
          <a:off x="116300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367143</xdr:colOff>
      <xdr:row>11</xdr:row>
      <xdr:rowOff>38966</xdr:rowOff>
    </xdr:from>
    <xdr:to>
      <xdr:col>2</xdr:col>
      <xdr:colOff>666938</xdr:colOff>
      <xdr:row>29</xdr:row>
      <xdr:rowOff>29556</xdr:rowOff>
    </xdr:to>
    <xdr:grpSp>
      <xdr:nvGrpSpPr>
        <xdr:cNvPr id="2" name="Group 8">
          <a:extLst>
            <a:ext uri="{FF2B5EF4-FFF2-40B4-BE49-F238E27FC236}">
              <a16:creationId xmlns:a16="http://schemas.microsoft.com/office/drawing/2014/main" id="{65DDB39B-082C-4FE6-A664-55C05E28C4C2}"/>
            </a:ext>
          </a:extLst>
        </xdr:cNvPr>
        <xdr:cNvGrpSpPr/>
      </xdr:nvGrpSpPr>
      <xdr:grpSpPr>
        <a:xfrm>
          <a:off x="367143" y="1987261"/>
          <a:ext cx="5400000" cy="2952000"/>
          <a:chOff x="8294297" y="304620"/>
          <a:chExt cx="2720377" cy="1583461"/>
        </a:xfrm>
      </xdr:grpSpPr>
      <xdr:graphicFrame macro="">
        <xdr:nvGraphicFramePr>
          <xdr:cNvPr id="3" name="Chart 2">
            <a:extLst>
              <a:ext uri="{FF2B5EF4-FFF2-40B4-BE49-F238E27FC236}">
                <a16:creationId xmlns:a16="http://schemas.microsoft.com/office/drawing/2014/main" id="{D25B5032-E3FC-4D83-8113-023956A29C4B}"/>
              </a:ext>
            </a:extLst>
          </xdr:cNvPr>
          <xdr:cNvGraphicFramePr>
            <a:graphicFrameLocks/>
          </xdr:cNvGraphicFramePr>
        </xdr:nvGraphicFramePr>
        <xdr:xfrm>
          <a:off x="8294297" y="304620"/>
          <a:ext cx="2669751" cy="158346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a:extLst>
              <a:ext uri="{FF2B5EF4-FFF2-40B4-BE49-F238E27FC236}">
                <a16:creationId xmlns:a16="http://schemas.microsoft.com/office/drawing/2014/main" id="{E6F79BC9-4200-423C-AFEF-B0BCF3D0D638}"/>
              </a:ext>
            </a:extLst>
          </xdr:cNvPr>
          <xdr:cNvSpPr txBox="1"/>
        </xdr:nvSpPr>
        <xdr:spPr>
          <a:xfrm>
            <a:off x="10133410" y="675556"/>
            <a:ext cx="881264" cy="228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200">
                <a:latin typeface="Constantia" panose="02030602050306030303" pitchFamily="18" charset="0"/>
                <a:cs typeface="Times New Roman" panose="02020603050405020304" pitchFamily="18" charset="0"/>
              </a:rPr>
              <a:t>Prim</a:t>
            </a:r>
            <a:r>
              <a:rPr lang="sk-SK" sz="1200">
                <a:latin typeface="Constantia" panose="02030602050306030303" pitchFamily="18" charset="0"/>
                <a:cs typeface="Times New Roman" panose="02020603050405020304" pitchFamily="18" charset="0"/>
              </a:rPr>
              <a:t>árny deficit</a:t>
            </a:r>
            <a:endParaRPr lang="sk-SK" sz="1200" baseline="0">
              <a:latin typeface="Constantia" panose="02030602050306030303" pitchFamily="18" charset="0"/>
              <a:cs typeface="Times New Roman" panose="02020603050405020304" pitchFamily="18" charset="0"/>
            </a:endParaRPr>
          </a:p>
          <a:p>
            <a:pPr algn="l"/>
            <a:r>
              <a:rPr lang="sk-SK" sz="1100" baseline="0">
                <a:latin typeface="Constantia" panose="02030602050306030303" pitchFamily="18" charset="0"/>
                <a:cs typeface="Times New Roman" panose="02020603050405020304" pitchFamily="18" charset="0"/>
              </a:rPr>
              <a:t>(bez jednorazových vplyvov)</a:t>
            </a:r>
            <a:endParaRPr lang="en-US" sz="1100">
              <a:latin typeface="Constantia" panose="02030602050306030303" pitchFamily="18" charset="0"/>
              <a:cs typeface="Times New Roman" panose="02020603050405020304" pitchFamily="18" charset="0"/>
            </a:endParaRPr>
          </a:p>
        </xdr:txBody>
      </xdr:sp>
      <xdr:cxnSp macro="">
        <xdr:nvCxnSpPr>
          <xdr:cNvPr id="5" name="Straight Connector 3">
            <a:extLst>
              <a:ext uri="{FF2B5EF4-FFF2-40B4-BE49-F238E27FC236}">
                <a16:creationId xmlns:a16="http://schemas.microsoft.com/office/drawing/2014/main" id="{730D244F-EAF0-4573-B1D6-01E257F4987D}"/>
              </a:ext>
            </a:extLst>
          </xdr:cNvPr>
          <xdr:cNvCxnSpPr/>
        </xdr:nvCxnSpPr>
        <xdr:spPr>
          <a:xfrm>
            <a:off x="8678861" y="485236"/>
            <a:ext cx="1930" cy="1386991"/>
          </a:xfrm>
          <a:prstGeom prst="line">
            <a:avLst/>
          </a:prstGeom>
          <a:ln w="12700">
            <a:solidFill>
              <a:srgbClr val="58595B"/>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0</xdr:colOff>
      <xdr:row>1</xdr:row>
      <xdr:rowOff>0</xdr:rowOff>
    </xdr:from>
    <xdr:to>
      <xdr:col>11</xdr:col>
      <xdr:colOff>514350</xdr:colOff>
      <xdr:row>1</xdr:row>
      <xdr:rowOff>247650</xdr:rowOff>
    </xdr:to>
    <xdr:sp macro="" textlink="">
      <xdr:nvSpPr>
        <xdr:cNvPr id="6" name="Šípka doľava 1">
          <a:hlinkClick xmlns:r="http://schemas.openxmlformats.org/officeDocument/2006/relationships" r:id="rId2"/>
          <a:extLst>
            <a:ext uri="{FF2B5EF4-FFF2-40B4-BE49-F238E27FC236}">
              <a16:creationId xmlns:a16="http://schemas.microsoft.com/office/drawing/2014/main" id="{300A3E38-FF66-47BA-8E2D-2185B51272E6}"/>
            </a:ext>
          </a:extLst>
        </xdr:cNvPr>
        <xdr:cNvSpPr/>
      </xdr:nvSpPr>
      <xdr:spPr>
        <a:xfrm>
          <a:off x="10668000" y="164523"/>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409575</xdr:colOff>
      <xdr:row>11</xdr:row>
      <xdr:rowOff>57150</xdr:rowOff>
    </xdr:from>
    <xdr:to>
      <xdr:col>5</xdr:col>
      <xdr:colOff>685425</xdr:colOff>
      <xdr:row>27</xdr:row>
      <xdr:rowOff>177150</xdr:rowOff>
    </xdr:to>
    <xdr:graphicFrame macro="">
      <xdr:nvGraphicFramePr>
        <xdr:cNvPr id="3" name="Chart 2">
          <a:extLst>
            <a:ext uri="{FF2B5EF4-FFF2-40B4-BE49-F238E27FC236}">
              <a16:creationId xmlns:a16="http://schemas.microsoft.com/office/drawing/2014/main" id="{7E9F0606-3C79-4228-9A61-A6C0CA7A5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14</xdr:col>
      <xdr:colOff>514350</xdr:colOff>
      <xdr:row>2</xdr:row>
      <xdr:rowOff>57150</xdr:rowOff>
    </xdr:to>
    <xdr:sp macro="" textlink="">
      <xdr:nvSpPr>
        <xdr:cNvPr id="4" name="Šípka doľava 1">
          <a:hlinkClick xmlns:r="http://schemas.openxmlformats.org/officeDocument/2006/relationships" r:id="rId2"/>
          <a:extLst>
            <a:ext uri="{FF2B5EF4-FFF2-40B4-BE49-F238E27FC236}">
              <a16:creationId xmlns:a16="http://schemas.microsoft.com/office/drawing/2014/main" id="{64F3025F-4C01-4196-AC79-146CD7C493A3}"/>
            </a:ext>
          </a:extLst>
        </xdr:cNvPr>
        <xdr:cNvSpPr/>
      </xdr:nvSpPr>
      <xdr:spPr>
        <a:xfrm>
          <a:off x="131635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8109A02D-53FE-4D42-9C6C-B323F4BCA85A}"/>
            </a:ext>
          </a:extLst>
        </xdr:cNvPr>
        <xdr:cNvSpPr/>
      </xdr:nvSpPr>
      <xdr:spPr>
        <a:xfrm>
          <a:off x="78486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378302</xdr:colOff>
      <xdr:row>15</xdr:row>
      <xdr:rowOff>76438</xdr:rowOff>
    </xdr:to>
    <xdr:pic>
      <xdr:nvPicPr>
        <xdr:cNvPr id="2" name="Obrázok 3">
          <a:extLst>
            <a:ext uri="{FF2B5EF4-FFF2-40B4-BE49-F238E27FC236}">
              <a16:creationId xmlns:a16="http://schemas.microsoft.com/office/drawing/2014/main" id="{B5031874-3242-4A08-B713-A2745C8EFF45}"/>
            </a:ext>
          </a:extLst>
        </xdr:cNvPr>
        <xdr:cNvPicPr>
          <a:picLocks noChangeAspect="1"/>
        </xdr:cNvPicPr>
      </xdr:nvPicPr>
      <xdr:blipFill>
        <a:blip xmlns:r="http://schemas.openxmlformats.org/officeDocument/2006/relationships" r:embed="rId1"/>
        <a:stretch>
          <a:fillRect/>
        </a:stretch>
      </xdr:blipFill>
      <xdr:spPr>
        <a:xfrm>
          <a:off x="0" y="190500"/>
          <a:ext cx="4035902" cy="2743438"/>
        </a:xfrm>
        <a:prstGeom prst="rect">
          <a:avLst/>
        </a:prstGeom>
      </xdr:spPr>
    </xdr:pic>
    <xdr:clientData/>
  </xdr:twoCellAnchor>
  <xdr:twoCellAnchor>
    <xdr:from>
      <xdr:col>8</xdr:col>
      <xdr:colOff>0</xdr:colOff>
      <xdr:row>1</xdr:row>
      <xdr:rowOff>0</xdr:rowOff>
    </xdr:from>
    <xdr:to>
      <xdr:col>8</xdr:col>
      <xdr:colOff>514350</xdr:colOff>
      <xdr:row>2</xdr:row>
      <xdr:rowOff>57150</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669D1F20-6258-4867-A7B1-1480A810678B}"/>
            </a:ext>
          </a:extLst>
        </xdr:cNvPr>
        <xdr:cNvSpPr/>
      </xdr:nvSpPr>
      <xdr:spPr>
        <a:xfrm>
          <a:off x="48768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542925</xdr:colOff>
      <xdr:row>8</xdr:row>
      <xdr:rowOff>142875</xdr:rowOff>
    </xdr:from>
    <xdr:to>
      <xdr:col>2</xdr:col>
      <xdr:colOff>342900</xdr:colOff>
      <xdr:row>23</xdr:row>
      <xdr:rowOff>161925</xdr:rowOff>
    </xdr:to>
    <xdr:graphicFrame macro="">
      <xdr:nvGraphicFramePr>
        <xdr:cNvPr id="2" name="Chart 1">
          <a:extLst>
            <a:ext uri="{FF2B5EF4-FFF2-40B4-BE49-F238E27FC236}">
              <a16:creationId xmlns:a16="http://schemas.microsoft.com/office/drawing/2014/main" id="{B9D9BBEF-3E61-4229-AFC4-7D089F886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514350</xdr:colOff>
      <xdr:row>2</xdr:row>
      <xdr:rowOff>66675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339C2CCC-23D0-4B0A-AA31-D2DC31E8F6B2}"/>
            </a:ext>
          </a:extLst>
        </xdr:cNvPr>
        <xdr:cNvSpPr/>
      </xdr:nvSpPr>
      <xdr:spPr>
        <a:xfrm>
          <a:off x="8058150" y="18097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352425</xdr:colOff>
      <xdr:row>13</xdr:row>
      <xdr:rowOff>114300</xdr:rowOff>
    </xdr:from>
    <xdr:to>
      <xdr:col>7</xdr:col>
      <xdr:colOff>171450</xdr:colOff>
      <xdr:row>28</xdr:row>
      <xdr:rowOff>142875</xdr:rowOff>
    </xdr:to>
    <xdr:graphicFrame macro="">
      <xdr:nvGraphicFramePr>
        <xdr:cNvPr id="2" name="Chart 4">
          <a:extLst>
            <a:ext uri="{FF2B5EF4-FFF2-40B4-BE49-F238E27FC236}">
              <a16:creationId xmlns:a16="http://schemas.microsoft.com/office/drawing/2014/main" id="{6ABC9F3E-B9C7-475F-85AE-E4D3C0A5E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10</xdr:col>
      <xdr:colOff>514350</xdr:colOff>
      <xdr:row>3</xdr:row>
      <xdr:rowOff>66675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D6B0635B-A686-45B8-8B6A-2910111F773E}"/>
            </a:ext>
          </a:extLst>
        </xdr:cNvPr>
        <xdr:cNvSpPr/>
      </xdr:nvSpPr>
      <xdr:spPr>
        <a:xfrm>
          <a:off x="9734550" y="36195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228600</xdr:colOff>
      <xdr:row>6</xdr:row>
      <xdr:rowOff>133350</xdr:rowOff>
    </xdr:from>
    <xdr:to>
      <xdr:col>5</xdr:col>
      <xdr:colOff>579375</xdr:colOff>
      <xdr:row>24</xdr:row>
      <xdr:rowOff>137685</xdr:rowOff>
    </xdr:to>
    <xdr:grpSp>
      <xdr:nvGrpSpPr>
        <xdr:cNvPr id="2" name="Group 6">
          <a:extLst>
            <a:ext uri="{FF2B5EF4-FFF2-40B4-BE49-F238E27FC236}">
              <a16:creationId xmlns:a16="http://schemas.microsoft.com/office/drawing/2014/main" id="{F5147B22-AD3C-4E2D-886A-92B356FFE474}"/>
            </a:ext>
          </a:extLst>
        </xdr:cNvPr>
        <xdr:cNvGrpSpPr/>
      </xdr:nvGrpSpPr>
      <xdr:grpSpPr>
        <a:xfrm>
          <a:off x="228600" y="1276350"/>
          <a:ext cx="5580000" cy="3433335"/>
          <a:chOff x="6134100" y="4857749"/>
          <a:chExt cx="5467350" cy="3924301"/>
        </a:xfrm>
        <a:solidFill>
          <a:schemeClr val="bg1"/>
        </a:solidFill>
      </xdr:grpSpPr>
      <xdr:graphicFrame macro="">
        <xdr:nvGraphicFramePr>
          <xdr:cNvPr id="3" name="Chart 7">
            <a:extLst>
              <a:ext uri="{FF2B5EF4-FFF2-40B4-BE49-F238E27FC236}">
                <a16:creationId xmlns:a16="http://schemas.microsoft.com/office/drawing/2014/main" id="{71F7F5EF-1F95-4AF7-B4FE-5F6DC78F03A8}"/>
              </a:ext>
            </a:extLst>
          </xdr:cNvPr>
          <xdr:cNvGraphicFramePr/>
        </xdr:nvGraphicFramePr>
        <xdr:xfrm>
          <a:off x="6134100" y="4857749"/>
          <a:ext cx="5467350" cy="39243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8">
            <a:extLst>
              <a:ext uri="{FF2B5EF4-FFF2-40B4-BE49-F238E27FC236}">
                <a16:creationId xmlns:a16="http://schemas.microsoft.com/office/drawing/2014/main" id="{80365928-583B-49B6-A11E-621A74B55F38}"/>
              </a:ext>
            </a:extLst>
          </xdr:cNvPr>
          <xdr:cNvSpPr txBox="1"/>
        </xdr:nvSpPr>
        <xdr:spPr>
          <a:xfrm>
            <a:off x="6535408" y="5124508"/>
            <a:ext cx="857250" cy="2476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a:latin typeface="Constantia" panose="02030602050306030303" pitchFamily="18" charset="0"/>
              </a:rPr>
              <a:t>v mil. eur</a:t>
            </a:r>
            <a:endParaRPr lang="en-US" sz="1100">
              <a:latin typeface="Constantia" panose="02030602050306030303" pitchFamily="18" charset="0"/>
            </a:endParaRPr>
          </a:p>
        </xdr:txBody>
      </xdr:sp>
    </xdr:grpSp>
    <xdr:clientData/>
  </xdr:twoCellAnchor>
  <xdr:twoCellAnchor>
    <xdr:from>
      <xdr:col>12</xdr:col>
      <xdr:colOff>0</xdr:colOff>
      <xdr:row>1</xdr:row>
      <xdr:rowOff>0</xdr:rowOff>
    </xdr:from>
    <xdr:to>
      <xdr:col>12</xdr:col>
      <xdr:colOff>514350</xdr:colOff>
      <xdr:row>2</xdr:row>
      <xdr:rowOff>57150</xdr:rowOff>
    </xdr:to>
    <xdr:sp macro="" textlink="">
      <xdr:nvSpPr>
        <xdr:cNvPr id="6" name="Šípka doľava 1">
          <a:hlinkClick xmlns:r="http://schemas.openxmlformats.org/officeDocument/2006/relationships" r:id="rId2"/>
          <a:extLst>
            <a:ext uri="{FF2B5EF4-FFF2-40B4-BE49-F238E27FC236}">
              <a16:creationId xmlns:a16="http://schemas.microsoft.com/office/drawing/2014/main" id="{9AB347B7-2C6F-4B73-965C-A10AFA98F047}"/>
            </a:ext>
          </a:extLst>
        </xdr:cNvPr>
        <xdr:cNvSpPr/>
      </xdr:nvSpPr>
      <xdr:spPr>
        <a:xfrm>
          <a:off x="96107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285749</xdr:colOff>
      <xdr:row>7</xdr:row>
      <xdr:rowOff>123825</xdr:rowOff>
    </xdr:from>
    <xdr:to>
      <xdr:col>3</xdr:col>
      <xdr:colOff>304799</xdr:colOff>
      <xdr:row>22</xdr:row>
      <xdr:rowOff>152400</xdr:rowOff>
    </xdr:to>
    <xdr:graphicFrame macro="">
      <xdr:nvGraphicFramePr>
        <xdr:cNvPr id="2" name="Chart 1">
          <a:extLst>
            <a:ext uri="{FF2B5EF4-FFF2-40B4-BE49-F238E27FC236}">
              <a16:creationId xmlns:a16="http://schemas.microsoft.com/office/drawing/2014/main" id="{6C1B38F6-B4EF-4345-B02D-2BFFBF9F6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0</xdr:rowOff>
    </xdr:from>
    <xdr:to>
      <xdr:col>5</xdr:col>
      <xdr:colOff>514350</xdr:colOff>
      <xdr:row>2</xdr:row>
      <xdr:rowOff>66675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46CF9426-37B2-4BE0-8FC4-B69FE6D636B0}"/>
            </a:ext>
          </a:extLst>
        </xdr:cNvPr>
        <xdr:cNvSpPr/>
      </xdr:nvSpPr>
      <xdr:spPr>
        <a:xfrm>
          <a:off x="5076825" y="18097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438150</xdr:colOff>
      <xdr:row>13</xdr:row>
      <xdr:rowOff>123825</xdr:rowOff>
    </xdr:from>
    <xdr:to>
      <xdr:col>4</xdr:col>
      <xdr:colOff>142875</xdr:colOff>
      <xdr:row>28</xdr:row>
      <xdr:rowOff>9525</xdr:rowOff>
    </xdr:to>
    <xdr:graphicFrame macro="">
      <xdr:nvGraphicFramePr>
        <xdr:cNvPr id="2" name="Graf 1">
          <a:extLst>
            <a:ext uri="{FF2B5EF4-FFF2-40B4-BE49-F238E27FC236}">
              <a16:creationId xmlns:a16="http://schemas.microsoft.com/office/drawing/2014/main" id="{32904CC4-9EF3-45B6-BE4F-527A66C77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514350</xdr:colOff>
      <xdr:row>2</xdr:row>
      <xdr:rowOff>57150</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05700883-DF54-4E40-ADD2-658D8611D993}"/>
            </a:ext>
          </a:extLst>
        </xdr:cNvPr>
        <xdr:cNvSpPr/>
      </xdr:nvSpPr>
      <xdr:spPr>
        <a:xfrm>
          <a:off x="1279207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400049</xdr:colOff>
      <xdr:row>5</xdr:row>
      <xdr:rowOff>180974</xdr:rowOff>
    </xdr:from>
    <xdr:to>
      <xdr:col>5</xdr:col>
      <xdr:colOff>264374</xdr:colOff>
      <xdr:row>23</xdr:row>
      <xdr:rowOff>13574</xdr:rowOff>
    </xdr:to>
    <xdr:graphicFrame macro="">
      <xdr:nvGraphicFramePr>
        <xdr:cNvPr id="3" name="Graf 2">
          <a:extLst>
            <a:ext uri="{FF2B5EF4-FFF2-40B4-BE49-F238E27FC236}">
              <a16:creationId xmlns:a16="http://schemas.microsoft.com/office/drawing/2014/main" id="{12A4D231-4B0F-4032-B8F0-0647F67C5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14</xdr:col>
      <xdr:colOff>514350</xdr:colOff>
      <xdr:row>2</xdr:row>
      <xdr:rowOff>57150</xdr:rowOff>
    </xdr:to>
    <xdr:sp macro="" textlink="">
      <xdr:nvSpPr>
        <xdr:cNvPr id="5" name="Šípka doľava 1">
          <a:hlinkClick xmlns:r="http://schemas.openxmlformats.org/officeDocument/2006/relationships" r:id="rId2"/>
          <a:extLst>
            <a:ext uri="{FF2B5EF4-FFF2-40B4-BE49-F238E27FC236}">
              <a16:creationId xmlns:a16="http://schemas.microsoft.com/office/drawing/2014/main" id="{AABCA252-4300-4A91-ABCA-0A1F4CA5C3B7}"/>
            </a:ext>
          </a:extLst>
        </xdr:cNvPr>
        <xdr:cNvSpPr/>
      </xdr:nvSpPr>
      <xdr:spPr>
        <a:xfrm>
          <a:off x="110299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742949</xdr:colOff>
      <xdr:row>6</xdr:row>
      <xdr:rowOff>180974</xdr:rowOff>
    </xdr:from>
    <xdr:to>
      <xdr:col>6</xdr:col>
      <xdr:colOff>216749</xdr:colOff>
      <xdr:row>24</xdr:row>
      <xdr:rowOff>13574</xdr:rowOff>
    </xdr:to>
    <xdr:graphicFrame macro="">
      <xdr:nvGraphicFramePr>
        <xdr:cNvPr id="4" name="Graf 3">
          <a:extLst>
            <a:ext uri="{FF2B5EF4-FFF2-40B4-BE49-F238E27FC236}">
              <a16:creationId xmlns:a16="http://schemas.microsoft.com/office/drawing/2014/main" id="{53FF4411-0A3A-4878-9C81-D73DE8D94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14</xdr:col>
      <xdr:colOff>514350</xdr:colOff>
      <xdr:row>2</xdr:row>
      <xdr:rowOff>57150</xdr:rowOff>
    </xdr:to>
    <xdr:sp macro="" textlink="">
      <xdr:nvSpPr>
        <xdr:cNvPr id="5" name="Šípka doľava 1">
          <a:hlinkClick xmlns:r="http://schemas.openxmlformats.org/officeDocument/2006/relationships" r:id="rId2"/>
          <a:extLst>
            <a:ext uri="{FF2B5EF4-FFF2-40B4-BE49-F238E27FC236}">
              <a16:creationId xmlns:a16="http://schemas.microsoft.com/office/drawing/2014/main" id="{ACE4DD2E-9E28-4FB7-BC46-5147213349C1}"/>
            </a:ext>
          </a:extLst>
        </xdr:cNvPr>
        <xdr:cNvSpPr/>
      </xdr:nvSpPr>
      <xdr:spPr>
        <a:xfrm>
          <a:off x="110299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19</xdr:row>
      <xdr:rowOff>0</xdr:rowOff>
    </xdr:from>
    <xdr:to>
      <xdr:col>14</xdr:col>
      <xdr:colOff>141750</xdr:colOff>
      <xdr:row>33</xdr:row>
      <xdr:rowOff>69000</xdr:rowOff>
    </xdr:to>
    <xdr:graphicFrame macro="">
      <xdr:nvGraphicFramePr>
        <xdr:cNvPr id="2" name="Graf 1">
          <a:extLst>
            <a:ext uri="{FF2B5EF4-FFF2-40B4-BE49-F238E27FC236}">
              <a16:creationId xmlns:a16="http://schemas.microsoft.com/office/drawing/2014/main" id="{DBFCC716-936D-450F-808A-FE54C9868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6</xdr:col>
      <xdr:colOff>142875</xdr:colOff>
      <xdr:row>33</xdr:row>
      <xdr:rowOff>69000</xdr:rowOff>
    </xdr:to>
    <xdr:graphicFrame macro="">
      <xdr:nvGraphicFramePr>
        <xdr:cNvPr id="3" name="Graf 2">
          <a:extLst>
            <a:ext uri="{FF2B5EF4-FFF2-40B4-BE49-F238E27FC236}">
              <a16:creationId xmlns:a16="http://schemas.microsoft.com/office/drawing/2014/main" id="{95CD29B7-FE70-47A6-8A22-14297504D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xdr:row>
      <xdr:rowOff>0</xdr:rowOff>
    </xdr:from>
    <xdr:to>
      <xdr:col>15</xdr:col>
      <xdr:colOff>514350</xdr:colOff>
      <xdr:row>2</xdr:row>
      <xdr:rowOff>57150</xdr:rowOff>
    </xdr:to>
    <xdr:sp macro="" textlink="">
      <xdr:nvSpPr>
        <xdr:cNvPr id="4" name="Šípka doľava 1">
          <a:hlinkClick xmlns:r="http://schemas.openxmlformats.org/officeDocument/2006/relationships" r:id="rId3"/>
          <a:extLst>
            <a:ext uri="{FF2B5EF4-FFF2-40B4-BE49-F238E27FC236}">
              <a16:creationId xmlns:a16="http://schemas.microsoft.com/office/drawing/2014/main" id="{E60C22CC-4CB9-42BC-B6A7-AA4C36470E24}"/>
            </a:ext>
          </a:extLst>
        </xdr:cNvPr>
        <xdr:cNvSpPr/>
      </xdr:nvSpPr>
      <xdr:spPr>
        <a:xfrm>
          <a:off x="106108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0.61658</cdr:x>
      <cdr:y>0.90344</cdr:y>
    </cdr:from>
    <cdr:to>
      <cdr:x>0.93686</cdr:x>
      <cdr:y>1</cdr:y>
    </cdr:to>
    <cdr:sp macro="" textlink="">
      <cdr:nvSpPr>
        <cdr:cNvPr id="4" name="BlokTextu 3"/>
        <cdr:cNvSpPr txBox="1"/>
      </cdr:nvSpPr>
      <cdr:spPr>
        <a:xfrm xmlns:a="http://schemas.openxmlformats.org/drawingml/2006/main">
          <a:off x="2730226" y="2451046"/>
          <a:ext cx="1418190" cy="261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50">
              <a:latin typeface="Constantia" pitchFamily="18" charset="0"/>
            </a:rPr>
            <a:t>pomer</a:t>
          </a:r>
          <a:r>
            <a:rPr lang="sk-SK" sz="1050" baseline="0">
              <a:latin typeface="Constantia" pitchFamily="18" charset="0"/>
            </a:rPr>
            <a:t> zadlženia (%)</a:t>
          </a:r>
          <a:endParaRPr lang="sk-SK" sz="1050">
            <a:latin typeface="Constantia" pitchFamily="18" charset="0"/>
          </a:endParaRPr>
        </a:p>
      </cdr:txBody>
    </cdr:sp>
  </cdr:relSizeAnchor>
  <cdr:relSizeAnchor xmlns:cdr="http://schemas.openxmlformats.org/drawingml/2006/chartDrawing">
    <cdr:from>
      <cdr:x>0.55006</cdr:x>
      <cdr:y>0.09217</cdr:y>
    </cdr:from>
    <cdr:to>
      <cdr:x>0.93296</cdr:x>
      <cdr:y>0.19197</cdr:y>
    </cdr:to>
    <cdr:sp macro="" textlink="">
      <cdr:nvSpPr>
        <cdr:cNvPr id="3" name="BlokTextu 1"/>
        <cdr:cNvSpPr txBox="1"/>
      </cdr:nvSpPr>
      <cdr:spPr>
        <a:xfrm xmlns:a="http://schemas.openxmlformats.org/drawingml/2006/main">
          <a:off x="2435679" y="252185"/>
          <a:ext cx="1695450" cy="273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1050">
              <a:latin typeface="Constantia" pitchFamily="18" charset="0"/>
            </a:rPr>
            <a:t>kumulatívny</a:t>
          </a:r>
          <a:r>
            <a:rPr lang="sk-SK" sz="1050" baseline="0">
              <a:latin typeface="Constantia" pitchFamily="18" charset="0"/>
            </a:rPr>
            <a:t> objem dlhu</a:t>
          </a:r>
          <a:endParaRPr lang="sk-SK" sz="1050">
            <a:latin typeface="Constantia"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47625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F80513C4-5002-4429-BA01-53B506AB5804}"/>
            </a:ext>
          </a:extLst>
        </xdr:cNvPr>
        <xdr:cNvSpPr/>
      </xdr:nvSpPr>
      <xdr:spPr>
        <a:xfrm>
          <a:off x="75152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0.61457</cdr:x>
      <cdr:y>0.89436</cdr:y>
    </cdr:from>
    <cdr:to>
      <cdr:x>0.93686</cdr:x>
      <cdr:y>1</cdr:y>
    </cdr:to>
    <cdr:sp macro="" textlink="">
      <cdr:nvSpPr>
        <cdr:cNvPr id="4" name="BlokTextu 3"/>
        <cdr:cNvSpPr txBox="1"/>
      </cdr:nvSpPr>
      <cdr:spPr>
        <a:xfrm xmlns:a="http://schemas.openxmlformats.org/drawingml/2006/main">
          <a:off x="2722015" y="2426412"/>
          <a:ext cx="1427455" cy="2865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50">
              <a:latin typeface="Constantia" pitchFamily="18" charset="0"/>
            </a:rPr>
            <a:t>pomer</a:t>
          </a:r>
          <a:r>
            <a:rPr lang="sk-SK" sz="1050" baseline="0">
              <a:latin typeface="Constantia" pitchFamily="18" charset="0"/>
            </a:rPr>
            <a:t> zadlženia (%)</a:t>
          </a:r>
          <a:endParaRPr lang="sk-SK" sz="1050">
            <a:latin typeface="Constantia" pitchFamily="18" charset="0"/>
          </a:endParaRPr>
        </a:p>
      </cdr:txBody>
    </cdr:sp>
  </cdr:relSizeAnchor>
  <cdr:relSizeAnchor xmlns:cdr="http://schemas.openxmlformats.org/drawingml/2006/chartDrawing">
    <cdr:from>
      <cdr:x>0.56938</cdr:x>
      <cdr:y>0.07725</cdr:y>
    </cdr:from>
    <cdr:to>
      <cdr:x>0.92135</cdr:x>
      <cdr:y>0.15616</cdr:y>
    </cdr:to>
    <cdr:sp macro="" textlink="">
      <cdr:nvSpPr>
        <cdr:cNvPr id="5" name="BlokTextu 1"/>
        <cdr:cNvSpPr txBox="1"/>
      </cdr:nvSpPr>
      <cdr:spPr>
        <a:xfrm xmlns:a="http://schemas.openxmlformats.org/drawingml/2006/main">
          <a:off x="2521857" y="211364"/>
          <a:ext cx="1558925"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1050">
              <a:latin typeface="Constantia" pitchFamily="18" charset="0"/>
            </a:rPr>
            <a:t>kumulatívny</a:t>
          </a:r>
          <a:r>
            <a:rPr lang="sk-SK" sz="1000" baseline="0">
              <a:latin typeface="Constantia" pitchFamily="18" charset="0"/>
            </a:rPr>
            <a:t> počet obcí</a:t>
          </a:r>
          <a:endParaRPr lang="sk-SK" sz="1000">
            <a:latin typeface="Constantia" pitchFamily="18"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3F438AEC-E828-4CE3-B7B4-32CE08E468B0}"/>
            </a:ext>
          </a:extLst>
        </xdr:cNvPr>
        <xdr:cNvSpPr/>
      </xdr:nvSpPr>
      <xdr:spPr>
        <a:xfrm>
          <a:off x="54864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514350</xdr:colOff>
      <xdr:row>1</xdr:row>
      <xdr:rowOff>247650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DABFAD45-EEC2-426A-899A-BAC5465ABE41}"/>
            </a:ext>
          </a:extLst>
        </xdr:cNvPr>
        <xdr:cNvSpPr/>
      </xdr:nvSpPr>
      <xdr:spPr>
        <a:xfrm>
          <a:off x="86582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9E644373-2957-4400-A769-696EF094CC77}"/>
            </a:ext>
          </a:extLst>
        </xdr:cNvPr>
        <xdr:cNvSpPr/>
      </xdr:nvSpPr>
      <xdr:spPr>
        <a:xfrm>
          <a:off x="78867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87F4EC2-FF10-426A-91DD-7D10971127AE}"/>
            </a:ext>
          </a:extLst>
        </xdr:cNvPr>
        <xdr:cNvSpPr/>
      </xdr:nvSpPr>
      <xdr:spPr>
        <a:xfrm>
          <a:off x="78867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85859B86-FC90-499C-8646-C20D926ACD55}"/>
            </a:ext>
          </a:extLst>
        </xdr:cNvPr>
        <xdr:cNvSpPr/>
      </xdr:nvSpPr>
      <xdr:spPr>
        <a:xfrm>
          <a:off x="110299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7157580E-1A9A-4369-A207-6EC8C8669B48}"/>
            </a:ext>
          </a:extLst>
        </xdr:cNvPr>
        <xdr:cNvSpPr/>
      </xdr:nvSpPr>
      <xdr:spPr>
        <a:xfrm>
          <a:off x="110299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2.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C849E-FAD2-422C-8C08-9B7FF787CFFD}">
  <sheetPr codeName="Sheet1"/>
  <dimension ref="A1:A34"/>
  <sheetViews>
    <sheetView showGridLines="0" tabSelected="1" workbookViewId="0"/>
  </sheetViews>
  <sheetFormatPr defaultRowHeight="15" x14ac:dyDescent="0.25"/>
  <sheetData>
    <row r="1" spans="1:1" ht="24.75" x14ac:dyDescent="0.4">
      <c r="A1" s="97" t="s">
        <v>58</v>
      </c>
    </row>
    <row r="2" spans="1:1" x14ac:dyDescent="0.25">
      <c r="A2" s="98" t="s">
        <v>57</v>
      </c>
    </row>
    <row r="3" spans="1:1" x14ac:dyDescent="0.25">
      <c r="A3" s="347"/>
    </row>
    <row r="4" spans="1:1" x14ac:dyDescent="0.25">
      <c r="A4" s="348" t="s">
        <v>502</v>
      </c>
    </row>
    <row r="5" spans="1:1" x14ac:dyDescent="0.25">
      <c r="A5" s="348" t="s">
        <v>189</v>
      </c>
    </row>
    <row r="6" spans="1:1" x14ac:dyDescent="0.25">
      <c r="A6" s="348" t="s">
        <v>212</v>
      </c>
    </row>
    <row r="7" spans="1:1" x14ac:dyDescent="0.25">
      <c r="A7" s="348" t="s">
        <v>503</v>
      </c>
    </row>
    <row r="8" spans="1:1" x14ac:dyDescent="0.25">
      <c r="A8" s="348" t="s">
        <v>235</v>
      </c>
    </row>
    <row r="9" spans="1:1" x14ac:dyDescent="0.25">
      <c r="A9" s="348" t="s">
        <v>263</v>
      </c>
    </row>
    <row r="10" spans="1:1" x14ac:dyDescent="0.25">
      <c r="A10" s="348" t="s">
        <v>307</v>
      </c>
    </row>
    <row r="11" spans="1:1" x14ac:dyDescent="0.25">
      <c r="A11" s="348" t="s">
        <v>348</v>
      </c>
    </row>
    <row r="12" spans="1:1" x14ac:dyDescent="0.25">
      <c r="A12" s="348" t="s">
        <v>504</v>
      </c>
    </row>
    <row r="13" spans="1:1" x14ac:dyDescent="0.25">
      <c r="A13" s="348" t="s">
        <v>505</v>
      </c>
    </row>
    <row r="14" spans="1:1" x14ac:dyDescent="0.25">
      <c r="A14" s="348" t="s">
        <v>506</v>
      </c>
    </row>
    <row r="15" spans="1:1" x14ac:dyDescent="0.25">
      <c r="A15" s="348" t="s">
        <v>507</v>
      </c>
    </row>
    <row r="16" spans="1:1" x14ac:dyDescent="0.25">
      <c r="A16" s="347"/>
    </row>
    <row r="17" spans="1:1" x14ac:dyDescent="0.25">
      <c r="A17" s="348" t="s">
        <v>508</v>
      </c>
    </row>
    <row r="18" spans="1:1" x14ac:dyDescent="0.25">
      <c r="A18" s="348" t="s">
        <v>509</v>
      </c>
    </row>
    <row r="19" spans="1:1" x14ac:dyDescent="0.25">
      <c r="A19" s="348" t="s">
        <v>510</v>
      </c>
    </row>
    <row r="20" spans="1:1" x14ac:dyDescent="0.25">
      <c r="A20" s="348" t="s">
        <v>511</v>
      </c>
    </row>
    <row r="21" spans="1:1" x14ac:dyDescent="0.25">
      <c r="A21" s="348" t="s">
        <v>512</v>
      </c>
    </row>
    <row r="22" spans="1:1" x14ac:dyDescent="0.25">
      <c r="A22" s="348" t="s">
        <v>513</v>
      </c>
    </row>
    <row r="23" spans="1:1" x14ac:dyDescent="0.25">
      <c r="A23" s="348" t="s">
        <v>514</v>
      </c>
    </row>
    <row r="24" spans="1:1" x14ac:dyDescent="0.25">
      <c r="A24" s="348" t="s">
        <v>499</v>
      </c>
    </row>
    <row r="25" spans="1:1" x14ac:dyDescent="0.25">
      <c r="A25" s="348" t="s">
        <v>515</v>
      </c>
    </row>
    <row r="26" spans="1:1" x14ac:dyDescent="0.25">
      <c r="A26" s="348" t="s">
        <v>516</v>
      </c>
    </row>
    <row r="27" spans="1:1" x14ac:dyDescent="0.25">
      <c r="A27" s="348" t="s">
        <v>125</v>
      </c>
    </row>
    <row r="28" spans="1:1" x14ac:dyDescent="0.25">
      <c r="A28" s="348" t="s">
        <v>517</v>
      </c>
    </row>
    <row r="29" spans="1:1" x14ac:dyDescent="0.25">
      <c r="A29" s="348" t="s">
        <v>518</v>
      </c>
    </row>
    <row r="30" spans="1:1" x14ac:dyDescent="0.25">
      <c r="A30" s="348" t="s">
        <v>519</v>
      </c>
    </row>
    <row r="31" spans="1:1" x14ac:dyDescent="0.25">
      <c r="A31" s="348" t="s">
        <v>520</v>
      </c>
    </row>
    <row r="32" spans="1:1" x14ac:dyDescent="0.25">
      <c r="A32" s="348" t="s">
        <v>521</v>
      </c>
    </row>
    <row r="33" spans="1:1" x14ac:dyDescent="0.25">
      <c r="A33" s="348" t="s">
        <v>522</v>
      </c>
    </row>
    <row r="34" spans="1:1" x14ac:dyDescent="0.25">
      <c r="A34" s="347"/>
    </row>
  </sheetData>
  <hyperlinks>
    <hyperlink ref="A4" location="'T1'!A1" display="Tab 1: Pokuty uložené obciam za rok 2016 (v eurách)" xr:uid="{37FC5797-70C6-4AB2-B010-611B2305A99E}"/>
    <hyperlink ref="A5" location="'T2'!A1" display="Tab 2: Vypracovanie makroekonomických a daňových prognóz výbormi v roku 2017" xr:uid="{D4EAB595-E4C8-4430-9C58-ADF82A5E68D2}"/>
    <hyperlink ref="A6" location="'T3'!A1" display="Tab 3: Prehľad jednotlivých zložiek prognózy daňových a odvodových príjmov" xr:uid="{E0E092AB-963F-41A4-8AC9-4A8E82840F02}"/>
    <hyperlink ref="A7" location="'T4'!A1" display="Tab 4: Daňové príjmy verejnej správy (dane prognózované VpDP, akruálne, mil. eur)" xr:uid="{FC042C3D-C168-4989-B480-EC09AE31620C}"/>
    <hyperlink ref="A8" location="'T5'!A1" display="Tab 5: Prehľad významných legislatívnych zmien znižujúcich transparentnosť rozpočtu" xr:uid="{B8BF6F84-6B68-43DC-A4C5-9CA06D85707D}"/>
    <hyperlink ref="A9" location="'T6'!A1" display="Tab 6: Plnenie pravidiel rozpočtovej zodpovednosti" xr:uid="{DB77C8B9-F425-4963-B971-3F64E925C2D6}"/>
    <hyperlink ref="A10" location="'T7'!A1" display="Tab 7: Plnenie pravidiel rozpočtovej transparentnosti" xr:uid="{A37BBD89-D7F2-4B28-A378-FAB9845E4C33}"/>
    <hyperlink ref="A11" location="'T8'!A1" display="Tab 8: Vývoj dlhu medzi rokmi 2010 až 2021" xr:uid="{5614659D-6A6D-4526-9453-8EF440FBE44C}"/>
    <hyperlink ref="A12" location="'T9'!A1" display="Tab 9: Zmeny v hotovosti s nulovým alebo dočasným vplyvom na čisté bohatstvo (mil. eur)" xr:uid="{26B81AF1-A1E6-4305-B753-C1F97D58DD3C}"/>
    <hyperlink ref="A13" location="'T10'!A1" display="Tab 10: Prehľad vývoja dlhu do roku 2019 (medziročné zmeny, % HDP)" xr:uid="{B6FF7769-A389-46FF-ADF7-0DCB28592693}"/>
    <hyperlink ref="A14" location="'T11'!A1" display="Tab 11: Vyhodnotenie pravidiel pre VÚC (rok 2017, v tis. eur)" xr:uid="{57ECC64C-800B-4C36-B00C-3DCFA9929DB0}"/>
    <hyperlink ref="A15" location="'T12'!A1" display="Tab 12: Vyhodnotenie pravidla o výške dlhu obcí (rok 2017, abecedne v %)" xr:uid="{A9E9D70B-F4F2-4643-AC7B-0BC238B8802F}"/>
    <hyperlink ref="A17" location="'G1'!A1" display="Graf1: Vývoj dlhu od roku 2011 (dlh verejnej správy, v % HDP)" xr:uid="{5623C9BF-FAB5-4AE8-8CB2-54DCD07FD0FE}"/>
    <hyperlink ref="A18" location="'G2'!A1" display="Graf 2: Zmena dlhu bez jednorazových vplyvov (medziročné zmeny, v perc. bodoch HDP)" xr:uid="{61A76898-2851-4B9E-8C94-5C7320E80CFC}"/>
    <hyperlink ref="A19" location="'G3'!A1" display="Graf 3: Príspevky k zmene dlhu v rokoch 2012-2017 (kumulatívne príspevky, v perc. bodoch HDP)" xr:uid="{6B726B0F-7ED9-408D-A63A-5FD0DA106E81}"/>
    <hyperlink ref="A20" location="'G4'!A1" display="Graf 4: Vývoj dlhu a hranice stanovené zákonom o rozp. zodpovednosti (% HDP)" xr:uid="{811D906A-6B81-44FA-9B81-2CD6FECEB600}"/>
    <hyperlink ref="A21" location="'G5'!A1" display="Graf 5: Medziročná zmena dlhu (% HDP)" xr:uid="{8032629C-9F2C-4785-86BA-244F973F9D82}"/>
    <hyperlink ref="A22" location="'G6'!A1" display="Graf 6: Príspevky vybraných faktorov k zmene dlhu v rokoch 2012-2017 (kumulatívne, v p.b. HDP) " xr:uid="{519D7E8D-9A5E-4DE0-9EF7-30C4B8529183}"/>
    <hyperlink ref="A23" location="'G7'!A1" display="Graf 7: Príspevky vybraných faktorov k medziročnej zmene dlhu (v p.b. HDP)" xr:uid="{F62D551B-5E5A-490B-8A27-B7459718BD2E}"/>
    <hyperlink ref="A24" location="'G8'!A1" display="Graf 8: Obce nespĺňajúce limity § 17 zákona č. 583/2004 za rok 2017" xr:uid="{39B892CB-87FF-4160-9749-F0B2BE0EE41D}"/>
    <hyperlink ref="A25" location="'G9'!A1" display="Graf 9: Podiely zložiek príjmov verejnej správy (%, ESA2010) " xr:uid="{B35A29AD-BE9C-4F1D-92D5-165E3AD314D0}"/>
    <hyperlink ref="A26" location="'G10'!A1" display="Graf 10: Podiely zložiek daňových príjmov v roku 2017 (%, ESA2010)" xr:uid="{C589C433-E361-41DF-ABAE-424256777A76}"/>
    <hyperlink ref="A27" location="'G11'!A1" display="Graf 11: Rozpočtované rezervy a ich podiel na celkových výdavkoch štátneho rozpočtu" xr:uid="{5A3A089D-CE6F-4BE7-8B21-EB175B27D8F3}"/>
    <hyperlink ref="A28" location="'G12'!A1" display="Graf 12: Rezervy štátneho rozpočtu (mil. eur)" xr:uid="{4EBE74A8-71F4-469B-BEC0-65E698C985C2}"/>
    <hyperlink ref="A29" location="'G13'!A1" display="Graf 13: Kapitálové výdavky ŠR presunuté do ďalších rokov (% HDP)" xr:uid="{3A3AA8D1-DF36-4181-AE72-A32F4597AEFB}"/>
    <hyperlink ref="A30" location="'G14'!A1" display="Graf 14: Vývoj hrubého dlhu verejnej správy v rokoch 2010-2021 (ESA2010, % HDP)" xr:uid="{013A7217-1C90-4E56-BA30-1B5895C504B7}"/>
    <hyperlink ref="A31" location="'G15'!A1" display="Graf 15: Vývoj čistého dlhu verejnej správy v rokoch 2010-2021 (ESA2010, % HDP)" xr:uid="{0FCC683C-4957-4D34-96FF-BA0EC59168ED}"/>
    <hyperlink ref="A32" location="'G16, G17'!A1" display="Graf 16: Počty obcí podľa pomeru ich dlhu k príjmom (ľ. os), kumulatívne (p. os)" xr:uid="{D018FD6B-0E80-4E4A-BDB1-258AC44FD1E6}"/>
    <hyperlink ref="A33" location="'G16, G17'!A1" display="Graf 17: Podiely jednotlivých dlhových pásiem na celkovom dlhu (ľ. os), kumulatívne (p. os)" xr:uid="{9EE11654-73E2-4D64-90B5-52FA482A03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7ACB-8D2F-43B7-88EF-BB56432BE9FD}">
  <sheetPr codeName="Sheet15">
    <pageSetUpPr fitToPage="1"/>
  </sheetPr>
  <dimension ref="A1:Q31"/>
  <sheetViews>
    <sheetView showGridLines="0" zoomScaleNormal="100" workbookViewId="0">
      <selection sqref="A1:K1"/>
    </sheetView>
  </sheetViews>
  <sheetFormatPr defaultColWidth="9" defaultRowHeight="15" x14ac:dyDescent="0.25"/>
  <cols>
    <col min="1" max="1" width="48.28515625" style="58" customWidth="1"/>
    <col min="2" max="2" width="9.140625" style="58" customWidth="1"/>
    <col min="3" max="8" width="9" style="58"/>
    <col min="9" max="14" width="9" style="58" customWidth="1"/>
    <col min="15" max="16384" width="9" style="58"/>
  </cols>
  <sheetData>
    <row r="1" spans="1:17" x14ac:dyDescent="0.25">
      <c r="A1" s="389" t="s">
        <v>349</v>
      </c>
      <c r="B1" s="389"/>
      <c r="C1" s="389"/>
      <c r="D1" s="389"/>
      <c r="E1" s="389"/>
      <c r="F1" s="389"/>
      <c r="G1" s="389"/>
      <c r="H1" s="389"/>
      <c r="I1" s="389"/>
      <c r="J1" s="389"/>
      <c r="K1" s="389"/>
      <c r="L1" s="115"/>
      <c r="M1" s="115"/>
      <c r="N1" s="60"/>
      <c r="Q1" s="142"/>
    </row>
    <row r="2" spans="1:17" x14ac:dyDescent="0.25">
      <c r="A2" s="59"/>
      <c r="B2" s="153">
        <v>2010</v>
      </c>
      <c r="C2" s="153">
        <v>2011</v>
      </c>
      <c r="D2" s="153">
        <v>2012</v>
      </c>
      <c r="E2" s="153">
        <v>2013</v>
      </c>
      <c r="F2" s="153">
        <v>2014</v>
      </c>
      <c r="G2" s="153">
        <v>2015</v>
      </c>
      <c r="H2" s="153">
        <v>2016</v>
      </c>
      <c r="I2" s="153">
        <v>2017</v>
      </c>
      <c r="J2" s="153">
        <v>2018</v>
      </c>
      <c r="K2" s="153">
        <v>2019</v>
      </c>
      <c r="L2" s="153">
        <v>2020</v>
      </c>
      <c r="M2" s="153">
        <v>2021</v>
      </c>
      <c r="N2" s="60"/>
      <c r="Q2" s="142"/>
    </row>
    <row r="3" spans="1:17" x14ac:dyDescent="0.25">
      <c r="A3" s="61" t="s">
        <v>140</v>
      </c>
      <c r="B3" s="155">
        <f>SUM(B4:B15)</f>
        <v>-301.70299999999997</v>
      </c>
      <c r="C3" s="155">
        <f t="shared" ref="C3:M3" si="0">SUM(C4:C15)</f>
        <v>279.39859999999999</v>
      </c>
      <c r="D3" s="155">
        <f t="shared" si="0"/>
        <v>253.14225999999999</v>
      </c>
      <c r="E3" s="155">
        <f t="shared" si="0"/>
        <v>22.259500000000003</v>
      </c>
      <c r="F3" s="155">
        <f t="shared" si="0"/>
        <v>78.272999999999996</v>
      </c>
      <c r="G3" s="155">
        <f t="shared" si="0"/>
        <v>0</v>
      </c>
      <c r="H3" s="155">
        <f t="shared" si="0"/>
        <v>-46.106999999999999</v>
      </c>
      <c r="I3" s="155">
        <f t="shared" si="0"/>
        <v>0</v>
      </c>
      <c r="J3" s="155">
        <f t="shared" si="0"/>
        <v>0</v>
      </c>
      <c r="K3" s="155">
        <f t="shared" si="0"/>
        <v>70</v>
      </c>
      <c r="L3" s="155">
        <f t="shared" si="0"/>
        <v>0</v>
      </c>
      <c r="M3" s="155">
        <f t="shared" si="0"/>
        <v>0</v>
      </c>
      <c r="N3" s="60"/>
      <c r="Q3" s="142"/>
    </row>
    <row r="4" spans="1:17" x14ac:dyDescent="0.25">
      <c r="A4" s="169" t="s">
        <v>141</v>
      </c>
      <c r="B4" s="170">
        <v>-211.011</v>
      </c>
      <c r="C4" s="170" t="s">
        <v>142</v>
      </c>
      <c r="D4" s="170" t="s">
        <v>142</v>
      </c>
      <c r="E4" s="170" t="s">
        <v>142</v>
      </c>
      <c r="F4" s="170" t="s">
        <v>142</v>
      </c>
      <c r="G4" s="170" t="s">
        <v>142</v>
      </c>
      <c r="H4" s="170" t="s">
        <v>142</v>
      </c>
      <c r="I4" s="170" t="s">
        <v>142</v>
      </c>
      <c r="J4" s="170" t="s">
        <v>142</v>
      </c>
      <c r="K4" s="170" t="s">
        <v>142</v>
      </c>
      <c r="L4" s="170" t="s">
        <v>142</v>
      </c>
      <c r="M4" s="170" t="s">
        <v>142</v>
      </c>
      <c r="N4" s="60"/>
    </row>
    <row r="5" spans="1:17" x14ac:dyDescent="0.25">
      <c r="A5" s="169" t="s">
        <v>143</v>
      </c>
      <c r="B5" s="170" t="s">
        <v>142</v>
      </c>
      <c r="C5" s="170">
        <v>59.067999999999998</v>
      </c>
      <c r="D5" s="170" t="s">
        <v>142</v>
      </c>
      <c r="E5" s="170" t="s">
        <v>142</v>
      </c>
      <c r="F5" s="170" t="s">
        <v>142</v>
      </c>
      <c r="G5" s="170" t="s">
        <v>142</v>
      </c>
      <c r="H5" s="170" t="s">
        <v>142</v>
      </c>
      <c r="I5" s="170" t="s">
        <v>142</v>
      </c>
      <c r="J5" s="170" t="s">
        <v>142</v>
      </c>
      <c r="K5" s="170" t="s">
        <v>142</v>
      </c>
      <c r="L5" s="170" t="s">
        <v>142</v>
      </c>
      <c r="M5" s="170" t="s">
        <v>142</v>
      </c>
      <c r="N5" s="60"/>
    </row>
    <row r="6" spans="1:17" x14ac:dyDescent="0.25">
      <c r="A6" s="169" t="s">
        <v>144</v>
      </c>
      <c r="B6" s="170" t="s">
        <v>142</v>
      </c>
      <c r="C6" s="170">
        <v>88.46</v>
      </c>
      <c r="D6" s="170" t="s">
        <v>142</v>
      </c>
      <c r="E6" s="170" t="s">
        <v>142</v>
      </c>
      <c r="F6" s="170">
        <v>163.9</v>
      </c>
      <c r="G6" s="170" t="s">
        <v>142</v>
      </c>
      <c r="H6" s="170" t="s">
        <v>142</v>
      </c>
      <c r="I6" s="170" t="s">
        <v>142</v>
      </c>
      <c r="J6" s="170" t="s">
        <v>142</v>
      </c>
      <c r="K6" s="170" t="s">
        <v>142</v>
      </c>
      <c r="L6" s="170" t="s">
        <v>142</v>
      </c>
      <c r="M6" s="170" t="s">
        <v>142</v>
      </c>
      <c r="N6" s="60"/>
    </row>
    <row r="7" spans="1:17" x14ac:dyDescent="0.25">
      <c r="A7" s="169" t="s">
        <v>145</v>
      </c>
      <c r="B7" s="170">
        <v>-112.6</v>
      </c>
      <c r="C7" s="170" t="s">
        <v>142</v>
      </c>
      <c r="D7" s="170" t="s">
        <v>142</v>
      </c>
      <c r="E7" s="170" t="s">
        <v>142</v>
      </c>
      <c r="F7" s="170" t="s">
        <v>142</v>
      </c>
      <c r="G7" s="170" t="s">
        <v>142</v>
      </c>
      <c r="H7" s="170" t="s">
        <v>142</v>
      </c>
      <c r="I7" s="170" t="s">
        <v>142</v>
      </c>
      <c r="J7" s="170" t="s">
        <v>142</v>
      </c>
      <c r="K7" s="170" t="s">
        <v>142</v>
      </c>
      <c r="L7" s="170" t="s">
        <v>142</v>
      </c>
      <c r="M7" s="170" t="s">
        <v>142</v>
      </c>
      <c r="N7" s="60"/>
    </row>
    <row r="8" spans="1:17" x14ac:dyDescent="0.25">
      <c r="A8" s="169" t="s">
        <v>146</v>
      </c>
      <c r="B8" s="170" t="s">
        <v>142</v>
      </c>
      <c r="C8" s="170" t="s">
        <v>142</v>
      </c>
      <c r="D8" s="170">
        <v>40.164659999999998</v>
      </c>
      <c r="E8" s="170" t="s">
        <v>142</v>
      </c>
      <c r="F8" s="170" t="s">
        <v>142</v>
      </c>
      <c r="G8" s="170" t="s">
        <v>142</v>
      </c>
      <c r="H8" s="170" t="s">
        <v>142</v>
      </c>
      <c r="I8" s="170" t="s">
        <v>142</v>
      </c>
      <c r="J8" s="170" t="s">
        <v>142</v>
      </c>
      <c r="K8" s="170" t="s">
        <v>142</v>
      </c>
      <c r="L8" s="170" t="s">
        <v>142</v>
      </c>
      <c r="M8" s="170" t="s">
        <v>142</v>
      </c>
      <c r="N8" s="60"/>
    </row>
    <row r="9" spans="1:17" x14ac:dyDescent="0.25">
      <c r="A9" s="171" t="s">
        <v>147</v>
      </c>
      <c r="B9" s="170" t="s">
        <v>142</v>
      </c>
      <c r="C9" s="170">
        <v>109.863</v>
      </c>
      <c r="D9" s="170">
        <v>185.97</v>
      </c>
      <c r="E9" s="170" t="s">
        <v>142</v>
      </c>
      <c r="F9" s="170" t="s">
        <v>142</v>
      </c>
      <c r="G9" s="170" t="s">
        <v>142</v>
      </c>
      <c r="H9" s="172" t="s">
        <v>142</v>
      </c>
      <c r="I9" s="172" t="s">
        <v>142</v>
      </c>
      <c r="J9" s="172" t="s">
        <v>142</v>
      </c>
      <c r="K9" s="172" t="s">
        <v>142</v>
      </c>
      <c r="L9" s="172" t="s">
        <v>142</v>
      </c>
      <c r="M9" s="172" t="s">
        <v>142</v>
      </c>
      <c r="N9" s="60"/>
    </row>
    <row r="10" spans="1:17" x14ac:dyDescent="0.25">
      <c r="A10" s="171" t="s">
        <v>148</v>
      </c>
      <c r="B10" s="170" t="s">
        <v>142</v>
      </c>
      <c r="C10" s="170" t="s">
        <v>142</v>
      </c>
      <c r="D10" s="170" t="s">
        <v>142</v>
      </c>
      <c r="E10" s="170">
        <v>-8.08</v>
      </c>
      <c r="F10" s="170">
        <v>-58.451999999999998</v>
      </c>
      <c r="G10" s="170" t="s">
        <v>142</v>
      </c>
      <c r="H10" s="170" t="s">
        <v>142</v>
      </c>
      <c r="I10" s="170" t="s">
        <v>142</v>
      </c>
      <c r="J10" s="170" t="s">
        <v>142</v>
      </c>
      <c r="K10" s="170" t="s">
        <v>142</v>
      </c>
      <c r="L10" s="170" t="s">
        <v>142</v>
      </c>
      <c r="M10" s="170" t="s">
        <v>142</v>
      </c>
      <c r="N10" s="60"/>
    </row>
    <row r="11" spans="1:17" x14ac:dyDescent="0.25">
      <c r="A11" s="171" t="s">
        <v>149</v>
      </c>
      <c r="B11" s="170" t="s">
        <v>142</v>
      </c>
      <c r="C11" s="170" t="s">
        <v>142</v>
      </c>
      <c r="D11" s="170" t="s">
        <v>142</v>
      </c>
      <c r="E11" s="170" t="s">
        <v>142</v>
      </c>
      <c r="F11" s="170">
        <v>12.137</v>
      </c>
      <c r="G11" s="170" t="s">
        <v>142</v>
      </c>
      <c r="H11" s="170" t="s">
        <v>142</v>
      </c>
      <c r="I11" s="170" t="s">
        <v>142</v>
      </c>
      <c r="J11" s="170" t="s">
        <v>142</v>
      </c>
      <c r="K11" s="170" t="s">
        <v>142</v>
      </c>
      <c r="L11" s="170" t="s">
        <v>142</v>
      </c>
      <c r="M11" s="170" t="s">
        <v>142</v>
      </c>
      <c r="N11" s="60"/>
    </row>
    <row r="12" spans="1:17" x14ac:dyDescent="0.25">
      <c r="A12" s="171" t="s">
        <v>150</v>
      </c>
      <c r="B12" s="170" t="s">
        <v>142</v>
      </c>
      <c r="C12" s="170" t="s">
        <v>142</v>
      </c>
      <c r="D12" s="170" t="s">
        <v>142</v>
      </c>
      <c r="E12" s="170" t="s">
        <v>142</v>
      </c>
      <c r="F12" s="170">
        <v>-87.4</v>
      </c>
      <c r="G12" s="170" t="s">
        <v>142</v>
      </c>
      <c r="H12" s="170" t="s">
        <v>142</v>
      </c>
      <c r="I12" s="170" t="s">
        <v>142</v>
      </c>
      <c r="J12" s="170" t="s">
        <v>142</v>
      </c>
      <c r="K12" s="170" t="s">
        <v>142</v>
      </c>
      <c r="L12" s="170" t="s">
        <v>142</v>
      </c>
      <c r="M12" s="170" t="s">
        <v>142</v>
      </c>
      <c r="N12" s="60"/>
    </row>
    <row r="13" spans="1:17" x14ac:dyDescent="0.25">
      <c r="A13" s="173" t="s">
        <v>151</v>
      </c>
      <c r="B13" s="170">
        <v>21.908000000000001</v>
      </c>
      <c r="C13" s="170">
        <v>22.0076</v>
      </c>
      <c r="D13" s="170">
        <v>27.0076</v>
      </c>
      <c r="E13" s="170">
        <v>30.339500000000001</v>
      </c>
      <c r="F13" s="170">
        <v>48.088000000000001</v>
      </c>
      <c r="G13" s="170" t="s">
        <v>142</v>
      </c>
      <c r="H13" s="170" t="s">
        <v>142</v>
      </c>
      <c r="I13" s="170" t="s">
        <v>142</v>
      </c>
      <c r="J13" s="170" t="s">
        <v>142</v>
      </c>
      <c r="K13" s="170" t="s">
        <v>142</v>
      </c>
      <c r="L13" s="170" t="s">
        <v>142</v>
      </c>
      <c r="M13" s="170" t="s">
        <v>142</v>
      </c>
      <c r="N13" s="60"/>
    </row>
    <row r="14" spans="1:17" x14ac:dyDescent="0.25">
      <c r="A14" s="174" t="s">
        <v>152</v>
      </c>
      <c r="B14" s="170" t="s">
        <v>142</v>
      </c>
      <c r="C14" s="170" t="s">
        <v>142</v>
      </c>
      <c r="D14" s="170" t="s">
        <v>142</v>
      </c>
      <c r="E14" s="170" t="s">
        <v>142</v>
      </c>
      <c r="F14" s="170" t="s">
        <v>142</v>
      </c>
      <c r="G14" s="170" t="s">
        <v>142</v>
      </c>
      <c r="H14" s="172">
        <v>-46.106999999999999</v>
      </c>
      <c r="I14" s="170" t="s">
        <v>142</v>
      </c>
      <c r="J14" s="170" t="s">
        <v>142</v>
      </c>
      <c r="K14" s="170" t="s">
        <v>142</v>
      </c>
      <c r="L14" s="170" t="s">
        <v>142</v>
      </c>
      <c r="M14" s="170" t="s">
        <v>142</v>
      </c>
      <c r="N14" s="60"/>
    </row>
    <row r="15" spans="1:17" x14ac:dyDescent="0.25">
      <c r="A15" s="175" t="s">
        <v>153</v>
      </c>
      <c r="B15" s="170" t="s">
        <v>142</v>
      </c>
      <c r="C15" s="170" t="s">
        <v>142</v>
      </c>
      <c r="D15" s="170" t="s">
        <v>142</v>
      </c>
      <c r="E15" s="170" t="s">
        <v>142</v>
      </c>
      <c r="F15" s="170" t="s">
        <v>142</v>
      </c>
      <c r="G15" s="170" t="s">
        <v>142</v>
      </c>
      <c r="H15" s="172" t="s">
        <v>142</v>
      </c>
      <c r="I15" s="170" t="s">
        <v>142</v>
      </c>
      <c r="J15" s="170" t="s">
        <v>142</v>
      </c>
      <c r="K15" s="170">
        <v>70</v>
      </c>
      <c r="L15" s="170" t="s">
        <v>142</v>
      </c>
      <c r="M15" s="170" t="s">
        <v>142</v>
      </c>
      <c r="N15" s="60"/>
    </row>
    <row r="16" spans="1:17" x14ac:dyDescent="0.25">
      <c r="A16" s="61" t="s">
        <v>154</v>
      </c>
      <c r="B16" s="155">
        <f>SUM(B17:B22)</f>
        <v>146.41200000000001</v>
      </c>
      <c r="C16" s="155">
        <f t="shared" ref="C16:M16" si="1">SUM(C17:C22)</f>
        <v>109.685</v>
      </c>
      <c r="D16" s="155">
        <f t="shared" si="1"/>
        <v>146.56700000000001</v>
      </c>
      <c r="E16" s="155">
        <f t="shared" si="1"/>
        <v>554.3094298382</v>
      </c>
      <c r="F16" s="155">
        <f t="shared" si="1"/>
        <v>562.98611015999995</v>
      </c>
      <c r="G16" s="155">
        <f>SUM(G17:G22)</f>
        <v>1890.3538217700002</v>
      </c>
      <c r="H16" s="155">
        <f t="shared" si="1"/>
        <v>162.65658101</v>
      </c>
      <c r="I16" s="155">
        <f t="shared" si="1"/>
        <v>234.71</v>
      </c>
      <c r="J16" s="155">
        <f t="shared" si="1"/>
        <v>71</v>
      </c>
      <c r="K16" s="155">
        <f t="shared" si="1"/>
        <v>0</v>
      </c>
      <c r="L16" s="155">
        <f t="shared" si="1"/>
        <v>0</v>
      </c>
      <c r="M16" s="155">
        <f t="shared" si="1"/>
        <v>0</v>
      </c>
      <c r="N16" s="60"/>
    </row>
    <row r="17" spans="1:14" x14ac:dyDescent="0.25">
      <c r="A17" s="173" t="s">
        <v>155</v>
      </c>
      <c r="B17" s="170" t="s">
        <v>142</v>
      </c>
      <c r="C17" s="170" t="s">
        <v>142</v>
      </c>
      <c r="D17" s="170">
        <v>44.234000000000002</v>
      </c>
      <c r="E17" s="170">
        <v>239.739</v>
      </c>
      <c r="F17" s="170" t="s">
        <v>142</v>
      </c>
      <c r="G17" s="172">
        <v>579.35599999999999</v>
      </c>
      <c r="H17" s="170" t="s">
        <v>142</v>
      </c>
      <c r="I17" s="170" t="s">
        <v>142</v>
      </c>
      <c r="J17" s="170" t="s">
        <v>142</v>
      </c>
      <c r="K17" s="170" t="s">
        <v>142</v>
      </c>
      <c r="L17" s="170" t="s">
        <v>142</v>
      </c>
      <c r="M17" s="170" t="s">
        <v>142</v>
      </c>
      <c r="N17" s="63"/>
    </row>
    <row r="18" spans="1:14" x14ac:dyDescent="0.25">
      <c r="A18" s="171" t="s">
        <v>147</v>
      </c>
      <c r="B18" s="170">
        <v>146.41200000000001</v>
      </c>
      <c r="C18" s="170">
        <v>109.685</v>
      </c>
      <c r="D18" s="170">
        <v>92.582999999999998</v>
      </c>
      <c r="E18" s="170">
        <v>312.27100000000002</v>
      </c>
      <c r="F18" s="170">
        <v>336.84500000000003</v>
      </c>
      <c r="G18" s="170">
        <f>286.574-117.22</f>
        <v>169.35400000000001</v>
      </c>
      <c r="H18" s="172">
        <v>207.28700000000001</v>
      </c>
      <c r="I18" s="170">
        <v>234.71</v>
      </c>
      <c r="J18" s="172">
        <v>71</v>
      </c>
      <c r="K18" s="172" t="s">
        <v>142</v>
      </c>
      <c r="L18" s="172" t="s">
        <v>142</v>
      </c>
      <c r="M18" s="172" t="s">
        <v>142</v>
      </c>
      <c r="N18" s="60"/>
    </row>
    <row r="19" spans="1:14" x14ac:dyDescent="0.25">
      <c r="A19" s="173" t="s">
        <v>156</v>
      </c>
      <c r="B19" s="170" t="s">
        <v>142</v>
      </c>
      <c r="C19" s="170" t="s">
        <v>142</v>
      </c>
      <c r="D19" s="170" t="s">
        <v>142</v>
      </c>
      <c r="E19" s="170" t="s">
        <v>142</v>
      </c>
      <c r="F19" s="170" t="s">
        <v>142</v>
      </c>
      <c r="G19" s="170">
        <v>800</v>
      </c>
      <c r="H19" s="170" t="s">
        <v>142</v>
      </c>
      <c r="I19" s="170" t="s">
        <v>142</v>
      </c>
      <c r="J19" s="170" t="s">
        <v>142</v>
      </c>
      <c r="K19" s="170" t="s">
        <v>142</v>
      </c>
      <c r="L19" s="170" t="s">
        <v>142</v>
      </c>
      <c r="M19" s="170" t="s">
        <v>142</v>
      </c>
      <c r="N19" s="60"/>
    </row>
    <row r="20" spans="1:14" x14ac:dyDescent="0.25">
      <c r="A20" s="173" t="s">
        <v>157</v>
      </c>
      <c r="B20" s="176" t="s">
        <v>142</v>
      </c>
      <c r="C20" s="176" t="s">
        <v>142</v>
      </c>
      <c r="D20" s="176" t="s">
        <v>142</v>
      </c>
      <c r="E20" s="176" t="s">
        <v>142</v>
      </c>
      <c r="F20" s="176">
        <v>157.75559999999999</v>
      </c>
      <c r="G20" s="176" t="s">
        <v>142</v>
      </c>
      <c r="H20" s="176" t="s">
        <v>142</v>
      </c>
      <c r="I20" s="176" t="s">
        <v>142</v>
      </c>
      <c r="J20" s="176" t="s">
        <v>142</v>
      </c>
      <c r="K20" s="176" t="s">
        <v>142</v>
      </c>
      <c r="L20" s="176" t="s">
        <v>142</v>
      </c>
      <c r="M20" s="176" t="s">
        <v>142</v>
      </c>
      <c r="N20" s="60"/>
    </row>
    <row r="21" spans="1:14" x14ac:dyDescent="0.25">
      <c r="A21" s="173" t="s">
        <v>158</v>
      </c>
      <c r="B21" s="176" t="s">
        <v>142</v>
      </c>
      <c r="C21" s="176" t="s">
        <v>142</v>
      </c>
      <c r="D21" s="176">
        <v>9.75</v>
      </c>
      <c r="E21" s="176">
        <v>19.5</v>
      </c>
      <c r="F21" s="176">
        <v>19.5</v>
      </c>
      <c r="G21" s="176">
        <f>117.22</f>
        <v>117.22</v>
      </c>
      <c r="H21" s="176" t="s">
        <v>142</v>
      </c>
      <c r="I21" s="176" t="s">
        <v>142</v>
      </c>
      <c r="J21" s="176" t="s">
        <v>142</v>
      </c>
      <c r="K21" s="176" t="s">
        <v>142</v>
      </c>
      <c r="L21" s="176" t="s">
        <v>142</v>
      </c>
      <c r="M21" s="176" t="s">
        <v>142</v>
      </c>
      <c r="N21" s="60"/>
    </row>
    <row r="22" spans="1:14" x14ac:dyDescent="0.25">
      <c r="A22" s="177" t="s">
        <v>159</v>
      </c>
      <c r="B22" s="176" t="s">
        <v>142</v>
      </c>
      <c r="C22" s="176" t="s">
        <v>142</v>
      </c>
      <c r="D22" s="176" t="s">
        <v>142</v>
      </c>
      <c r="E22" s="178">
        <v>-17.200570161800002</v>
      </c>
      <c r="F22" s="178">
        <v>48.885510159999995</v>
      </c>
      <c r="G22" s="178">
        <v>224.42382177000002</v>
      </c>
      <c r="H22" s="178">
        <v>-44.630418990000003</v>
      </c>
      <c r="I22" s="176" t="s">
        <v>142</v>
      </c>
      <c r="J22" s="176" t="s">
        <v>142</v>
      </c>
      <c r="K22" s="176" t="s">
        <v>142</v>
      </c>
      <c r="L22" s="176" t="s">
        <v>142</v>
      </c>
      <c r="M22" s="176" t="s">
        <v>142</v>
      </c>
      <c r="N22" s="60"/>
    </row>
    <row r="23" spans="1:14" x14ac:dyDescent="0.25">
      <c r="A23" s="179" t="s">
        <v>160</v>
      </c>
      <c r="B23" s="170">
        <f>SUM(B24:B26)</f>
        <v>-181.88200000000001</v>
      </c>
      <c r="C23" s="170">
        <f t="shared" ref="C23:I23" si="2">SUM(C24:C26)</f>
        <v>-491.54600000000005</v>
      </c>
      <c r="D23" s="170">
        <f t="shared" si="2"/>
        <v>172.744</v>
      </c>
      <c r="E23" s="170">
        <f t="shared" si="2"/>
        <v>67.753999999999991</v>
      </c>
      <c r="F23" s="170">
        <f t="shared" si="2"/>
        <v>-422.51800000000003</v>
      </c>
      <c r="G23" s="170">
        <f t="shared" si="2"/>
        <v>-64.265252779999969</v>
      </c>
      <c r="H23" s="170">
        <f t="shared" si="2"/>
        <v>1048.665</v>
      </c>
      <c r="I23" s="170">
        <f t="shared" si="2"/>
        <v>-59.320999999999998</v>
      </c>
      <c r="J23" s="170">
        <f>SUM(J24:J26)</f>
        <v>19</v>
      </c>
      <c r="K23" s="170">
        <f>SUM(K24:K26)</f>
        <v>0</v>
      </c>
      <c r="L23" s="170">
        <f t="shared" ref="L23:M23" si="3">SUM(L24:L26)</f>
        <v>0</v>
      </c>
      <c r="M23" s="170">
        <f t="shared" si="3"/>
        <v>0</v>
      </c>
      <c r="N23" s="60"/>
    </row>
    <row r="24" spans="1:14" x14ac:dyDescent="0.25">
      <c r="A24" s="173" t="s">
        <v>161</v>
      </c>
      <c r="B24" s="170">
        <v>-225.93600000000001</v>
      </c>
      <c r="C24" s="170">
        <v>-60.034999999999997</v>
      </c>
      <c r="D24" s="170">
        <v>113.09399999999999</v>
      </c>
      <c r="E24" s="170">
        <v>148.21199999999999</v>
      </c>
      <c r="F24" s="170">
        <v>-756.00900000000001</v>
      </c>
      <c r="G24" s="170">
        <v>-22.795000000000002</v>
      </c>
      <c r="H24" s="170">
        <v>209.81</v>
      </c>
      <c r="I24" s="170">
        <v>-7.7409999999999997</v>
      </c>
      <c r="J24" s="170">
        <v>0</v>
      </c>
      <c r="K24" s="170">
        <v>0</v>
      </c>
      <c r="L24" s="170">
        <v>0</v>
      </c>
      <c r="M24" s="170">
        <v>0</v>
      </c>
      <c r="N24" s="60"/>
    </row>
    <row r="25" spans="1:14" x14ac:dyDescent="0.25">
      <c r="A25" s="173" t="s">
        <v>162</v>
      </c>
      <c r="B25" s="170" t="s">
        <v>142</v>
      </c>
      <c r="C25" s="170" t="s">
        <v>142</v>
      </c>
      <c r="D25" s="170" t="s">
        <v>142</v>
      </c>
      <c r="E25" s="172">
        <v>124.514</v>
      </c>
      <c r="F25" s="172">
        <v>111.01</v>
      </c>
      <c r="G25" s="172">
        <v>242.53299999999999</v>
      </c>
      <c r="H25" s="180">
        <f>187.658</f>
        <v>187.65799999999999</v>
      </c>
      <c r="I25" s="170">
        <v>-2.8450000000000002</v>
      </c>
      <c r="J25" s="170">
        <v>19</v>
      </c>
      <c r="K25" s="170" t="s">
        <v>142</v>
      </c>
      <c r="L25" s="170" t="s">
        <v>142</v>
      </c>
      <c r="M25" s="170" t="s">
        <v>142</v>
      </c>
      <c r="N25" s="60"/>
    </row>
    <row r="26" spans="1:14" x14ac:dyDescent="0.25">
      <c r="A26" s="173" t="s">
        <v>163</v>
      </c>
      <c r="B26" s="170">
        <v>44.054000000000002</v>
      </c>
      <c r="C26" s="170">
        <v>-431.51100000000002</v>
      </c>
      <c r="D26" s="170">
        <v>59.65</v>
      </c>
      <c r="E26" s="170">
        <v>-204.97200000000001</v>
      </c>
      <c r="F26" s="170">
        <v>222.48099999999999</v>
      </c>
      <c r="G26" s="170">
        <v>-284.00325277999997</v>
      </c>
      <c r="H26" s="170">
        <v>651.197</v>
      </c>
      <c r="I26" s="170">
        <v>-48.734999999999999</v>
      </c>
      <c r="J26" s="170" t="s">
        <v>142</v>
      </c>
      <c r="K26" s="170" t="s">
        <v>142</v>
      </c>
      <c r="L26" s="170" t="s">
        <v>142</v>
      </c>
      <c r="M26" s="170" t="s">
        <v>142</v>
      </c>
      <c r="N26" s="60"/>
    </row>
    <row r="27" spans="1:14" hidden="1" x14ac:dyDescent="0.25">
      <c r="A27" s="61"/>
      <c r="B27" s="155"/>
      <c r="C27" s="155"/>
      <c r="D27" s="155"/>
      <c r="E27" s="155"/>
      <c r="F27" s="155"/>
      <c r="G27" s="155"/>
      <c r="H27" s="155"/>
      <c r="I27" s="155"/>
      <c r="J27" s="155"/>
      <c r="K27" s="155"/>
      <c r="L27" s="155"/>
      <c r="M27" s="155"/>
      <c r="N27" s="60"/>
    </row>
    <row r="28" spans="1:14" hidden="1" x14ac:dyDescent="0.25">
      <c r="A28" s="61"/>
      <c r="B28" s="155"/>
      <c r="C28" s="155"/>
      <c r="D28" s="155"/>
      <c r="E28" s="155"/>
      <c r="F28" s="155"/>
      <c r="G28" s="155"/>
      <c r="H28" s="155"/>
      <c r="I28" s="155"/>
      <c r="J28" s="155"/>
      <c r="K28" s="155"/>
      <c r="L28" s="155"/>
      <c r="M28" s="155"/>
      <c r="N28" s="60"/>
    </row>
    <row r="29" spans="1:14" x14ac:dyDescent="0.25">
      <c r="A29" s="181" t="s">
        <v>164</v>
      </c>
      <c r="B29" s="168">
        <f t="shared" ref="B29:M29" si="4">B3+B23+B16</f>
        <v>-337.173</v>
      </c>
      <c r="C29" s="168">
        <f t="shared" si="4"/>
        <v>-102.46240000000006</v>
      </c>
      <c r="D29" s="168">
        <f t="shared" si="4"/>
        <v>572.45326</v>
      </c>
      <c r="E29" s="168">
        <f t="shared" si="4"/>
        <v>644.32292983820003</v>
      </c>
      <c r="F29" s="168">
        <f t="shared" si="4"/>
        <v>218.74111015999995</v>
      </c>
      <c r="G29" s="168">
        <f t="shared" si="4"/>
        <v>1826.0885689900001</v>
      </c>
      <c r="H29" s="168">
        <f t="shared" si="4"/>
        <v>1165.2145810100001</v>
      </c>
      <c r="I29" s="168">
        <f t="shared" si="4"/>
        <v>175.38900000000001</v>
      </c>
      <c r="J29" s="168">
        <f t="shared" si="4"/>
        <v>90</v>
      </c>
      <c r="K29" s="168">
        <f t="shared" si="4"/>
        <v>70</v>
      </c>
      <c r="L29" s="168">
        <f t="shared" si="4"/>
        <v>0</v>
      </c>
      <c r="M29" s="168">
        <f t="shared" si="4"/>
        <v>0</v>
      </c>
      <c r="N29" s="60"/>
    </row>
    <row r="30" spans="1:14" x14ac:dyDescent="0.25">
      <c r="A30" s="182" t="s">
        <v>165</v>
      </c>
      <c r="B30" s="183">
        <v>-0.49894417208145336</v>
      </c>
      <c r="C30" s="183">
        <v>-0.14507498527479507</v>
      </c>
      <c r="D30" s="183">
        <v>0.7873806075360883</v>
      </c>
      <c r="E30" s="183">
        <v>0.86871214581413758</v>
      </c>
      <c r="F30" s="183">
        <v>0.28748517079396263</v>
      </c>
      <c r="G30" s="183">
        <v>2.3145385261411597</v>
      </c>
      <c r="H30" s="183">
        <v>1.4358073159480587</v>
      </c>
      <c r="I30" s="183">
        <v>0.20637595311898574</v>
      </c>
      <c r="J30" s="183">
        <v>9.9765171630514196E-2</v>
      </c>
      <c r="K30" s="183">
        <v>7.2846754201258412E-2</v>
      </c>
      <c r="L30" s="183">
        <v>0</v>
      </c>
      <c r="M30" s="183">
        <v>0</v>
      </c>
      <c r="N30" s="60"/>
    </row>
    <row r="31" spans="1:14" x14ac:dyDescent="0.25">
      <c r="A31" s="184" t="s">
        <v>166</v>
      </c>
      <c r="B31" s="63"/>
      <c r="C31" s="63"/>
      <c r="D31" s="63"/>
      <c r="E31" s="63"/>
      <c r="F31" s="388" t="s">
        <v>15</v>
      </c>
      <c r="G31" s="388"/>
      <c r="H31" s="388"/>
      <c r="I31" s="388"/>
      <c r="J31" s="388"/>
      <c r="K31" s="388"/>
      <c r="L31" s="388"/>
      <c r="M31" s="388"/>
      <c r="N31" s="60"/>
    </row>
  </sheetData>
  <mergeCells count="2">
    <mergeCell ref="A1:K1"/>
    <mergeCell ref="F31:M31"/>
  </mergeCells>
  <pageMargins left="0.7" right="0.7" top="0.75" bottom="0.75" header="0.3" footer="0.3"/>
  <pageSetup paperSize="9" scale="3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C21C-2F55-46C6-A27F-896807C887C3}">
  <sheetPr codeName="Sheet16">
    <pageSetUpPr fitToPage="1"/>
  </sheetPr>
  <dimension ref="A1:O300"/>
  <sheetViews>
    <sheetView showGridLines="0" zoomScaleNormal="100" workbookViewId="0"/>
  </sheetViews>
  <sheetFormatPr defaultColWidth="9" defaultRowHeight="15" x14ac:dyDescent="0.25"/>
  <cols>
    <col min="1" max="1" width="48.28515625" style="58" customWidth="1"/>
    <col min="2" max="6" width="9" style="58"/>
    <col min="7" max="11" width="9" style="58" customWidth="1"/>
    <col min="12" max="12" width="9" style="267"/>
    <col min="13" max="16384" width="9" style="58"/>
  </cols>
  <sheetData>
    <row r="1" spans="1:15" x14ac:dyDescent="0.25">
      <c r="A1" s="266" t="s">
        <v>350</v>
      </c>
      <c r="B1" s="266"/>
      <c r="C1" s="266"/>
      <c r="D1" s="266"/>
      <c r="E1" s="266"/>
      <c r="F1" s="266"/>
      <c r="G1" s="266"/>
      <c r="H1" s="266"/>
      <c r="I1" s="266"/>
      <c r="J1" s="115"/>
      <c r="K1" s="115"/>
    </row>
    <row r="2" spans="1:15" x14ac:dyDescent="0.25">
      <c r="A2" s="59"/>
      <c r="B2" s="65">
        <v>2012</v>
      </c>
      <c r="C2" s="65">
        <v>2013</v>
      </c>
      <c r="D2" s="65">
        <v>2014</v>
      </c>
      <c r="E2" s="65">
        <v>2015</v>
      </c>
      <c r="F2" s="65">
        <v>2016</v>
      </c>
      <c r="G2" s="65">
        <v>2017</v>
      </c>
      <c r="H2" s="65">
        <v>2018</v>
      </c>
      <c r="I2" s="65">
        <v>2019</v>
      </c>
      <c r="J2" s="65">
        <v>2020</v>
      </c>
      <c r="K2" s="65">
        <v>2021</v>
      </c>
      <c r="L2" s="268"/>
    </row>
    <row r="3" spans="1:15" x14ac:dyDescent="0.25">
      <c r="A3" s="62" t="s">
        <v>8</v>
      </c>
      <c r="B3" s="68">
        <v>8.4892338693052025</v>
      </c>
      <c r="C3" s="68">
        <v>2.5743002320916304</v>
      </c>
      <c r="D3" s="68">
        <v>-1.2154763730263198</v>
      </c>
      <c r="E3" s="68">
        <v>-1.1829864222832285</v>
      </c>
      <c r="F3" s="68">
        <v>-0.52165187316268913</v>
      </c>
      <c r="G3" s="68">
        <v>-0.9561068889599369</v>
      </c>
      <c r="H3" s="69">
        <v>-1.6222153652140108</v>
      </c>
      <c r="I3" s="69">
        <v>-2.7166633065085293</v>
      </c>
      <c r="J3" s="69">
        <v>-1.6659697847476167</v>
      </c>
      <c r="K3" s="69">
        <v>-1.5626781300274857</v>
      </c>
      <c r="L3" s="269"/>
    </row>
    <row r="4" spans="1:15" x14ac:dyDescent="0.25">
      <c r="A4" s="61" t="s">
        <v>9</v>
      </c>
      <c r="B4" s="72">
        <v>4.1561636217195437</v>
      </c>
      <c r="C4" s="72">
        <v>0.1473418393303989</v>
      </c>
      <c r="D4" s="72">
        <v>-2.9291536365491084</v>
      </c>
      <c r="E4" s="72">
        <v>0.46194824552622515</v>
      </c>
      <c r="F4" s="72">
        <v>0.66803626403220129</v>
      </c>
      <c r="G4" s="72">
        <v>0.43314459095507729</v>
      </c>
      <c r="H4" s="73">
        <v>-1.9179513200114684E-2</v>
      </c>
      <c r="I4" s="73">
        <v>-0.84407435274254716</v>
      </c>
      <c r="J4" s="73">
        <v>0.27668116412728416</v>
      </c>
      <c r="K4" s="73">
        <v>3.2393979868087897E-2</v>
      </c>
      <c r="L4" s="269"/>
    </row>
    <row r="5" spans="1:15" x14ac:dyDescent="0.25">
      <c r="A5" s="62" t="s">
        <v>10</v>
      </c>
      <c r="B5" s="68">
        <f t="shared" ref="B5:K5" si="0">B3-B4</f>
        <v>4.3330702475856588</v>
      </c>
      <c r="C5" s="68">
        <f t="shared" si="0"/>
        <v>2.4269583927612315</v>
      </c>
      <c r="D5" s="68">
        <f t="shared" si="0"/>
        <v>1.7136772635227886</v>
      </c>
      <c r="E5" s="68">
        <f t="shared" si="0"/>
        <v>-1.6449346678094536</v>
      </c>
      <c r="F5" s="68">
        <f t="shared" si="0"/>
        <v>-1.1896881371948904</v>
      </c>
      <c r="G5" s="68">
        <f t="shared" si="0"/>
        <v>-1.3892514799150142</v>
      </c>
      <c r="H5" s="68">
        <f t="shared" si="0"/>
        <v>-1.6030358520138961</v>
      </c>
      <c r="I5" s="69">
        <f t="shared" si="0"/>
        <v>-1.8725889537659821</v>
      </c>
      <c r="J5" s="69">
        <f t="shared" si="0"/>
        <v>-1.9426509488749009</v>
      </c>
      <c r="K5" s="69">
        <f t="shared" si="0"/>
        <v>-1.5950721098955736</v>
      </c>
      <c r="L5" s="269"/>
    </row>
    <row r="6" spans="1:15" x14ac:dyDescent="0.25">
      <c r="A6" s="61" t="s">
        <v>11</v>
      </c>
      <c r="B6" s="72">
        <v>-0.78738060753608841</v>
      </c>
      <c r="C6" s="72">
        <v>-0.86871214581413758</v>
      </c>
      <c r="D6" s="72">
        <v>-0.28748517079396257</v>
      </c>
      <c r="E6" s="72">
        <v>-2.3145385261411597</v>
      </c>
      <c r="F6" s="72">
        <v>-1.4358073159480584</v>
      </c>
      <c r="G6" s="72">
        <v>-0.20637595311898577</v>
      </c>
      <c r="H6" s="73">
        <v>-9.9765171630514196E-2</v>
      </c>
      <c r="I6" s="73">
        <v>-7.2846754201258412E-2</v>
      </c>
      <c r="J6" s="73">
        <v>0</v>
      </c>
      <c r="K6" s="73">
        <v>0</v>
      </c>
      <c r="L6" s="269"/>
    </row>
    <row r="7" spans="1:15" x14ac:dyDescent="0.25">
      <c r="A7" s="75" t="s">
        <v>12</v>
      </c>
      <c r="B7" s="77">
        <f t="shared" ref="B7:K7" si="1">B5-B6</f>
        <v>5.1204508551217476</v>
      </c>
      <c r="C7" s="77">
        <f t="shared" si="1"/>
        <v>3.2956705385753691</v>
      </c>
      <c r="D7" s="77">
        <f t="shared" si="1"/>
        <v>2.0011624343167513</v>
      </c>
      <c r="E7" s="77">
        <f t="shared" si="1"/>
        <v>0.6696038583317061</v>
      </c>
      <c r="F7" s="77">
        <f t="shared" si="1"/>
        <v>0.24611917875316802</v>
      </c>
      <c r="G7" s="77">
        <f t="shared" si="1"/>
        <v>-1.1828755267960285</v>
      </c>
      <c r="H7" s="78">
        <f t="shared" si="1"/>
        <v>-1.503270680383382</v>
      </c>
      <c r="I7" s="78">
        <f t="shared" si="1"/>
        <v>-1.7997421995647236</v>
      </c>
      <c r="J7" s="78">
        <f t="shared" si="1"/>
        <v>-1.9426509488749009</v>
      </c>
      <c r="K7" s="78">
        <f t="shared" si="1"/>
        <v>-1.5950721098955736</v>
      </c>
      <c r="L7" s="269"/>
      <c r="M7" s="80"/>
      <c r="N7" s="80"/>
      <c r="O7" s="80"/>
    </row>
    <row r="8" spans="1:15" x14ac:dyDescent="0.25">
      <c r="A8" s="81" t="s">
        <v>13</v>
      </c>
      <c r="B8" s="72">
        <v>1.8175121781513679</v>
      </c>
      <c r="C8" s="72">
        <v>0.5403741949227383</v>
      </c>
      <c r="D8" s="72">
        <v>0.13432383159105871</v>
      </c>
      <c r="E8" s="72">
        <v>-0.14702817464153614</v>
      </c>
      <c r="F8" s="72">
        <v>0</v>
      </c>
      <c r="G8" s="72">
        <v>0</v>
      </c>
      <c r="H8" s="73">
        <v>0</v>
      </c>
      <c r="I8" s="73">
        <v>0</v>
      </c>
      <c r="J8" s="73">
        <v>0</v>
      </c>
      <c r="K8" s="73">
        <v>0</v>
      </c>
      <c r="L8" s="268"/>
    </row>
    <row r="9" spans="1:15" x14ac:dyDescent="0.25">
      <c r="A9" s="82" t="s">
        <v>14</v>
      </c>
      <c r="B9" s="84">
        <f t="shared" ref="B9:K9" si="2">B7-B8</f>
        <v>3.3029386769703795</v>
      </c>
      <c r="C9" s="84">
        <f t="shared" si="2"/>
        <v>2.7552963436526308</v>
      </c>
      <c r="D9" s="84">
        <f t="shared" si="2"/>
        <v>1.8668386027256927</v>
      </c>
      <c r="E9" s="84">
        <f t="shared" si="2"/>
        <v>0.81663203297324227</v>
      </c>
      <c r="F9" s="84">
        <f t="shared" si="2"/>
        <v>0.24611917875316802</v>
      </c>
      <c r="G9" s="84">
        <f t="shared" si="2"/>
        <v>-1.1828755267960285</v>
      </c>
      <c r="H9" s="84">
        <f t="shared" si="2"/>
        <v>-1.503270680383382</v>
      </c>
      <c r="I9" s="84">
        <f t="shared" si="2"/>
        <v>-1.7997421995647236</v>
      </c>
      <c r="J9" s="84">
        <f t="shared" si="2"/>
        <v>-1.9426509488749009</v>
      </c>
      <c r="K9" s="84">
        <f t="shared" si="2"/>
        <v>-1.5950721098955736</v>
      </c>
      <c r="L9" s="268"/>
    </row>
    <row r="10" spans="1:15" x14ac:dyDescent="0.25">
      <c r="A10" s="60"/>
      <c r="B10" s="63"/>
      <c r="C10" s="63"/>
      <c r="D10" s="63"/>
      <c r="E10" s="63"/>
      <c r="F10" s="87"/>
      <c r="G10" s="87"/>
      <c r="H10" s="87"/>
      <c r="I10" s="87"/>
      <c r="J10" s="86"/>
      <c r="K10" s="86" t="s">
        <v>15</v>
      </c>
    </row>
    <row r="11" spans="1:15" x14ac:dyDescent="0.25">
      <c r="A11" s="60"/>
      <c r="B11" s="60"/>
      <c r="C11" s="60"/>
      <c r="D11" s="60"/>
      <c r="E11" s="60"/>
      <c r="F11" s="60"/>
      <c r="G11" s="60"/>
      <c r="H11" s="60"/>
      <c r="I11" s="60"/>
      <c r="J11" s="60"/>
      <c r="K11" s="60"/>
    </row>
    <row r="12" spans="1:15" x14ac:dyDescent="0.25">
      <c r="A12" s="60"/>
      <c r="B12" s="60"/>
      <c r="C12" s="60"/>
      <c r="D12" s="60"/>
      <c r="E12" s="60"/>
      <c r="F12" s="60"/>
      <c r="G12" s="60"/>
      <c r="H12" s="60"/>
      <c r="I12" s="60"/>
      <c r="J12" s="60"/>
      <c r="K12" s="60"/>
    </row>
    <row r="13" spans="1:15" x14ac:dyDescent="0.25">
      <c r="A13" s="60"/>
      <c r="B13" s="60"/>
      <c r="C13" s="60"/>
      <c r="D13" s="60"/>
      <c r="E13" s="60"/>
      <c r="F13" s="60"/>
      <c r="G13" s="60"/>
      <c r="H13" s="60"/>
      <c r="I13" s="60"/>
      <c r="J13" s="60"/>
      <c r="K13" s="60"/>
    </row>
    <row r="14" spans="1:15" x14ac:dyDescent="0.25">
      <c r="A14" s="60"/>
      <c r="B14" s="60"/>
      <c r="C14" s="60"/>
      <c r="D14" s="60"/>
      <c r="E14" s="60"/>
      <c r="F14" s="60"/>
      <c r="G14" s="60"/>
      <c r="H14" s="60"/>
      <c r="I14" s="60"/>
      <c r="J14" s="60"/>
      <c r="K14" s="60"/>
    </row>
    <row r="15" spans="1:15" x14ac:dyDescent="0.25">
      <c r="A15" s="60"/>
      <c r="B15" s="60"/>
      <c r="C15" s="60"/>
      <c r="D15" s="60"/>
      <c r="E15" s="60"/>
      <c r="F15" s="60"/>
      <c r="G15" s="60"/>
      <c r="H15" s="60"/>
      <c r="I15" s="60"/>
      <c r="J15" s="60"/>
      <c r="K15" s="60"/>
    </row>
    <row r="16" spans="1:15" x14ac:dyDescent="0.25">
      <c r="A16" s="60"/>
      <c r="B16" s="60"/>
      <c r="C16" s="60"/>
      <c r="D16" s="60"/>
      <c r="E16" s="60"/>
      <c r="F16" s="60"/>
      <c r="G16" s="60"/>
      <c r="H16" s="60"/>
      <c r="I16" s="60"/>
      <c r="J16" s="60"/>
      <c r="K16" s="60"/>
    </row>
    <row r="17" spans="1:11" x14ac:dyDescent="0.25">
      <c r="A17" s="60"/>
      <c r="B17" s="60"/>
      <c r="C17" s="60"/>
      <c r="D17" s="60"/>
      <c r="E17" s="60"/>
      <c r="F17" s="60"/>
      <c r="G17" s="60"/>
      <c r="H17" s="60"/>
      <c r="I17" s="60"/>
      <c r="J17" s="60"/>
      <c r="K17" s="60"/>
    </row>
    <row r="18" spans="1:11" x14ac:dyDescent="0.25">
      <c r="A18" s="60"/>
      <c r="B18" s="60"/>
      <c r="C18" s="60"/>
      <c r="D18" s="60"/>
      <c r="E18" s="60"/>
      <c r="F18" s="60"/>
      <c r="G18" s="60"/>
      <c r="H18" s="60"/>
      <c r="I18" s="60"/>
      <c r="J18" s="60"/>
      <c r="K18" s="60"/>
    </row>
    <row r="19" spans="1:11" x14ac:dyDescent="0.25">
      <c r="A19" s="60"/>
      <c r="B19" s="60"/>
      <c r="C19" s="60"/>
      <c r="D19" s="60"/>
      <c r="E19" s="60"/>
      <c r="F19" s="60"/>
      <c r="G19" s="60"/>
      <c r="H19" s="60"/>
      <c r="I19" s="60"/>
      <c r="J19" s="60"/>
      <c r="K19" s="60"/>
    </row>
    <row r="20" spans="1:11" x14ac:dyDescent="0.25">
      <c r="A20" s="60"/>
      <c r="B20" s="60"/>
      <c r="C20" s="60"/>
      <c r="D20" s="60"/>
      <c r="E20" s="60"/>
      <c r="F20" s="60"/>
      <c r="G20" s="60"/>
      <c r="H20" s="60"/>
      <c r="I20" s="60"/>
      <c r="J20" s="60"/>
      <c r="K20" s="60"/>
    </row>
    <row r="21" spans="1:11" x14ac:dyDescent="0.25">
      <c r="A21" s="60"/>
      <c r="B21" s="60"/>
      <c r="C21" s="60"/>
      <c r="D21" s="60"/>
      <c r="E21" s="60"/>
      <c r="F21" s="60"/>
      <c r="G21" s="60"/>
      <c r="H21" s="60"/>
      <c r="I21" s="60"/>
      <c r="J21" s="60"/>
      <c r="K21" s="60"/>
    </row>
    <row r="22" spans="1:11" x14ac:dyDescent="0.25">
      <c r="A22" s="60"/>
      <c r="B22" s="60"/>
      <c r="C22" s="60"/>
      <c r="D22" s="60"/>
      <c r="E22" s="60"/>
      <c r="F22" s="60"/>
      <c r="G22" s="60"/>
      <c r="H22" s="60"/>
      <c r="I22" s="60"/>
      <c r="J22" s="60"/>
      <c r="K22" s="60"/>
    </row>
    <row r="23" spans="1:11" x14ac:dyDescent="0.25">
      <c r="A23" s="60"/>
      <c r="B23" s="60"/>
      <c r="C23" s="60"/>
      <c r="D23" s="60"/>
      <c r="E23" s="60"/>
      <c r="F23" s="60"/>
      <c r="G23" s="60"/>
      <c r="H23" s="60"/>
      <c r="I23" s="60"/>
      <c r="J23" s="60"/>
      <c r="K23" s="60"/>
    </row>
    <row r="24" spans="1:11" x14ac:dyDescent="0.25">
      <c r="A24" s="60"/>
      <c r="B24" s="60"/>
      <c r="C24" s="60"/>
      <c r="D24" s="60"/>
      <c r="E24" s="60"/>
      <c r="F24" s="60"/>
      <c r="G24" s="60"/>
      <c r="H24" s="60"/>
      <c r="I24" s="60"/>
      <c r="J24" s="60"/>
      <c r="K24" s="60"/>
    </row>
    <row r="25" spans="1:11" x14ac:dyDescent="0.25">
      <c r="A25" s="60"/>
      <c r="B25" s="60"/>
      <c r="C25" s="60"/>
      <c r="D25" s="60"/>
      <c r="E25" s="60"/>
      <c r="F25" s="60"/>
      <c r="G25" s="60"/>
      <c r="H25" s="60"/>
      <c r="I25" s="60"/>
      <c r="J25" s="60"/>
      <c r="K25" s="60"/>
    </row>
    <row r="26" spans="1:11" x14ac:dyDescent="0.25">
      <c r="A26" s="60"/>
      <c r="B26" s="60"/>
      <c r="C26" s="60"/>
      <c r="D26" s="60"/>
      <c r="E26" s="60"/>
      <c r="F26" s="60"/>
      <c r="G26" s="60"/>
      <c r="H26" s="60"/>
      <c r="I26" s="60"/>
      <c r="J26" s="60"/>
      <c r="K26" s="60"/>
    </row>
    <row r="27" spans="1:11" x14ac:dyDescent="0.25">
      <c r="A27" s="60"/>
      <c r="B27" s="60"/>
      <c r="C27" s="60"/>
      <c r="D27" s="60"/>
      <c r="E27" s="60"/>
      <c r="F27" s="60"/>
      <c r="G27" s="60"/>
      <c r="H27" s="60"/>
      <c r="I27" s="60"/>
      <c r="J27" s="60"/>
      <c r="K27" s="60"/>
    </row>
    <row r="28" spans="1:11" x14ac:dyDescent="0.25">
      <c r="A28" s="60"/>
      <c r="B28" s="60"/>
      <c r="C28" s="60"/>
      <c r="D28" s="60"/>
      <c r="E28" s="60"/>
      <c r="F28" s="60"/>
      <c r="G28" s="60"/>
      <c r="H28" s="60"/>
      <c r="I28" s="60"/>
      <c r="J28" s="60"/>
      <c r="K28" s="60"/>
    </row>
    <row r="29" spans="1:11" x14ac:dyDescent="0.25">
      <c r="A29" s="60"/>
      <c r="B29" s="60"/>
      <c r="C29" s="60"/>
      <c r="D29" s="60"/>
      <c r="E29" s="60"/>
      <c r="F29" s="60"/>
      <c r="G29" s="60"/>
      <c r="H29" s="60"/>
      <c r="I29" s="60"/>
      <c r="J29" s="60"/>
      <c r="K29" s="60"/>
    </row>
    <row r="30" spans="1:11" x14ac:dyDescent="0.25">
      <c r="A30" s="60"/>
      <c r="B30" s="60"/>
      <c r="C30" s="60"/>
      <c r="D30" s="60"/>
      <c r="E30" s="60"/>
      <c r="F30" s="60"/>
      <c r="G30" s="60"/>
      <c r="H30" s="60"/>
      <c r="I30" s="60"/>
      <c r="J30" s="60"/>
      <c r="K30" s="60"/>
    </row>
    <row r="31" spans="1:11" x14ac:dyDescent="0.25">
      <c r="A31" s="60"/>
      <c r="B31" s="60"/>
      <c r="C31" s="60"/>
      <c r="D31" s="60"/>
      <c r="E31" s="60"/>
      <c r="F31" s="60"/>
      <c r="G31" s="60"/>
      <c r="H31" s="60"/>
      <c r="I31" s="60"/>
      <c r="J31" s="60"/>
      <c r="K31" s="60"/>
    </row>
    <row r="32" spans="1:11" x14ac:dyDescent="0.25">
      <c r="A32" s="60"/>
      <c r="B32" s="60"/>
      <c r="C32" s="60"/>
      <c r="D32" s="60"/>
      <c r="E32" s="60"/>
      <c r="F32" s="60"/>
      <c r="G32" s="60"/>
      <c r="H32" s="60"/>
      <c r="I32" s="60"/>
      <c r="J32" s="60"/>
      <c r="K32" s="60"/>
    </row>
    <row r="33" spans="1:11" x14ac:dyDescent="0.25">
      <c r="A33" s="60"/>
      <c r="B33" s="60"/>
      <c r="C33" s="60"/>
      <c r="D33" s="60"/>
      <c r="E33" s="60"/>
      <c r="F33" s="60"/>
      <c r="G33" s="60"/>
      <c r="H33" s="60"/>
      <c r="I33" s="60"/>
      <c r="J33" s="60"/>
      <c r="K33" s="60"/>
    </row>
    <row r="34" spans="1:11" x14ac:dyDescent="0.25">
      <c r="A34" s="60"/>
      <c r="B34" s="60"/>
      <c r="C34" s="60"/>
      <c r="D34" s="60"/>
      <c r="E34" s="60"/>
      <c r="F34" s="60"/>
      <c r="G34" s="60"/>
      <c r="H34" s="60"/>
      <c r="I34" s="60"/>
      <c r="J34" s="60"/>
      <c r="K34" s="60"/>
    </row>
    <row r="35" spans="1:11" x14ac:dyDescent="0.25">
      <c r="A35" s="60"/>
      <c r="B35" s="60"/>
      <c r="C35" s="60"/>
      <c r="D35" s="60"/>
      <c r="E35" s="60"/>
      <c r="F35" s="60"/>
      <c r="G35" s="60"/>
      <c r="H35" s="60"/>
      <c r="I35" s="60"/>
      <c r="J35" s="60"/>
      <c r="K35" s="60"/>
    </row>
    <row r="36" spans="1:11" x14ac:dyDescent="0.25">
      <c r="A36" s="60"/>
      <c r="B36" s="60"/>
      <c r="C36" s="60"/>
      <c r="D36" s="60"/>
      <c r="E36" s="60"/>
      <c r="F36" s="60"/>
      <c r="G36" s="60"/>
      <c r="H36" s="60"/>
      <c r="I36" s="60"/>
      <c r="J36" s="60"/>
      <c r="K36" s="60"/>
    </row>
    <row r="37" spans="1:11" x14ac:dyDescent="0.25">
      <c r="A37" s="60"/>
      <c r="B37" s="60"/>
      <c r="C37" s="60"/>
      <c r="D37" s="60"/>
      <c r="E37" s="60"/>
      <c r="F37" s="60"/>
      <c r="G37" s="60"/>
      <c r="H37" s="60"/>
      <c r="I37" s="60"/>
      <c r="J37" s="60"/>
      <c r="K37" s="60"/>
    </row>
    <row r="38" spans="1:11" x14ac:dyDescent="0.25">
      <c r="A38" s="60"/>
      <c r="B38" s="60"/>
      <c r="C38" s="60"/>
      <c r="D38" s="60"/>
      <c r="E38" s="60"/>
      <c r="F38" s="60"/>
      <c r="G38" s="60"/>
      <c r="H38" s="60"/>
      <c r="I38" s="60"/>
      <c r="J38" s="60"/>
      <c r="K38" s="60"/>
    </row>
    <row r="39" spans="1:11" x14ac:dyDescent="0.25">
      <c r="A39" s="60"/>
      <c r="B39" s="60"/>
      <c r="C39" s="60"/>
      <c r="D39" s="60"/>
      <c r="E39" s="60"/>
      <c r="F39" s="60"/>
      <c r="G39" s="60"/>
      <c r="H39" s="60"/>
      <c r="I39" s="60"/>
      <c r="J39" s="60"/>
      <c r="K39" s="60"/>
    </row>
    <row r="40" spans="1:11" x14ac:dyDescent="0.25">
      <c r="A40" s="60"/>
      <c r="B40" s="60"/>
      <c r="C40" s="60"/>
      <c r="D40" s="60"/>
      <c r="E40" s="60"/>
      <c r="F40" s="60"/>
      <c r="G40" s="60"/>
      <c r="H40" s="60"/>
      <c r="I40" s="60"/>
      <c r="J40" s="60"/>
      <c r="K40" s="60"/>
    </row>
    <row r="41" spans="1:11" x14ac:dyDescent="0.25">
      <c r="A41" s="60"/>
      <c r="B41" s="60"/>
      <c r="C41" s="60"/>
      <c r="D41" s="60"/>
      <c r="E41" s="60"/>
      <c r="F41" s="60"/>
      <c r="G41" s="60"/>
      <c r="H41" s="60"/>
      <c r="I41" s="60"/>
      <c r="J41" s="60"/>
      <c r="K41" s="60"/>
    </row>
    <row r="42" spans="1:11" x14ac:dyDescent="0.25">
      <c r="A42" s="60"/>
      <c r="B42" s="60"/>
      <c r="C42" s="60"/>
      <c r="D42" s="60"/>
      <c r="E42" s="60"/>
      <c r="F42" s="60"/>
      <c r="G42" s="60"/>
      <c r="H42" s="60"/>
      <c r="I42" s="60"/>
      <c r="J42" s="60"/>
      <c r="K42" s="60"/>
    </row>
    <row r="43" spans="1:11" x14ac:dyDescent="0.25">
      <c r="A43" s="60"/>
      <c r="B43" s="60"/>
      <c r="C43" s="60"/>
      <c r="D43" s="60"/>
      <c r="E43" s="60"/>
      <c r="F43" s="60"/>
      <c r="G43" s="60"/>
      <c r="H43" s="60"/>
      <c r="I43" s="60"/>
      <c r="J43" s="60"/>
      <c r="K43" s="60"/>
    </row>
    <row r="44" spans="1:11" x14ac:dyDescent="0.25">
      <c r="A44" s="60"/>
      <c r="B44" s="60"/>
      <c r="C44" s="60"/>
      <c r="D44" s="60"/>
      <c r="E44" s="60"/>
      <c r="F44" s="60"/>
      <c r="G44" s="60"/>
      <c r="H44" s="60"/>
      <c r="I44" s="60"/>
      <c r="J44" s="60"/>
      <c r="K44" s="60"/>
    </row>
    <row r="45" spans="1:11" x14ac:dyDescent="0.25">
      <c r="A45" s="60"/>
      <c r="B45" s="60"/>
      <c r="C45" s="60"/>
      <c r="D45" s="60"/>
      <c r="E45" s="60"/>
      <c r="F45" s="60"/>
      <c r="G45" s="60"/>
      <c r="H45" s="60"/>
      <c r="I45" s="60"/>
      <c r="J45" s="60"/>
      <c r="K45" s="60"/>
    </row>
    <row r="46" spans="1:11" x14ac:dyDescent="0.25">
      <c r="A46" s="60"/>
      <c r="B46" s="60"/>
      <c r="C46" s="60"/>
      <c r="D46" s="60"/>
      <c r="E46" s="60"/>
      <c r="F46" s="60"/>
      <c r="G46" s="60"/>
      <c r="H46" s="60"/>
      <c r="I46" s="60"/>
      <c r="J46" s="60"/>
      <c r="K46" s="60"/>
    </row>
    <row r="47" spans="1:11" x14ac:dyDescent="0.25">
      <c r="A47" s="60"/>
      <c r="B47" s="60"/>
      <c r="C47" s="60"/>
      <c r="D47" s="60"/>
      <c r="E47" s="60"/>
      <c r="F47" s="60"/>
      <c r="G47" s="60"/>
      <c r="H47" s="60"/>
      <c r="I47" s="60"/>
      <c r="J47" s="60"/>
      <c r="K47" s="60"/>
    </row>
    <row r="48" spans="1:11" x14ac:dyDescent="0.25">
      <c r="A48" s="60"/>
      <c r="B48" s="60"/>
      <c r="C48" s="60"/>
      <c r="D48" s="60"/>
      <c r="E48" s="60"/>
      <c r="F48" s="60"/>
      <c r="G48" s="60"/>
      <c r="H48" s="60"/>
      <c r="I48" s="60"/>
      <c r="J48" s="60"/>
      <c r="K48" s="60"/>
    </row>
    <row r="49" spans="1:11" x14ac:dyDescent="0.25">
      <c r="A49" s="60"/>
      <c r="B49" s="60"/>
      <c r="C49" s="60"/>
      <c r="D49" s="60"/>
      <c r="E49" s="60"/>
      <c r="F49" s="60"/>
      <c r="G49" s="60"/>
      <c r="H49" s="60"/>
      <c r="I49" s="60"/>
      <c r="J49" s="60"/>
      <c r="K49" s="60"/>
    </row>
    <row r="50" spans="1:11" x14ac:dyDescent="0.25">
      <c r="A50" s="60"/>
      <c r="B50" s="60"/>
      <c r="C50" s="60"/>
      <c r="D50" s="60"/>
      <c r="E50" s="60"/>
      <c r="F50" s="60"/>
      <c r="G50" s="60"/>
      <c r="H50" s="60"/>
      <c r="I50" s="60"/>
      <c r="J50" s="60"/>
      <c r="K50" s="60"/>
    </row>
    <row r="51" spans="1:11" x14ac:dyDescent="0.25">
      <c r="A51" s="60"/>
      <c r="B51" s="60"/>
      <c r="C51" s="60"/>
      <c r="D51" s="60"/>
      <c r="E51" s="60"/>
      <c r="F51" s="60"/>
      <c r="G51" s="60"/>
      <c r="H51" s="60"/>
      <c r="I51" s="60"/>
      <c r="J51" s="60"/>
      <c r="K51" s="60"/>
    </row>
    <row r="52" spans="1:11" x14ac:dyDescent="0.25">
      <c r="A52" s="60"/>
      <c r="B52" s="60"/>
      <c r="C52" s="60"/>
      <c r="D52" s="60"/>
      <c r="E52" s="60"/>
      <c r="F52" s="60"/>
      <c r="G52" s="60"/>
      <c r="H52" s="60"/>
      <c r="I52" s="60"/>
      <c r="J52" s="60"/>
      <c r="K52" s="60"/>
    </row>
    <row r="53" spans="1:11" x14ac:dyDescent="0.25">
      <c r="A53" s="60"/>
      <c r="B53" s="60"/>
      <c r="C53" s="60"/>
      <c r="D53" s="60"/>
      <c r="E53" s="60"/>
      <c r="F53" s="60"/>
      <c r="G53" s="60"/>
      <c r="H53" s="60"/>
      <c r="I53" s="60"/>
      <c r="J53" s="60"/>
      <c r="K53" s="60"/>
    </row>
    <row r="54" spans="1:11" x14ac:dyDescent="0.25">
      <c r="A54" s="60"/>
      <c r="B54" s="60"/>
      <c r="C54" s="60"/>
      <c r="D54" s="60"/>
      <c r="E54" s="60"/>
      <c r="F54" s="60"/>
      <c r="G54" s="60"/>
      <c r="H54" s="60"/>
      <c r="I54" s="60"/>
      <c r="J54" s="60"/>
      <c r="K54" s="60"/>
    </row>
    <row r="55" spans="1:11" x14ac:dyDescent="0.25">
      <c r="A55" s="60"/>
      <c r="B55" s="60"/>
      <c r="C55" s="60"/>
      <c r="D55" s="60"/>
      <c r="E55" s="60"/>
      <c r="F55" s="60"/>
      <c r="G55" s="60"/>
      <c r="H55" s="60"/>
      <c r="I55" s="60"/>
      <c r="J55" s="60"/>
      <c r="K55" s="60"/>
    </row>
    <row r="56" spans="1:11" x14ac:dyDescent="0.25">
      <c r="A56" s="60"/>
      <c r="B56" s="60"/>
      <c r="C56" s="60"/>
      <c r="D56" s="60"/>
      <c r="E56" s="60"/>
      <c r="F56" s="60"/>
      <c r="G56" s="60"/>
      <c r="H56" s="60"/>
      <c r="I56" s="60"/>
      <c r="J56" s="60"/>
      <c r="K56" s="60"/>
    </row>
    <row r="57" spans="1:11" x14ac:dyDescent="0.25">
      <c r="A57" s="60"/>
      <c r="B57" s="60"/>
      <c r="C57" s="60"/>
      <c r="D57" s="60"/>
      <c r="E57" s="60"/>
      <c r="F57" s="60"/>
      <c r="G57" s="60"/>
      <c r="H57" s="60"/>
      <c r="I57" s="60"/>
      <c r="J57" s="60"/>
      <c r="K57" s="60"/>
    </row>
    <row r="58" spans="1:11" x14ac:dyDescent="0.25">
      <c r="A58" s="60"/>
      <c r="B58" s="60"/>
      <c r="C58" s="60"/>
      <c r="D58" s="60"/>
      <c r="E58" s="60"/>
      <c r="F58" s="60"/>
      <c r="G58" s="60"/>
      <c r="H58" s="60"/>
      <c r="I58" s="60"/>
      <c r="J58" s="60"/>
      <c r="K58" s="60"/>
    </row>
    <row r="59" spans="1:11" x14ac:dyDescent="0.25">
      <c r="A59" s="60"/>
      <c r="B59" s="60"/>
      <c r="C59" s="60"/>
      <c r="D59" s="60"/>
      <c r="E59" s="60"/>
      <c r="F59" s="60"/>
      <c r="G59" s="60"/>
      <c r="H59" s="60"/>
      <c r="I59" s="60"/>
      <c r="J59" s="60"/>
      <c r="K59" s="60"/>
    </row>
    <row r="60" spans="1:11" x14ac:dyDescent="0.25">
      <c r="A60" s="60"/>
      <c r="B60" s="60"/>
      <c r="C60" s="60"/>
      <c r="D60" s="60"/>
      <c r="E60" s="60"/>
      <c r="F60" s="60"/>
      <c r="G60" s="60"/>
      <c r="H60" s="60"/>
      <c r="I60" s="60"/>
      <c r="J60" s="60"/>
      <c r="K60" s="60"/>
    </row>
    <row r="61" spans="1:11" x14ac:dyDescent="0.25">
      <c r="A61" s="60"/>
      <c r="B61" s="60"/>
      <c r="C61" s="60"/>
      <c r="D61" s="60"/>
      <c r="E61" s="60"/>
      <c r="F61" s="60"/>
      <c r="G61" s="60"/>
      <c r="H61" s="60"/>
      <c r="I61" s="60"/>
      <c r="J61" s="60"/>
      <c r="K61" s="60"/>
    </row>
    <row r="62" spans="1:11" x14ac:dyDescent="0.25">
      <c r="A62" s="60"/>
      <c r="B62" s="60"/>
      <c r="C62" s="60"/>
      <c r="D62" s="60"/>
      <c r="E62" s="60"/>
      <c r="F62" s="60"/>
      <c r="G62" s="60"/>
      <c r="H62" s="60"/>
      <c r="I62" s="60"/>
      <c r="J62" s="60"/>
      <c r="K62" s="60"/>
    </row>
    <row r="63" spans="1:11" x14ac:dyDescent="0.25">
      <c r="A63" s="60"/>
      <c r="B63" s="60"/>
      <c r="C63" s="60"/>
      <c r="D63" s="60"/>
      <c r="E63" s="60"/>
      <c r="F63" s="60"/>
      <c r="G63" s="60"/>
      <c r="H63" s="60"/>
      <c r="I63" s="60"/>
      <c r="J63" s="60"/>
      <c r="K63" s="60"/>
    </row>
    <row r="64" spans="1:11" x14ac:dyDescent="0.25">
      <c r="A64" s="60"/>
      <c r="B64" s="60"/>
      <c r="C64" s="60"/>
      <c r="D64" s="60"/>
      <c r="E64" s="60"/>
      <c r="F64" s="60"/>
      <c r="G64" s="60"/>
      <c r="H64" s="60"/>
      <c r="I64" s="60"/>
      <c r="J64" s="60"/>
      <c r="K64" s="60"/>
    </row>
    <row r="65" spans="1:11" x14ac:dyDescent="0.25">
      <c r="A65" s="60"/>
      <c r="B65" s="60"/>
      <c r="C65" s="60"/>
      <c r="D65" s="60"/>
      <c r="E65" s="60"/>
      <c r="F65" s="60"/>
      <c r="G65" s="60"/>
      <c r="H65" s="60"/>
      <c r="I65" s="60"/>
      <c r="J65" s="60"/>
      <c r="K65" s="60"/>
    </row>
    <row r="66" spans="1:11" x14ac:dyDescent="0.25">
      <c r="A66" s="60"/>
      <c r="B66" s="60"/>
      <c r="C66" s="60"/>
      <c r="D66" s="60"/>
      <c r="E66" s="60"/>
      <c r="F66" s="60"/>
      <c r="G66" s="60"/>
      <c r="H66" s="60"/>
      <c r="I66" s="60"/>
      <c r="J66" s="60"/>
      <c r="K66" s="60"/>
    </row>
    <row r="67" spans="1:11" x14ac:dyDescent="0.25">
      <c r="A67" s="60"/>
      <c r="B67" s="60"/>
      <c r="C67" s="60"/>
      <c r="D67" s="60"/>
      <c r="E67" s="60"/>
      <c r="F67" s="60"/>
      <c r="G67" s="60"/>
      <c r="H67" s="60"/>
      <c r="I67" s="60"/>
      <c r="J67" s="60"/>
      <c r="K67" s="60"/>
    </row>
    <row r="68" spans="1:11" x14ac:dyDescent="0.25">
      <c r="A68" s="60"/>
      <c r="B68" s="60"/>
      <c r="C68" s="60"/>
      <c r="D68" s="60"/>
      <c r="E68" s="60"/>
      <c r="F68" s="60"/>
      <c r="G68" s="60"/>
      <c r="H68" s="60"/>
      <c r="I68" s="60"/>
      <c r="J68" s="60"/>
      <c r="K68" s="60"/>
    </row>
    <row r="69" spans="1:11" x14ac:dyDescent="0.25">
      <c r="A69" s="60"/>
      <c r="B69" s="60"/>
      <c r="C69" s="60"/>
      <c r="D69" s="60"/>
      <c r="E69" s="60"/>
      <c r="F69" s="60"/>
      <c r="G69" s="60"/>
      <c r="H69" s="60"/>
      <c r="I69" s="60"/>
      <c r="J69" s="60"/>
      <c r="K69" s="60"/>
    </row>
    <row r="70" spans="1:11" x14ac:dyDescent="0.25">
      <c r="A70" s="60"/>
      <c r="B70" s="60"/>
      <c r="C70" s="60"/>
      <c r="D70" s="60"/>
      <c r="E70" s="60"/>
      <c r="F70" s="60"/>
      <c r="G70" s="60"/>
      <c r="H70" s="60"/>
      <c r="I70" s="60"/>
      <c r="J70" s="60"/>
      <c r="K70" s="60"/>
    </row>
    <row r="71" spans="1:11" x14ac:dyDescent="0.25">
      <c r="A71" s="60"/>
      <c r="B71" s="60"/>
      <c r="C71" s="60"/>
      <c r="D71" s="60"/>
      <c r="E71" s="60"/>
      <c r="F71" s="60"/>
      <c r="G71" s="60"/>
      <c r="H71" s="60"/>
      <c r="I71" s="60"/>
      <c r="J71" s="60"/>
      <c r="K71" s="60"/>
    </row>
    <row r="72" spans="1:11" x14ac:dyDescent="0.25">
      <c r="A72" s="60"/>
      <c r="B72" s="60"/>
      <c r="C72" s="60"/>
      <c r="D72" s="60"/>
      <c r="E72" s="60"/>
      <c r="F72" s="60"/>
      <c r="G72" s="60"/>
      <c r="H72" s="60"/>
      <c r="I72" s="60"/>
      <c r="J72" s="60"/>
      <c r="K72" s="60"/>
    </row>
    <row r="73" spans="1:11" x14ac:dyDescent="0.25">
      <c r="A73" s="60"/>
      <c r="B73" s="60"/>
      <c r="C73" s="60"/>
      <c r="D73" s="60"/>
      <c r="E73" s="60"/>
      <c r="F73" s="60"/>
      <c r="G73" s="60"/>
      <c r="H73" s="60"/>
      <c r="I73" s="60"/>
      <c r="J73" s="60"/>
      <c r="K73" s="60"/>
    </row>
    <row r="74" spans="1:11" x14ac:dyDescent="0.25">
      <c r="A74" s="60"/>
      <c r="B74" s="60"/>
      <c r="C74" s="60"/>
      <c r="D74" s="60"/>
      <c r="E74" s="60"/>
      <c r="F74" s="60"/>
      <c r="G74" s="60"/>
      <c r="H74" s="60"/>
      <c r="I74" s="60"/>
      <c r="J74" s="60"/>
      <c r="K74" s="60"/>
    </row>
    <row r="75" spans="1:11" x14ac:dyDescent="0.25">
      <c r="A75" s="60"/>
      <c r="B75" s="60"/>
      <c r="C75" s="60"/>
      <c r="D75" s="60"/>
      <c r="E75" s="60"/>
      <c r="F75" s="60"/>
      <c r="G75" s="60"/>
      <c r="H75" s="60"/>
      <c r="I75" s="60"/>
      <c r="J75" s="60"/>
      <c r="K75" s="60"/>
    </row>
    <row r="76" spans="1:11" x14ac:dyDescent="0.25">
      <c r="A76" s="60"/>
      <c r="B76" s="60"/>
      <c r="C76" s="60"/>
      <c r="D76" s="60"/>
      <c r="E76" s="60"/>
      <c r="F76" s="60"/>
      <c r="G76" s="60"/>
      <c r="H76" s="60"/>
      <c r="I76" s="60"/>
      <c r="J76" s="60"/>
      <c r="K76" s="60"/>
    </row>
    <row r="77" spans="1:11" x14ac:dyDescent="0.25">
      <c r="A77" s="60"/>
      <c r="B77" s="60"/>
      <c r="C77" s="60"/>
      <c r="D77" s="60"/>
      <c r="E77" s="60"/>
      <c r="F77" s="60"/>
      <c r="G77" s="60"/>
      <c r="H77" s="60"/>
      <c r="I77" s="60"/>
      <c r="J77" s="60"/>
      <c r="K77" s="60"/>
    </row>
    <row r="78" spans="1:11" x14ac:dyDescent="0.25">
      <c r="A78" s="60"/>
      <c r="B78" s="60"/>
      <c r="C78" s="60"/>
      <c r="D78" s="60"/>
      <c r="E78" s="60"/>
      <c r="F78" s="60"/>
      <c r="G78" s="60"/>
      <c r="H78" s="60"/>
      <c r="I78" s="60"/>
      <c r="J78" s="60"/>
      <c r="K78" s="60"/>
    </row>
    <row r="79" spans="1:11" x14ac:dyDescent="0.25">
      <c r="A79" s="60"/>
      <c r="B79" s="60"/>
      <c r="C79" s="60"/>
      <c r="D79" s="60"/>
      <c r="E79" s="60"/>
      <c r="F79" s="60"/>
      <c r="G79" s="60"/>
      <c r="H79" s="60"/>
      <c r="I79" s="60"/>
      <c r="J79" s="60"/>
      <c r="K79" s="60"/>
    </row>
    <row r="80" spans="1:11" x14ac:dyDescent="0.25">
      <c r="A80" s="60"/>
      <c r="B80" s="60"/>
      <c r="C80" s="60"/>
      <c r="D80" s="60"/>
      <c r="E80" s="60"/>
      <c r="F80" s="60"/>
      <c r="G80" s="60"/>
      <c r="H80" s="60"/>
      <c r="I80" s="60"/>
      <c r="J80" s="60"/>
      <c r="K80" s="60"/>
    </row>
    <row r="81" spans="1:11" x14ac:dyDescent="0.25">
      <c r="A81" s="60"/>
      <c r="B81" s="60"/>
      <c r="C81" s="60"/>
      <c r="D81" s="60"/>
      <c r="E81" s="60"/>
      <c r="F81" s="60"/>
      <c r="G81" s="60"/>
      <c r="H81" s="60"/>
      <c r="I81" s="60"/>
      <c r="J81" s="60"/>
      <c r="K81" s="60"/>
    </row>
    <row r="82" spans="1:11" x14ac:dyDescent="0.25">
      <c r="A82" s="60"/>
      <c r="B82" s="60"/>
      <c r="C82" s="60"/>
      <c r="D82" s="60"/>
      <c r="E82" s="60"/>
      <c r="F82" s="60"/>
      <c r="G82" s="60"/>
      <c r="H82" s="60"/>
      <c r="I82" s="60"/>
      <c r="J82" s="60"/>
      <c r="K82" s="60"/>
    </row>
    <row r="83" spans="1:11" x14ac:dyDescent="0.25">
      <c r="A83" s="60"/>
      <c r="B83" s="60"/>
      <c r="C83" s="60"/>
      <c r="D83" s="60"/>
      <c r="E83" s="60"/>
      <c r="F83" s="60"/>
      <c r="G83" s="60"/>
      <c r="H83" s="60"/>
      <c r="I83" s="60"/>
      <c r="J83" s="60"/>
      <c r="K83" s="60"/>
    </row>
    <row r="84" spans="1:11" x14ac:dyDescent="0.25">
      <c r="A84" s="60"/>
      <c r="B84" s="60"/>
      <c r="C84" s="60"/>
      <c r="D84" s="60"/>
      <c r="E84" s="60"/>
      <c r="F84" s="60"/>
      <c r="G84" s="60"/>
      <c r="H84" s="60"/>
      <c r="I84" s="60"/>
      <c r="J84" s="60"/>
      <c r="K84" s="60"/>
    </row>
    <row r="85" spans="1:11" x14ac:dyDescent="0.25">
      <c r="A85" s="60"/>
      <c r="B85" s="60"/>
      <c r="C85" s="60"/>
      <c r="D85" s="60"/>
      <c r="E85" s="60"/>
      <c r="F85" s="60"/>
      <c r="G85" s="60"/>
      <c r="H85" s="60"/>
      <c r="I85" s="60"/>
      <c r="J85" s="60"/>
      <c r="K85" s="60"/>
    </row>
    <row r="86" spans="1:11" x14ac:dyDescent="0.25">
      <c r="A86" s="60"/>
      <c r="B86" s="60"/>
      <c r="C86" s="60"/>
      <c r="D86" s="60"/>
      <c r="E86" s="60"/>
      <c r="F86" s="60"/>
      <c r="G86" s="60"/>
      <c r="H86" s="60"/>
      <c r="I86" s="60"/>
      <c r="J86" s="60"/>
      <c r="K86" s="60"/>
    </row>
    <row r="87" spans="1:11" x14ac:dyDescent="0.25">
      <c r="A87" s="60"/>
      <c r="B87" s="60"/>
      <c r="C87" s="60"/>
      <c r="D87" s="60"/>
      <c r="E87" s="60"/>
      <c r="F87" s="60"/>
      <c r="G87" s="60"/>
      <c r="H87" s="60"/>
      <c r="I87" s="60"/>
      <c r="J87" s="60"/>
      <c r="K87" s="60"/>
    </row>
    <row r="88" spans="1:11" x14ac:dyDescent="0.25">
      <c r="A88" s="60"/>
      <c r="B88" s="60"/>
      <c r="C88" s="60"/>
      <c r="D88" s="60"/>
      <c r="E88" s="60"/>
      <c r="F88" s="60"/>
      <c r="G88" s="60"/>
      <c r="H88" s="60"/>
      <c r="I88" s="60"/>
      <c r="J88" s="60"/>
      <c r="K88" s="60"/>
    </row>
    <row r="89" spans="1:11" x14ac:dyDescent="0.25">
      <c r="A89" s="60"/>
      <c r="B89" s="60"/>
      <c r="C89" s="60"/>
      <c r="D89" s="60"/>
      <c r="E89" s="60"/>
      <c r="F89" s="60"/>
      <c r="G89" s="60"/>
      <c r="H89" s="60"/>
      <c r="I89" s="60"/>
      <c r="J89" s="60"/>
      <c r="K89" s="60"/>
    </row>
    <row r="90" spans="1:11" x14ac:dyDescent="0.25">
      <c r="A90" s="60"/>
      <c r="B90" s="60"/>
      <c r="C90" s="60"/>
      <c r="D90" s="60"/>
      <c r="E90" s="60"/>
      <c r="F90" s="60"/>
      <c r="G90" s="60"/>
      <c r="H90" s="60"/>
      <c r="I90" s="60"/>
      <c r="J90" s="60"/>
      <c r="K90" s="60"/>
    </row>
    <row r="91" spans="1:11" x14ac:dyDescent="0.25">
      <c r="A91" s="60"/>
      <c r="B91" s="60"/>
      <c r="C91" s="60"/>
      <c r="D91" s="60"/>
      <c r="E91" s="60"/>
      <c r="F91" s="60"/>
      <c r="G91" s="60"/>
      <c r="H91" s="60"/>
      <c r="I91" s="60"/>
      <c r="J91" s="60"/>
      <c r="K91" s="60"/>
    </row>
    <row r="92" spans="1:11" x14ac:dyDescent="0.25">
      <c r="A92" s="60"/>
      <c r="B92" s="60"/>
      <c r="C92" s="60"/>
      <c r="D92" s="60"/>
      <c r="E92" s="60"/>
      <c r="F92" s="60"/>
      <c r="G92" s="60"/>
      <c r="H92" s="60"/>
      <c r="I92" s="60"/>
      <c r="J92" s="60"/>
      <c r="K92" s="60"/>
    </row>
    <row r="93" spans="1:11" x14ac:dyDescent="0.25">
      <c r="A93" s="60"/>
      <c r="B93" s="60"/>
      <c r="C93" s="60"/>
      <c r="D93" s="60"/>
      <c r="E93" s="60"/>
      <c r="F93" s="60"/>
      <c r="G93" s="60"/>
      <c r="H93" s="60"/>
      <c r="I93" s="60"/>
      <c r="J93" s="60"/>
      <c r="K93" s="60"/>
    </row>
    <row r="94" spans="1:11" x14ac:dyDescent="0.25">
      <c r="A94" s="60"/>
      <c r="B94" s="60"/>
      <c r="C94" s="60"/>
      <c r="D94" s="60"/>
      <c r="E94" s="60"/>
      <c r="F94" s="60"/>
      <c r="G94" s="60"/>
      <c r="H94" s="60"/>
      <c r="I94" s="60"/>
      <c r="J94" s="60"/>
      <c r="K94" s="60"/>
    </row>
    <row r="95" spans="1:11" x14ac:dyDescent="0.25">
      <c r="A95" s="60"/>
      <c r="B95" s="60"/>
      <c r="C95" s="60"/>
      <c r="D95" s="60"/>
      <c r="E95" s="60"/>
      <c r="F95" s="60"/>
      <c r="G95" s="60"/>
      <c r="H95" s="60"/>
      <c r="I95" s="60"/>
      <c r="J95" s="60"/>
      <c r="K95" s="60"/>
    </row>
    <row r="96" spans="1:11" x14ac:dyDescent="0.25">
      <c r="A96" s="60"/>
      <c r="B96" s="60"/>
      <c r="C96" s="60"/>
      <c r="D96" s="60"/>
      <c r="E96" s="60"/>
      <c r="F96" s="60"/>
      <c r="G96" s="60"/>
      <c r="H96" s="60"/>
      <c r="I96" s="60"/>
      <c r="J96" s="60"/>
      <c r="K96" s="60"/>
    </row>
    <row r="97" spans="1:11" x14ac:dyDescent="0.25">
      <c r="A97" s="60"/>
      <c r="B97" s="60"/>
      <c r="C97" s="60"/>
      <c r="D97" s="60"/>
      <c r="E97" s="60"/>
      <c r="F97" s="60"/>
      <c r="G97" s="60"/>
      <c r="H97" s="60"/>
      <c r="I97" s="60"/>
      <c r="J97" s="60"/>
      <c r="K97" s="60"/>
    </row>
    <row r="98" spans="1:11" x14ac:dyDescent="0.25">
      <c r="A98" s="60"/>
      <c r="B98" s="60"/>
      <c r="C98" s="60"/>
      <c r="D98" s="60"/>
      <c r="E98" s="60"/>
      <c r="F98" s="60"/>
      <c r="G98" s="60"/>
      <c r="H98" s="60"/>
      <c r="I98" s="60"/>
      <c r="J98" s="60"/>
      <c r="K98" s="60"/>
    </row>
    <row r="99" spans="1:11" x14ac:dyDescent="0.25">
      <c r="A99" s="60"/>
      <c r="B99" s="60"/>
      <c r="C99" s="60"/>
      <c r="D99" s="60"/>
      <c r="E99" s="60"/>
      <c r="F99" s="60"/>
      <c r="G99" s="60"/>
      <c r="H99" s="60"/>
      <c r="I99" s="60"/>
      <c r="J99" s="60"/>
      <c r="K99" s="60"/>
    </row>
    <row r="100" spans="1:11" x14ac:dyDescent="0.25">
      <c r="A100" s="60"/>
      <c r="B100" s="60"/>
      <c r="C100" s="60"/>
      <c r="D100" s="60"/>
      <c r="E100" s="60"/>
      <c r="F100" s="60"/>
      <c r="G100" s="60"/>
      <c r="H100" s="60"/>
      <c r="I100" s="60"/>
      <c r="J100" s="60"/>
      <c r="K100" s="60"/>
    </row>
    <row r="101" spans="1:11" x14ac:dyDescent="0.25">
      <c r="A101" s="60"/>
      <c r="B101" s="60"/>
      <c r="C101" s="60"/>
      <c r="D101" s="60"/>
      <c r="E101" s="60"/>
      <c r="F101" s="60"/>
      <c r="G101" s="60"/>
      <c r="H101" s="60"/>
      <c r="I101" s="60"/>
      <c r="J101" s="60"/>
      <c r="K101" s="60"/>
    </row>
    <row r="102" spans="1:11" x14ac:dyDescent="0.25">
      <c r="A102" s="60"/>
      <c r="B102" s="60"/>
      <c r="C102" s="60"/>
      <c r="D102" s="60"/>
      <c r="E102" s="60"/>
      <c r="F102" s="60"/>
      <c r="G102" s="60"/>
      <c r="H102" s="60"/>
      <c r="I102" s="60"/>
      <c r="J102" s="60"/>
      <c r="K102" s="60"/>
    </row>
    <row r="103" spans="1:11" x14ac:dyDescent="0.25">
      <c r="A103" s="60"/>
      <c r="B103" s="60"/>
      <c r="C103" s="60"/>
      <c r="D103" s="60"/>
      <c r="E103" s="60"/>
      <c r="F103" s="60"/>
      <c r="G103" s="60"/>
      <c r="H103" s="60"/>
      <c r="I103" s="60"/>
      <c r="J103" s="60"/>
      <c r="K103" s="60"/>
    </row>
    <row r="104" spans="1:11" x14ac:dyDescent="0.25">
      <c r="A104" s="60"/>
      <c r="B104" s="60"/>
      <c r="C104" s="60"/>
      <c r="D104" s="60"/>
      <c r="E104" s="60"/>
      <c r="F104" s="60"/>
      <c r="G104" s="60"/>
      <c r="H104" s="60"/>
      <c r="I104" s="60"/>
      <c r="J104" s="60"/>
      <c r="K104" s="60"/>
    </row>
    <row r="105" spans="1:11" x14ac:dyDescent="0.25">
      <c r="A105" s="60"/>
      <c r="B105" s="60"/>
      <c r="C105" s="60"/>
      <c r="D105" s="60"/>
      <c r="E105" s="60"/>
      <c r="F105" s="60"/>
      <c r="G105" s="60"/>
      <c r="H105" s="60"/>
      <c r="I105" s="60"/>
      <c r="J105" s="60"/>
      <c r="K105" s="60"/>
    </row>
    <row r="106" spans="1:11" x14ac:dyDescent="0.25">
      <c r="A106" s="60"/>
      <c r="B106" s="60"/>
      <c r="C106" s="60"/>
      <c r="D106" s="60"/>
      <c r="E106" s="60"/>
      <c r="F106" s="60"/>
      <c r="G106" s="60"/>
      <c r="H106" s="60"/>
      <c r="I106" s="60"/>
      <c r="J106" s="60"/>
      <c r="K106" s="60"/>
    </row>
    <row r="107" spans="1:11" x14ac:dyDescent="0.25">
      <c r="A107" s="60"/>
      <c r="B107" s="60"/>
      <c r="C107" s="60"/>
      <c r="D107" s="60"/>
      <c r="E107" s="60"/>
      <c r="F107" s="60"/>
      <c r="G107" s="60"/>
      <c r="H107" s="60"/>
      <c r="I107" s="60"/>
      <c r="J107" s="60"/>
      <c r="K107" s="60"/>
    </row>
    <row r="108" spans="1:11" x14ac:dyDescent="0.25">
      <c r="A108" s="60"/>
      <c r="B108" s="60"/>
      <c r="C108" s="60"/>
      <c r="D108" s="60"/>
      <c r="E108" s="60"/>
      <c r="F108" s="60"/>
      <c r="G108" s="60"/>
      <c r="H108" s="60"/>
      <c r="I108" s="60"/>
      <c r="J108" s="60"/>
      <c r="K108" s="60"/>
    </row>
    <row r="109" spans="1:11" x14ac:dyDescent="0.25">
      <c r="A109" s="60"/>
      <c r="B109" s="60"/>
      <c r="C109" s="60"/>
      <c r="D109" s="60"/>
      <c r="E109" s="60"/>
      <c r="F109" s="60"/>
      <c r="G109" s="60"/>
      <c r="H109" s="60"/>
      <c r="I109" s="60"/>
      <c r="J109" s="60"/>
      <c r="K109" s="60"/>
    </row>
    <row r="110" spans="1:11" x14ac:dyDescent="0.25">
      <c r="A110" s="60"/>
      <c r="B110" s="60"/>
      <c r="C110" s="60"/>
      <c r="D110" s="60"/>
      <c r="E110" s="60"/>
      <c r="F110" s="60"/>
      <c r="G110" s="60"/>
      <c r="H110" s="60"/>
      <c r="I110" s="60"/>
      <c r="J110" s="60"/>
      <c r="K110" s="60"/>
    </row>
    <row r="111" spans="1:11" x14ac:dyDescent="0.25">
      <c r="A111" s="60"/>
      <c r="B111" s="60"/>
      <c r="C111" s="60"/>
      <c r="D111" s="60"/>
      <c r="E111" s="60"/>
      <c r="F111" s="60"/>
      <c r="G111" s="60"/>
      <c r="H111" s="60"/>
      <c r="I111" s="60"/>
      <c r="J111" s="60"/>
      <c r="K111" s="60"/>
    </row>
    <row r="112" spans="1:11" x14ac:dyDescent="0.25">
      <c r="A112" s="60"/>
      <c r="B112" s="60"/>
      <c r="C112" s="60"/>
      <c r="D112" s="60"/>
      <c r="E112" s="60"/>
      <c r="F112" s="60"/>
      <c r="G112" s="60"/>
      <c r="H112" s="60"/>
      <c r="I112" s="60"/>
      <c r="J112" s="60"/>
      <c r="K112" s="60"/>
    </row>
    <row r="113" spans="1:11" x14ac:dyDescent="0.25">
      <c r="A113" s="60"/>
      <c r="B113" s="60"/>
      <c r="C113" s="60"/>
      <c r="D113" s="60"/>
      <c r="E113" s="60"/>
      <c r="F113" s="60"/>
      <c r="G113" s="60"/>
      <c r="H113" s="60"/>
      <c r="I113" s="60"/>
      <c r="J113" s="60"/>
      <c r="K113" s="60"/>
    </row>
    <row r="114" spans="1:11" x14ac:dyDescent="0.25">
      <c r="A114" s="60"/>
      <c r="B114" s="60"/>
      <c r="C114" s="60"/>
      <c r="D114" s="60"/>
      <c r="E114" s="60"/>
      <c r="F114" s="60"/>
      <c r="G114" s="60"/>
      <c r="H114" s="60"/>
      <c r="I114" s="60"/>
      <c r="J114" s="60"/>
      <c r="K114" s="60"/>
    </row>
    <row r="115" spans="1:11" x14ac:dyDescent="0.25">
      <c r="A115" s="60"/>
      <c r="B115" s="60"/>
      <c r="C115" s="60"/>
      <c r="D115" s="60"/>
      <c r="E115" s="60"/>
      <c r="F115" s="60"/>
      <c r="G115" s="60"/>
      <c r="H115" s="60"/>
      <c r="I115" s="60"/>
      <c r="J115" s="60"/>
      <c r="K115" s="60"/>
    </row>
    <row r="116" spans="1:11" x14ac:dyDescent="0.25">
      <c r="A116" s="60"/>
      <c r="B116" s="60"/>
      <c r="C116" s="60"/>
      <c r="D116" s="60"/>
      <c r="E116" s="60"/>
      <c r="F116" s="60"/>
      <c r="G116" s="60"/>
      <c r="H116" s="60"/>
      <c r="I116" s="60"/>
      <c r="J116" s="60"/>
      <c r="K116" s="60"/>
    </row>
    <row r="117" spans="1:11" x14ac:dyDescent="0.25">
      <c r="A117" s="60"/>
      <c r="B117" s="60"/>
      <c r="C117" s="60"/>
      <c r="D117" s="60"/>
      <c r="E117" s="60"/>
      <c r="F117" s="60"/>
      <c r="G117" s="60"/>
      <c r="H117" s="60"/>
      <c r="I117" s="60"/>
      <c r="J117" s="60"/>
      <c r="K117" s="60"/>
    </row>
    <row r="118" spans="1:11" x14ac:dyDescent="0.25">
      <c r="A118" s="60"/>
      <c r="B118" s="60"/>
      <c r="C118" s="60"/>
      <c r="D118" s="60"/>
      <c r="E118" s="60"/>
      <c r="F118" s="60"/>
      <c r="G118" s="60"/>
      <c r="H118" s="60"/>
      <c r="I118" s="60"/>
      <c r="J118" s="60"/>
      <c r="K118" s="60"/>
    </row>
    <row r="119" spans="1:11" x14ac:dyDescent="0.25">
      <c r="A119" s="60"/>
      <c r="B119" s="60"/>
      <c r="C119" s="60"/>
      <c r="D119" s="60"/>
      <c r="E119" s="60"/>
      <c r="F119" s="60"/>
      <c r="G119" s="60"/>
      <c r="H119" s="60"/>
      <c r="I119" s="60"/>
      <c r="J119" s="60"/>
      <c r="K119" s="60"/>
    </row>
    <row r="120" spans="1:11" x14ac:dyDescent="0.25">
      <c r="A120" s="60"/>
      <c r="B120" s="60"/>
      <c r="C120" s="60"/>
      <c r="D120" s="60"/>
      <c r="E120" s="60"/>
      <c r="F120" s="60"/>
      <c r="G120" s="60"/>
      <c r="H120" s="60"/>
      <c r="I120" s="60"/>
      <c r="J120" s="60"/>
      <c r="K120" s="60"/>
    </row>
    <row r="121" spans="1:11" x14ac:dyDescent="0.25">
      <c r="A121" s="60"/>
      <c r="B121" s="60"/>
      <c r="C121" s="60"/>
      <c r="D121" s="60"/>
      <c r="E121" s="60"/>
      <c r="F121" s="60"/>
      <c r="G121" s="60"/>
      <c r="H121" s="60"/>
      <c r="I121" s="60"/>
      <c r="J121" s="60"/>
      <c r="K121" s="60"/>
    </row>
    <row r="122" spans="1:11" x14ac:dyDescent="0.25">
      <c r="A122" s="60"/>
      <c r="B122" s="60"/>
      <c r="C122" s="60"/>
      <c r="D122" s="60"/>
      <c r="E122" s="60"/>
      <c r="F122" s="60"/>
      <c r="G122" s="60"/>
      <c r="H122" s="60"/>
      <c r="I122" s="60"/>
      <c r="J122" s="60"/>
      <c r="K122" s="60"/>
    </row>
    <row r="123" spans="1:11" x14ac:dyDescent="0.25">
      <c r="A123" s="60"/>
      <c r="B123" s="60"/>
      <c r="C123" s="60"/>
      <c r="D123" s="60"/>
      <c r="E123" s="60"/>
      <c r="F123" s="60"/>
      <c r="G123" s="60"/>
      <c r="H123" s="60"/>
      <c r="I123" s="60"/>
      <c r="J123" s="60"/>
      <c r="K123" s="60"/>
    </row>
    <row r="124" spans="1:11" x14ac:dyDescent="0.25">
      <c r="A124" s="60"/>
      <c r="B124" s="60"/>
      <c r="C124" s="60"/>
      <c r="D124" s="60"/>
      <c r="E124" s="60"/>
      <c r="F124" s="60"/>
      <c r="G124" s="60"/>
      <c r="H124" s="60"/>
      <c r="I124" s="60"/>
      <c r="J124" s="60"/>
      <c r="K124" s="60"/>
    </row>
    <row r="125" spans="1:11" x14ac:dyDescent="0.25">
      <c r="A125" s="60"/>
      <c r="B125" s="60"/>
      <c r="C125" s="60"/>
      <c r="D125" s="60"/>
      <c r="E125" s="60"/>
      <c r="F125" s="60"/>
      <c r="G125" s="60"/>
      <c r="H125" s="60"/>
      <c r="I125" s="60"/>
      <c r="J125" s="60"/>
      <c r="K125" s="60"/>
    </row>
    <row r="126" spans="1:11" x14ac:dyDescent="0.25">
      <c r="A126" s="60"/>
      <c r="B126" s="60"/>
      <c r="C126" s="60"/>
      <c r="D126" s="60"/>
      <c r="E126" s="60"/>
      <c r="F126" s="60"/>
      <c r="G126" s="60"/>
      <c r="H126" s="60"/>
      <c r="I126" s="60"/>
      <c r="J126" s="60"/>
      <c r="K126" s="60"/>
    </row>
    <row r="127" spans="1:11" x14ac:dyDescent="0.25">
      <c r="A127" s="60"/>
      <c r="B127" s="60"/>
      <c r="C127" s="60"/>
      <c r="D127" s="60"/>
      <c r="E127" s="60"/>
      <c r="F127" s="60"/>
      <c r="G127" s="60"/>
      <c r="H127" s="60"/>
      <c r="I127" s="60"/>
      <c r="J127" s="60"/>
      <c r="K127" s="60"/>
    </row>
    <row r="128" spans="1:11" x14ac:dyDescent="0.25">
      <c r="A128" s="60"/>
      <c r="B128" s="60"/>
      <c r="C128" s="60"/>
      <c r="D128" s="60"/>
      <c r="E128" s="60"/>
      <c r="F128" s="60"/>
      <c r="G128" s="60"/>
      <c r="H128" s="60"/>
      <c r="I128" s="60"/>
      <c r="J128" s="60"/>
      <c r="K128" s="60"/>
    </row>
    <row r="129" spans="1:11" x14ac:dyDescent="0.25">
      <c r="A129" s="60"/>
      <c r="B129" s="60"/>
      <c r="C129" s="60"/>
      <c r="D129" s="60"/>
      <c r="E129" s="60"/>
      <c r="F129" s="60"/>
      <c r="G129" s="60"/>
      <c r="H129" s="60"/>
      <c r="I129" s="60"/>
      <c r="J129" s="60"/>
      <c r="K129" s="60"/>
    </row>
    <row r="130" spans="1:11" x14ac:dyDescent="0.25">
      <c r="A130" s="60"/>
      <c r="B130" s="60"/>
      <c r="C130" s="60"/>
      <c r="D130" s="60"/>
      <c r="E130" s="60"/>
      <c r="F130" s="60"/>
      <c r="G130" s="60"/>
      <c r="H130" s="60"/>
      <c r="I130" s="60"/>
      <c r="J130" s="60"/>
      <c r="K130" s="60"/>
    </row>
    <row r="131" spans="1:11" x14ac:dyDescent="0.25">
      <c r="A131" s="60"/>
      <c r="B131" s="60"/>
      <c r="C131" s="60"/>
      <c r="D131" s="60"/>
      <c r="E131" s="60"/>
      <c r="F131" s="60"/>
      <c r="G131" s="60"/>
      <c r="H131" s="60"/>
      <c r="I131" s="60"/>
      <c r="J131" s="60"/>
      <c r="K131" s="60"/>
    </row>
    <row r="132" spans="1:11" x14ac:dyDescent="0.25">
      <c r="A132" s="60"/>
      <c r="B132" s="60"/>
      <c r="C132" s="60"/>
      <c r="D132" s="60"/>
      <c r="E132" s="60"/>
      <c r="F132" s="60"/>
      <c r="G132" s="60"/>
      <c r="H132" s="60"/>
      <c r="I132" s="60"/>
      <c r="J132" s="60"/>
      <c r="K132" s="60"/>
    </row>
    <row r="133" spans="1:11" x14ac:dyDescent="0.25">
      <c r="A133" s="60"/>
      <c r="B133" s="60"/>
      <c r="C133" s="60"/>
      <c r="D133" s="60"/>
      <c r="E133" s="60"/>
      <c r="F133" s="60"/>
      <c r="G133" s="60"/>
      <c r="H133" s="60"/>
      <c r="I133" s="60"/>
      <c r="J133" s="60"/>
      <c r="K133" s="60"/>
    </row>
    <row r="134" spans="1:11" x14ac:dyDescent="0.25">
      <c r="A134" s="60"/>
      <c r="B134" s="60"/>
      <c r="C134" s="60"/>
      <c r="D134" s="60"/>
      <c r="E134" s="60"/>
      <c r="F134" s="60"/>
      <c r="G134" s="60"/>
      <c r="H134" s="60"/>
      <c r="I134" s="60"/>
      <c r="J134" s="60"/>
      <c r="K134" s="60"/>
    </row>
    <row r="135" spans="1:11" x14ac:dyDescent="0.25">
      <c r="A135" s="60"/>
      <c r="B135" s="60"/>
      <c r="C135" s="60"/>
      <c r="D135" s="60"/>
      <c r="E135" s="60"/>
      <c r="F135" s="60"/>
      <c r="G135" s="60"/>
      <c r="H135" s="60"/>
      <c r="I135" s="60"/>
      <c r="J135" s="60"/>
      <c r="K135" s="60"/>
    </row>
    <row r="136" spans="1:11" x14ac:dyDescent="0.25">
      <c r="A136" s="60"/>
      <c r="B136" s="60"/>
      <c r="C136" s="60"/>
      <c r="D136" s="60"/>
      <c r="E136" s="60"/>
      <c r="F136" s="60"/>
      <c r="G136" s="60"/>
      <c r="H136" s="60"/>
      <c r="I136" s="60"/>
      <c r="J136" s="60"/>
      <c r="K136" s="60"/>
    </row>
    <row r="137" spans="1:11" x14ac:dyDescent="0.25">
      <c r="A137" s="60"/>
      <c r="B137" s="60"/>
      <c r="C137" s="60"/>
      <c r="D137" s="60"/>
      <c r="E137" s="60"/>
      <c r="F137" s="60"/>
      <c r="G137" s="60"/>
      <c r="H137" s="60"/>
      <c r="I137" s="60"/>
      <c r="J137" s="60"/>
      <c r="K137" s="60"/>
    </row>
    <row r="138" spans="1:11" x14ac:dyDescent="0.25">
      <c r="A138" s="60"/>
      <c r="B138" s="60"/>
      <c r="C138" s="60"/>
      <c r="D138" s="60"/>
      <c r="E138" s="60"/>
      <c r="F138" s="60"/>
      <c r="G138" s="60"/>
      <c r="H138" s="60"/>
      <c r="I138" s="60"/>
      <c r="J138" s="60"/>
      <c r="K138" s="60"/>
    </row>
    <row r="139" spans="1:11" x14ac:dyDescent="0.25">
      <c r="A139" s="60"/>
      <c r="B139" s="60"/>
      <c r="C139" s="60"/>
      <c r="D139" s="60"/>
      <c r="E139" s="60"/>
      <c r="F139" s="60"/>
      <c r="G139" s="60"/>
      <c r="H139" s="60"/>
      <c r="I139" s="60"/>
      <c r="J139" s="60"/>
      <c r="K139" s="60"/>
    </row>
    <row r="140" spans="1:11" x14ac:dyDescent="0.25">
      <c r="A140" s="60"/>
      <c r="B140" s="60"/>
      <c r="C140" s="60"/>
      <c r="D140" s="60"/>
      <c r="E140" s="60"/>
      <c r="F140" s="60"/>
      <c r="G140" s="60"/>
      <c r="H140" s="60"/>
      <c r="I140" s="60"/>
      <c r="J140" s="60"/>
      <c r="K140" s="60"/>
    </row>
    <row r="141" spans="1:11" x14ac:dyDescent="0.25">
      <c r="A141" s="60"/>
      <c r="B141" s="60"/>
      <c r="C141" s="60"/>
      <c r="D141" s="60"/>
      <c r="E141" s="60"/>
      <c r="F141" s="60"/>
      <c r="G141" s="60"/>
      <c r="H141" s="60"/>
      <c r="I141" s="60"/>
      <c r="J141" s="60"/>
      <c r="K141" s="60"/>
    </row>
    <row r="142" spans="1:11" x14ac:dyDescent="0.25">
      <c r="A142" s="60"/>
      <c r="B142" s="60"/>
      <c r="C142" s="60"/>
      <c r="D142" s="60"/>
      <c r="E142" s="60"/>
      <c r="F142" s="60"/>
      <c r="G142" s="60"/>
      <c r="H142" s="60"/>
      <c r="I142" s="60"/>
      <c r="J142" s="60"/>
      <c r="K142" s="60"/>
    </row>
    <row r="143" spans="1:11" x14ac:dyDescent="0.25">
      <c r="A143" s="60"/>
      <c r="B143" s="60"/>
      <c r="C143" s="60"/>
      <c r="D143" s="60"/>
      <c r="E143" s="60"/>
      <c r="F143" s="60"/>
      <c r="G143" s="60"/>
      <c r="H143" s="60"/>
      <c r="I143" s="60"/>
      <c r="J143" s="60"/>
      <c r="K143" s="60"/>
    </row>
    <row r="144" spans="1:11" x14ac:dyDescent="0.25">
      <c r="A144" s="60"/>
      <c r="B144" s="60"/>
      <c r="C144" s="60"/>
      <c r="D144" s="60"/>
      <c r="E144" s="60"/>
      <c r="F144" s="60"/>
      <c r="G144" s="60"/>
      <c r="H144" s="60"/>
      <c r="I144" s="60"/>
      <c r="J144" s="60"/>
      <c r="K144" s="60"/>
    </row>
    <row r="145" spans="1:11" x14ac:dyDescent="0.25">
      <c r="A145" s="60"/>
      <c r="B145" s="60"/>
      <c r="C145" s="60"/>
      <c r="D145" s="60"/>
      <c r="E145" s="60"/>
      <c r="F145" s="60"/>
      <c r="G145" s="60"/>
      <c r="H145" s="60"/>
      <c r="I145" s="60"/>
      <c r="J145" s="60"/>
      <c r="K145" s="60"/>
    </row>
    <row r="146" spans="1:11" x14ac:dyDescent="0.25">
      <c r="A146" s="60"/>
      <c r="B146" s="60"/>
      <c r="C146" s="60"/>
      <c r="D146" s="60"/>
      <c r="E146" s="60"/>
      <c r="F146" s="60"/>
      <c r="G146" s="60"/>
      <c r="H146" s="60"/>
      <c r="I146" s="60"/>
      <c r="J146" s="60"/>
      <c r="K146" s="60"/>
    </row>
    <row r="147" spans="1:11" x14ac:dyDescent="0.25">
      <c r="A147" s="60"/>
      <c r="B147" s="60"/>
      <c r="C147" s="60"/>
      <c r="D147" s="60"/>
      <c r="E147" s="60"/>
      <c r="F147" s="60"/>
      <c r="G147" s="60"/>
      <c r="H147" s="60"/>
      <c r="I147" s="60"/>
      <c r="J147" s="60"/>
      <c r="K147" s="60"/>
    </row>
    <row r="148" spans="1:11" x14ac:dyDescent="0.25">
      <c r="A148" s="60"/>
      <c r="B148" s="60"/>
      <c r="C148" s="60"/>
      <c r="D148" s="60"/>
      <c r="E148" s="60"/>
      <c r="F148" s="60"/>
      <c r="G148" s="60"/>
      <c r="H148" s="60"/>
      <c r="I148" s="60"/>
      <c r="J148" s="60"/>
      <c r="K148" s="60"/>
    </row>
    <row r="149" spans="1:11" x14ac:dyDescent="0.25">
      <c r="A149" s="60"/>
      <c r="B149" s="60"/>
      <c r="C149" s="60"/>
      <c r="D149" s="60"/>
      <c r="E149" s="60"/>
      <c r="F149" s="60"/>
      <c r="G149" s="60"/>
      <c r="H149" s="60"/>
      <c r="I149" s="60"/>
      <c r="J149" s="60"/>
      <c r="K149" s="60"/>
    </row>
    <row r="150" spans="1:11" x14ac:dyDescent="0.25">
      <c r="A150" s="60"/>
      <c r="B150" s="60"/>
      <c r="C150" s="60"/>
      <c r="D150" s="60"/>
      <c r="E150" s="60"/>
      <c r="F150" s="60"/>
      <c r="G150" s="60"/>
      <c r="H150" s="60"/>
      <c r="I150" s="60"/>
      <c r="J150" s="60"/>
      <c r="K150" s="60"/>
    </row>
    <row r="151" spans="1:11" x14ac:dyDescent="0.25">
      <c r="A151" s="60"/>
      <c r="B151" s="60"/>
      <c r="C151" s="60"/>
      <c r="D151" s="60"/>
      <c r="E151" s="60"/>
      <c r="F151" s="60"/>
      <c r="G151" s="60"/>
      <c r="H151" s="60"/>
      <c r="I151" s="60"/>
      <c r="J151" s="60"/>
      <c r="K151" s="60"/>
    </row>
    <row r="152" spans="1:11" x14ac:dyDescent="0.25">
      <c r="A152" s="60"/>
      <c r="B152" s="60"/>
      <c r="C152" s="60"/>
      <c r="D152" s="60"/>
      <c r="E152" s="60"/>
      <c r="F152" s="60"/>
      <c r="G152" s="60"/>
      <c r="H152" s="60"/>
      <c r="I152" s="60"/>
      <c r="J152" s="60"/>
      <c r="K152" s="60"/>
    </row>
    <row r="153" spans="1:11" x14ac:dyDescent="0.25">
      <c r="A153" s="60"/>
      <c r="B153" s="60"/>
      <c r="C153" s="60"/>
      <c r="D153" s="60"/>
      <c r="E153" s="60"/>
      <c r="F153" s="60"/>
      <c r="G153" s="60"/>
      <c r="H153" s="60"/>
      <c r="I153" s="60"/>
      <c r="J153" s="60"/>
      <c r="K153" s="60"/>
    </row>
    <row r="154" spans="1:11" x14ac:dyDescent="0.25">
      <c r="A154" s="60"/>
      <c r="B154" s="60"/>
      <c r="C154" s="60"/>
      <c r="D154" s="60"/>
      <c r="E154" s="60"/>
      <c r="F154" s="60"/>
      <c r="G154" s="60"/>
      <c r="H154" s="60"/>
      <c r="I154" s="60"/>
      <c r="J154" s="60"/>
      <c r="K154" s="60"/>
    </row>
    <row r="155" spans="1:11" x14ac:dyDescent="0.25">
      <c r="A155" s="60"/>
      <c r="B155" s="60"/>
      <c r="C155" s="60"/>
      <c r="D155" s="60"/>
      <c r="E155" s="60"/>
      <c r="F155" s="60"/>
      <c r="G155" s="60"/>
      <c r="H155" s="60"/>
      <c r="I155" s="60"/>
      <c r="J155" s="60"/>
      <c r="K155" s="60"/>
    </row>
    <row r="156" spans="1:11" x14ac:dyDescent="0.25">
      <c r="A156" s="60"/>
      <c r="B156" s="60"/>
      <c r="C156" s="60"/>
      <c r="D156" s="60"/>
      <c r="E156" s="60"/>
      <c r="F156" s="60"/>
      <c r="G156" s="60"/>
      <c r="H156" s="60"/>
      <c r="I156" s="60"/>
      <c r="J156" s="60"/>
      <c r="K156" s="60"/>
    </row>
    <row r="157" spans="1:11" x14ac:dyDescent="0.25">
      <c r="A157" s="60"/>
      <c r="B157" s="60"/>
      <c r="C157" s="60"/>
      <c r="D157" s="60"/>
      <c r="E157" s="60"/>
      <c r="F157" s="60"/>
      <c r="G157" s="60"/>
      <c r="H157" s="60"/>
      <c r="I157" s="60"/>
      <c r="J157" s="60"/>
      <c r="K157" s="60"/>
    </row>
    <row r="158" spans="1:11" x14ac:dyDescent="0.25">
      <c r="A158" s="60"/>
      <c r="B158" s="60"/>
      <c r="C158" s="60"/>
      <c r="D158" s="60"/>
      <c r="E158" s="60"/>
      <c r="F158" s="60"/>
      <c r="G158" s="60"/>
      <c r="H158" s="60"/>
      <c r="I158" s="60"/>
      <c r="J158" s="60"/>
      <c r="K158" s="60"/>
    </row>
    <row r="159" spans="1:11" x14ac:dyDescent="0.25">
      <c r="A159" s="60"/>
      <c r="B159" s="60"/>
      <c r="C159" s="60"/>
      <c r="D159" s="60"/>
      <c r="E159" s="60"/>
      <c r="F159" s="60"/>
      <c r="G159" s="60"/>
      <c r="H159" s="60"/>
      <c r="I159" s="60"/>
      <c r="J159" s="60"/>
      <c r="K159" s="60"/>
    </row>
    <row r="160" spans="1:11" x14ac:dyDescent="0.25">
      <c r="A160" s="60"/>
      <c r="B160" s="60"/>
      <c r="C160" s="60"/>
      <c r="D160" s="60"/>
      <c r="E160" s="60"/>
      <c r="F160" s="60"/>
      <c r="G160" s="60"/>
      <c r="H160" s="60"/>
      <c r="I160" s="60"/>
      <c r="J160" s="60"/>
      <c r="K160" s="60"/>
    </row>
    <row r="161" spans="1:11" x14ac:dyDescent="0.25">
      <c r="A161" s="60"/>
      <c r="B161" s="60"/>
      <c r="C161" s="60"/>
      <c r="D161" s="60"/>
      <c r="E161" s="60"/>
      <c r="F161" s="60"/>
      <c r="G161" s="60"/>
      <c r="H161" s="60"/>
      <c r="I161" s="60"/>
      <c r="J161" s="60"/>
      <c r="K161" s="60"/>
    </row>
    <row r="162" spans="1:11" x14ac:dyDescent="0.25">
      <c r="A162" s="60"/>
      <c r="B162" s="60"/>
      <c r="C162" s="60"/>
      <c r="D162" s="60"/>
      <c r="E162" s="60"/>
      <c r="F162" s="60"/>
      <c r="G162" s="60"/>
      <c r="H162" s="60"/>
      <c r="I162" s="60"/>
      <c r="J162" s="60"/>
      <c r="K162" s="60"/>
    </row>
    <row r="163" spans="1:11" x14ac:dyDescent="0.25">
      <c r="A163" s="60"/>
      <c r="B163" s="60"/>
      <c r="C163" s="60"/>
      <c r="D163" s="60"/>
      <c r="E163" s="60"/>
      <c r="F163" s="60"/>
      <c r="G163" s="60"/>
      <c r="H163" s="60"/>
      <c r="I163" s="60"/>
      <c r="J163" s="60"/>
      <c r="K163" s="60"/>
    </row>
    <row r="164" spans="1:11" x14ac:dyDescent="0.25">
      <c r="A164" s="60"/>
      <c r="B164" s="60"/>
      <c r="C164" s="60"/>
      <c r="D164" s="60"/>
      <c r="E164" s="60"/>
      <c r="F164" s="60"/>
      <c r="G164" s="60"/>
      <c r="H164" s="60"/>
      <c r="I164" s="60"/>
      <c r="J164" s="60"/>
      <c r="K164" s="60"/>
    </row>
    <row r="165" spans="1:11" x14ac:dyDescent="0.25">
      <c r="A165" s="60"/>
      <c r="B165" s="60"/>
      <c r="C165" s="60"/>
      <c r="D165" s="60"/>
      <c r="E165" s="60"/>
      <c r="F165" s="60"/>
      <c r="G165" s="60"/>
      <c r="H165" s="60"/>
      <c r="I165" s="60"/>
      <c r="J165" s="60"/>
      <c r="K165" s="60"/>
    </row>
    <row r="166" spans="1:11" x14ac:dyDescent="0.25">
      <c r="A166" s="60"/>
      <c r="B166" s="60"/>
      <c r="C166" s="60"/>
      <c r="D166" s="60"/>
      <c r="E166" s="60"/>
      <c r="F166" s="60"/>
      <c r="G166" s="60"/>
      <c r="H166" s="60"/>
      <c r="I166" s="60"/>
      <c r="J166" s="60"/>
      <c r="K166" s="60"/>
    </row>
    <row r="167" spans="1:11" x14ac:dyDescent="0.25">
      <c r="A167" s="60"/>
      <c r="B167" s="60"/>
      <c r="C167" s="60"/>
      <c r="D167" s="60"/>
      <c r="E167" s="60"/>
      <c r="F167" s="60"/>
      <c r="G167" s="60"/>
      <c r="H167" s="60"/>
      <c r="I167" s="60"/>
      <c r="J167" s="60"/>
      <c r="K167" s="60"/>
    </row>
    <row r="168" spans="1:11" x14ac:dyDescent="0.25">
      <c r="A168" s="60"/>
      <c r="B168" s="60"/>
      <c r="C168" s="60"/>
      <c r="D168" s="60"/>
      <c r="E168" s="60"/>
      <c r="F168" s="60"/>
      <c r="G168" s="60"/>
      <c r="H168" s="60"/>
      <c r="I168" s="60"/>
      <c r="J168" s="60"/>
      <c r="K168" s="60"/>
    </row>
    <row r="169" spans="1:11" x14ac:dyDescent="0.25">
      <c r="A169" s="60"/>
      <c r="B169" s="60"/>
      <c r="C169" s="60"/>
      <c r="D169" s="60"/>
      <c r="E169" s="60"/>
      <c r="F169" s="60"/>
      <c r="G169" s="60"/>
      <c r="H169" s="60"/>
      <c r="I169" s="60"/>
      <c r="J169" s="60"/>
      <c r="K169" s="60"/>
    </row>
    <row r="170" spans="1:11" x14ac:dyDescent="0.25">
      <c r="A170" s="60"/>
      <c r="B170" s="60"/>
      <c r="C170" s="60"/>
      <c r="D170" s="60"/>
      <c r="E170" s="60"/>
      <c r="F170" s="60"/>
      <c r="G170" s="60"/>
      <c r="H170" s="60"/>
      <c r="I170" s="60"/>
      <c r="J170" s="60"/>
      <c r="K170" s="60"/>
    </row>
    <row r="171" spans="1:11" x14ac:dyDescent="0.25">
      <c r="A171" s="60"/>
      <c r="B171" s="60"/>
      <c r="C171" s="60"/>
      <c r="D171" s="60"/>
      <c r="E171" s="60"/>
      <c r="F171" s="60"/>
      <c r="G171" s="60"/>
      <c r="H171" s="60"/>
      <c r="I171" s="60"/>
      <c r="J171" s="60"/>
      <c r="K171" s="60"/>
    </row>
    <row r="172" spans="1:11" x14ac:dyDescent="0.25">
      <c r="A172" s="60"/>
      <c r="B172" s="60"/>
      <c r="C172" s="60"/>
      <c r="D172" s="60"/>
      <c r="E172" s="60"/>
      <c r="F172" s="60"/>
      <c r="G172" s="60"/>
      <c r="H172" s="60"/>
      <c r="I172" s="60"/>
      <c r="J172" s="60"/>
      <c r="K172" s="60"/>
    </row>
    <row r="173" spans="1:11" x14ac:dyDescent="0.25">
      <c r="A173" s="60"/>
      <c r="B173" s="60"/>
      <c r="C173" s="60"/>
      <c r="D173" s="60"/>
      <c r="E173" s="60"/>
      <c r="F173" s="60"/>
      <c r="G173" s="60"/>
      <c r="H173" s="60"/>
      <c r="I173" s="60"/>
      <c r="J173" s="60"/>
      <c r="K173" s="60"/>
    </row>
    <row r="174" spans="1:11" x14ac:dyDescent="0.25">
      <c r="A174" s="60"/>
      <c r="B174" s="60"/>
      <c r="C174" s="60"/>
      <c r="D174" s="60"/>
      <c r="E174" s="60"/>
      <c r="F174" s="60"/>
      <c r="G174" s="60"/>
      <c r="H174" s="60"/>
      <c r="I174" s="60"/>
      <c r="J174" s="60"/>
      <c r="K174" s="60"/>
    </row>
    <row r="175" spans="1:11" x14ac:dyDescent="0.25">
      <c r="A175" s="60"/>
      <c r="B175" s="60"/>
      <c r="C175" s="60"/>
      <c r="D175" s="60"/>
      <c r="E175" s="60"/>
      <c r="F175" s="60"/>
      <c r="G175" s="60"/>
      <c r="H175" s="60"/>
      <c r="I175" s="60"/>
      <c r="J175" s="60"/>
      <c r="K175" s="60"/>
    </row>
    <row r="176" spans="1:11" x14ac:dyDescent="0.25">
      <c r="A176" s="60"/>
      <c r="B176" s="60"/>
      <c r="C176" s="60"/>
      <c r="D176" s="60"/>
      <c r="E176" s="60"/>
      <c r="F176" s="60"/>
      <c r="G176" s="60"/>
      <c r="H176" s="60"/>
      <c r="I176" s="60"/>
      <c r="J176" s="60"/>
      <c r="K176" s="60"/>
    </row>
    <row r="177" spans="1:11" x14ac:dyDescent="0.25">
      <c r="A177" s="60"/>
      <c r="B177" s="60"/>
      <c r="C177" s="60"/>
      <c r="D177" s="60"/>
      <c r="E177" s="60"/>
      <c r="F177" s="60"/>
      <c r="G177" s="60"/>
      <c r="H177" s="60"/>
      <c r="I177" s="60"/>
      <c r="J177" s="60"/>
      <c r="K177" s="60"/>
    </row>
    <row r="178" spans="1:11" x14ac:dyDescent="0.25">
      <c r="A178" s="60"/>
      <c r="B178" s="60"/>
      <c r="C178" s="60"/>
      <c r="D178" s="60"/>
      <c r="E178" s="60"/>
      <c r="F178" s="60"/>
      <c r="G178" s="60"/>
      <c r="H178" s="60"/>
      <c r="I178" s="60"/>
      <c r="J178" s="60"/>
      <c r="K178" s="60"/>
    </row>
    <row r="179" spans="1:11" x14ac:dyDescent="0.25">
      <c r="A179" s="60"/>
      <c r="B179" s="60"/>
      <c r="C179" s="60"/>
      <c r="D179" s="60"/>
      <c r="E179" s="60"/>
      <c r="F179" s="60"/>
      <c r="G179" s="60"/>
      <c r="H179" s="60"/>
      <c r="I179" s="60"/>
      <c r="J179" s="60"/>
      <c r="K179" s="60"/>
    </row>
    <row r="180" spans="1:11" x14ac:dyDescent="0.25">
      <c r="A180" s="60"/>
      <c r="B180" s="60"/>
      <c r="C180" s="60"/>
      <c r="D180" s="60"/>
      <c r="E180" s="60"/>
      <c r="F180" s="60"/>
      <c r="G180" s="60"/>
      <c r="H180" s="60"/>
      <c r="I180" s="60"/>
      <c r="J180" s="60"/>
      <c r="K180" s="60"/>
    </row>
    <row r="181" spans="1:11" x14ac:dyDescent="0.25">
      <c r="A181" s="60"/>
      <c r="B181" s="60"/>
      <c r="C181" s="60"/>
      <c r="D181" s="60"/>
      <c r="E181" s="60"/>
      <c r="F181" s="60"/>
      <c r="G181" s="60"/>
      <c r="H181" s="60"/>
      <c r="I181" s="60"/>
      <c r="J181" s="60"/>
      <c r="K181" s="60"/>
    </row>
    <row r="182" spans="1:11" x14ac:dyDescent="0.25">
      <c r="A182" s="60"/>
      <c r="B182" s="60"/>
      <c r="C182" s="60"/>
      <c r="D182" s="60"/>
      <c r="E182" s="60"/>
      <c r="F182" s="60"/>
      <c r="G182" s="60"/>
      <c r="H182" s="60"/>
      <c r="I182" s="60"/>
      <c r="J182" s="60"/>
      <c r="K182" s="60"/>
    </row>
    <row r="183" spans="1:11" x14ac:dyDescent="0.25">
      <c r="A183" s="60"/>
      <c r="B183" s="60"/>
      <c r="C183" s="60"/>
      <c r="D183" s="60"/>
      <c r="E183" s="60"/>
      <c r="F183" s="60"/>
      <c r="G183" s="60"/>
      <c r="H183" s="60"/>
      <c r="I183" s="60"/>
      <c r="J183" s="60"/>
      <c r="K183" s="60"/>
    </row>
    <row r="184" spans="1:11" x14ac:dyDescent="0.25">
      <c r="A184" s="60"/>
      <c r="B184" s="60"/>
      <c r="C184" s="60"/>
      <c r="D184" s="60"/>
      <c r="E184" s="60"/>
      <c r="F184" s="60"/>
      <c r="G184" s="60"/>
      <c r="H184" s="60"/>
      <c r="I184" s="60"/>
      <c r="J184" s="60"/>
      <c r="K184" s="60"/>
    </row>
    <row r="185" spans="1:11" x14ac:dyDescent="0.25">
      <c r="A185" s="60"/>
      <c r="B185" s="60"/>
      <c r="C185" s="60"/>
      <c r="D185" s="60"/>
      <c r="E185" s="60"/>
      <c r="F185" s="60"/>
      <c r="G185" s="60"/>
      <c r="H185" s="60"/>
      <c r="I185" s="60"/>
      <c r="J185" s="60"/>
      <c r="K185" s="60"/>
    </row>
    <row r="186" spans="1:11" x14ac:dyDescent="0.25">
      <c r="A186" s="60"/>
      <c r="B186" s="60"/>
      <c r="C186" s="60"/>
      <c r="D186" s="60"/>
      <c r="E186" s="60"/>
      <c r="F186" s="60"/>
      <c r="G186" s="60"/>
      <c r="H186" s="60"/>
      <c r="I186" s="60"/>
      <c r="J186" s="60"/>
      <c r="K186" s="60"/>
    </row>
    <row r="187" spans="1:11" x14ac:dyDescent="0.25">
      <c r="A187" s="60"/>
      <c r="B187" s="60"/>
      <c r="C187" s="60"/>
      <c r="D187" s="60"/>
      <c r="E187" s="60"/>
      <c r="F187" s="60"/>
      <c r="G187" s="60"/>
      <c r="H187" s="60"/>
      <c r="I187" s="60"/>
      <c r="J187" s="60"/>
      <c r="K187" s="60"/>
    </row>
    <row r="188" spans="1:11" x14ac:dyDescent="0.25">
      <c r="A188" s="60"/>
      <c r="B188" s="60"/>
      <c r="C188" s="60"/>
      <c r="D188" s="60"/>
      <c r="E188" s="60"/>
      <c r="F188" s="60"/>
      <c r="G188" s="60"/>
      <c r="H188" s="60"/>
      <c r="I188" s="60"/>
      <c r="J188" s="60"/>
      <c r="K188" s="60"/>
    </row>
    <row r="189" spans="1:11" x14ac:dyDescent="0.25">
      <c r="A189" s="60"/>
      <c r="B189" s="60"/>
      <c r="C189" s="60"/>
      <c r="D189" s="60"/>
      <c r="E189" s="60"/>
      <c r="F189" s="60"/>
      <c r="G189" s="60"/>
      <c r="H189" s="60"/>
      <c r="I189" s="60"/>
      <c r="J189" s="60"/>
      <c r="K189" s="60"/>
    </row>
    <row r="190" spans="1:11" x14ac:dyDescent="0.25">
      <c r="A190" s="60"/>
      <c r="B190" s="60"/>
      <c r="C190" s="60"/>
      <c r="D190" s="60"/>
      <c r="E190" s="60"/>
      <c r="F190" s="60"/>
      <c r="G190" s="60"/>
      <c r="H190" s="60"/>
      <c r="I190" s="60"/>
      <c r="J190" s="60"/>
      <c r="K190" s="60"/>
    </row>
    <row r="191" spans="1:11" x14ac:dyDescent="0.25">
      <c r="A191" s="60"/>
      <c r="B191" s="60"/>
      <c r="C191" s="60"/>
      <c r="D191" s="60"/>
      <c r="E191" s="60"/>
      <c r="F191" s="60"/>
      <c r="G191" s="60"/>
      <c r="H191" s="60"/>
      <c r="I191" s="60"/>
      <c r="J191" s="60"/>
      <c r="K191" s="60"/>
    </row>
    <row r="192" spans="1:11" x14ac:dyDescent="0.25">
      <c r="A192" s="60"/>
      <c r="B192" s="60"/>
      <c r="C192" s="60"/>
      <c r="D192" s="60"/>
      <c r="E192" s="60"/>
      <c r="F192" s="60"/>
      <c r="G192" s="60"/>
      <c r="H192" s="60"/>
      <c r="I192" s="60"/>
      <c r="J192" s="60"/>
      <c r="K192" s="60"/>
    </row>
    <row r="193" spans="1:11" x14ac:dyDescent="0.25">
      <c r="A193" s="60"/>
      <c r="B193" s="60"/>
      <c r="C193" s="60"/>
      <c r="D193" s="60"/>
      <c r="E193" s="60"/>
      <c r="F193" s="60"/>
      <c r="G193" s="60"/>
      <c r="H193" s="60"/>
      <c r="I193" s="60"/>
      <c r="J193" s="60"/>
      <c r="K193" s="60"/>
    </row>
    <row r="194" spans="1:11" x14ac:dyDescent="0.25">
      <c r="A194" s="60"/>
      <c r="B194" s="60"/>
      <c r="C194" s="60"/>
      <c r="D194" s="60"/>
      <c r="E194" s="60"/>
      <c r="F194" s="60"/>
      <c r="G194" s="60"/>
      <c r="H194" s="60"/>
      <c r="I194" s="60"/>
      <c r="J194" s="60"/>
      <c r="K194" s="60"/>
    </row>
    <row r="195" spans="1:11" x14ac:dyDescent="0.25">
      <c r="A195" s="60"/>
      <c r="B195" s="60"/>
      <c r="C195" s="60"/>
      <c r="D195" s="60"/>
      <c r="E195" s="60"/>
      <c r="F195" s="60"/>
      <c r="G195" s="60"/>
      <c r="H195" s="60"/>
      <c r="I195" s="60"/>
      <c r="J195" s="60"/>
      <c r="K195" s="60"/>
    </row>
    <row r="196" spans="1:11" x14ac:dyDescent="0.25">
      <c r="A196" s="60"/>
      <c r="B196" s="60"/>
      <c r="C196" s="60"/>
      <c r="D196" s="60"/>
      <c r="E196" s="60"/>
      <c r="F196" s="60"/>
      <c r="G196" s="60"/>
      <c r="H196" s="60"/>
      <c r="I196" s="60"/>
      <c r="J196" s="60"/>
      <c r="K196" s="60"/>
    </row>
    <row r="197" spans="1:11" x14ac:dyDescent="0.25">
      <c r="A197" s="60"/>
      <c r="B197" s="60"/>
      <c r="C197" s="60"/>
      <c r="D197" s="60"/>
      <c r="E197" s="60"/>
      <c r="F197" s="60"/>
      <c r="G197" s="60"/>
      <c r="H197" s="60"/>
      <c r="I197" s="60"/>
      <c r="J197" s="60"/>
      <c r="K197" s="60"/>
    </row>
    <row r="198" spans="1:11" x14ac:dyDescent="0.25">
      <c r="A198" s="60"/>
      <c r="B198" s="60"/>
      <c r="C198" s="60"/>
      <c r="D198" s="60"/>
      <c r="E198" s="60"/>
      <c r="F198" s="60"/>
      <c r="G198" s="60"/>
      <c r="H198" s="60"/>
      <c r="I198" s="60"/>
      <c r="J198" s="60"/>
      <c r="K198" s="60"/>
    </row>
    <row r="199" spans="1:11" x14ac:dyDescent="0.25">
      <c r="A199" s="60"/>
      <c r="B199" s="60"/>
      <c r="C199" s="60"/>
      <c r="D199" s="60"/>
      <c r="E199" s="60"/>
      <c r="F199" s="60"/>
      <c r="G199" s="60"/>
      <c r="H199" s="60"/>
      <c r="I199" s="60"/>
      <c r="J199" s="60"/>
      <c r="K199" s="60"/>
    </row>
    <row r="200" spans="1:11" x14ac:dyDescent="0.25">
      <c r="A200" s="60"/>
      <c r="B200" s="60"/>
      <c r="C200" s="60"/>
      <c r="D200" s="60"/>
      <c r="E200" s="60"/>
      <c r="F200" s="60"/>
      <c r="G200" s="60"/>
      <c r="H200" s="60"/>
      <c r="I200" s="60"/>
      <c r="J200" s="60"/>
      <c r="K200" s="60"/>
    </row>
    <row r="201" spans="1:11" x14ac:dyDescent="0.25">
      <c r="A201" s="60"/>
      <c r="B201" s="60"/>
      <c r="C201" s="60"/>
      <c r="D201" s="60"/>
      <c r="E201" s="60"/>
      <c r="F201" s="60"/>
      <c r="G201" s="60"/>
      <c r="H201" s="60"/>
      <c r="I201" s="60"/>
      <c r="J201" s="60"/>
      <c r="K201" s="60"/>
    </row>
    <row r="202" spans="1:11" x14ac:dyDescent="0.25">
      <c r="A202" s="60"/>
      <c r="B202" s="60"/>
      <c r="C202" s="60"/>
      <c r="D202" s="60"/>
      <c r="E202" s="60"/>
      <c r="F202" s="60"/>
      <c r="G202" s="60"/>
      <c r="H202" s="60"/>
      <c r="I202" s="60"/>
      <c r="J202" s="60"/>
      <c r="K202" s="60"/>
    </row>
    <row r="203" spans="1:11" x14ac:dyDescent="0.25">
      <c r="A203" s="60"/>
      <c r="B203" s="60"/>
      <c r="C203" s="60"/>
      <c r="D203" s="60"/>
      <c r="E203" s="60"/>
      <c r="F203" s="60"/>
      <c r="G203" s="60"/>
      <c r="H203" s="60"/>
      <c r="I203" s="60"/>
      <c r="J203" s="60"/>
      <c r="K203" s="60"/>
    </row>
    <row r="204" spans="1:11" x14ac:dyDescent="0.25">
      <c r="A204" s="60"/>
      <c r="B204" s="60"/>
      <c r="C204" s="60"/>
      <c r="D204" s="60"/>
      <c r="E204" s="60"/>
      <c r="F204" s="60"/>
      <c r="G204" s="60"/>
      <c r="H204" s="60"/>
      <c r="I204" s="60"/>
      <c r="J204" s="60"/>
      <c r="K204" s="60"/>
    </row>
    <row r="205" spans="1:11" x14ac:dyDescent="0.25">
      <c r="A205" s="60"/>
      <c r="B205" s="60"/>
      <c r="C205" s="60"/>
      <c r="D205" s="60"/>
      <c r="E205" s="60"/>
      <c r="F205" s="60"/>
      <c r="G205" s="60"/>
      <c r="H205" s="60"/>
      <c r="I205" s="60"/>
      <c r="J205" s="60"/>
      <c r="K205" s="60"/>
    </row>
    <row r="206" spans="1:11" x14ac:dyDescent="0.25">
      <c r="A206" s="60"/>
      <c r="B206" s="60"/>
      <c r="C206" s="60"/>
      <c r="D206" s="60"/>
      <c r="E206" s="60"/>
      <c r="F206" s="60"/>
      <c r="G206" s="60"/>
      <c r="H206" s="60"/>
      <c r="I206" s="60"/>
      <c r="J206" s="60"/>
      <c r="K206" s="60"/>
    </row>
    <row r="207" spans="1:11" x14ac:dyDescent="0.25">
      <c r="A207" s="60"/>
      <c r="B207" s="60"/>
      <c r="C207" s="60"/>
      <c r="D207" s="60"/>
      <c r="E207" s="60"/>
      <c r="F207" s="60"/>
      <c r="G207" s="60"/>
      <c r="H207" s="60"/>
      <c r="I207" s="60"/>
      <c r="J207" s="60"/>
      <c r="K207" s="60"/>
    </row>
    <row r="208" spans="1:11" x14ac:dyDescent="0.25">
      <c r="A208" s="60"/>
      <c r="B208" s="60"/>
      <c r="C208" s="60"/>
      <c r="D208" s="60"/>
      <c r="E208" s="60"/>
      <c r="F208" s="60"/>
      <c r="G208" s="60"/>
      <c r="H208" s="60"/>
      <c r="I208" s="60"/>
      <c r="J208" s="60"/>
      <c r="K208" s="60"/>
    </row>
    <row r="209" spans="1:11" x14ac:dyDescent="0.25">
      <c r="A209" s="60"/>
      <c r="B209" s="60"/>
      <c r="C209" s="60"/>
      <c r="D209" s="60"/>
      <c r="E209" s="60"/>
      <c r="F209" s="60"/>
      <c r="G209" s="60"/>
      <c r="H209" s="60"/>
      <c r="I209" s="60"/>
      <c r="J209" s="60"/>
      <c r="K209" s="60"/>
    </row>
    <row r="210" spans="1:11" x14ac:dyDescent="0.25">
      <c r="A210" s="60"/>
      <c r="B210" s="60"/>
      <c r="C210" s="60"/>
      <c r="D210" s="60"/>
      <c r="E210" s="60"/>
      <c r="F210" s="60"/>
      <c r="G210" s="60"/>
      <c r="H210" s="60"/>
      <c r="I210" s="60"/>
      <c r="J210" s="60"/>
      <c r="K210" s="60"/>
    </row>
    <row r="211" spans="1:11" x14ac:dyDescent="0.25">
      <c r="A211" s="60"/>
      <c r="B211" s="60"/>
      <c r="C211" s="60"/>
      <c r="D211" s="60"/>
      <c r="E211" s="60"/>
      <c r="F211" s="60"/>
      <c r="G211" s="60"/>
      <c r="H211" s="60"/>
      <c r="I211" s="60"/>
      <c r="J211" s="60"/>
      <c r="K211" s="60"/>
    </row>
    <row r="212" spans="1:11" x14ac:dyDescent="0.25">
      <c r="A212" s="60"/>
      <c r="B212" s="60"/>
      <c r="C212" s="60"/>
      <c r="D212" s="60"/>
      <c r="E212" s="60"/>
      <c r="F212" s="60"/>
      <c r="G212" s="60"/>
      <c r="H212" s="60"/>
      <c r="I212" s="60"/>
      <c r="J212" s="60"/>
      <c r="K212" s="60"/>
    </row>
    <row r="213" spans="1:11" x14ac:dyDescent="0.25">
      <c r="A213" s="60"/>
      <c r="B213" s="60"/>
      <c r="C213" s="60"/>
      <c r="D213" s="60"/>
      <c r="E213" s="60"/>
      <c r="F213" s="60"/>
      <c r="G213" s="60"/>
      <c r="H213" s="60"/>
      <c r="I213" s="60"/>
      <c r="J213" s="60"/>
      <c r="K213" s="60"/>
    </row>
    <row r="214" spans="1:11" x14ac:dyDescent="0.25">
      <c r="A214" s="60"/>
      <c r="B214" s="60"/>
      <c r="C214" s="60"/>
      <c r="D214" s="60"/>
      <c r="E214" s="60"/>
      <c r="F214" s="60"/>
      <c r="G214" s="60"/>
      <c r="H214" s="60"/>
      <c r="I214" s="60"/>
      <c r="J214" s="60"/>
      <c r="K214" s="60"/>
    </row>
    <row r="215" spans="1:11" x14ac:dyDescent="0.25">
      <c r="A215" s="60"/>
      <c r="B215" s="60"/>
      <c r="C215" s="60"/>
      <c r="D215" s="60"/>
      <c r="E215" s="60"/>
      <c r="F215" s="60"/>
      <c r="G215" s="60"/>
      <c r="H215" s="60"/>
      <c r="I215" s="60"/>
      <c r="J215" s="60"/>
      <c r="K215" s="60"/>
    </row>
    <row r="216" spans="1:11" x14ac:dyDescent="0.25">
      <c r="A216" s="60"/>
      <c r="B216" s="60"/>
      <c r="C216" s="60"/>
      <c r="D216" s="60"/>
      <c r="E216" s="60"/>
      <c r="F216" s="60"/>
      <c r="G216" s="60"/>
      <c r="H216" s="60"/>
      <c r="I216" s="60"/>
      <c r="J216" s="60"/>
      <c r="K216" s="60"/>
    </row>
    <row r="217" spans="1:11" x14ac:dyDescent="0.25">
      <c r="A217" s="60"/>
      <c r="B217" s="60"/>
      <c r="C217" s="60"/>
      <c r="D217" s="60"/>
      <c r="E217" s="60"/>
      <c r="F217" s="60"/>
      <c r="G217" s="60"/>
      <c r="H217" s="60"/>
      <c r="I217" s="60"/>
      <c r="J217" s="60"/>
      <c r="K217" s="60"/>
    </row>
    <row r="218" spans="1:11" x14ac:dyDescent="0.25">
      <c r="A218" s="60"/>
      <c r="B218" s="60"/>
      <c r="C218" s="60"/>
      <c r="D218" s="60"/>
      <c r="E218" s="60"/>
      <c r="F218" s="60"/>
      <c r="G218" s="60"/>
      <c r="H218" s="60"/>
      <c r="I218" s="60"/>
      <c r="J218" s="60"/>
      <c r="K218" s="60"/>
    </row>
    <row r="219" spans="1:11" x14ac:dyDescent="0.25">
      <c r="A219" s="60"/>
      <c r="B219" s="60"/>
      <c r="C219" s="60"/>
      <c r="D219" s="60"/>
      <c r="E219" s="60"/>
      <c r="F219" s="60"/>
      <c r="G219" s="60"/>
      <c r="H219" s="60"/>
      <c r="I219" s="60"/>
      <c r="J219" s="60"/>
      <c r="K219" s="60"/>
    </row>
    <row r="220" spans="1:11" x14ac:dyDescent="0.25">
      <c r="A220" s="60"/>
      <c r="B220" s="60"/>
      <c r="C220" s="60"/>
      <c r="D220" s="60"/>
      <c r="E220" s="60"/>
      <c r="F220" s="60"/>
      <c r="G220" s="60"/>
      <c r="H220" s="60"/>
      <c r="I220" s="60"/>
      <c r="J220" s="60"/>
      <c r="K220" s="60"/>
    </row>
    <row r="221" spans="1:11" x14ac:dyDescent="0.25">
      <c r="A221" s="60"/>
      <c r="B221" s="60"/>
      <c r="C221" s="60"/>
      <c r="D221" s="60"/>
      <c r="E221" s="60"/>
      <c r="F221" s="60"/>
      <c r="G221" s="60"/>
      <c r="H221" s="60"/>
      <c r="I221" s="60"/>
      <c r="J221" s="60"/>
      <c r="K221" s="60"/>
    </row>
    <row r="222" spans="1:11" x14ac:dyDescent="0.25">
      <c r="A222" s="60"/>
      <c r="B222" s="60"/>
      <c r="C222" s="60"/>
      <c r="D222" s="60"/>
      <c r="E222" s="60"/>
      <c r="F222" s="60"/>
      <c r="G222" s="60"/>
      <c r="H222" s="60"/>
      <c r="I222" s="60"/>
      <c r="J222" s="60"/>
      <c r="K222" s="60"/>
    </row>
    <row r="223" spans="1:11" x14ac:dyDescent="0.25">
      <c r="A223" s="60"/>
      <c r="B223" s="60"/>
      <c r="C223" s="60"/>
      <c r="D223" s="60"/>
      <c r="E223" s="60"/>
      <c r="F223" s="60"/>
      <c r="G223" s="60"/>
      <c r="H223" s="60"/>
      <c r="I223" s="60"/>
      <c r="J223" s="60"/>
      <c r="K223" s="60"/>
    </row>
    <row r="224" spans="1:11" x14ac:dyDescent="0.25">
      <c r="A224" s="60"/>
      <c r="B224" s="60"/>
      <c r="C224" s="60"/>
      <c r="D224" s="60"/>
      <c r="E224" s="60"/>
      <c r="F224" s="60"/>
      <c r="G224" s="60"/>
      <c r="H224" s="60"/>
      <c r="I224" s="60"/>
      <c r="J224" s="60"/>
      <c r="K224" s="60"/>
    </row>
    <row r="225" spans="1:11" x14ac:dyDescent="0.25">
      <c r="A225" s="60"/>
      <c r="B225" s="60"/>
      <c r="C225" s="60"/>
      <c r="D225" s="60"/>
      <c r="E225" s="60"/>
      <c r="F225" s="60"/>
      <c r="G225" s="60"/>
      <c r="H225" s="60"/>
      <c r="I225" s="60"/>
      <c r="J225" s="60"/>
      <c r="K225" s="60"/>
    </row>
    <row r="226" spans="1:11" x14ac:dyDescent="0.25">
      <c r="A226" s="60"/>
      <c r="B226" s="60"/>
      <c r="C226" s="60"/>
      <c r="D226" s="60"/>
      <c r="E226" s="60"/>
      <c r="F226" s="60"/>
      <c r="G226" s="60"/>
      <c r="H226" s="60"/>
      <c r="I226" s="60"/>
      <c r="J226" s="60"/>
      <c r="K226" s="60"/>
    </row>
    <row r="227" spans="1:11" x14ac:dyDescent="0.25">
      <c r="A227" s="60"/>
      <c r="B227" s="60"/>
      <c r="C227" s="60"/>
      <c r="D227" s="60"/>
      <c r="E227" s="60"/>
      <c r="F227" s="60"/>
      <c r="G227" s="60"/>
      <c r="H227" s="60"/>
      <c r="I227" s="60"/>
      <c r="J227" s="60"/>
      <c r="K227" s="60"/>
    </row>
    <row r="228" spans="1:11" x14ac:dyDescent="0.25">
      <c r="A228" s="60"/>
      <c r="B228" s="60"/>
      <c r="C228" s="60"/>
      <c r="D228" s="60"/>
      <c r="E228" s="60"/>
      <c r="F228" s="60"/>
      <c r="G228" s="60"/>
      <c r="H228" s="60"/>
      <c r="I228" s="60"/>
      <c r="J228" s="60"/>
      <c r="K228" s="60"/>
    </row>
    <row r="229" spans="1:11" x14ac:dyDescent="0.25">
      <c r="A229" s="60"/>
      <c r="B229" s="60"/>
      <c r="C229" s="60"/>
      <c r="D229" s="60"/>
      <c r="E229" s="60"/>
      <c r="F229" s="60"/>
      <c r="G229" s="60"/>
      <c r="H229" s="60"/>
      <c r="I229" s="60"/>
      <c r="J229" s="60"/>
      <c r="K229" s="60"/>
    </row>
    <row r="230" spans="1:11" x14ac:dyDescent="0.25">
      <c r="A230" s="60"/>
      <c r="B230" s="60"/>
      <c r="C230" s="60"/>
      <c r="D230" s="60"/>
      <c r="E230" s="60"/>
      <c r="F230" s="60"/>
      <c r="G230" s="60"/>
      <c r="H230" s="60"/>
      <c r="I230" s="60"/>
      <c r="J230" s="60"/>
      <c r="K230" s="60"/>
    </row>
    <row r="231" spans="1:11" x14ac:dyDescent="0.25">
      <c r="A231" s="60"/>
      <c r="B231" s="60"/>
      <c r="C231" s="60"/>
      <c r="D231" s="60"/>
      <c r="E231" s="60"/>
      <c r="F231" s="60"/>
      <c r="G231" s="60"/>
      <c r="H231" s="60"/>
      <c r="I231" s="60"/>
      <c r="J231" s="60"/>
      <c r="K231" s="60"/>
    </row>
    <row r="232" spans="1:11" x14ac:dyDescent="0.25">
      <c r="A232" s="60"/>
      <c r="B232" s="60"/>
      <c r="C232" s="60"/>
      <c r="D232" s="60"/>
      <c r="E232" s="60"/>
      <c r="F232" s="60"/>
      <c r="G232" s="60"/>
      <c r="H232" s="60"/>
      <c r="I232" s="60"/>
      <c r="J232" s="60"/>
      <c r="K232" s="60"/>
    </row>
    <row r="233" spans="1:11" x14ac:dyDescent="0.25">
      <c r="A233" s="60"/>
      <c r="B233" s="60"/>
      <c r="C233" s="60"/>
      <c r="D233" s="60"/>
      <c r="E233" s="60"/>
      <c r="F233" s="60"/>
      <c r="G233" s="60"/>
      <c r="H233" s="60"/>
      <c r="I233" s="60"/>
      <c r="J233" s="60"/>
      <c r="K233" s="60"/>
    </row>
    <row r="234" spans="1:11" x14ac:dyDescent="0.25">
      <c r="A234" s="60"/>
      <c r="B234" s="60"/>
      <c r="C234" s="60"/>
      <c r="D234" s="60"/>
      <c r="E234" s="60"/>
      <c r="F234" s="60"/>
      <c r="G234" s="60"/>
      <c r="H234" s="60"/>
      <c r="I234" s="60"/>
      <c r="J234" s="60"/>
      <c r="K234" s="60"/>
    </row>
    <row r="235" spans="1:11" x14ac:dyDescent="0.25">
      <c r="A235" s="60"/>
      <c r="B235" s="60"/>
      <c r="C235" s="60"/>
      <c r="D235" s="60"/>
      <c r="E235" s="60"/>
      <c r="F235" s="60"/>
      <c r="G235" s="60"/>
      <c r="H235" s="60"/>
      <c r="I235" s="60"/>
      <c r="J235" s="60"/>
      <c r="K235" s="60"/>
    </row>
    <row r="236" spans="1:11" x14ac:dyDescent="0.25">
      <c r="A236" s="60"/>
      <c r="B236" s="60"/>
      <c r="C236" s="60"/>
      <c r="D236" s="60"/>
      <c r="E236" s="60"/>
      <c r="F236" s="60"/>
      <c r="G236" s="60"/>
      <c r="H236" s="60"/>
      <c r="I236" s="60"/>
      <c r="J236" s="60"/>
      <c r="K236" s="60"/>
    </row>
    <row r="237" spans="1:11" x14ac:dyDescent="0.25">
      <c r="A237" s="60"/>
      <c r="B237" s="60"/>
      <c r="C237" s="60"/>
      <c r="D237" s="60"/>
      <c r="E237" s="60"/>
      <c r="F237" s="60"/>
      <c r="G237" s="60"/>
      <c r="H237" s="60"/>
      <c r="I237" s="60"/>
      <c r="J237" s="60"/>
      <c r="K237" s="60"/>
    </row>
    <row r="238" spans="1:11" x14ac:dyDescent="0.25">
      <c r="A238" s="60"/>
      <c r="B238" s="60"/>
      <c r="C238" s="60"/>
      <c r="D238" s="60"/>
      <c r="E238" s="60"/>
      <c r="F238" s="60"/>
      <c r="G238" s="60"/>
      <c r="H238" s="60"/>
      <c r="I238" s="60"/>
      <c r="J238" s="60"/>
      <c r="K238" s="60"/>
    </row>
    <row r="239" spans="1:11" x14ac:dyDescent="0.25">
      <c r="A239" s="60"/>
      <c r="B239" s="60"/>
      <c r="C239" s="60"/>
      <c r="D239" s="60"/>
      <c r="E239" s="60"/>
      <c r="F239" s="60"/>
      <c r="G239" s="60"/>
      <c r="H239" s="60"/>
      <c r="I239" s="60"/>
      <c r="J239" s="60"/>
      <c r="K239" s="60"/>
    </row>
    <row r="240" spans="1:11" x14ac:dyDescent="0.25">
      <c r="A240" s="60"/>
      <c r="B240" s="60"/>
      <c r="C240" s="60"/>
      <c r="D240" s="60"/>
      <c r="E240" s="60"/>
      <c r="F240" s="60"/>
      <c r="G240" s="60"/>
      <c r="H240" s="60"/>
      <c r="I240" s="60"/>
      <c r="J240" s="60"/>
      <c r="K240" s="60"/>
    </row>
    <row r="241" spans="1:11" x14ac:dyDescent="0.25">
      <c r="A241" s="60"/>
      <c r="B241" s="60"/>
      <c r="C241" s="60"/>
      <c r="D241" s="60"/>
      <c r="E241" s="60"/>
      <c r="F241" s="60"/>
      <c r="G241" s="60"/>
      <c r="H241" s="60"/>
      <c r="I241" s="60"/>
      <c r="J241" s="60"/>
      <c r="K241" s="60"/>
    </row>
    <row r="242" spans="1:11" x14ac:dyDescent="0.25">
      <c r="A242" s="60"/>
      <c r="B242" s="60"/>
      <c r="C242" s="60"/>
      <c r="D242" s="60"/>
      <c r="E242" s="60"/>
      <c r="F242" s="60"/>
      <c r="G242" s="60"/>
      <c r="H242" s="60"/>
      <c r="I242" s="60"/>
      <c r="J242" s="60"/>
      <c r="K242" s="60"/>
    </row>
    <row r="243" spans="1:11" x14ac:dyDescent="0.25">
      <c r="A243" s="60"/>
      <c r="B243" s="60"/>
      <c r="C243" s="60"/>
      <c r="D243" s="60"/>
      <c r="E243" s="60"/>
      <c r="F243" s="60"/>
      <c r="G243" s="60"/>
      <c r="H243" s="60"/>
      <c r="I243" s="60"/>
      <c r="J243" s="60"/>
      <c r="K243" s="60"/>
    </row>
    <row r="244" spans="1:11" x14ac:dyDescent="0.25">
      <c r="A244" s="60"/>
      <c r="B244" s="60"/>
      <c r="C244" s="60"/>
      <c r="D244" s="60"/>
      <c r="E244" s="60"/>
      <c r="F244" s="60"/>
      <c r="G244" s="60"/>
      <c r="H244" s="60"/>
      <c r="I244" s="60"/>
      <c r="J244" s="60"/>
      <c r="K244" s="60"/>
    </row>
    <row r="245" spans="1:11" x14ac:dyDescent="0.25">
      <c r="A245" s="60"/>
      <c r="B245" s="60"/>
      <c r="C245" s="60"/>
      <c r="D245" s="60"/>
      <c r="E245" s="60"/>
      <c r="F245" s="60"/>
      <c r="G245" s="60"/>
      <c r="H245" s="60"/>
      <c r="I245" s="60"/>
      <c r="J245" s="60"/>
      <c r="K245" s="60"/>
    </row>
    <row r="246" spans="1:11" x14ac:dyDescent="0.25">
      <c r="A246" s="60"/>
      <c r="B246" s="60"/>
      <c r="C246" s="60"/>
      <c r="D246" s="60"/>
      <c r="E246" s="60"/>
      <c r="F246" s="60"/>
      <c r="G246" s="60"/>
      <c r="H246" s="60"/>
      <c r="I246" s="60"/>
      <c r="J246" s="60"/>
      <c r="K246" s="60"/>
    </row>
    <row r="247" spans="1:11" x14ac:dyDescent="0.25">
      <c r="A247" s="60"/>
      <c r="B247" s="60"/>
      <c r="C247" s="60"/>
      <c r="D247" s="60"/>
      <c r="E247" s="60"/>
      <c r="F247" s="60"/>
      <c r="G247" s="60"/>
      <c r="H247" s="60"/>
      <c r="I247" s="60"/>
      <c r="J247" s="60"/>
      <c r="K247" s="60"/>
    </row>
    <row r="248" spans="1:11" x14ac:dyDescent="0.25">
      <c r="A248" s="60"/>
      <c r="B248" s="60"/>
      <c r="C248" s="60"/>
      <c r="D248" s="60"/>
      <c r="E248" s="60"/>
      <c r="F248" s="60"/>
      <c r="G248" s="60"/>
      <c r="H248" s="60"/>
      <c r="I248" s="60"/>
      <c r="J248" s="60"/>
      <c r="K248" s="60"/>
    </row>
    <row r="249" spans="1:11" x14ac:dyDescent="0.25">
      <c r="A249" s="60"/>
      <c r="B249" s="60"/>
      <c r="C249" s="60"/>
      <c r="D249" s="60"/>
      <c r="E249" s="60"/>
      <c r="F249" s="60"/>
      <c r="G249" s="60"/>
      <c r="H249" s="60"/>
      <c r="I249" s="60"/>
      <c r="J249" s="60"/>
      <c r="K249" s="60"/>
    </row>
    <row r="250" spans="1:11" x14ac:dyDescent="0.25">
      <c r="A250" s="60"/>
      <c r="B250" s="60"/>
      <c r="C250" s="60"/>
      <c r="D250" s="60"/>
      <c r="E250" s="60"/>
      <c r="F250" s="60"/>
      <c r="G250" s="60"/>
      <c r="H250" s="60"/>
      <c r="I250" s="60"/>
      <c r="J250" s="60"/>
      <c r="K250" s="60"/>
    </row>
    <row r="251" spans="1:11" x14ac:dyDescent="0.25">
      <c r="A251" s="60"/>
      <c r="B251" s="60"/>
      <c r="C251" s="60"/>
      <c r="D251" s="60"/>
      <c r="E251" s="60"/>
      <c r="F251" s="60"/>
      <c r="G251" s="60"/>
      <c r="H251" s="60"/>
      <c r="I251" s="60"/>
      <c r="J251" s="60"/>
      <c r="K251" s="60"/>
    </row>
    <row r="252" spans="1:11" x14ac:dyDescent="0.25">
      <c r="A252" s="60"/>
      <c r="B252" s="60"/>
      <c r="C252" s="60"/>
      <c r="D252" s="60"/>
      <c r="E252" s="60"/>
      <c r="F252" s="60"/>
      <c r="G252" s="60"/>
      <c r="H252" s="60"/>
      <c r="I252" s="60"/>
      <c r="J252" s="60"/>
      <c r="K252" s="60"/>
    </row>
    <row r="253" spans="1:11" x14ac:dyDescent="0.25">
      <c r="A253" s="60"/>
      <c r="B253" s="60"/>
      <c r="C253" s="60"/>
      <c r="D253" s="60"/>
      <c r="E253" s="60"/>
      <c r="F253" s="60"/>
      <c r="G253" s="60"/>
      <c r="H253" s="60"/>
      <c r="I253" s="60"/>
      <c r="J253" s="60"/>
      <c r="K253" s="60"/>
    </row>
    <row r="254" spans="1:11" x14ac:dyDescent="0.25">
      <c r="A254" s="60"/>
      <c r="B254" s="60"/>
      <c r="C254" s="60"/>
      <c r="D254" s="60"/>
      <c r="E254" s="60"/>
      <c r="F254" s="60"/>
      <c r="G254" s="60"/>
      <c r="H254" s="60"/>
      <c r="I254" s="60"/>
      <c r="J254" s="60"/>
      <c r="K254" s="60"/>
    </row>
    <row r="255" spans="1:11" x14ac:dyDescent="0.25">
      <c r="A255" s="60"/>
      <c r="B255" s="60"/>
      <c r="C255" s="60"/>
      <c r="D255" s="60"/>
      <c r="E255" s="60"/>
      <c r="F255" s="60"/>
      <c r="G255" s="60"/>
      <c r="H255" s="60"/>
      <c r="I255" s="60"/>
      <c r="J255" s="60"/>
      <c r="K255" s="60"/>
    </row>
    <row r="256" spans="1:11" x14ac:dyDescent="0.25">
      <c r="A256" s="60"/>
      <c r="B256" s="60"/>
      <c r="C256" s="60"/>
      <c r="D256" s="60"/>
      <c r="E256" s="60"/>
      <c r="F256" s="60"/>
      <c r="G256" s="60"/>
      <c r="H256" s="60"/>
      <c r="I256" s="60"/>
      <c r="J256" s="60"/>
      <c r="K256" s="60"/>
    </row>
    <row r="257" spans="1:11" x14ac:dyDescent="0.25">
      <c r="A257" s="60"/>
      <c r="B257" s="60"/>
      <c r="C257" s="60"/>
      <c r="D257" s="60"/>
      <c r="E257" s="60"/>
      <c r="F257" s="60"/>
      <c r="G257" s="60"/>
      <c r="H257" s="60"/>
      <c r="I257" s="60"/>
      <c r="J257" s="60"/>
      <c r="K257" s="60"/>
    </row>
    <row r="258" spans="1:11" x14ac:dyDescent="0.25">
      <c r="A258" s="60"/>
      <c r="B258" s="60"/>
      <c r="C258" s="60"/>
      <c r="D258" s="60"/>
      <c r="E258" s="60"/>
      <c r="F258" s="60"/>
      <c r="G258" s="60"/>
      <c r="H258" s="60"/>
      <c r="I258" s="60"/>
      <c r="J258" s="60"/>
      <c r="K258" s="60"/>
    </row>
    <row r="259" spans="1:11" x14ac:dyDescent="0.25">
      <c r="A259" s="60"/>
      <c r="B259" s="60"/>
      <c r="C259" s="60"/>
      <c r="D259" s="60"/>
      <c r="E259" s="60"/>
      <c r="F259" s="60"/>
      <c r="G259" s="60"/>
      <c r="H259" s="60"/>
      <c r="I259" s="60"/>
      <c r="J259" s="60"/>
      <c r="K259" s="60"/>
    </row>
    <row r="260" spans="1:11" x14ac:dyDescent="0.25">
      <c r="A260" s="60"/>
      <c r="B260" s="60"/>
      <c r="C260" s="60"/>
      <c r="D260" s="60"/>
      <c r="E260" s="60"/>
      <c r="F260" s="60"/>
      <c r="G260" s="60"/>
      <c r="H260" s="60"/>
      <c r="I260" s="60"/>
      <c r="J260" s="60"/>
      <c r="K260" s="60"/>
    </row>
    <row r="261" spans="1:11" x14ac:dyDescent="0.25">
      <c r="A261" s="60"/>
      <c r="B261" s="60"/>
      <c r="C261" s="60"/>
      <c r="D261" s="60"/>
      <c r="E261" s="60"/>
      <c r="F261" s="60"/>
      <c r="G261" s="60"/>
      <c r="H261" s="60"/>
      <c r="I261" s="60"/>
      <c r="J261" s="60"/>
      <c r="K261" s="60"/>
    </row>
    <row r="262" spans="1:11" x14ac:dyDescent="0.25">
      <c r="A262" s="60"/>
      <c r="B262" s="60"/>
      <c r="C262" s="60"/>
      <c r="D262" s="60"/>
      <c r="E262" s="60"/>
      <c r="F262" s="60"/>
      <c r="G262" s="60"/>
      <c r="H262" s="60"/>
      <c r="I262" s="60"/>
      <c r="J262" s="60"/>
      <c r="K262" s="60"/>
    </row>
    <row r="263" spans="1:11" x14ac:dyDescent="0.25">
      <c r="A263" s="60"/>
      <c r="B263" s="60"/>
      <c r="C263" s="60"/>
      <c r="D263" s="60"/>
      <c r="E263" s="60"/>
      <c r="F263" s="60"/>
      <c r="G263" s="60"/>
      <c r="H263" s="60"/>
      <c r="I263" s="60"/>
      <c r="J263" s="60"/>
      <c r="K263" s="60"/>
    </row>
    <row r="264" spans="1:11" x14ac:dyDescent="0.25">
      <c r="A264" s="60"/>
      <c r="B264" s="60"/>
      <c r="C264" s="60"/>
      <c r="D264" s="60"/>
      <c r="E264" s="60"/>
      <c r="F264" s="60"/>
      <c r="G264" s="60"/>
      <c r="H264" s="60"/>
      <c r="I264" s="60"/>
      <c r="J264" s="60"/>
      <c r="K264" s="60"/>
    </row>
    <row r="265" spans="1:11" x14ac:dyDescent="0.25">
      <c r="A265" s="60"/>
      <c r="B265" s="60"/>
      <c r="C265" s="60"/>
      <c r="D265" s="60"/>
      <c r="E265" s="60"/>
      <c r="F265" s="60"/>
      <c r="G265" s="60"/>
      <c r="H265" s="60"/>
      <c r="I265" s="60"/>
      <c r="J265" s="60"/>
      <c r="K265" s="60"/>
    </row>
    <row r="266" spans="1:11" x14ac:dyDescent="0.25">
      <c r="A266" s="60"/>
      <c r="B266" s="60"/>
      <c r="C266" s="60"/>
      <c r="D266" s="60"/>
      <c r="E266" s="60"/>
      <c r="F266" s="60"/>
      <c r="G266" s="60"/>
      <c r="H266" s="60"/>
      <c r="I266" s="60"/>
      <c r="J266" s="60"/>
      <c r="K266" s="60"/>
    </row>
    <row r="267" spans="1:11" x14ac:dyDescent="0.25">
      <c r="A267" s="60"/>
      <c r="B267" s="60"/>
      <c r="C267" s="60"/>
      <c r="D267" s="60"/>
      <c r="E267" s="60"/>
      <c r="F267" s="60"/>
      <c r="G267" s="60"/>
      <c r="H267" s="60"/>
      <c r="I267" s="60"/>
      <c r="J267" s="60"/>
      <c r="K267" s="60"/>
    </row>
    <row r="268" spans="1:11" x14ac:dyDescent="0.25">
      <c r="A268" s="60"/>
      <c r="B268" s="60"/>
      <c r="C268" s="60"/>
      <c r="D268" s="60"/>
      <c r="E268" s="60"/>
      <c r="F268" s="60"/>
      <c r="G268" s="60"/>
      <c r="H268" s="60"/>
      <c r="I268" s="60"/>
      <c r="J268" s="60"/>
      <c r="K268" s="60"/>
    </row>
    <row r="269" spans="1:11" x14ac:dyDescent="0.25">
      <c r="A269" s="60"/>
      <c r="B269" s="60"/>
      <c r="C269" s="60"/>
      <c r="D269" s="60"/>
      <c r="E269" s="60"/>
      <c r="F269" s="60"/>
      <c r="G269" s="60"/>
      <c r="H269" s="60"/>
      <c r="I269" s="60"/>
      <c r="J269" s="60"/>
      <c r="K269" s="60"/>
    </row>
    <row r="270" spans="1:11" x14ac:dyDescent="0.25">
      <c r="A270" s="60"/>
      <c r="B270" s="60"/>
      <c r="C270" s="60"/>
      <c r="D270" s="60"/>
      <c r="E270" s="60"/>
      <c r="F270" s="60"/>
      <c r="G270" s="60"/>
      <c r="H270" s="60"/>
      <c r="I270" s="60"/>
      <c r="J270" s="60"/>
      <c r="K270" s="60"/>
    </row>
    <row r="271" spans="1:11" x14ac:dyDescent="0.25">
      <c r="A271" s="60"/>
      <c r="B271" s="60"/>
      <c r="C271" s="60"/>
      <c r="D271" s="60"/>
      <c r="E271" s="60"/>
      <c r="F271" s="60"/>
      <c r="G271" s="60"/>
      <c r="H271" s="60"/>
      <c r="I271" s="60"/>
      <c r="J271" s="60"/>
      <c r="K271" s="60"/>
    </row>
    <row r="272" spans="1:11" x14ac:dyDescent="0.25">
      <c r="A272" s="60"/>
      <c r="B272" s="60"/>
      <c r="C272" s="60"/>
      <c r="D272" s="60"/>
      <c r="E272" s="60"/>
      <c r="F272" s="60"/>
      <c r="G272" s="60"/>
      <c r="H272" s="60"/>
      <c r="I272" s="60"/>
      <c r="J272" s="60"/>
      <c r="K272" s="60"/>
    </row>
    <row r="273" spans="1:11" x14ac:dyDescent="0.25">
      <c r="A273" s="60"/>
      <c r="B273" s="60"/>
      <c r="C273" s="60"/>
      <c r="D273" s="60"/>
      <c r="E273" s="60"/>
      <c r="F273" s="60"/>
      <c r="G273" s="60"/>
      <c r="H273" s="60"/>
      <c r="I273" s="60"/>
      <c r="J273" s="60"/>
      <c r="K273" s="60"/>
    </row>
    <row r="274" spans="1:11" x14ac:dyDescent="0.25">
      <c r="A274" s="60"/>
      <c r="B274" s="60"/>
      <c r="C274" s="60"/>
      <c r="D274" s="60"/>
      <c r="E274" s="60"/>
      <c r="F274" s="60"/>
      <c r="G274" s="60"/>
      <c r="H274" s="60"/>
      <c r="I274" s="60"/>
      <c r="J274" s="60"/>
      <c r="K274" s="60"/>
    </row>
    <row r="275" spans="1:11" x14ac:dyDescent="0.25">
      <c r="A275" s="60"/>
      <c r="B275" s="60"/>
      <c r="C275" s="60"/>
      <c r="D275" s="60"/>
      <c r="E275" s="60"/>
      <c r="F275" s="60"/>
      <c r="G275" s="60"/>
      <c r="H275" s="60"/>
      <c r="I275" s="60"/>
      <c r="J275" s="60"/>
      <c r="K275" s="60"/>
    </row>
    <row r="276" spans="1:11" x14ac:dyDescent="0.25">
      <c r="A276" s="60"/>
      <c r="B276" s="60"/>
      <c r="C276" s="60"/>
      <c r="D276" s="60"/>
      <c r="E276" s="60"/>
      <c r="F276" s="60"/>
      <c r="G276" s="60"/>
      <c r="H276" s="60"/>
      <c r="I276" s="60"/>
      <c r="J276" s="60"/>
      <c r="K276" s="60"/>
    </row>
    <row r="277" spans="1:11" x14ac:dyDescent="0.25">
      <c r="A277" s="60"/>
      <c r="B277" s="60"/>
      <c r="C277" s="60"/>
      <c r="D277" s="60"/>
      <c r="E277" s="60"/>
      <c r="F277" s="60"/>
      <c r="G277" s="60"/>
      <c r="H277" s="60"/>
      <c r="I277" s="60"/>
      <c r="J277" s="60"/>
      <c r="K277" s="60"/>
    </row>
    <row r="278" spans="1:11" x14ac:dyDescent="0.25">
      <c r="A278" s="60"/>
      <c r="B278" s="60"/>
      <c r="C278" s="60"/>
      <c r="D278" s="60"/>
      <c r="E278" s="60"/>
      <c r="F278" s="60"/>
      <c r="G278" s="60"/>
      <c r="H278" s="60"/>
      <c r="I278" s="60"/>
      <c r="J278" s="60"/>
      <c r="K278" s="60"/>
    </row>
    <row r="279" spans="1:11" x14ac:dyDescent="0.25">
      <c r="A279" s="60"/>
      <c r="B279" s="60"/>
      <c r="C279" s="60"/>
      <c r="D279" s="60"/>
      <c r="E279" s="60"/>
      <c r="F279" s="60"/>
      <c r="G279" s="60"/>
      <c r="H279" s="60"/>
      <c r="I279" s="60"/>
      <c r="J279" s="60"/>
      <c r="K279" s="60"/>
    </row>
    <row r="280" spans="1:11" x14ac:dyDescent="0.25">
      <c r="A280" s="60"/>
      <c r="B280" s="60"/>
      <c r="C280" s="60"/>
      <c r="D280" s="60"/>
      <c r="E280" s="60"/>
      <c r="F280" s="60"/>
      <c r="G280" s="60"/>
      <c r="H280" s="60"/>
      <c r="I280" s="60"/>
      <c r="J280" s="60"/>
      <c r="K280" s="60"/>
    </row>
    <row r="281" spans="1:11" x14ac:dyDescent="0.25">
      <c r="A281" s="60"/>
      <c r="B281" s="60"/>
      <c r="C281" s="60"/>
      <c r="D281" s="60"/>
      <c r="E281" s="60"/>
      <c r="F281" s="60"/>
      <c r="G281" s="60"/>
      <c r="H281" s="60"/>
      <c r="I281" s="60"/>
      <c r="J281" s="60"/>
      <c r="K281" s="60"/>
    </row>
    <row r="282" spans="1:11" x14ac:dyDescent="0.25">
      <c r="A282" s="60"/>
      <c r="B282" s="60"/>
      <c r="C282" s="60"/>
      <c r="D282" s="60"/>
      <c r="E282" s="60"/>
      <c r="F282" s="60"/>
      <c r="G282" s="60"/>
      <c r="H282" s="60"/>
      <c r="I282" s="60"/>
      <c r="J282" s="60"/>
      <c r="K282" s="60"/>
    </row>
    <row r="283" spans="1:11" x14ac:dyDescent="0.25">
      <c r="A283" s="60"/>
      <c r="B283" s="60"/>
      <c r="C283" s="60"/>
      <c r="D283" s="60"/>
      <c r="E283" s="60"/>
      <c r="F283" s="60"/>
      <c r="G283" s="60"/>
      <c r="H283" s="60"/>
      <c r="I283" s="60"/>
      <c r="J283" s="60"/>
      <c r="K283" s="60"/>
    </row>
    <row r="284" spans="1:11" x14ac:dyDescent="0.25">
      <c r="A284" s="60"/>
      <c r="B284" s="60"/>
      <c r="C284" s="60"/>
      <c r="D284" s="60"/>
      <c r="E284" s="60"/>
      <c r="F284" s="60"/>
      <c r="G284" s="60"/>
      <c r="H284" s="60"/>
      <c r="I284" s="60"/>
      <c r="J284" s="60"/>
      <c r="K284" s="60"/>
    </row>
    <row r="285" spans="1:11" x14ac:dyDescent="0.25">
      <c r="A285" s="60"/>
      <c r="B285" s="60"/>
      <c r="C285" s="60"/>
      <c r="D285" s="60"/>
      <c r="E285" s="60"/>
      <c r="F285" s="60"/>
      <c r="G285" s="60"/>
      <c r="H285" s="60"/>
      <c r="I285" s="60"/>
      <c r="J285" s="60"/>
      <c r="K285" s="60"/>
    </row>
    <row r="286" spans="1:11" x14ac:dyDescent="0.25">
      <c r="A286" s="60"/>
      <c r="B286" s="60"/>
      <c r="C286" s="60"/>
      <c r="D286" s="60"/>
      <c r="E286" s="60"/>
      <c r="F286" s="60"/>
      <c r="G286" s="60"/>
      <c r="H286" s="60"/>
      <c r="I286" s="60"/>
      <c r="J286" s="60"/>
      <c r="K286" s="60"/>
    </row>
    <row r="287" spans="1:11" x14ac:dyDescent="0.25">
      <c r="A287" s="60"/>
      <c r="B287" s="60"/>
      <c r="C287" s="60"/>
      <c r="D287" s="60"/>
      <c r="E287" s="60"/>
      <c r="F287" s="60"/>
      <c r="G287" s="60"/>
      <c r="H287" s="60"/>
      <c r="I287" s="60"/>
      <c r="J287" s="60"/>
      <c r="K287" s="60"/>
    </row>
    <row r="288" spans="1:11" x14ac:dyDescent="0.25">
      <c r="A288" s="60"/>
      <c r="B288" s="60"/>
      <c r="C288" s="60"/>
      <c r="D288" s="60"/>
      <c r="E288" s="60"/>
      <c r="F288" s="60"/>
      <c r="G288" s="60"/>
      <c r="H288" s="60"/>
      <c r="I288" s="60"/>
      <c r="J288" s="60"/>
      <c r="K288" s="60"/>
    </row>
    <row r="289" spans="1:11" x14ac:dyDescent="0.25">
      <c r="A289" s="60"/>
      <c r="B289" s="60"/>
      <c r="C289" s="60"/>
      <c r="D289" s="60"/>
      <c r="E289" s="60"/>
      <c r="F289" s="60"/>
      <c r="G289" s="60"/>
      <c r="H289" s="60"/>
      <c r="I289" s="60"/>
      <c r="J289" s="60"/>
      <c r="K289" s="60"/>
    </row>
    <row r="290" spans="1:11" x14ac:dyDescent="0.25">
      <c r="A290" s="60"/>
      <c r="B290" s="60"/>
      <c r="C290" s="60"/>
      <c r="D290" s="60"/>
      <c r="E290" s="60"/>
      <c r="F290" s="60"/>
      <c r="G290" s="60"/>
      <c r="H290" s="60"/>
      <c r="I290" s="60"/>
      <c r="J290" s="60"/>
      <c r="K290" s="60"/>
    </row>
    <row r="291" spans="1:11" x14ac:dyDescent="0.25">
      <c r="A291" s="60"/>
      <c r="B291" s="60"/>
      <c r="C291" s="60"/>
      <c r="D291" s="60"/>
      <c r="E291" s="60"/>
      <c r="F291" s="60"/>
      <c r="G291" s="60"/>
      <c r="H291" s="60"/>
      <c r="I291" s="60"/>
      <c r="J291" s="60"/>
      <c r="K291" s="60"/>
    </row>
    <row r="292" spans="1:11" x14ac:dyDescent="0.25">
      <c r="A292" s="60"/>
      <c r="B292" s="60"/>
      <c r="C292" s="60"/>
      <c r="D292" s="60"/>
      <c r="E292" s="60"/>
      <c r="F292" s="60"/>
      <c r="G292" s="60"/>
      <c r="H292" s="60"/>
      <c r="I292" s="60"/>
      <c r="J292" s="60"/>
      <c r="K292" s="60"/>
    </row>
    <row r="293" spans="1:11" x14ac:dyDescent="0.25">
      <c r="A293" s="60"/>
      <c r="B293" s="60"/>
      <c r="C293" s="60"/>
      <c r="D293" s="60"/>
      <c r="E293" s="60"/>
      <c r="F293" s="60"/>
      <c r="G293" s="60"/>
      <c r="H293" s="60"/>
      <c r="I293" s="60"/>
      <c r="J293" s="60"/>
      <c r="K293" s="60"/>
    </row>
    <row r="294" spans="1:11" x14ac:dyDescent="0.25">
      <c r="A294" s="60"/>
      <c r="B294" s="60"/>
      <c r="C294" s="60"/>
      <c r="D294" s="60"/>
      <c r="E294" s="60"/>
      <c r="F294" s="60"/>
      <c r="G294" s="60"/>
      <c r="H294" s="60"/>
      <c r="I294" s="60"/>
      <c r="J294" s="60"/>
      <c r="K294" s="60"/>
    </row>
    <row r="295" spans="1:11" x14ac:dyDescent="0.25">
      <c r="A295" s="60"/>
      <c r="B295" s="60"/>
      <c r="C295" s="60"/>
      <c r="D295" s="60"/>
      <c r="E295" s="60"/>
      <c r="F295" s="60"/>
      <c r="G295" s="60"/>
      <c r="H295" s="60"/>
      <c r="I295" s="60"/>
      <c r="J295" s="60"/>
      <c r="K295" s="60"/>
    </row>
    <row r="296" spans="1:11" x14ac:dyDescent="0.25">
      <c r="A296" s="60"/>
      <c r="B296" s="60"/>
      <c r="C296" s="60"/>
      <c r="D296" s="60"/>
      <c r="E296" s="60"/>
      <c r="F296" s="60"/>
      <c r="G296" s="60"/>
      <c r="H296" s="60"/>
      <c r="I296" s="60"/>
      <c r="J296" s="60"/>
      <c r="K296" s="60"/>
    </row>
    <row r="297" spans="1:11" x14ac:dyDescent="0.25">
      <c r="A297" s="60"/>
      <c r="B297" s="60"/>
      <c r="C297" s="60"/>
      <c r="D297" s="60"/>
      <c r="E297" s="60"/>
      <c r="F297" s="60"/>
      <c r="G297" s="60"/>
      <c r="H297" s="60"/>
      <c r="I297" s="60"/>
      <c r="J297" s="60"/>
      <c r="K297" s="60"/>
    </row>
    <row r="298" spans="1:11" x14ac:dyDescent="0.25">
      <c r="A298" s="60"/>
      <c r="B298" s="60"/>
      <c r="C298" s="60"/>
      <c r="D298" s="60"/>
      <c r="E298" s="60"/>
      <c r="F298" s="60"/>
      <c r="G298" s="60"/>
      <c r="H298" s="60"/>
      <c r="I298" s="60"/>
      <c r="J298" s="60"/>
      <c r="K298" s="60"/>
    </row>
    <row r="299" spans="1:11" x14ac:dyDescent="0.25">
      <c r="A299" s="60"/>
      <c r="B299" s="60"/>
      <c r="C299" s="60"/>
      <c r="D299" s="60"/>
      <c r="E299" s="60"/>
      <c r="F299" s="60"/>
      <c r="G299" s="60"/>
      <c r="H299" s="60"/>
      <c r="I299" s="60"/>
      <c r="J299" s="60"/>
      <c r="K299" s="60"/>
    </row>
    <row r="300" spans="1:11" x14ac:dyDescent="0.25">
      <c r="A300" s="60"/>
      <c r="B300" s="60"/>
      <c r="C300" s="60"/>
      <c r="D300" s="60"/>
      <c r="E300" s="60"/>
      <c r="F300" s="60"/>
      <c r="G300" s="60"/>
      <c r="H300" s="60"/>
      <c r="I300" s="60"/>
      <c r="J300" s="60"/>
      <c r="K300" s="60"/>
    </row>
  </sheetData>
  <pageMargins left="0.7" right="0.7" top="0.75" bottom="0.75" header="0.3" footer="0.3"/>
  <pageSetup paperSize="9" scale="3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6708A-FD33-4441-86B8-F027B4CF48FB}">
  <sheetPr codeName="Sheet19"/>
  <dimension ref="A1:G13"/>
  <sheetViews>
    <sheetView showGridLines="0" workbookViewId="0"/>
  </sheetViews>
  <sheetFormatPr defaultRowHeight="15" x14ac:dyDescent="0.25"/>
  <cols>
    <col min="1" max="1" width="21.28515625" style="283" customWidth="1"/>
    <col min="2" max="4" width="10.7109375" style="284" customWidth="1"/>
    <col min="5" max="5" width="12.7109375" style="284" customWidth="1"/>
    <col min="6" max="7" width="10.7109375" style="284" customWidth="1"/>
  </cols>
  <sheetData>
    <row r="1" spans="1:7" x14ac:dyDescent="0.25">
      <c r="A1" s="271" t="s">
        <v>351</v>
      </c>
      <c r="B1" s="271"/>
      <c r="C1" s="271"/>
      <c r="D1" s="271"/>
      <c r="E1" s="271"/>
      <c r="F1" s="271"/>
      <c r="G1" s="271"/>
    </row>
    <row r="2" spans="1:7" ht="25.5" customHeight="1" x14ac:dyDescent="0.25">
      <c r="A2" s="390" t="s">
        <v>352</v>
      </c>
      <c r="B2" s="214" t="s">
        <v>353</v>
      </c>
      <c r="C2" s="214" t="s">
        <v>354</v>
      </c>
      <c r="D2" s="214" t="s">
        <v>355</v>
      </c>
      <c r="E2" s="214" t="s">
        <v>356</v>
      </c>
      <c r="F2" s="214" t="s">
        <v>357</v>
      </c>
      <c r="G2" s="214" t="s">
        <v>358</v>
      </c>
    </row>
    <row r="3" spans="1:7" ht="13.5" customHeight="1" x14ac:dyDescent="0.25">
      <c r="A3" s="390"/>
      <c r="B3" s="214" t="str">
        <f>"(1)"</f>
        <v>(1)</v>
      </c>
      <c r="C3" s="214" t="str">
        <f>"(2)"</f>
        <v>(2)</v>
      </c>
      <c r="D3" s="214" t="str">
        <f>"(3)"</f>
        <v>(3)</v>
      </c>
      <c r="E3" s="214" t="str">
        <f>"(4)"</f>
        <v>(4)</v>
      </c>
      <c r="F3" s="214" t="s">
        <v>359</v>
      </c>
      <c r="G3" s="214" t="s">
        <v>360</v>
      </c>
    </row>
    <row r="4" spans="1:7" x14ac:dyDescent="0.25">
      <c r="A4" s="272" t="s">
        <v>361</v>
      </c>
      <c r="B4" s="273">
        <v>44469.140270000004</v>
      </c>
      <c r="C4" s="274">
        <v>229.76123000000001</v>
      </c>
      <c r="D4" s="274">
        <v>2597.4954600000001</v>
      </c>
      <c r="E4" s="273">
        <v>131206.07524000001</v>
      </c>
      <c r="F4" s="275">
        <v>33.892592388468131</v>
      </c>
      <c r="G4" s="276">
        <v>3.1931727047369352</v>
      </c>
    </row>
    <row r="5" spans="1:7" x14ac:dyDescent="0.25">
      <c r="A5" s="272" t="s">
        <v>362</v>
      </c>
      <c r="B5" s="273">
        <v>55259.266600000003</v>
      </c>
      <c r="C5" s="274">
        <v>887.46293000000003</v>
      </c>
      <c r="D5" s="274">
        <v>2708.1466800000003</v>
      </c>
      <c r="E5" s="273">
        <v>126206.92499</v>
      </c>
      <c r="F5" s="275">
        <v>43.784654926327114</v>
      </c>
      <c r="G5" s="276">
        <v>4.1804323236503063</v>
      </c>
    </row>
    <row r="6" spans="1:7" x14ac:dyDescent="0.25">
      <c r="A6" s="272" t="s">
        <v>363</v>
      </c>
      <c r="B6" s="273">
        <v>46370.877390000001</v>
      </c>
      <c r="C6" s="274">
        <v>719.78372000000002</v>
      </c>
      <c r="D6" s="274">
        <v>2242.0520000000001</v>
      </c>
      <c r="E6" s="273">
        <v>130475.526</v>
      </c>
      <c r="F6" s="275">
        <v>35.539904541178089</v>
      </c>
      <c r="G6" s="276">
        <v>3.4792233000302133</v>
      </c>
    </row>
    <row r="7" spans="1:7" x14ac:dyDescent="0.25">
      <c r="A7" s="272" t="s">
        <v>364</v>
      </c>
      <c r="B7" s="273">
        <v>22294.4058</v>
      </c>
      <c r="C7" s="274">
        <v>226.50009</v>
      </c>
      <c r="D7" s="274">
        <v>2466.6732000000002</v>
      </c>
      <c r="E7" s="273">
        <v>165785.25967</v>
      </c>
      <c r="F7" s="275">
        <v>13.447761184786641</v>
      </c>
      <c r="G7" s="276">
        <v>2.3767758933833294</v>
      </c>
    </row>
    <row r="8" spans="1:7" x14ac:dyDescent="0.25">
      <c r="A8" s="272" t="s">
        <v>365</v>
      </c>
      <c r="B8" s="273">
        <v>57306.344180000007</v>
      </c>
      <c r="C8" s="274">
        <v>348.33196999999996</v>
      </c>
      <c r="D8" s="274">
        <v>2010</v>
      </c>
      <c r="E8" s="273">
        <v>165672.95311</v>
      </c>
      <c r="F8" s="275">
        <v>34.590042070386076</v>
      </c>
      <c r="G8" s="276">
        <v>2.2614413971120322</v>
      </c>
    </row>
    <row r="9" spans="1:7" x14ac:dyDescent="0.25">
      <c r="A9" s="272" t="s">
        <v>366</v>
      </c>
      <c r="B9" s="273">
        <v>32421.665219999999</v>
      </c>
      <c r="C9" s="274">
        <v>465.851</v>
      </c>
      <c r="D9" s="274">
        <v>5648.6264000000001</v>
      </c>
      <c r="E9" s="273">
        <v>159423.45953999998</v>
      </c>
      <c r="F9" s="275">
        <v>20.336822017003886</v>
      </c>
      <c r="G9" s="276">
        <v>5.4290571989366283</v>
      </c>
    </row>
    <row r="10" spans="1:7" x14ac:dyDescent="0.25">
      <c r="A10" s="272" t="s">
        <v>367</v>
      </c>
      <c r="B10" s="273">
        <v>62921.506450000001</v>
      </c>
      <c r="C10" s="274">
        <v>347.06434000000002</v>
      </c>
      <c r="D10" s="274">
        <v>1720.19362</v>
      </c>
      <c r="E10" s="273">
        <v>183070.61790000001</v>
      </c>
      <c r="F10" s="275">
        <v>34.37007378451635</v>
      </c>
      <c r="G10" s="276">
        <v>1.7861960840460007</v>
      </c>
    </row>
    <row r="11" spans="1:7" x14ac:dyDescent="0.25">
      <c r="A11" s="277" t="s">
        <v>368</v>
      </c>
      <c r="B11" s="273">
        <v>33498.597020000001</v>
      </c>
      <c r="C11" s="274">
        <v>479.90368999999998</v>
      </c>
      <c r="D11" s="274">
        <v>4210.6917199999998</v>
      </c>
      <c r="E11" s="273">
        <v>177337.49053000001</v>
      </c>
      <c r="F11" s="275">
        <v>18.889743460271351</v>
      </c>
      <c r="G11" s="276">
        <v>4.3472598290109836</v>
      </c>
    </row>
    <row r="12" spans="1:7" x14ac:dyDescent="0.25">
      <c r="A12" s="278" t="s">
        <v>185</v>
      </c>
      <c r="B12" s="279">
        <v>354541.80293000001</v>
      </c>
      <c r="C12" s="280">
        <v>3704.6589700000004</v>
      </c>
      <c r="D12" s="280">
        <v>23603.879080000002</v>
      </c>
      <c r="E12" s="279">
        <v>1239178.3069800001</v>
      </c>
      <c r="F12" s="281">
        <v>28.611040149181871</v>
      </c>
      <c r="G12" s="282">
        <v>3.3567753529743816</v>
      </c>
    </row>
    <row r="13" spans="1:7" ht="22.5" customHeight="1" x14ac:dyDescent="0.25">
      <c r="A13" s="391" t="s">
        <v>369</v>
      </c>
      <c r="B13" s="392"/>
      <c r="C13" s="392"/>
      <c r="D13" s="392"/>
      <c r="E13" s="393" t="s">
        <v>370</v>
      </c>
      <c r="F13" s="393"/>
      <c r="G13" s="393"/>
    </row>
  </sheetData>
  <mergeCells count="3">
    <mergeCell ref="A2:A3"/>
    <mergeCell ref="A13:D13"/>
    <mergeCell ref="E13:G13"/>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BD66-37DC-452D-B568-2E38895AEFE2}">
  <sheetPr codeName="Sheet20"/>
  <dimension ref="A1:L57"/>
  <sheetViews>
    <sheetView showGridLines="0" workbookViewId="0"/>
  </sheetViews>
  <sheetFormatPr defaultRowHeight="15" x14ac:dyDescent="0.25"/>
  <cols>
    <col min="1" max="1" width="20.28515625" style="270" bestFit="1" customWidth="1"/>
    <col min="2" max="2" width="10.5703125" style="320" bestFit="1" customWidth="1"/>
    <col min="3" max="3" width="10" style="321" bestFit="1" customWidth="1"/>
    <col min="4" max="4" width="14.28515625" style="286" bestFit="1" customWidth="1"/>
    <col min="5" max="5" width="12.5703125" style="270" bestFit="1" customWidth="1"/>
    <col min="6" max="6" width="1.5703125" style="270" customWidth="1"/>
    <col min="7" max="7" width="1.42578125" style="270" customWidth="1"/>
    <col min="8" max="8" width="20.85546875" style="270" bestFit="1" customWidth="1"/>
    <col min="9" max="9" width="10.5703125" style="270" bestFit="1" customWidth="1"/>
    <col min="10" max="10" width="10" style="270" bestFit="1" customWidth="1"/>
    <col min="11" max="11" width="14.28515625" style="286" bestFit="1" customWidth="1"/>
    <col min="12" max="12" width="12.5703125" style="270" bestFit="1" customWidth="1"/>
  </cols>
  <sheetData>
    <row r="1" spans="1:12" x14ac:dyDescent="0.25">
      <c r="A1" s="191" t="s">
        <v>371</v>
      </c>
      <c r="B1" s="191"/>
      <c r="C1" s="191"/>
      <c r="D1" s="285"/>
      <c r="E1" s="191"/>
      <c r="F1" s="191"/>
      <c r="G1" s="191"/>
    </row>
    <row r="2" spans="1:12" x14ac:dyDescent="0.25">
      <c r="A2" s="287" t="s">
        <v>174</v>
      </c>
      <c r="B2" s="288" t="s">
        <v>372</v>
      </c>
      <c r="C2" s="288" t="s">
        <v>373</v>
      </c>
      <c r="D2" s="289" t="s">
        <v>374</v>
      </c>
      <c r="E2" s="290" t="s">
        <v>375</v>
      </c>
      <c r="F2" s="290"/>
      <c r="G2" s="291"/>
      <c r="H2" s="287" t="s">
        <v>174</v>
      </c>
      <c r="I2" s="288" t="s">
        <v>372</v>
      </c>
      <c r="J2" s="288" t="s">
        <v>373</v>
      </c>
      <c r="K2" s="289" t="s">
        <v>374</v>
      </c>
      <c r="L2" s="290" t="s">
        <v>375</v>
      </c>
    </row>
    <row r="3" spans="1:12" x14ac:dyDescent="0.25">
      <c r="A3" s="292" t="s">
        <v>376</v>
      </c>
      <c r="B3" s="293">
        <v>14.559781332032868</v>
      </c>
      <c r="C3" s="293">
        <v>25.964809264946165</v>
      </c>
      <c r="D3" s="294" t="s">
        <v>142</v>
      </c>
      <c r="E3" s="295" t="s">
        <v>142</v>
      </c>
      <c r="F3" s="296"/>
      <c r="G3" s="297"/>
      <c r="H3" s="292" t="s">
        <v>377</v>
      </c>
      <c r="I3" s="298">
        <v>1498.1363983310068</v>
      </c>
      <c r="J3" s="298">
        <v>5.4350992719792401</v>
      </c>
      <c r="K3" s="299">
        <v>30372.462799999998</v>
      </c>
      <c r="L3" s="300">
        <v>71.906819916550347</v>
      </c>
    </row>
    <row r="4" spans="1:12" x14ac:dyDescent="0.25">
      <c r="A4" s="292" t="s">
        <v>378</v>
      </c>
      <c r="B4" s="293">
        <v>52.513411931177487</v>
      </c>
      <c r="C4" s="293">
        <v>29.691704026202249</v>
      </c>
      <c r="D4" s="294" t="s">
        <v>142</v>
      </c>
      <c r="E4" s="295" t="s">
        <v>142</v>
      </c>
      <c r="F4" s="301"/>
      <c r="G4" s="302"/>
      <c r="H4" s="292" t="s">
        <v>379</v>
      </c>
      <c r="I4" s="298">
        <v>235.87696427557478</v>
      </c>
      <c r="J4" s="298">
        <v>6.7079754237720532</v>
      </c>
      <c r="K4" s="299">
        <v>21806.042100000006</v>
      </c>
      <c r="L4" s="300">
        <v>8.7938482137787393</v>
      </c>
    </row>
    <row r="5" spans="1:12" x14ac:dyDescent="0.25">
      <c r="A5" s="292" t="s">
        <v>380</v>
      </c>
      <c r="B5" s="293">
        <v>16.597340038746339</v>
      </c>
      <c r="C5" s="293">
        <v>146.66636032925351</v>
      </c>
      <c r="D5" s="294" t="s">
        <v>142</v>
      </c>
      <c r="E5" s="295" t="s">
        <v>142</v>
      </c>
      <c r="F5" s="301"/>
      <c r="G5" s="302"/>
      <c r="H5" s="292" t="s">
        <v>381</v>
      </c>
      <c r="I5" s="298">
        <v>34.32464319579195</v>
      </c>
      <c r="J5" s="298">
        <v>29.699675944275235</v>
      </c>
      <c r="K5" s="299" t="s">
        <v>142</v>
      </c>
      <c r="L5" s="300" t="s">
        <v>142</v>
      </c>
    </row>
    <row r="6" spans="1:12" x14ac:dyDescent="0.25">
      <c r="A6" s="292" t="s">
        <v>382</v>
      </c>
      <c r="B6" s="293">
        <v>0</v>
      </c>
      <c r="C6" s="293">
        <v>512.69830669254429</v>
      </c>
      <c r="D6" s="294" t="s">
        <v>142</v>
      </c>
      <c r="E6" s="295" t="s">
        <v>142</v>
      </c>
      <c r="F6" s="301"/>
      <c r="G6" s="302"/>
      <c r="H6" s="292" t="s">
        <v>383</v>
      </c>
      <c r="I6" s="298">
        <v>0</v>
      </c>
      <c r="J6" s="298">
        <v>29.998495672756636</v>
      </c>
      <c r="K6" s="299" t="s">
        <v>142</v>
      </c>
      <c r="L6" s="300" t="s">
        <v>142</v>
      </c>
    </row>
    <row r="7" spans="1:12" x14ac:dyDescent="0.25">
      <c r="A7" s="292" t="s">
        <v>384</v>
      </c>
      <c r="B7" s="293">
        <v>26.549345950822854</v>
      </c>
      <c r="C7" s="293">
        <v>51.466730127206681</v>
      </c>
      <c r="D7" s="294" t="s">
        <v>142</v>
      </c>
      <c r="E7" s="295" t="s">
        <v>142</v>
      </c>
      <c r="F7" s="301"/>
      <c r="G7" s="302"/>
      <c r="H7" s="292" t="s">
        <v>385</v>
      </c>
      <c r="I7" s="298">
        <v>336.15817268137579</v>
      </c>
      <c r="J7" s="298">
        <v>16.843362593198574</v>
      </c>
      <c r="K7" s="299">
        <v>14147.956</v>
      </c>
      <c r="L7" s="300">
        <v>13.80790863406879</v>
      </c>
    </row>
    <row r="8" spans="1:12" x14ac:dyDescent="0.25">
      <c r="A8" s="292" t="s">
        <v>386</v>
      </c>
      <c r="B8" s="293">
        <v>95.673148048614109</v>
      </c>
      <c r="C8" s="293">
        <v>18.643558469874293</v>
      </c>
      <c r="D8" s="294">
        <v>6033.0906000000023</v>
      </c>
      <c r="E8" s="295">
        <v>1.7836574024307055</v>
      </c>
      <c r="F8" s="301"/>
      <c r="G8" s="302"/>
      <c r="H8" s="292" t="s">
        <v>387</v>
      </c>
      <c r="I8" s="298">
        <v>46.145339083104112</v>
      </c>
      <c r="J8" s="298">
        <v>26.003175847821552</v>
      </c>
      <c r="K8" s="299" t="s">
        <v>142</v>
      </c>
      <c r="L8" s="300" t="s">
        <v>142</v>
      </c>
    </row>
    <row r="9" spans="1:12" x14ac:dyDescent="0.25">
      <c r="A9" s="292" t="s">
        <v>388</v>
      </c>
      <c r="B9" s="293">
        <v>138.42351700881969</v>
      </c>
      <c r="C9" s="293">
        <v>4.9490869744011068</v>
      </c>
      <c r="D9" s="294">
        <v>14400.7626</v>
      </c>
      <c r="E9" s="295">
        <v>3.9211758504409846</v>
      </c>
      <c r="F9" s="301"/>
      <c r="G9" s="302"/>
      <c r="H9" s="292" t="s">
        <v>389</v>
      </c>
      <c r="I9" s="298">
        <v>33.046475180271536</v>
      </c>
      <c r="J9" s="298">
        <v>42.049186275784457</v>
      </c>
      <c r="K9" s="299" t="s">
        <v>142</v>
      </c>
      <c r="L9" s="300" t="s">
        <v>142</v>
      </c>
    </row>
    <row r="10" spans="1:12" x14ac:dyDescent="0.25">
      <c r="A10" s="292" t="s">
        <v>390</v>
      </c>
      <c r="B10" s="293">
        <v>0</v>
      </c>
      <c r="C10" s="293">
        <v>32.06371998597831</v>
      </c>
      <c r="D10" s="294" t="s">
        <v>142</v>
      </c>
      <c r="E10" s="295" t="s">
        <v>142</v>
      </c>
      <c r="F10" s="301"/>
      <c r="G10" s="302"/>
      <c r="H10" s="292" t="s">
        <v>391</v>
      </c>
      <c r="I10" s="298">
        <v>64.595284396308813</v>
      </c>
      <c r="J10" s="298">
        <v>5.1534671105834162</v>
      </c>
      <c r="K10" s="299">
        <v>2435.732700000005</v>
      </c>
      <c r="L10" s="300">
        <v>0.22976421981544065</v>
      </c>
    </row>
    <row r="11" spans="1:12" x14ac:dyDescent="0.25">
      <c r="A11" s="292" t="s">
        <v>392</v>
      </c>
      <c r="B11" s="293">
        <v>879.41080743978853</v>
      </c>
      <c r="C11" s="293">
        <v>5.7481751747225616</v>
      </c>
      <c r="D11" s="294">
        <v>49521.575600000004</v>
      </c>
      <c r="E11" s="295">
        <v>40.970540371989429</v>
      </c>
      <c r="F11" s="301"/>
      <c r="G11" s="303"/>
      <c r="H11" s="304" t="s">
        <v>393</v>
      </c>
      <c r="I11" s="305">
        <v>121.05358843626858</v>
      </c>
      <c r="J11" s="305">
        <v>14.106846388084742</v>
      </c>
      <c r="K11" s="306">
        <v>4689.7678999999989</v>
      </c>
      <c r="L11" s="307">
        <v>3.0526794218134294</v>
      </c>
    </row>
    <row r="12" spans="1:12" x14ac:dyDescent="0.25">
      <c r="A12" s="292" t="s">
        <v>394</v>
      </c>
      <c r="B12" s="293">
        <v>0</v>
      </c>
      <c r="C12" s="293">
        <v>107.3177164536484</v>
      </c>
      <c r="D12" s="294" t="s">
        <v>142</v>
      </c>
      <c r="E12" s="295" t="s">
        <v>142</v>
      </c>
      <c r="F12" s="301"/>
      <c r="G12" s="302"/>
      <c r="H12" s="292" t="s">
        <v>395</v>
      </c>
      <c r="I12" s="298">
        <v>117.80991002741376</v>
      </c>
      <c r="J12" s="298">
        <v>6.3433496050391325</v>
      </c>
      <c r="K12" s="299">
        <v>17130.761500000001</v>
      </c>
      <c r="L12" s="300">
        <v>2.8904955013706886</v>
      </c>
    </row>
    <row r="13" spans="1:12" x14ac:dyDescent="0.25">
      <c r="A13" s="304" t="s">
        <v>396</v>
      </c>
      <c r="B13" s="305">
        <v>431.37814196471942</v>
      </c>
      <c r="C13" s="305">
        <v>0</v>
      </c>
      <c r="D13" s="306">
        <v>122217.2264</v>
      </c>
      <c r="E13" s="307">
        <v>18.568907098235972</v>
      </c>
      <c r="F13" s="308"/>
      <c r="G13" s="302"/>
      <c r="H13" s="292" t="s">
        <v>397</v>
      </c>
      <c r="I13" s="298">
        <v>0</v>
      </c>
      <c r="J13" s="298">
        <v>44.618881457911272</v>
      </c>
      <c r="K13" s="299" t="s">
        <v>142</v>
      </c>
      <c r="L13" s="300" t="s">
        <v>142</v>
      </c>
    </row>
    <row r="14" spans="1:12" x14ac:dyDescent="0.25">
      <c r="A14" s="292" t="s">
        <v>398</v>
      </c>
      <c r="B14" s="293">
        <v>19.69829820835179</v>
      </c>
      <c r="C14" s="293">
        <v>25.111338344274969</v>
      </c>
      <c r="D14" s="294" t="s">
        <v>142</v>
      </c>
      <c r="E14" s="295" t="s">
        <v>142</v>
      </c>
      <c r="F14" s="301"/>
      <c r="G14" s="302"/>
      <c r="H14" s="292" t="s">
        <v>399</v>
      </c>
      <c r="I14" s="298">
        <v>34.136787883867406</v>
      </c>
      <c r="J14" s="298">
        <v>40.055849073995795</v>
      </c>
      <c r="K14" s="299" t="s">
        <v>142</v>
      </c>
      <c r="L14" s="300" t="s">
        <v>142</v>
      </c>
    </row>
    <row r="15" spans="1:12" x14ac:dyDescent="0.25">
      <c r="A15" s="292" t="s">
        <v>400</v>
      </c>
      <c r="B15" s="293">
        <v>3455.6801122491102</v>
      </c>
      <c r="C15" s="293">
        <v>0</v>
      </c>
      <c r="D15" s="294">
        <v>27516.571200000002</v>
      </c>
      <c r="E15" s="295">
        <v>169.78400561245553</v>
      </c>
      <c r="F15" s="301"/>
      <c r="G15" s="302"/>
      <c r="H15" s="292" t="s">
        <v>401</v>
      </c>
      <c r="I15" s="298">
        <v>79.737298732320795</v>
      </c>
      <c r="J15" s="298">
        <v>48.54765951144325</v>
      </c>
      <c r="K15" s="299">
        <v>353.8121000000001</v>
      </c>
      <c r="L15" s="300">
        <v>0.9868649366160398</v>
      </c>
    </row>
    <row r="16" spans="1:12" x14ac:dyDescent="0.25">
      <c r="A16" s="292" t="s">
        <v>402</v>
      </c>
      <c r="B16" s="293">
        <v>0</v>
      </c>
      <c r="C16" s="293">
        <v>28.131634290953894</v>
      </c>
      <c r="D16" s="294" t="s">
        <v>142</v>
      </c>
      <c r="E16" s="295" t="s">
        <v>142</v>
      </c>
      <c r="F16" s="301"/>
      <c r="G16" s="302"/>
      <c r="H16" s="292" t="s">
        <v>403</v>
      </c>
      <c r="I16" s="298">
        <v>29.165650915090481</v>
      </c>
      <c r="J16" s="298">
        <v>75.391806669231315</v>
      </c>
      <c r="K16" s="299" t="s">
        <v>142</v>
      </c>
      <c r="L16" s="300" t="s">
        <v>142</v>
      </c>
    </row>
    <row r="17" spans="1:12" x14ac:dyDescent="0.25">
      <c r="A17" s="292" t="s">
        <v>404</v>
      </c>
      <c r="B17" s="293">
        <v>70.561775374516657</v>
      </c>
      <c r="C17" s="293">
        <v>8.2502278381497369</v>
      </c>
      <c r="D17" s="294">
        <v>5133.2845000000034</v>
      </c>
      <c r="E17" s="295">
        <v>0.52808876872583288</v>
      </c>
      <c r="F17" s="301"/>
      <c r="G17" s="302"/>
      <c r="H17" s="292" t="s">
        <v>405</v>
      </c>
      <c r="I17" s="298">
        <v>119.53140958140219</v>
      </c>
      <c r="J17" s="298">
        <v>10.154822261720998</v>
      </c>
      <c r="K17" s="299">
        <v>23724.933300000004</v>
      </c>
      <c r="L17" s="300">
        <v>2.9765704790701095</v>
      </c>
    </row>
    <row r="18" spans="1:12" x14ac:dyDescent="0.25">
      <c r="A18" s="304" t="s">
        <v>406</v>
      </c>
      <c r="B18" s="305">
        <v>63.986134679264929</v>
      </c>
      <c r="C18" s="305">
        <v>12.417946417856069</v>
      </c>
      <c r="D18" s="306">
        <v>4372.7848999999933</v>
      </c>
      <c r="E18" s="307">
        <v>0.19930673396324644</v>
      </c>
      <c r="F18" s="308"/>
      <c r="G18" s="302"/>
      <c r="H18" s="292" t="s">
        <v>407</v>
      </c>
      <c r="I18" s="298">
        <v>82.757810763862466</v>
      </c>
      <c r="J18" s="298">
        <v>8.4079656055957663</v>
      </c>
      <c r="K18" s="299">
        <v>10521.970599999995</v>
      </c>
      <c r="L18" s="300">
        <v>1.1378905381931232</v>
      </c>
    </row>
    <row r="19" spans="1:12" x14ac:dyDescent="0.25">
      <c r="A19" s="292" t="s">
        <v>408</v>
      </c>
      <c r="B19" s="293">
        <v>70.33348044024433</v>
      </c>
      <c r="C19" s="293">
        <v>7.3846789485979167</v>
      </c>
      <c r="D19" s="294">
        <v>3951.3812999999936</v>
      </c>
      <c r="E19" s="295">
        <v>0.51667402201221646</v>
      </c>
      <c r="F19" s="301"/>
      <c r="G19" s="302"/>
      <c r="H19" s="292" t="s">
        <v>409</v>
      </c>
      <c r="I19" s="298">
        <v>107.79212257494446</v>
      </c>
      <c r="J19" s="298">
        <v>326.30545797082544</v>
      </c>
      <c r="K19" s="299">
        <v>10899.7047</v>
      </c>
      <c r="L19" s="300">
        <v>2.3896061287472228</v>
      </c>
    </row>
    <row r="20" spans="1:12" x14ac:dyDescent="0.25">
      <c r="A20" s="292" t="s">
        <v>410</v>
      </c>
      <c r="B20" s="293">
        <v>115.67244595585704</v>
      </c>
      <c r="C20" s="293">
        <v>7.2537443307662084</v>
      </c>
      <c r="D20" s="294">
        <v>12763.145400000001</v>
      </c>
      <c r="E20" s="295">
        <v>2.7836222977928524</v>
      </c>
      <c r="F20" s="301"/>
      <c r="G20" s="302"/>
      <c r="H20" s="292" t="s">
        <v>411</v>
      </c>
      <c r="I20" s="298">
        <v>41.084301600568793</v>
      </c>
      <c r="J20" s="298">
        <v>30.85307791511195</v>
      </c>
      <c r="K20" s="299" t="s">
        <v>142</v>
      </c>
      <c r="L20" s="300" t="s">
        <v>142</v>
      </c>
    </row>
    <row r="21" spans="1:12" x14ac:dyDescent="0.25">
      <c r="A21" s="304" t="s">
        <v>412</v>
      </c>
      <c r="B21" s="305">
        <v>88.909585776268585</v>
      </c>
      <c r="C21" s="305">
        <v>19.88484515779502</v>
      </c>
      <c r="D21" s="306">
        <v>4782.5942999999997</v>
      </c>
      <c r="E21" s="307">
        <v>1.4454792888134294</v>
      </c>
      <c r="F21" s="308"/>
      <c r="G21" s="302"/>
      <c r="H21" s="292" t="s">
        <v>413</v>
      </c>
      <c r="I21" s="298">
        <v>27.269866334398046</v>
      </c>
      <c r="J21" s="298">
        <v>37.712916519738712</v>
      </c>
      <c r="K21" s="299" t="s">
        <v>142</v>
      </c>
      <c r="L21" s="300" t="s">
        <v>142</v>
      </c>
    </row>
    <row r="22" spans="1:12" x14ac:dyDescent="0.25">
      <c r="A22" s="292" t="s">
        <v>414</v>
      </c>
      <c r="B22" s="293">
        <v>3.239835240939744</v>
      </c>
      <c r="C22" s="293">
        <v>25.301736807228387</v>
      </c>
      <c r="D22" s="294" t="s">
        <v>142</v>
      </c>
      <c r="E22" s="295" t="s">
        <v>142</v>
      </c>
      <c r="F22" s="301"/>
      <c r="G22" s="302"/>
      <c r="H22" s="292" t="s">
        <v>415</v>
      </c>
      <c r="I22" s="298">
        <v>19.180568029948049</v>
      </c>
      <c r="J22" s="298">
        <v>85.615022159142256</v>
      </c>
      <c r="K22" s="299" t="s">
        <v>142</v>
      </c>
      <c r="L22" s="300" t="s">
        <v>142</v>
      </c>
    </row>
    <row r="23" spans="1:12" x14ac:dyDescent="0.25">
      <c r="A23" s="304" t="s">
        <v>416</v>
      </c>
      <c r="B23" s="305">
        <v>66.703159991129596</v>
      </c>
      <c r="C23" s="305">
        <v>9.1870793321486026</v>
      </c>
      <c r="D23" s="306">
        <v>1232.8111000000019</v>
      </c>
      <c r="E23" s="307">
        <v>0.33515799955647979</v>
      </c>
      <c r="F23" s="308"/>
      <c r="G23" s="303"/>
      <c r="H23" s="304" t="s">
        <v>417</v>
      </c>
      <c r="I23" s="305">
        <v>161.64597818785222</v>
      </c>
      <c r="J23" s="305">
        <v>19.107535284699196</v>
      </c>
      <c r="K23" s="306">
        <v>3829.7328000000002</v>
      </c>
      <c r="L23" s="307">
        <v>5.0822989093926116</v>
      </c>
    </row>
    <row r="24" spans="1:12" x14ac:dyDescent="0.25">
      <c r="A24" s="292" t="s">
        <v>418</v>
      </c>
      <c r="B24" s="293">
        <v>1.7954333297868246</v>
      </c>
      <c r="C24" s="293">
        <v>602.73771262079549</v>
      </c>
      <c r="D24" s="294" t="s">
        <v>142</v>
      </c>
      <c r="E24" s="295" t="s">
        <v>142</v>
      </c>
      <c r="F24" s="301"/>
      <c r="G24" s="302"/>
      <c r="H24" s="292" t="s">
        <v>419</v>
      </c>
      <c r="I24" s="298">
        <v>331.12866422802108</v>
      </c>
      <c r="J24" s="298">
        <v>12.721242782556494</v>
      </c>
      <c r="K24" s="299">
        <v>7092.5442000000003</v>
      </c>
      <c r="L24" s="300">
        <v>13.556433211401055</v>
      </c>
    </row>
    <row r="25" spans="1:12" x14ac:dyDescent="0.25">
      <c r="A25" s="292" t="s">
        <v>420</v>
      </c>
      <c r="B25" s="293">
        <v>124.39337893218254</v>
      </c>
      <c r="C25" s="293">
        <v>7.5452813961723928</v>
      </c>
      <c r="D25" s="294">
        <v>4998.4739000000009</v>
      </c>
      <c r="E25" s="295">
        <v>3.2196689466091275</v>
      </c>
      <c r="F25" s="301"/>
      <c r="G25" s="302"/>
      <c r="H25" s="292" t="s">
        <v>421</v>
      </c>
      <c r="I25" s="298">
        <v>0</v>
      </c>
      <c r="J25" s="298">
        <v>28.9246873552027</v>
      </c>
      <c r="K25" s="299" t="s">
        <v>142</v>
      </c>
      <c r="L25" s="300" t="s">
        <v>142</v>
      </c>
    </row>
    <row r="26" spans="1:12" x14ac:dyDescent="0.25">
      <c r="A26" s="292" t="s">
        <v>422</v>
      </c>
      <c r="B26" s="293">
        <v>0</v>
      </c>
      <c r="C26" s="293">
        <v>54.486399660840092</v>
      </c>
      <c r="D26" s="294" t="s">
        <v>142</v>
      </c>
      <c r="E26" s="295" t="s">
        <v>142</v>
      </c>
      <c r="F26" s="301"/>
      <c r="G26" s="303"/>
      <c r="H26" s="304" t="s">
        <v>423</v>
      </c>
      <c r="I26" s="305">
        <v>63.263797382324817</v>
      </c>
      <c r="J26" s="305">
        <v>15.513559223039634</v>
      </c>
      <c r="K26" s="306">
        <v>81.254699999999872</v>
      </c>
      <c r="L26" s="307">
        <v>0.16318986911624089</v>
      </c>
    </row>
    <row r="27" spans="1:12" x14ac:dyDescent="0.25">
      <c r="A27" s="292" t="s">
        <v>424</v>
      </c>
      <c r="B27" s="293">
        <v>0</v>
      </c>
      <c r="C27" s="293">
        <v>42.311419297942379</v>
      </c>
      <c r="D27" s="294" t="s">
        <v>142</v>
      </c>
      <c r="E27" s="295" t="s">
        <v>142</v>
      </c>
      <c r="F27" s="301"/>
      <c r="G27" s="302"/>
      <c r="H27" s="292" t="s">
        <v>425</v>
      </c>
      <c r="I27" s="298">
        <v>41.306948484874646</v>
      </c>
      <c r="J27" s="298">
        <v>36.113725388229433</v>
      </c>
      <c r="K27" s="299" t="s">
        <v>142</v>
      </c>
      <c r="L27" s="300" t="s">
        <v>142</v>
      </c>
    </row>
    <row r="28" spans="1:12" x14ac:dyDescent="0.25">
      <c r="A28" s="292" t="s">
        <v>426</v>
      </c>
      <c r="B28" s="293">
        <v>116.62820301751431</v>
      </c>
      <c r="C28" s="293">
        <v>32.90879369288097</v>
      </c>
      <c r="D28" s="294">
        <v>9711.8361999999997</v>
      </c>
      <c r="E28" s="295">
        <v>2.8314101508757155</v>
      </c>
      <c r="F28" s="301"/>
      <c r="G28" s="302"/>
      <c r="H28" s="292" t="s">
        <v>427</v>
      </c>
      <c r="I28" s="298">
        <v>0</v>
      </c>
      <c r="J28" s="298">
        <v>32.183415045741711</v>
      </c>
      <c r="K28" s="299" t="s">
        <v>142</v>
      </c>
      <c r="L28" s="300" t="s">
        <v>142</v>
      </c>
    </row>
    <row r="29" spans="1:12" x14ac:dyDescent="0.25">
      <c r="A29" s="292" t="s">
        <v>428</v>
      </c>
      <c r="B29" s="293">
        <v>1.1590013830827104</v>
      </c>
      <c r="C29" s="293">
        <v>29.397667154343125</v>
      </c>
      <c r="D29" s="294" t="s">
        <v>142</v>
      </c>
      <c r="E29" s="295" t="s">
        <v>142</v>
      </c>
      <c r="F29" s="301"/>
      <c r="G29" s="302"/>
      <c r="H29" s="292" t="s">
        <v>429</v>
      </c>
      <c r="I29" s="298">
        <v>60.674259299013841</v>
      </c>
      <c r="J29" s="298">
        <v>8.1808631115634576</v>
      </c>
      <c r="K29" s="299">
        <v>92.215099999999808</v>
      </c>
      <c r="L29" s="300">
        <v>3.371296495069203E-2</v>
      </c>
    </row>
    <row r="30" spans="1:12" x14ac:dyDescent="0.25">
      <c r="A30" s="292" t="s">
        <v>430</v>
      </c>
      <c r="B30" s="293">
        <v>0</v>
      </c>
      <c r="C30" s="293">
        <v>26.178572407438654</v>
      </c>
      <c r="D30" s="294" t="s">
        <v>142</v>
      </c>
      <c r="E30" s="295" t="s">
        <v>142</v>
      </c>
      <c r="F30" s="301"/>
      <c r="G30" s="302"/>
      <c r="H30" s="292" t="s">
        <v>431</v>
      </c>
      <c r="I30" s="298">
        <v>15.229214279840564</v>
      </c>
      <c r="J30" s="298">
        <v>44.898741723379601</v>
      </c>
      <c r="K30" s="299" t="s">
        <v>142</v>
      </c>
      <c r="L30" s="300" t="s">
        <v>142</v>
      </c>
    </row>
    <row r="31" spans="1:12" x14ac:dyDescent="0.25">
      <c r="A31" s="292" t="s">
        <v>432</v>
      </c>
      <c r="B31" s="293">
        <v>51.049421515214235</v>
      </c>
      <c r="C31" s="293">
        <v>62.850444475679545</v>
      </c>
      <c r="D31" s="294" t="s">
        <v>142</v>
      </c>
      <c r="E31" s="295" t="s">
        <v>142</v>
      </c>
      <c r="F31" s="301"/>
      <c r="G31" s="302"/>
      <c r="H31" s="292" t="s">
        <v>433</v>
      </c>
      <c r="I31" s="298">
        <v>0</v>
      </c>
      <c r="J31" s="298">
        <v>1543.1231685993889</v>
      </c>
      <c r="K31" s="299" t="s">
        <v>142</v>
      </c>
      <c r="L31" s="300" t="s">
        <v>142</v>
      </c>
    </row>
    <row r="32" spans="1:12" x14ac:dyDescent="0.25">
      <c r="A32" s="292" t="s">
        <v>434</v>
      </c>
      <c r="B32" s="293">
        <v>33.266008894665319</v>
      </c>
      <c r="C32" s="293">
        <v>53.30927050385236</v>
      </c>
      <c r="D32" s="294" t="s">
        <v>142</v>
      </c>
      <c r="E32" s="295" t="s">
        <v>142</v>
      </c>
      <c r="F32" s="301"/>
      <c r="G32" s="302"/>
      <c r="H32" s="292" t="s">
        <v>435</v>
      </c>
      <c r="I32" s="298">
        <v>4.7439361797212971</v>
      </c>
      <c r="J32" s="298">
        <v>74.623599970265914</v>
      </c>
      <c r="K32" s="299" t="s">
        <v>142</v>
      </c>
      <c r="L32" s="300" t="s">
        <v>142</v>
      </c>
    </row>
    <row r="33" spans="1:12" x14ac:dyDescent="0.25">
      <c r="A33" s="292" t="s">
        <v>436</v>
      </c>
      <c r="B33" s="293">
        <v>0</v>
      </c>
      <c r="C33" s="293">
        <v>27.674187022721654</v>
      </c>
      <c r="D33" s="294" t="s">
        <v>142</v>
      </c>
      <c r="E33" s="295" t="s">
        <v>142</v>
      </c>
      <c r="F33" s="301"/>
      <c r="G33" s="302"/>
      <c r="H33" s="292" t="s">
        <v>437</v>
      </c>
      <c r="I33" s="298">
        <v>75.134949264377212</v>
      </c>
      <c r="J33" s="298">
        <v>3.2808344251877073</v>
      </c>
      <c r="K33" s="299">
        <v>445.42920000000015</v>
      </c>
      <c r="L33" s="300">
        <v>0.75674746321886066</v>
      </c>
    </row>
    <row r="34" spans="1:12" x14ac:dyDescent="0.25">
      <c r="A34" s="292" t="s">
        <v>438</v>
      </c>
      <c r="B34" s="293">
        <v>64.380953912333922</v>
      </c>
      <c r="C34" s="293">
        <v>38.455504658107351</v>
      </c>
      <c r="D34" s="294">
        <v>801.0199000000008</v>
      </c>
      <c r="E34" s="295">
        <v>0.21904769561669613</v>
      </c>
      <c r="F34" s="301"/>
      <c r="G34" s="302"/>
      <c r="H34" s="292" t="s">
        <v>439</v>
      </c>
      <c r="I34" s="298">
        <v>0</v>
      </c>
      <c r="J34" s="298">
        <v>456.02383011825668</v>
      </c>
      <c r="K34" s="299" t="s">
        <v>142</v>
      </c>
      <c r="L34" s="300" t="s">
        <v>142</v>
      </c>
    </row>
    <row r="35" spans="1:12" x14ac:dyDescent="0.25">
      <c r="A35" s="287" t="s">
        <v>174</v>
      </c>
      <c r="B35" s="288" t="s">
        <v>372</v>
      </c>
      <c r="C35" s="288" t="s">
        <v>373</v>
      </c>
      <c r="D35" s="289" t="s">
        <v>374</v>
      </c>
      <c r="E35" s="290" t="s">
        <v>375</v>
      </c>
      <c r="F35" s="290"/>
      <c r="G35" s="291"/>
      <c r="H35" s="287" t="s">
        <v>174</v>
      </c>
      <c r="I35" s="288" t="s">
        <v>372</v>
      </c>
      <c r="J35" s="288" t="s">
        <v>373</v>
      </c>
      <c r="K35" s="289" t="s">
        <v>374</v>
      </c>
      <c r="L35" s="290" t="s">
        <v>375</v>
      </c>
    </row>
    <row r="36" spans="1:12" x14ac:dyDescent="0.25">
      <c r="A36" s="292" t="s">
        <v>440</v>
      </c>
      <c r="B36" s="298">
        <v>112.40364916804661</v>
      </c>
      <c r="C36" s="298">
        <v>4.0046136659941212</v>
      </c>
      <c r="D36" s="299">
        <v>9380.6684999999998</v>
      </c>
      <c r="E36" s="300">
        <v>2.620182458402331</v>
      </c>
      <c r="F36" s="309"/>
      <c r="G36" s="310"/>
      <c r="H36" s="311" t="s">
        <v>441</v>
      </c>
      <c r="I36" s="298">
        <v>21.696535088631368</v>
      </c>
      <c r="J36" s="298">
        <v>32.175056076389957</v>
      </c>
      <c r="K36" s="299" t="s">
        <v>142</v>
      </c>
      <c r="L36" s="300" t="s">
        <v>142</v>
      </c>
    </row>
    <row r="37" spans="1:12" x14ac:dyDescent="0.25">
      <c r="A37" s="292" t="s">
        <v>442</v>
      </c>
      <c r="B37" s="298">
        <v>0</v>
      </c>
      <c r="C37" s="298">
        <v>3018.8169428453498</v>
      </c>
      <c r="D37" s="299" t="s">
        <v>142</v>
      </c>
      <c r="E37" s="300" t="s">
        <v>142</v>
      </c>
      <c r="F37" s="312"/>
      <c r="G37" s="313"/>
      <c r="H37" s="311" t="s">
        <v>443</v>
      </c>
      <c r="I37" s="298">
        <v>1.8762304977746544</v>
      </c>
      <c r="J37" s="298">
        <v>39.222654316930523</v>
      </c>
      <c r="K37" s="299" t="s">
        <v>142</v>
      </c>
      <c r="L37" s="300" t="s">
        <v>142</v>
      </c>
    </row>
    <row r="38" spans="1:12" x14ac:dyDescent="0.25">
      <c r="A38" s="292" t="s">
        <v>444</v>
      </c>
      <c r="B38" s="298">
        <v>981.02828063200786</v>
      </c>
      <c r="C38" s="298">
        <v>9.918610489617075</v>
      </c>
      <c r="D38" s="299">
        <v>31600.203999999998</v>
      </c>
      <c r="E38" s="300">
        <v>46.051414031600395</v>
      </c>
      <c r="F38" s="312"/>
      <c r="G38" s="303"/>
      <c r="H38" s="304" t="s">
        <v>445</v>
      </c>
      <c r="I38" s="305">
        <v>66.260565243785379</v>
      </c>
      <c r="J38" s="305">
        <v>8.7120728121833029</v>
      </c>
      <c r="K38" s="306">
        <v>241.32099999999991</v>
      </c>
      <c r="L38" s="307">
        <v>0.31302826218926899</v>
      </c>
    </row>
    <row r="39" spans="1:12" x14ac:dyDescent="0.25">
      <c r="A39" s="292" t="s">
        <v>446</v>
      </c>
      <c r="B39" s="298">
        <v>0</v>
      </c>
      <c r="C39" s="298">
        <v>28.577603361617843</v>
      </c>
      <c r="D39" s="299" t="s">
        <v>142</v>
      </c>
      <c r="E39" s="300" t="s">
        <v>142</v>
      </c>
      <c r="F39" s="312"/>
      <c r="G39" s="313"/>
      <c r="H39" s="311" t="s">
        <v>447</v>
      </c>
      <c r="I39" s="298">
        <v>27.756708491220337</v>
      </c>
      <c r="J39" s="298">
        <v>60.818749417261486</v>
      </c>
      <c r="K39" s="299" t="s">
        <v>142</v>
      </c>
      <c r="L39" s="300" t="s">
        <v>142</v>
      </c>
    </row>
    <row r="40" spans="1:12" x14ac:dyDescent="0.25">
      <c r="A40" s="304" t="s">
        <v>448</v>
      </c>
      <c r="B40" s="305">
        <v>73.208521139445153</v>
      </c>
      <c r="C40" s="305">
        <v>37.839774917410288</v>
      </c>
      <c r="D40" s="306">
        <v>1224.6320000000001</v>
      </c>
      <c r="E40" s="307">
        <v>0.66042605697225776</v>
      </c>
      <c r="F40" s="308"/>
      <c r="G40" s="313"/>
      <c r="H40" s="311" t="s">
        <v>449</v>
      </c>
      <c r="I40" s="298">
        <v>9.756295121801389E-4</v>
      </c>
      <c r="J40" s="298">
        <v>849.96940414041489</v>
      </c>
      <c r="K40" s="299" t="s">
        <v>142</v>
      </c>
      <c r="L40" s="300" t="s">
        <v>142</v>
      </c>
    </row>
    <row r="41" spans="1:12" x14ac:dyDescent="0.25">
      <c r="A41" s="292" t="s">
        <v>450</v>
      </c>
      <c r="B41" s="298">
        <v>45.41528535369627</v>
      </c>
      <c r="C41" s="298">
        <v>35.710419742655318</v>
      </c>
      <c r="D41" s="299" t="s">
        <v>142</v>
      </c>
      <c r="E41" s="300" t="s">
        <v>142</v>
      </c>
      <c r="F41" s="312"/>
      <c r="G41" s="313"/>
      <c r="H41" s="311" t="s">
        <v>451</v>
      </c>
      <c r="I41" s="298">
        <v>8.3557442531652484</v>
      </c>
      <c r="J41" s="298">
        <v>30.552177961049921</v>
      </c>
      <c r="K41" s="299" t="s">
        <v>142</v>
      </c>
      <c r="L41" s="300" t="s">
        <v>142</v>
      </c>
    </row>
    <row r="42" spans="1:12" x14ac:dyDescent="0.25">
      <c r="A42" s="292" t="s">
        <v>452</v>
      </c>
      <c r="B42" s="298">
        <v>1643.8111622390522</v>
      </c>
      <c r="C42" s="298">
        <v>3.8691313062660049</v>
      </c>
      <c r="D42" s="299">
        <v>17266.463800000001</v>
      </c>
      <c r="E42" s="300">
        <v>79.190558111952612</v>
      </c>
      <c r="F42" s="312"/>
      <c r="G42" s="313"/>
      <c r="H42" s="311" t="s">
        <v>453</v>
      </c>
      <c r="I42" s="298">
        <v>30.959583937192274</v>
      </c>
      <c r="J42" s="298">
        <v>39.089130894336876</v>
      </c>
      <c r="K42" s="299" t="s">
        <v>142</v>
      </c>
      <c r="L42" s="300" t="s">
        <v>142</v>
      </c>
    </row>
    <row r="43" spans="1:12" x14ac:dyDescent="0.25">
      <c r="A43" s="292" t="s">
        <v>454</v>
      </c>
      <c r="B43" s="298">
        <v>17.264412859378737</v>
      </c>
      <c r="C43" s="298">
        <v>271.79013352624509</v>
      </c>
      <c r="D43" s="299" t="s">
        <v>142</v>
      </c>
      <c r="E43" s="300" t="s">
        <v>142</v>
      </c>
      <c r="F43" s="312"/>
      <c r="G43" s="313"/>
      <c r="H43" s="311" t="s">
        <v>455</v>
      </c>
      <c r="I43" s="298">
        <v>11.923269154424695</v>
      </c>
      <c r="J43" s="298">
        <v>75.110416821587393</v>
      </c>
      <c r="K43" s="299" t="s">
        <v>142</v>
      </c>
      <c r="L43" s="300" t="s">
        <v>142</v>
      </c>
    </row>
    <row r="44" spans="1:12" x14ac:dyDescent="0.25">
      <c r="A44" s="292" t="s">
        <v>456</v>
      </c>
      <c r="B44" s="298">
        <v>33.710516471629866</v>
      </c>
      <c r="C44" s="298">
        <v>55.445504013465282</v>
      </c>
      <c r="D44" s="299" t="s">
        <v>142</v>
      </c>
      <c r="E44" s="300" t="s">
        <v>142</v>
      </c>
      <c r="F44" s="312"/>
      <c r="G44" s="313"/>
      <c r="H44" s="311" t="s">
        <v>457</v>
      </c>
      <c r="I44" s="298">
        <v>2.3290745611450014</v>
      </c>
      <c r="J44" s="298">
        <v>39.963515528890831</v>
      </c>
      <c r="K44" s="299" t="s">
        <v>142</v>
      </c>
      <c r="L44" s="300" t="s">
        <v>142</v>
      </c>
    </row>
    <row r="45" spans="1:12" x14ac:dyDescent="0.25">
      <c r="A45" s="292" t="s">
        <v>458</v>
      </c>
      <c r="B45" s="298">
        <v>153.24220823693224</v>
      </c>
      <c r="C45" s="298">
        <v>10.89901896896068</v>
      </c>
      <c r="D45" s="299">
        <v>45649.324500000002</v>
      </c>
      <c r="E45" s="300">
        <v>4.6621104118466121</v>
      </c>
      <c r="F45" s="312"/>
      <c r="G45" s="313"/>
      <c r="H45" s="311" t="s">
        <v>459</v>
      </c>
      <c r="I45" s="298">
        <v>0</v>
      </c>
      <c r="J45" s="298">
        <v>284.51735860692469</v>
      </c>
      <c r="K45" s="299" t="s">
        <v>142</v>
      </c>
      <c r="L45" s="300" t="s">
        <v>142</v>
      </c>
    </row>
    <row r="46" spans="1:12" x14ac:dyDescent="0.25">
      <c r="A46" s="311" t="s">
        <v>460</v>
      </c>
      <c r="B46" s="298">
        <v>85.389165167870331</v>
      </c>
      <c r="C46" s="298">
        <v>3.0516022524427289</v>
      </c>
      <c r="D46" s="299">
        <v>8229.8725000000013</v>
      </c>
      <c r="E46" s="300">
        <v>1.2694582583935166</v>
      </c>
      <c r="F46" s="312"/>
      <c r="G46" s="313"/>
      <c r="H46" s="311" t="s">
        <v>461</v>
      </c>
      <c r="I46" s="298">
        <v>1.6421790132445187E-4</v>
      </c>
      <c r="J46" s="298">
        <v>140.49984084950924</v>
      </c>
      <c r="K46" s="299" t="s">
        <v>142</v>
      </c>
      <c r="L46" s="300" t="s">
        <v>142</v>
      </c>
    </row>
    <row r="47" spans="1:12" x14ac:dyDescent="0.25">
      <c r="A47" s="311" t="s">
        <v>462</v>
      </c>
      <c r="B47" s="298">
        <v>41.833861159492812</v>
      </c>
      <c r="C47" s="298">
        <v>32.773932222554464</v>
      </c>
      <c r="D47" s="299" t="s">
        <v>142</v>
      </c>
      <c r="E47" s="300" t="s">
        <v>142</v>
      </c>
      <c r="F47" s="312"/>
      <c r="G47" s="313"/>
      <c r="H47" s="311" t="s">
        <v>463</v>
      </c>
      <c r="I47" s="298">
        <v>1.6903479434111576E-2</v>
      </c>
      <c r="J47" s="298">
        <v>37.661052224633288</v>
      </c>
      <c r="K47" s="299" t="s">
        <v>142</v>
      </c>
      <c r="L47" s="300" t="s">
        <v>142</v>
      </c>
    </row>
    <row r="48" spans="1:12" x14ac:dyDescent="0.25">
      <c r="A48" s="311" t="s">
        <v>464</v>
      </c>
      <c r="B48" s="298">
        <v>0</v>
      </c>
      <c r="C48" s="298">
        <v>36.958843417906252</v>
      </c>
      <c r="D48" s="299" t="s">
        <v>142</v>
      </c>
      <c r="E48" s="300" t="s">
        <v>142</v>
      </c>
      <c r="F48" s="312"/>
      <c r="G48" s="313"/>
      <c r="H48" s="311" t="s">
        <v>465</v>
      </c>
      <c r="I48" s="298">
        <v>395.76137950966427</v>
      </c>
      <c r="J48" s="298">
        <v>20.258422629441068</v>
      </c>
      <c r="K48" s="299">
        <v>24129.573800000002</v>
      </c>
      <c r="L48" s="300">
        <v>16.788068975483213</v>
      </c>
    </row>
    <row r="49" spans="1:12" x14ac:dyDescent="0.25">
      <c r="A49" s="311" t="s">
        <v>466</v>
      </c>
      <c r="B49" s="298">
        <v>0</v>
      </c>
      <c r="C49" s="298">
        <v>49.527573757245342</v>
      </c>
      <c r="D49" s="299" t="s">
        <v>142</v>
      </c>
      <c r="E49" s="300" t="s">
        <v>142</v>
      </c>
      <c r="F49" s="312"/>
      <c r="G49" s="313"/>
      <c r="H49" s="311" t="s">
        <v>467</v>
      </c>
      <c r="I49" s="298">
        <v>1334.6715978775294</v>
      </c>
      <c r="J49" s="298">
        <v>5.1886232995201063</v>
      </c>
      <c r="K49" s="299">
        <v>29473.0969</v>
      </c>
      <c r="L49" s="300">
        <v>63.733579893876474</v>
      </c>
    </row>
    <row r="50" spans="1:12" x14ac:dyDescent="0.25">
      <c r="A50" s="311" t="s">
        <v>468</v>
      </c>
      <c r="B50" s="298">
        <v>91.801886065357195</v>
      </c>
      <c r="C50" s="298">
        <v>21.284089618012271</v>
      </c>
      <c r="D50" s="299">
        <v>11553.498000000007</v>
      </c>
      <c r="E50" s="300">
        <v>1.5900943032678598</v>
      </c>
      <c r="F50" s="312"/>
      <c r="G50" s="313"/>
      <c r="H50" s="311" t="s">
        <v>469</v>
      </c>
      <c r="I50" s="298">
        <v>0</v>
      </c>
      <c r="J50" s="298">
        <v>46.87432888057532</v>
      </c>
      <c r="K50" s="299" t="s">
        <v>142</v>
      </c>
      <c r="L50" s="300" t="s">
        <v>142</v>
      </c>
    </row>
    <row r="51" spans="1:12" x14ac:dyDescent="0.25">
      <c r="A51" s="311" t="s">
        <v>470</v>
      </c>
      <c r="B51" s="298">
        <v>265.54419254459418</v>
      </c>
      <c r="C51" s="298">
        <v>1.6714114168404859</v>
      </c>
      <c r="D51" s="299">
        <v>7459.1525000000001</v>
      </c>
      <c r="E51" s="300">
        <v>10.277209627229709</v>
      </c>
      <c r="F51" s="312"/>
      <c r="G51" s="313"/>
      <c r="H51" s="311" t="s">
        <v>471</v>
      </c>
      <c r="I51" s="298">
        <v>13.967901444051609</v>
      </c>
      <c r="J51" s="298">
        <v>28.20400559157401</v>
      </c>
      <c r="K51" s="299" t="s">
        <v>142</v>
      </c>
      <c r="L51" s="300" t="s">
        <v>142</v>
      </c>
    </row>
    <row r="52" spans="1:12" x14ac:dyDescent="0.25">
      <c r="A52" s="314" t="s">
        <v>472</v>
      </c>
      <c r="B52" s="315">
        <v>9.7102553557106202</v>
      </c>
      <c r="C52" s="315">
        <v>52.088234167664105</v>
      </c>
      <c r="D52" s="316" t="s">
        <v>142</v>
      </c>
      <c r="E52" s="317" t="s">
        <v>142</v>
      </c>
      <c r="F52" s="318"/>
      <c r="G52" s="319"/>
      <c r="H52" s="314" t="s">
        <v>473</v>
      </c>
      <c r="I52" s="315">
        <v>25.703635149302645</v>
      </c>
      <c r="J52" s="315">
        <v>55.280745107506803</v>
      </c>
      <c r="K52" s="316" t="s">
        <v>142</v>
      </c>
      <c r="L52" s="317" t="s">
        <v>142</v>
      </c>
    </row>
    <row r="53" spans="1:12" x14ac:dyDescent="0.25">
      <c r="A53" s="394" t="s">
        <v>474</v>
      </c>
      <c r="B53" s="394"/>
      <c r="C53" s="394"/>
      <c r="D53" s="394"/>
      <c r="E53" s="394"/>
      <c r="F53" s="394"/>
      <c r="G53" s="394"/>
      <c r="H53" s="394"/>
      <c r="I53" s="394"/>
      <c r="J53" s="394"/>
      <c r="K53" s="394"/>
      <c r="L53" s="394"/>
    </row>
    <row r="54" spans="1:12" x14ac:dyDescent="0.25">
      <c r="A54" s="356" t="s">
        <v>475</v>
      </c>
      <c r="B54" s="356"/>
      <c r="C54" s="356"/>
      <c r="D54" s="356"/>
      <c r="E54" s="356"/>
      <c r="F54" s="356"/>
      <c r="G54" s="356"/>
      <c r="H54" s="356"/>
      <c r="I54" s="356"/>
      <c r="J54" s="356"/>
      <c r="K54" s="356"/>
      <c r="L54" s="356"/>
    </row>
    <row r="55" spans="1:12" x14ac:dyDescent="0.25">
      <c r="A55" s="356" t="s">
        <v>476</v>
      </c>
      <c r="B55" s="356"/>
      <c r="C55" s="356"/>
      <c r="D55" s="356"/>
      <c r="E55" s="356"/>
      <c r="F55" s="356"/>
      <c r="G55" s="356"/>
      <c r="H55" s="356"/>
      <c r="I55" s="356"/>
      <c r="J55" s="356"/>
      <c r="K55" s="356"/>
      <c r="L55" s="356"/>
    </row>
    <row r="56" spans="1:12" x14ac:dyDescent="0.25">
      <c r="A56" s="356" t="s">
        <v>477</v>
      </c>
      <c r="B56" s="356"/>
      <c r="C56" s="356"/>
      <c r="D56" s="356"/>
      <c r="E56" s="356"/>
      <c r="F56" s="356"/>
      <c r="G56" s="356"/>
      <c r="H56" s="356"/>
      <c r="I56" s="356"/>
      <c r="J56" s="356"/>
      <c r="K56" s="356"/>
      <c r="L56" s="356"/>
    </row>
    <row r="57" spans="1:12" x14ac:dyDescent="0.25">
      <c r="A57" s="356" t="s">
        <v>478</v>
      </c>
      <c r="B57" s="356"/>
      <c r="C57" s="356"/>
      <c r="D57" s="356"/>
      <c r="E57" s="356"/>
      <c r="F57" s="356"/>
      <c r="G57" s="356"/>
      <c r="H57" s="356"/>
      <c r="I57" s="356"/>
      <c r="J57" s="356"/>
      <c r="L57" s="224" t="s">
        <v>479</v>
      </c>
    </row>
  </sheetData>
  <mergeCells count="5">
    <mergeCell ref="A53:L53"/>
    <mergeCell ref="A54:L54"/>
    <mergeCell ref="A55:L55"/>
    <mergeCell ref="A56:L56"/>
    <mergeCell ref="A57:J57"/>
  </mergeCells>
  <conditionalFormatting sqref="J36:J52">
    <cfRule type="cellIs" dxfId="7" priority="1" stopIfTrue="1" operator="greaterThan">
      <formula>25</formula>
    </cfRule>
  </conditionalFormatting>
  <conditionalFormatting sqref="I36:I52">
    <cfRule type="cellIs" dxfId="6" priority="2" stopIfTrue="1" operator="greaterThanOrEqual">
      <formula>60</formula>
    </cfRule>
  </conditionalFormatting>
  <conditionalFormatting sqref="B3:B34">
    <cfRule type="cellIs" dxfId="5" priority="6" stopIfTrue="1" operator="greaterThanOrEqual">
      <formula>60</formula>
    </cfRule>
  </conditionalFormatting>
  <conditionalFormatting sqref="C3:C34">
    <cfRule type="cellIs" dxfId="4" priority="5" stopIfTrue="1" operator="greaterThan">
      <formula>25</formula>
    </cfRule>
  </conditionalFormatting>
  <conditionalFormatting sqref="J3:J34">
    <cfRule type="cellIs" dxfId="3" priority="7" stopIfTrue="1" operator="greaterThan">
      <formula>25</formula>
    </cfRule>
  </conditionalFormatting>
  <conditionalFormatting sqref="I3:I34">
    <cfRule type="cellIs" dxfId="2" priority="8" stopIfTrue="1" operator="greaterThanOrEqual">
      <formula>60</formula>
    </cfRule>
  </conditionalFormatting>
  <conditionalFormatting sqref="B36:B52">
    <cfRule type="cellIs" dxfId="1" priority="4" stopIfTrue="1" operator="greaterThanOrEqual">
      <formula>60</formula>
    </cfRule>
  </conditionalFormatting>
  <conditionalFormatting sqref="C36:C52">
    <cfRule type="cellIs" dxfId="0" priority="3" stopIfTrue="1" operator="greaterThan">
      <formula>25</formula>
    </cfRule>
  </conditionalFormatting>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04F3B-9F2F-4ED9-B570-3DB3B70638D7}">
  <sheetPr codeName="Hárok1"/>
  <dimension ref="A1:L14"/>
  <sheetViews>
    <sheetView showGridLines="0" workbookViewId="0"/>
  </sheetViews>
  <sheetFormatPr defaultColWidth="9.140625" defaultRowHeight="15" x14ac:dyDescent="0.25"/>
  <cols>
    <col min="1" max="1" width="7.85546875" style="1" customWidth="1"/>
    <col min="2" max="3" width="20.140625" style="1" customWidth="1"/>
    <col min="4" max="8" width="9.140625" style="1" customWidth="1"/>
    <col min="9" max="16384" width="9.140625" style="1"/>
  </cols>
  <sheetData>
    <row r="1" spans="1:12" ht="15.75" x14ac:dyDescent="0.25">
      <c r="A1" s="30" t="s">
        <v>19</v>
      </c>
      <c r="L1" s="2"/>
    </row>
    <row r="2" spans="1:12" ht="38.25" x14ac:dyDescent="0.25">
      <c r="A2" s="3"/>
      <c r="B2" s="4" t="s">
        <v>0</v>
      </c>
      <c r="C2" s="4" t="s">
        <v>1</v>
      </c>
      <c r="D2" s="4" t="s">
        <v>2</v>
      </c>
      <c r="E2" s="4" t="s">
        <v>3</v>
      </c>
      <c r="F2" s="4" t="s">
        <v>4</v>
      </c>
      <c r="G2" s="4" t="s">
        <v>5</v>
      </c>
      <c r="H2" s="4" t="s">
        <v>6</v>
      </c>
    </row>
    <row r="3" spans="1:12" x14ac:dyDescent="0.25">
      <c r="A3" s="3">
        <v>2011</v>
      </c>
      <c r="B3" s="5">
        <v>43.675600000000003</v>
      </c>
      <c r="C3" s="5"/>
      <c r="D3" s="3">
        <v>0</v>
      </c>
      <c r="E3" s="3">
        <v>0</v>
      </c>
      <c r="F3" s="3">
        <v>0</v>
      </c>
      <c r="G3" s="3">
        <v>0</v>
      </c>
      <c r="H3" s="3">
        <v>0</v>
      </c>
    </row>
    <row r="4" spans="1:12" x14ac:dyDescent="0.25">
      <c r="A4" s="3">
        <v>2012</v>
      </c>
      <c r="B4" s="6">
        <v>52.164900000000003</v>
      </c>
      <c r="C4" s="6"/>
      <c r="D4" s="3">
        <v>50</v>
      </c>
      <c r="E4" s="3">
        <v>53</v>
      </c>
      <c r="F4" s="3">
        <v>55</v>
      </c>
      <c r="G4" s="3">
        <v>57</v>
      </c>
      <c r="H4" s="3">
        <v>60</v>
      </c>
    </row>
    <row r="5" spans="1:12" x14ac:dyDescent="0.25">
      <c r="A5" s="3">
        <v>2013</v>
      </c>
      <c r="B5" s="6">
        <v>54.739199999999997</v>
      </c>
      <c r="C5" s="6"/>
      <c r="D5" s="3">
        <v>50</v>
      </c>
      <c r="E5" s="3">
        <v>53</v>
      </c>
      <c r="F5" s="3">
        <v>55</v>
      </c>
      <c r="G5" s="3">
        <v>57</v>
      </c>
      <c r="H5" s="3">
        <v>60</v>
      </c>
    </row>
    <row r="6" spans="1:12" x14ac:dyDescent="0.25">
      <c r="A6" s="3">
        <v>2014</v>
      </c>
      <c r="B6" s="6">
        <v>53.523699999999998</v>
      </c>
      <c r="C6" s="6"/>
      <c r="D6" s="3">
        <v>50</v>
      </c>
      <c r="E6" s="3">
        <v>53</v>
      </c>
      <c r="F6" s="3">
        <v>55</v>
      </c>
      <c r="G6" s="3">
        <v>57</v>
      </c>
      <c r="H6" s="3">
        <v>60</v>
      </c>
    </row>
    <row r="7" spans="1:12" x14ac:dyDescent="0.25">
      <c r="A7" s="3">
        <v>2015</v>
      </c>
      <c r="B7" s="6">
        <v>52.340699999999998</v>
      </c>
      <c r="C7" s="6"/>
      <c r="D7" s="3">
        <v>50</v>
      </c>
      <c r="E7" s="3">
        <v>53</v>
      </c>
      <c r="F7" s="3">
        <v>55</v>
      </c>
      <c r="G7" s="3">
        <v>57</v>
      </c>
      <c r="H7" s="3">
        <v>60</v>
      </c>
    </row>
    <row r="8" spans="1:12" x14ac:dyDescent="0.25">
      <c r="A8" s="3">
        <v>2016</v>
      </c>
      <c r="B8" s="6">
        <v>51.819099999999999</v>
      </c>
      <c r="C8" s="6"/>
      <c r="D8" s="3">
        <v>50</v>
      </c>
      <c r="E8" s="3">
        <v>53</v>
      </c>
      <c r="F8" s="3">
        <v>55</v>
      </c>
      <c r="G8" s="3">
        <v>57</v>
      </c>
      <c r="H8" s="3">
        <v>60</v>
      </c>
    </row>
    <row r="9" spans="1:12" x14ac:dyDescent="0.25">
      <c r="A9" s="3">
        <v>2017</v>
      </c>
      <c r="B9" s="6">
        <v>50.863599999999998</v>
      </c>
      <c r="C9" s="6">
        <v>50.863599999999998</v>
      </c>
      <c r="D9" s="3">
        <v>50</v>
      </c>
      <c r="E9" s="3">
        <v>53</v>
      </c>
      <c r="F9" s="3">
        <v>55</v>
      </c>
      <c r="G9" s="3">
        <v>57</v>
      </c>
      <c r="H9" s="3">
        <v>60</v>
      </c>
    </row>
    <row r="10" spans="1:12" x14ac:dyDescent="0.25">
      <c r="A10" s="3">
        <v>2018</v>
      </c>
      <c r="B10" s="6"/>
      <c r="C10" s="6">
        <v>49.268655037020835</v>
      </c>
      <c r="D10" s="3">
        <f>D9-1</f>
        <v>49</v>
      </c>
      <c r="E10" s="3">
        <f t="shared" ref="E10:H12" si="0">E9-1</f>
        <v>52</v>
      </c>
      <c r="F10" s="3">
        <f t="shared" si="0"/>
        <v>54</v>
      </c>
      <c r="G10" s="3">
        <f t="shared" si="0"/>
        <v>56</v>
      </c>
      <c r="H10" s="3">
        <f t="shared" si="0"/>
        <v>59</v>
      </c>
    </row>
    <row r="11" spans="1:12" x14ac:dyDescent="0.25">
      <c r="A11" s="3">
        <v>2019</v>
      </c>
      <c r="B11" s="6"/>
      <c r="C11" s="6">
        <v>46.524524490032888</v>
      </c>
      <c r="D11" s="3">
        <v>48</v>
      </c>
      <c r="E11" s="3">
        <v>51</v>
      </c>
      <c r="F11" s="3">
        <v>53</v>
      </c>
      <c r="G11" s="3">
        <v>55</v>
      </c>
      <c r="H11" s="3">
        <v>58</v>
      </c>
    </row>
    <row r="12" spans="1:12" x14ac:dyDescent="0.25">
      <c r="A12" s="3">
        <v>2020</v>
      </c>
      <c r="B12" s="6"/>
      <c r="C12" s="6">
        <v>44.858012870079818</v>
      </c>
      <c r="D12" s="3">
        <f>D11-1</f>
        <v>47</v>
      </c>
      <c r="E12" s="3">
        <f t="shared" si="0"/>
        <v>50</v>
      </c>
      <c r="F12" s="3">
        <f t="shared" si="0"/>
        <v>52</v>
      </c>
      <c r="G12" s="3">
        <f t="shared" si="0"/>
        <v>54</v>
      </c>
      <c r="H12" s="3">
        <f t="shared" si="0"/>
        <v>57</v>
      </c>
    </row>
    <row r="13" spans="1:12" x14ac:dyDescent="0.25">
      <c r="A13" s="3">
        <v>2021</v>
      </c>
      <c r="B13" s="6"/>
      <c r="C13" s="6">
        <v>43.295611962735343</v>
      </c>
      <c r="D13" s="3">
        <v>46</v>
      </c>
      <c r="E13" s="3">
        <v>49</v>
      </c>
      <c r="F13" s="3">
        <v>51</v>
      </c>
      <c r="G13" s="3">
        <v>53</v>
      </c>
      <c r="H13" s="3">
        <v>56</v>
      </c>
    </row>
    <row r="14" spans="1:12" x14ac:dyDescent="0.25">
      <c r="A14" s="7" t="s">
        <v>7</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16DA-2594-44D5-9D2C-3BF6C7BEF316}">
  <sheetPr codeName="Hárok2">
    <pageSetUpPr fitToPage="1"/>
  </sheetPr>
  <dimension ref="A1:M458"/>
  <sheetViews>
    <sheetView showGridLines="0" workbookViewId="0"/>
  </sheetViews>
  <sheetFormatPr defaultRowHeight="15" x14ac:dyDescent="0.25"/>
  <cols>
    <col min="1" max="1" width="48.28515625" style="9" customWidth="1"/>
    <col min="2" max="2" width="9.140625" style="9" customWidth="1"/>
    <col min="3" max="16384" width="9.140625" style="9"/>
  </cols>
  <sheetData>
    <row r="1" spans="1:13" x14ac:dyDescent="0.25">
      <c r="A1" s="31" t="s">
        <v>20</v>
      </c>
      <c r="B1" s="31"/>
      <c r="C1" s="31"/>
      <c r="D1" s="31"/>
      <c r="E1" s="31"/>
      <c r="F1" s="31"/>
      <c r="G1" s="31"/>
      <c r="H1" s="31"/>
      <c r="I1" s="31"/>
      <c r="J1" s="31"/>
      <c r="K1" s="31"/>
      <c r="L1" s="31"/>
      <c r="M1" s="8"/>
    </row>
    <row r="2" spans="1:13" x14ac:dyDescent="0.25">
      <c r="A2" s="10"/>
      <c r="B2" s="11">
        <v>2013</v>
      </c>
      <c r="C2" s="11">
        <v>2014</v>
      </c>
      <c r="D2" s="11">
        <v>2015</v>
      </c>
      <c r="E2" s="11">
        <v>2016</v>
      </c>
      <c r="F2" s="11">
        <v>2017</v>
      </c>
      <c r="G2" s="11">
        <v>2018</v>
      </c>
      <c r="H2" s="11">
        <v>2019</v>
      </c>
      <c r="I2" s="11">
        <v>2020</v>
      </c>
      <c r="J2" s="11">
        <v>2021</v>
      </c>
    </row>
    <row r="3" spans="1:13" x14ac:dyDescent="0.25">
      <c r="A3" s="12" t="s">
        <v>8</v>
      </c>
      <c r="B3" s="13">
        <v>2.5743002320916304</v>
      </c>
      <c r="C3" s="13">
        <v>-1.2154763730263198</v>
      </c>
      <c r="D3" s="13">
        <v>-1.1829864222832285</v>
      </c>
      <c r="E3" s="13">
        <v>-0.52165187316268913</v>
      </c>
      <c r="F3" s="13">
        <v>-0.95552090452161309</v>
      </c>
      <c r="G3" s="14">
        <v>-1.5949095237322908</v>
      </c>
      <c r="H3" s="14">
        <v>-2.7441305469879467</v>
      </c>
      <c r="I3" s="14">
        <v>-1.6665116199530701</v>
      </c>
      <c r="J3" s="14">
        <v>-1.5624009073444753</v>
      </c>
    </row>
    <row r="4" spans="1:13" x14ac:dyDescent="0.25">
      <c r="A4" s="15" t="s">
        <v>9</v>
      </c>
      <c r="B4" s="16">
        <v>0.1473418393303989</v>
      </c>
      <c r="C4" s="16">
        <v>-2.9291536365491084</v>
      </c>
      <c r="D4" s="16">
        <v>0.46194824552622515</v>
      </c>
      <c r="E4" s="16">
        <v>0.66803626403220129</v>
      </c>
      <c r="F4" s="16">
        <v>0.47235730462406522</v>
      </c>
      <c r="G4" s="17">
        <v>-1.9179513200114684E-2</v>
      </c>
      <c r="H4" s="17">
        <v>-0.84407435274254716</v>
      </c>
      <c r="I4" s="17">
        <v>0.27668116412728416</v>
      </c>
      <c r="J4" s="17">
        <v>3.2393979868087897E-2</v>
      </c>
    </row>
    <row r="5" spans="1:13" x14ac:dyDescent="0.25">
      <c r="A5" s="12" t="s">
        <v>10</v>
      </c>
      <c r="B5" s="13">
        <f t="shared" ref="B5:J5" si="0">B3-B4</f>
        <v>2.4269583927612315</v>
      </c>
      <c r="C5" s="13">
        <f t="shared" si="0"/>
        <v>1.7136772635227886</v>
      </c>
      <c r="D5" s="13">
        <f t="shared" si="0"/>
        <v>-1.6449346678094536</v>
      </c>
      <c r="E5" s="13">
        <f>E3-E4</f>
        <v>-1.1896881371948904</v>
      </c>
      <c r="F5" s="13">
        <f>F3-F4</f>
        <v>-1.4278782091456783</v>
      </c>
      <c r="G5" s="14">
        <f>G3-G4</f>
        <v>-1.5757300105321761</v>
      </c>
      <c r="H5" s="14">
        <f t="shared" si="0"/>
        <v>-1.9000561942453995</v>
      </c>
      <c r="I5" s="14">
        <f t="shared" si="0"/>
        <v>-1.9431927840803542</v>
      </c>
      <c r="J5" s="14">
        <f t="shared" si="0"/>
        <v>-1.5947948872125632</v>
      </c>
    </row>
    <row r="6" spans="1:13" x14ac:dyDescent="0.25">
      <c r="A6" s="15" t="s">
        <v>11</v>
      </c>
      <c r="B6" s="16">
        <v>-0.86871214581413758</v>
      </c>
      <c r="C6" s="16">
        <v>-0.28748517079396257</v>
      </c>
      <c r="D6" s="16">
        <v>-2.3145385261411597</v>
      </c>
      <c r="E6" s="16">
        <v>-1.4358073159480584</v>
      </c>
      <c r="F6" s="16">
        <v>-0.20637595311898599</v>
      </c>
      <c r="G6" s="18">
        <v>-9.9765171630514196E-2</v>
      </c>
      <c r="H6" s="18">
        <v>-7.2846754201258412E-2</v>
      </c>
      <c r="I6" s="18">
        <v>0</v>
      </c>
      <c r="J6" s="18">
        <v>0</v>
      </c>
    </row>
    <row r="7" spans="1:13" x14ac:dyDescent="0.25">
      <c r="A7" s="19" t="s">
        <v>12</v>
      </c>
      <c r="B7" s="20">
        <f t="shared" ref="B7:G7" si="1">B5-B6</f>
        <v>3.2956705385753691</v>
      </c>
      <c r="C7" s="20">
        <f t="shared" si="1"/>
        <v>2.0011624343167513</v>
      </c>
      <c r="D7" s="20">
        <f t="shared" si="1"/>
        <v>0.6696038583317061</v>
      </c>
      <c r="E7" s="20">
        <f>E5-E6</f>
        <v>0.24611917875316802</v>
      </c>
      <c r="F7" s="20">
        <f>F5-F6</f>
        <v>-1.2215022560266924</v>
      </c>
      <c r="G7" s="21">
        <f t="shared" si="1"/>
        <v>-1.475964838901662</v>
      </c>
      <c r="H7" s="21">
        <f>H5-H6</f>
        <v>-1.827209440044141</v>
      </c>
      <c r="I7" s="21">
        <f>I5-I6</f>
        <v>-1.9431927840803542</v>
      </c>
      <c r="J7" s="21">
        <f>J5-J6</f>
        <v>-1.5947948872125632</v>
      </c>
    </row>
    <row r="8" spans="1:13" x14ac:dyDescent="0.25">
      <c r="A8" s="22" t="s">
        <v>13</v>
      </c>
      <c r="B8" s="16">
        <v>0.5403741949227383</v>
      </c>
      <c r="C8" s="16">
        <v>0.13432383159105871</v>
      </c>
      <c r="D8" s="16">
        <v>-0.14702817464153614</v>
      </c>
      <c r="E8" s="16">
        <v>0</v>
      </c>
      <c r="F8" s="16">
        <v>0</v>
      </c>
      <c r="G8" s="17">
        <v>0</v>
      </c>
      <c r="H8" s="17">
        <v>0</v>
      </c>
      <c r="I8" s="17">
        <v>0</v>
      </c>
      <c r="J8" s="17">
        <v>0</v>
      </c>
    </row>
    <row r="9" spans="1:13" x14ac:dyDescent="0.25">
      <c r="A9" s="23" t="s">
        <v>14</v>
      </c>
      <c r="B9" s="24">
        <v>2.7552963436526308</v>
      </c>
      <c r="C9" s="24">
        <v>1.8668386027256927</v>
      </c>
      <c r="D9" s="24">
        <v>0.81663203297324227</v>
      </c>
      <c r="E9" s="24">
        <v>0.24611917875316802</v>
      </c>
      <c r="F9" s="24">
        <v>-1.2215022560266926</v>
      </c>
      <c r="G9" s="24">
        <v>-1.6364127121087804</v>
      </c>
      <c r="H9" s="24">
        <v>-2.2756729945328416</v>
      </c>
      <c r="I9" s="24">
        <v>-2.0573358392482692</v>
      </c>
      <c r="J9" s="24">
        <v>-2.0573358392482692</v>
      </c>
    </row>
    <row r="10" spans="1:13" x14ac:dyDescent="0.25">
      <c r="A10" s="25"/>
      <c r="B10" s="26"/>
      <c r="C10" s="26"/>
      <c r="D10" s="26"/>
      <c r="E10" s="27"/>
      <c r="F10" s="27"/>
      <c r="G10" s="27"/>
      <c r="H10" s="27"/>
      <c r="I10" s="27"/>
      <c r="J10" s="28" t="s">
        <v>15</v>
      </c>
    </row>
    <row r="11" spans="1:13" x14ac:dyDescent="0.25">
      <c r="A11" s="25"/>
      <c r="B11" s="26"/>
      <c r="C11" s="26"/>
      <c r="D11" s="26"/>
      <c r="E11" s="26"/>
      <c r="F11" s="26"/>
      <c r="G11" s="26"/>
      <c r="H11" s="26"/>
      <c r="I11" s="26"/>
      <c r="J11" s="26"/>
      <c r="K11" s="25"/>
      <c r="L11" s="25"/>
      <c r="M11" s="25"/>
    </row>
    <row r="12" spans="1:13" x14ac:dyDescent="0.25">
      <c r="A12" s="25"/>
      <c r="B12" s="26"/>
      <c r="C12" s="26"/>
      <c r="D12" s="26"/>
      <c r="E12" s="26"/>
      <c r="F12" s="26"/>
      <c r="G12" s="26"/>
      <c r="H12" s="26"/>
      <c r="I12" s="26"/>
      <c r="J12" s="26"/>
      <c r="K12" s="25"/>
      <c r="L12" s="25"/>
      <c r="M12" s="25"/>
    </row>
    <row r="13" spans="1:13" x14ac:dyDescent="0.25">
      <c r="A13" s="25"/>
      <c r="B13" s="26"/>
      <c r="C13" s="26"/>
      <c r="D13" s="26"/>
      <c r="E13" s="26"/>
      <c r="F13" s="26"/>
      <c r="G13" s="26"/>
      <c r="H13" s="26"/>
      <c r="I13" s="26"/>
      <c r="J13" s="26"/>
      <c r="K13" s="25"/>
      <c r="L13" s="25"/>
      <c r="M13" s="25"/>
    </row>
    <row r="14" spans="1:13" x14ac:dyDescent="0.25">
      <c r="A14" s="29" t="s">
        <v>16</v>
      </c>
      <c r="B14" s="26"/>
      <c r="C14" s="26"/>
      <c r="D14" s="26"/>
      <c r="E14" s="26"/>
      <c r="F14" s="26"/>
      <c r="G14" s="26"/>
      <c r="H14" s="26"/>
      <c r="I14" s="26"/>
      <c r="J14" s="26"/>
      <c r="K14" s="25"/>
      <c r="L14" s="25"/>
      <c r="M14" s="25"/>
    </row>
    <row r="15" spans="1:13" x14ac:dyDescent="0.25">
      <c r="A15" s="29" t="s">
        <v>17</v>
      </c>
      <c r="B15" s="26"/>
      <c r="C15" s="26"/>
      <c r="D15" s="26"/>
      <c r="E15" s="26"/>
      <c r="F15" s="26"/>
      <c r="G15" s="26"/>
      <c r="H15" s="26"/>
      <c r="I15" s="26"/>
      <c r="J15" s="26"/>
      <c r="K15" s="25"/>
      <c r="L15" s="25"/>
      <c r="M15" s="25"/>
    </row>
    <row r="16" spans="1:13" x14ac:dyDescent="0.25">
      <c r="A16" s="29" t="s">
        <v>18</v>
      </c>
      <c r="B16" s="26"/>
      <c r="C16" s="26"/>
      <c r="D16" s="26"/>
      <c r="E16" s="26"/>
      <c r="F16" s="26"/>
      <c r="G16" s="26"/>
      <c r="H16" s="26"/>
      <c r="I16" s="26"/>
      <c r="J16" s="26"/>
      <c r="K16" s="25"/>
      <c r="L16" s="25"/>
      <c r="M16" s="25"/>
    </row>
    <row r="17" spans="1:13" x14ac:dyDescent="0.25">
      <c r="A17" s="25"/>
      <c r="B17" s="26"/>
      <c r="C17" s="26"/>
      <c r="D17" s="26"/>
      <c r="E17" s="26"/>
      <c r="F17" s="26"/>
      <c r="G17" s="26"/>
      <c r="H17" s="26"/>
      <c r="I17" s="26"/>
      <c r="J17" s="26"/>
      <c r="K17" s="25"/>
      <c r="L17" s="25"/>
      <c r="M17" s="25"/>
    </row>
    <row r="18" spans="1:13" x14ac:dyDescent="0.25">
      <c r="A18" s="25"/>
      <c r="B18" s="26"/>
      <c r="C18" s="26"/>
      <c r="D18" s="26"/>
      <c r="E18" s="26"/>
      <c r="F18" s="26"/>
      <c r="G18" s="26"/>
      <c r="H18" s="26"/>
      <c r="I18" s="26"/>
      <c r="J18" s="26"/>
      <c r="K18" s="25"/>
      <c r="L18" s="25"/>
      <c r="M18" s="25"/>
    </row>
    <row r="19" spans="1:13" x14ac:dyDescent="0.25">
      <c r="A19" s="25"/>
      <c r="B19" s="26"/>
      <c r="C19" s="26"/>
      <c r="D19" s="26"/>
      <c r="E19" s="26"/>
      <c r="F19" s="26"/>
      <c r="G19" s="26"/>
      <c r="H19" s="26"/>
      <c r="I19" s="26"/>
      <c r="J19" s="26"/>
      <c r="K19" s="25"/>
      <c r="L19" s="25"/>
      <c r="M19" s="25"/>
    </row>
    <row r="20" spans="1:13" x14ac:dyDescent="0.25">
      <c r="A20" s="25"/>
      <c r="B20" s="26"/>
      <c r="C20" s="26"/>
      <c r="D20" s="26"/>
      <c r="E20" s="26"/>
      <c r="F20" s="26"/>
      <c r="G20" s="26"/>
      <c r="H20" s="26"/>
      <c r="I20" s="26"/>
      <c r="J20" s="26"/>
      <c r="K20" s="25"/>
      <c r="L20" s="25"/>
      <c r="M20" s="25"/>
    </row>
    <row r="21" spans="1:13" x14ac:dyDescent="0.25">
      <c r="A21" s="25"/>
      <c r="B21" s="26"/>
      <c r="C21" s="26"/>
      <c r="D21" s="26"/>
      <c r="E21" s="26"/>
      <c r="F21" s="26"/>
      <c r="G21" s="26"/>
      <c r="H21" s="26"/>
      <c r="I21" s="26"/>
      <c r="J21" s="26"/>
      <c r="K21" s="25"/>
      <c r="L21" s="25"/>
      <c r="M21" s="25"/>
    </row>
    <row r="22" spans="1:13" x14ac:dyDescent="0.25">
      <c r="A22" s="25"/>
      <c r="B22" s="26"/>
      <c r="C22" s="26"/>
      <c r="D22" s="26"/>
      <c r="E22" s="26"/>
      <c r="F22" s="26"/>
      <c r="G22" s="26"/>
      <c r="H22" s="26"/>
      <c r="I22" s="26"/>
      <c r="J22" s="26"/>
      <c r="K22" s="25"/>
      <c r="L22" s="25"/>
      <c r="M22" s="25"/>
    </row>
    <row r="23" spans="1:13" x14ac:dyDescent="0.25">
      <c r="A23" s="25"/>
      <c r="B23" s="26"/>
      <c r="C23" s="26"/>
      <c r="D23" s="26"/>
      <c r="E23" s="26"/>
      <c r="F23" s="26"/>
      <c r="G23" s="26"/>
      <c r="H23" s="26"/>
      <c r="I23" s="26"/>
      <c r="J23" s="26"/>
      <c r="K23" s="25"/>
      <c r="L23" s="25"/>
      <c r="M23" s="25"/>
    </row>
    <row r="24" spans="1:13" x14ac:dyDescent="0.25">
      <c r="A24" s="25"/>
      <c r="B24" s="26"/>
      <c r="C24" s="26"/>
      <c r="D24" s="26"/>
      <c r="E24" s="26"/>
      <c r="F24" s="26"/>
      <c r="G24" s="26"/>
      <c r="H24" s="26"/>
      <c r="I24" s="26"/>
      <c r="J24" s="26"/>
      <c r="K24" s="25"/>
      <c r="L24" s="25"/>
      <c r="M24" s="25"/>
    </row>
    <row r="25" spans="1:13" x14ac:dyDescent="0.25">
      <c r="A25" s="25"/>
      <c r="B25" s="26"/>
      <c r="C25" s="26"/>
      <c r="D25" s="26"/>
      <c r="E25" s="26"/>
      <c r="F25" s="26"/>
      <c r="G25" s="26"/>
      <c r="H25" s="26"/>
      <c r="I25" s="26"/>
      <c r="J25" s="26"/>
      <c r="K25" s="25"/>
      <c r="L25" s="25"/>
      <c r="M25" s="25"/>
    </row>
    <row r="26" spans="1:13" x14ac:dyDescent="0.25">
      <c r="A26" s="25"/>
      <c r="B26" s="26"/>
      <c r="C26" s="26"/>
      <c r="D26" s="26"/>
      <c r="E26" s="26"/>
      <c r="F26" s="26"/>
      <c r="G26" s="26"/>
      <c r="H26" s="26"/>
      <c r="I26" s="26"/>
      <c r="J26" s="26"/>
      <c r="K26" s="25"/>
      <c r="L26" s="25"/>
      <c r="M26" s="25"/>
    </row>
    <row r="27" spans="1:13" x14ac:dyDescent="0.25">
      <c r="A27" s="25"/>
      <c r="B27" s="25"/>
      <c r="C27" s="25"/>
      <c r="D27" s="25"/>
      <c r="E27" s="25"/>
      <c r="F27" s="25"/>
      <c r="G27" s="25"/>
      <c r="H27" s="25"/>
      <c r="I27" s="25"/>
      <c r="J27" s="25"/>
      <c r="K27" s="25"/>
      <c r="L27" s="25"/>
      <c r="M27" s="25"/>
    </row>
    <row r="28" spans="1:13" x14ac:dyDescent="0.25">
      <c r="A28" s="25"/>
      <c r="B28" s="25"/>
      <c r="C28" s="25"/>
      <c r="D28" s="25"/>
      <c r="E28" s="25"/>
      <c r="F28" s="25"/>
      <c r="G28" s="25"/>
      <c r="H28" s="25"/>
      <c r="I28" s="25"/>
      <c r="J28" s="25"/>
      <c r="K28" s="25"/>
      <c r="L28" s="25"/>
      <c r="M28" s="25"/>
    </row>
    <row r="29" spans="1:13" x14ac:dyDescent="0.25">
      <c r="A29" s="25"/>
      <c r="B29" s="25"/>
      <c r="C29" s="25"/>
      <c r="D29" s="25"/>
      <c r="E29" s="25"/>
      <c r="F29" s="25"/>
      <c r="G29" s="25"/>
      <c r="H29" s="25"/>
      <c r="I29" s="25"/>
      <c r="J29" s="25"/>
      <c r="K29" s="25"/>
      <c r="L29" s="25"/>
      <c r="M29" s="25"/>
    </row>
    <row r="30" spans="1:13" x14ac:dyDescent="0.25">
      <c r="A30" s="25"/>
      <c r="B30" s="25"/>
      <c r="C30" s="25"/>
      <c r="D30" s="25"/>
      <c r="E30" s="25"/>
      <c r="F30" s="25"/>
      <c r="G30" s="25"/>
      <c r="H30" s="25"/>
      <c r="I30" s="25"/>
      <c r="J30" s="25"/>
      <c r="K30" s="25"/>
      <c r="L30" s="25"/>
      <c r="M30" s="25"/>
    </row>
    <row r="31" spans="1:13" x14ac:dyDescent="0.25">
      <c r="A31" s="25"/>
      <c r="B31" s="25"/>
      <c r="C31" s="25"/>
      <c r="D31" s="25"/>
      <c r="E31" s="25"/>
      <c r="F31" s="25"/>
      <c r="G31" s="25"/>
      <c r="H31" s="25"/>
      <c r="I31" s="25"/>
      <c r="J31" s="25"/>
      <c r="K31" s="25"/>
      <c r="L31" s="25"/>
      <c r="M31" s="25"/>
    </row>
    <row r="32" spans="1:13" x14ac:dyDescent="0.25">
      <c r="A32" s="25"/>
      <c r="B32" s="25"/>
      <c r="C32" s="25"/>
      <c r="D32" s="25"/>
      <c r="E32" s="25"/>
      <c r="F32" s="25"/>
      <c r="G32" s="25"/>
      <c r="H32" s="25"/>
      <c r="I32" s="25"/>
      <c r="J32" s="25"/>
      <c r="K32" s="25"/>
      <c r="L32" s="25"/>
      <c r="M32" s="25"/>
    </row>
    <row r="33" spans="1:13" x14ac:dyDescent="0.25">
      <c r="A33" s="25"/>
      <c r="B33" s="25"/>
      <c r="C33" s="25"/>
      <c r="D33" s="25"/>
      <c r="E33" s="25"/>
      <c r="F33" s="25"/>
      <c r="G33" s="25"/>
      <c r="H33" s="25"/>
      <c r="I33" s="25"/>
      <c r="J33" s="25"/>
      <c r="K33" s="25"/>
      <c r="L33" s="25"/>
      <c r="M33" s="25"/>
    </row>
    <row r="34" spans="1:13" x14ac:dyDescent="0.25">
      <c r="A34" s="25"/>
      <c r="B34" s="25"/>
      <c r="C34" s="25"/>
      <c r="D34" s="25"/>
      <c r="E34" s="25"/>
      <c r="F34" s="25"/>
      <c r="G34" s="25"/>
      <c r="H34" s="25"/>
      <c r="I34" s="25"/>
      <c r="J34" s="25"/>
      <c r="K34" s="25"/>
      <c r="L34" s="25"/>
      <c r="M34" s="25"/>
    </row>
    <row r="35" spans="1:13" x14ac:dyDescent="0.25">
      <c r="A35" s="25"/>
      <c r="B35" s="25"/>
      <c r="C35" s="25"/>
      <c r="D35" s="25"/>
      <c r="E35" s="25"/>
      <c r="F35" s="25"/>
      <c r="G35" s="25"/>
      <c r="H35" s="25"/>
      <c r="I35" s="25"/>
      <c r="J35" s="25"/>
      <c r="K35" s="25"/>
      <c r="L35" s="25"/>
      <c r="M35" s="25"/>
    </row>
    <row r="36" spans="1:13" x14ac:dyDescent="0.25">
      <c r="A36" s="25"/>
      <c r="B36" s="25"/>
      <c r="C36" s="25"/>
      <c r="D36" s="25"/>
      <c r="E36" s="25"/>
      <c r="F36" s="25"/>
      <c r="G36" s="25"/>
      <c r="H36" s="25"/>
      <c r="I36" s="25"/>
      <c r="J36" s="25"/>
      <c r="K36" s="25"/>
      <c r="L36" s="25"/>
      <c r="M36" s="25"/>
    </row>
    <row r="37" spans="1:13" x14ac:dyDescent="0.25">
      <c r="A37" s="25"/>
      <c r="B37" s="25"/>
      <c r="C37" s="25"/>
      <c r="D37" s="25"/>
      <c r="E37" s="25"/>
      <c r="F37" s="25"/>
      <c r="G37" s="25"/>
      <c r="H37" s="25"/>
      <c r="I37" s="25"/>
      <c r="J37" s="25"/>
      <c r="K37" s="25"/>
      <c r="L37" s="25"/>
      <c r="M37" s="25"/>
    </row>
    <row r="38" spans="1:13" x14ac:dyDescent="0.25">
      <c r="A38" s="25"/>
      <c r="B38" s="25"/>
      <c r="C38" s="25"/>
      <c r="D38" s="25"/>
      <c r="E38" s="25"/>
      <c r="F38" s="25"/>
      <c r="G38" s="25"/>
      <c r="H38" s="25"/>
      <c r="I38" s="25"/>
      <c r="J38" s="25"/>
      <c r="K38" s="25"/>
      <c r="L38" s="25"/>
      <c r="M38" s="25"/>
    </row>
    <row r="39" spans="1:13" x14ac:dyDescent="0.25">
      <c r="A39" s="25"/>
      <c r="B39" s="25"/>
      <c r="C39" s="25"/>
      <c r="D39" s="25"/>
      <c r="E39" s="25"/>
      <c r="F39" s="25"/>
      <c r="G39" s="25"/>
      <c r="H39" s="25"/>
      <c r="I39" s="25"/>
      <c r="J39" s="25"/>
      <c r="K39" s="25"/>
      <c r="L39" s="25"/>
      <c r="M39" s="25"/>
    </row>
    <row r="40" spans="1:13" x14ac:dyDescent="0.25">
      <c r="A40" s="25"/>
      <c r="B40" s="25"/>
      <c r="C40" s="25"/>
      <c r="D40" s="25"/>
      <c r="E40" s="25"/>
      <c r="F40" s="25"/>
      <c r="G40" s="25"/>
      <c r="H40" s="25"/>
      <c r="I40" s="25"/>
      <c r="J40" s="25"/>
      <c r="K40" s="25"/>
      <c r="L40" s="25"/>
      <c r="M40" s="25"/>
    </row>
    <row r="41" spans="1:13" x14ac:dyDescent="0.25">
      <c r="A41" s="25"/>
      <c r="B41" s="25"/>
      <c r="C41" s="25"/>
      <c r="D41" s="25"/>
      <c r="E41" s="25"/>
      <c r="F41" s="25"/>
      <c r="G41" s="25"/>
      <c r="H41" s="25"/>
      <c r="I41" s="25"/>
      <c r="J41" s="25"/>
      <c r="K41" s="25"/>
      <c r="L41" s="25"/>
      <c r="M41" s="25"/>
    </row>
    <row r="42" spans="1:13" x14ac:dyDescent="0.25">
      <c r="A42" s="25"/>
      <c r="B42" s="25"/>
      <c r="C42" s="25"/>
      <c r="D42" s="25"/>
      <c r="E42" s="25"/>
      <c r="F42" s="25"/>
      <c r="G42" s="25"/>
      <c r="H42" s="25"/>
      <c r="I42" s="25"/>
      <c r="J42" s="25"/>
      <c r="K42" s="25"/>
      <c r="L42" s="25"/>
      <c r="M42" s="25"/>
    </row>
    <row r="43" spans="1:13" x14ac:dyDescent="0.25">
      <c r="A43" s="25"/>
      <c r="B43" s="25"/>
      <c r="C43" s="25"/>
      <c r="D43" s="25"/>
      <c r="E43" s="25"/>
      <c r="F43" s="25"/>
      <c r="G43" s="25"/>
      <c r="H43" s="25"/>
      <c r="I43" s="25"/>
      <c r="J43" s="25"/>
      <c r="K43" s="25"/>
      <c r="L43" s="25"/>
      <c r="M43" s="25"/>
    </row>
    <row r="44" spans="1:13" x14ac:dyDescent="0.25">
      <c r="A44" s="25"/>
      <c r="B44" s="25"/>
      <c r="C44" s="25"/>
      <c r="D44" s="25"/>
      <c r="E44" s="25"/>
      <c r="F44" s="25"/>
      <c r="G44" s="25"/>
      <c r="H44" s="25"/>
      <c r="I44" s="25"/>
      <c r="J44" s="25"/>
      <c r="K44" s="25"/>
      <c r="L44" s="25"/>
      <c r="M44" s="25"/>
    </row>
    <row r="45" spans="1:13" x14ac:dyDescent="0.25">
      <c r="A45" s="25"/>
      <c r="B45" s="25"/>
      <c r="C45" s="25"/>
      <c r="D45" s="25"/>
      <c r="E45" s="25"/>
      <c r="F45" s="25"/>
      <c r="G45" s="25"/>
      <c r="H45" s="25"/>
      <c r="I45" s="25"/>
      <c r="J45" s="25"/>
      <c r="K45" s="25"/>
      <c r="L45" s="25"/>
      <c r="M45" s="25"/>
    </row>
    <row r="46" spans="1:13" x14ac:dyDescent="0.25">
      <c r="A46" s="25"/>
      <c r="B46" s="25"/>
      <c r="C46" s="25"/>
      <c r="D46" s="25"/>
      <c r="E46" s="25"/>
      <c r="F46" s="25"/>
      <c r="G46" s="25"/>
      <c r="H46" s="25"/>
      <c r="I46" s="25"/>
      <c r="J46" s="25"/>
      <c r="K46" s="25"/>
      <c r="L46" s="25"/>
      <c r="M46" s="25"/>
    </row>
    <row r="47" spans="1:13" x14ac:dyDescent="0.25">
      <c r="A47" s="25"/>
      <c r="B47" s="25"/>
      <c r="C47" s="25"/>
      <c r="D47" s="25"/>
      <c r="E47" s="25"/>
      <c r="F47" s="25"/>
      <c r="G47" s="25"/>
      <c r="H47" s="25"/>
      <c r="I47" s="25"/>
      <c r="J47" s="25"/>
      <c r="K47" s="25"/>
      <c r="L47" s="25"/>
      <c r="M47" s="25"/>
    </row>
    <row r="48" spans="1:13" x14ac:dyDescent="0.25">
      <c r="A48" s="25"/>
      <c r="B48" s="25"/>
      <c r="C48" s="25"/>
      <c r="D48" s="25"/>
      <c r="E48" s="25"/>
      <c r="F48" s="25"/>
      <c r="G48" s="25"/>
      <c r="H48" s="25"/>
      <c r="I48" s="25"/>
      <c r="J48" s="25"/>
      <c r="K48" s="25"/>
      <c r="L48" s="25"/>
      <c r="M48" s="25"/>
    </row>
    <row r="49" spans="1:13" x14ac:dyDescent="0.25">
      <c r="A49" s="25"/>
      <c r="B49" s="25"/>
      <c r="C49" s="25"/>
      <c r="D49" s="25"/>
      <c r="E49" s="25"/>
      <c r="F49" s="25"/>
      <c r="G49" s="25"/>
      <c r="H49" s="25"/>
      <c r="I49" s="25"/>
      <c r="J49" s="25"/>
      <c r="K49" s="25"/>
      <c r="L49" s="25"/>
      <c r="M49" s="25"/>
    </row>
    <row r="50" spans="1:13" x14ac:dyDescent="0.25">
      <c r="A50" s="25"/>
      <c r="B50" s="25"/>
      <c r="C50" s="25"/>
      <c r="D50" s="25"/>
      <c r="E50" s="25"/>
      <c r="F50" s="25"/>
      <c r="G50" s="25"/>
      <c r="H50" s="25"/>
      <c r="I50" s="25"/>
      <c r="J50" s="25"/>
      <c r="K50" s="25"/>
      <c r="L50" s="25"/>
      <c r="M50" s="25"/>
    </row>
    <row r="51" spans="1:13" x14ac:dyDescent="0.25">
      <c r="A51" s="25"/>
      <c r="B51" s="25"/>
      <c r="C51" s="25"/>
      <c r="D51" s="25"/>
      <c r="E51" s="25"/>
      <c r="F51" s="25"/>
      <c r="G51" s="25"/>
      <c r="H51" s="25"/>
      <c r="I51" s="25"/>
      <c r="J51" s="25"/>
      <c r="K51" s="25"/>
      <c r="L51" s="25"/>
      <c r="M51" s="25"/>
    </row>
    <row r="52" spans="1:13" x14ac:dyDescent="0.25">
      <c r="A52" s="25"/>
      <c r="B52" s="25"/>
      <c r="C52" s="25"/>
      <c r="D52" s="25"/>
      <c r="E52" s="25"/>
      <c r="F52" s="25"/>
      <c r="G52" s="25"/>
      <c r="H52" s="25"/>
      <c r="I52" s="25"/>
      <c r="J52" s="25"/>
      <c r="K52" s="25"/>
      <c r="L52" s="25"/>
      <c r="M52" s="25"/>
    </row>
    <row r="53" spans="1:13" x14ac:dyDescent="0.25">
      <c r="A53" s="25"/>
      <c r="B53" s="25"/>
      <c r="C53" s="25"/>
      <c r="D53" s="25"/>
      <c r="E53" s="25"/>
      <c r="F53" s="25"/>
      <c r="G53" s="25"/>
      <c r="H53" s="25"/>
      <c r="I53" s="25"/>
      <c r="J53" s="25"/>
      <c r="K53" s="25"/>
      <c r="L53" s="25"/>
      <c r="M53" s="25"/>
    </row>
    <row r="54" spans="1:13" x14ac:dyDescent="0.25">
      <c r="A54" s="25"/>
      <c r="B54" s="25"/>
      <c r="C54" s="25"/>
      <c r="D54" s="25"/>
      <c r="E54" s="25"/>
      <c r="F54" s="25"/>
      <c r="G54" s="25"/>
      <c r="H54" s="25"/>
      <c r="I54" s="25"/>
      <c r="J54" s="25"/>
      <c r="K54" s="25"/>
      <c r="L54" s="25"/>
      <c r="M54" s="25"/>
    </row>
    <row r="55" spans="1:13" x14ac:dyDescent="0.25">
      <c r="A55" s="25"/>
      <c r="B55" s="25"/>
      <c r="C55" s="25"/>
      <c r="D55" s="25"/>
      <c r="E55" s="25"/>
      <c r="F55" s="25"/>
      <c r="G55" s="25"/>
      <c r="H55" s="25"/>
      <c r="I55" s="25"/>
      <c r="J55" s="25"/>
      <c r="K55" s="25"/>
      <c r="L55" s="25"/>
      <c r="M55" s="25"/>
    </row>
    <row r="56" spans="1:13" x14ac:dyDescent="0.25">
      <c r="A56" s="25"/>
      <c r="B56" s="25"/>
      <c r="C56" s="25"/>
      <c r="D56" s="25"/>
      <c r="E56" s="25"/>
      <c r="F56" s="25"/>
      <c r="G56" s="25"/>
      <c r="H56" s="25"/>
      <c r="I56" s="25"/>
      <c r="J56" s="25"/>
      <c r="K56" s="25"/>
      <c r="L56" s="25"/>
      <c r="M56" s="25"/>
    </row>
    <row r="57" spans="1:13" x14ac:dyDescent="0.25">
      <c r="A57" s="25"/>
      <c r="B57" s="25"/>
      <c r="C57" s="25"/>
      <c r="D57" s="25"/>
      <c r="E57" s="25"/>
      <c r="F57" s="25"/>
      <c r="G57" s="25"/>
      <c r="H57" s="25"/>
      <c r="I57" s="25"/>
      <c r="J57" s="25"/>
      <c r="K57" s="25"/>
      <c r="L57" s="25"/>
      <c r="M57" s="25"/>
    </row>
    <row r="58" spans="1:13" x14ac:dyDescent="0.25">
      <c r="A58" s="25"/>
      <c r="B58" s="25"/>
      <c r="C58" s="25"/>
      <c r="D58" s="25"/>
      <c r="E58" s="25"/>
      <c r="F58" s="25"/>
      <c r="G58" s="25"/>
      <c r="H58" s="25"/>
      <c r="I58" s="25"/>
      <c r="J58" s="25"/>
      <c r="K58" s="25"/>
      <c r="L58" s="25"/>
      <c r="M58" s="25"/>
    </row>
    <row r="59" spans="1:13" x14ac:dyDescent="0.25">
      <c r="A59" s="25"/>
      <c r="B59" s="25"/>
      <c r="C59" s="25"/>
      <c r="D59" s="25"/>
      <c r="E59" s="25"/>
      <c r="F59" s="25"/>
      <c r="G59" s="25"/>
      <c r="H59" s="25"/>
      <c r="I59" s="25"/>
      <c r="J59" s="25"/>
      <c r="K59" s="25"/>
      <c r="L59" s="25"/>
      <c r="M59" s="25"/>
    </row>
    <row r="60" spans="1:13" x14ac:dyDescent="0.25">
      <c r="A60" s="25"/>
      <c r="B60" s="25"/>
      <c r="C60" s="25"/>
      <c r="D60" s="25"/>
      <c r="E60" s="25"/>
      <c r="F60" s="25"/>
      <c r="G60" s="25"/>
      <c r="H60" s="25"/>
      <c r="I60" s="25"/>
      <c r="J60" s="25"/>
      <c r="K60" s="25"/>
      <c r="L60" s="25"/>
      <c r="M60" s="25"/>
    </row>
    <row r="61" spans="1:13" x14ac:dyDescent="0.25">
      <c r="A61" s="25"/>
      <c r="B61" s="25"/>
      <c r="C61" s="25"/>
      <c r="D61" s="25"/>
      <c r="E61" s="25"/>
      <c r="F61" s="25"/>
      <c r="G61" s="25"/>
      <c r="H61" s="25"/>
      <c r="I61" s="25"/>
      <c r="J61" s="25"/>
      <c r="K61" s="25"/>
      <c r="L61" s="25"/>
      <c r="M61" s="25"/>
    </row>
    <row r="62" spans="1:13" x14ac:dyDescent="0.25">
      <c r="A62" s="25"/>
      <c r="B62" s="25"/>
      <c r="C62" s="25"/>
      <c r="D62" s="25"/>
      <c r="E62" s="25"/>
      <c r="F62" s="25"/>
      <c r="G62" s="25"/>
      <c r="H62" s="25"/>
      <c r="I62" s="25"/>
      <c r="J62" s="25"/>
      <c r="K62" s="25"/>
      <c r="L62" s="25"/>
      <c r="M62" s="25"/>
    </row>
    <row r="63" spans="1:13" x14ac:dyDescent="0.25">
      <c r="A63" s="25"/>
      <c r="B63" s="25"/>
      <c r="C63" s="25"/>
      <c r="D63" s="25"/>
      <c r="E63" s="25"/>
      <c r="F63" s="25"/>
      <c r="G63" s="25"/>
      <c r="H63" s="25"/>
      <c r="I63" s="25"/>
      <c r="J63" s="25"/>
      <c r="K63" s="25"/>
      <c r="L63" s="25"/>
      <c r="M63" s="25"/>
    </row>
    <row r="64" spans="1:13" x14ac:dyDescent="0.25">
      <c r="A64" s="25"/>
      <c r="B64" s="25"/>
      <c r="C64" s="25"/>
      <c r="D64" s="25"/>
      <c r="E64" s="25"/>
      <c r="F64" s="25"/>
      <c r="G64" s="25"/>
      <c r="H64" s="25"/>
      <c r="I64" s="25"/>
      <c r="J64" s="25"/>
      <c r="K64" s="25"/>
      <c r="L64" s="25"/>
      <c r="M64" s="25"/>
    </row>
    <row r="65" spans="1:13" x14ac:dyDescent="0.25">
      <c r="A65" s="25"/>
      <c r="B65" s="25"/>
      <c r="C65" s="25"/>
      <c r="D65" s="25"/>
      <c r="E65" s="25"/>
      <c r="F65" s="25"/>
      <c r="G65" s="25"/>
      <c r="H65" s="25"/>
      <c r="I65" s="25"/>
      <c r="J65" s="25"/>
      <c r="K65" s="25"/>
      <c r="L65" s="25"/>
      <c r="M65" s="25"/>
    </row>
    <row r="66" spans="1:13" x14ac:dyDescent="0.25">
      <c r="A66" s="25"/>
      <c r="B66" s="25"/>
      <c r="C66" s="25"/>
      <c r="D66" s="25"/>
      <c r="E66" s="25"/>
      <c r="F66" s="25"/>
      <c r="G66" s="25"/>
      <c r="H66" s="25"/>
      <c r="I66" s="25"/>
      <c r="J66" s="25"/>
      <c r="K66" s="25"/>
      <c r="L66" s="25"/>
      <c r="M66" s="25"/>
    </row>
    <row r="67" spans="1:13" x14ac:dyDescent="0.25">
      <c r="A67" s="25"/>
      <c r="B67" s="25"/>
      <c r="C67" s="25"/>
      <c r="D67" s="25"/>
      <c r="E67" s="25"/>
      <c r="F67" s="25"/>
      <c r="G67" s="25"/>
      <c r="H67" s="25"/>
      <c r="I67" s="25"/>
      <c r="J67" s="25"/>
      <c r="K67" s="25"/>
      <c r="L67" s="25"/>
      <c r="M67" s="25"/>
    </row>
    <row r="68" spans="1:13" x14ac:dyDescent="0.25">
      <c r="A68" s="25"/>
      <c r="B68" s="25"/>
      <c r="C68" s="25"/>
      <c r="D68" s="25"/>
      <c r="E68" s="25"/>
      <c r="F68" s="25"/>
      <c r="G68" s="25"/>
      <c r="H68" s="25"/>
      <c r="I68" s="25"/>
      <c r="J68" s="25"/>
      <c r="K68" s="25"/>
      <c r="L68" s="25"/>
      <c r="M68" s="25"/>
    </row>
    <row r="69" spans="1:13" x14ac:dyDescent="0.25">
      <c r="A69" s="25"/>
      <c r="B69" s="25"/>
      <c r="C69" s="25"/>
      <c r="D69" s="25"/>
      <c r="E69" s="25"/>
      <c r="F69" s="25"/>
      <c r="G69" s="25"/>
      <c r="H69" s="25"/>
      <c r="I69" s="25"/>
      <c r="J69" s="25"/>
      <c r="K69" s="25"/>
      <c r="L69" s="25"/>
      <c r="M69" s="25"/>
    </row>
    <row r="70" spans="1:13" x14ac:dyDescent="0.25">
      <c r="A70" s="25"/>
      <c r="B70" s="25"/>
      <c r="C70" s="25"/>
      <c r="D70" s="25"/>
      <c r="E70" s="25"/>
      <c r="F70" s="25"/>
      <c r="G70" s="25"/>
      <c r="H70" s="25"/>
      <c r="I70" s="25"/>
      <c r="J70" s="25"/>
      <c r="K70" s="25"/>
      <c r="L70" s="25"/>
      <c r="M70" s="25"/>
    </row>
    <row r="71" spans="1:13" x14ac:dyDescent="0.25">
      <c r="A71" s="25"/>
      <c r="B71" s="25"/>
      <c r="C71" s="25"/>
      <c r="D71" s="25"/>
      <c r="E71" s="25"/>
      <c r="F71" s="25"/>
      <c r="G71" s="25"/>
      <c r="H71" s="25"/>
      <c r="I71" s="25"/>
      <c r="J71" s="25"/>
      <c r="K71" s="25"/>
      <c r="L71" s="25"/>
      <c r="M71" s="25"/>
    </row>
    <row r="72" spans="1:13" x14ac:dyDescent="0.25">
      <c r="A72" s="25"/>
      <c r="B72" s="25"/>
      <c r="C72" s="25"/>
      <c r="D72" s="25"/>
      <c r="E72" s="25"/>
      <c r="F72" s="25"/>
      <c r="G72" s="25"/>
      <c r="H72" s="25"/>
      <c r="I72" s="25"/>
      <c r="J72" s="25"/>
      <c r="K72" s="25"/>
      <c r="L72" s="25"/>
      <c r="M72" s="25"/>
    </row>
    <row r="73" spans="1:13" x14ac:dyDescent="0.25">
      <c r="A73" s="25"/>
      <c r="B73" s="25"/>
      <c r="C73" s="25"/>
      <c r="D73" s="25"/>
      <c r="E73" s="25"/>
      <c r="F73" s="25"/>
      <c r="G73" s="25"/>
      <c r="H73" s="25"/>
      <c r="I73" s="25"/>
      <c r="J73" s="25"/>
      <c r="K73" s="25"/>
      <c r="L73" s="25"/>
      <c r="M73" s="25"/>
    </row>
    <row r="74" spans="1:13" x14ac:dyDescent="0.25">
      <c r="A74" s="25"/>
      <c r="B74" s="25"/>
      <c r="C74" s="25"/>
      <c r="D74" s="25"/>
      <c r="E74" s="25"/>
      <c r="F74" s="25"/>
      <c r="G74" s="25"/>
      <c r="H74" s="25"/>
      <c r="I74" s="25"/>
      <c r="J74" s="25"/>
      <c r="K74" s="25"/>
      <c r="L74" s="25"/>
      <c r="M74" s="25"/>
    </row>
    <row r="75" spans="1:13" x14ac:dyDescent="0.25">
      <c r="A75" s="25"/>
      <c r="B75" s="25"/>
      <c r="C75" s="25"/>
      <c r="D75" s="25"/>
      <c r="E75" s="25"/>
      <c r="F75" s="25"/>
      <c r="G75" s="25"/>
      <c r="H75" s="25"/>
      <c r="I75" s="25"/>
      <c r="J75" s="25"/>
      <c r="K75" s="25"/>
      <c r="L75" s="25"/>
      <c r="M75" s="25"/>
    </row>
    <row r="76" spans="1:13" x14ac:dyDescent="0.25">
      <c r="A76" s="25"/>
      <c r="B76" s="25"/>
      <c r="C76" s="25"/>
      <c r="D76" s="25"/>
      <c r="E76" s="25"/>
      <c r="F76" s="25"/>
      <c r="G76" s="25"/>
      <c r="H76" s="25"/>
      <c r="I76" s="25"/>
      <c r="J76" s="25"/>
      <c r="K76" s="25"/>
      <c r="L76" s="25"/>
      <c r="M76" s="25"/>
    </row>
    <row r="77" spans="1:13" x14ac:dyDescent="0.25">
      <c r="A77" s="25"/>
      <c r="B77" s="25"/>
      <c r="C77" s="25"/>
      <c r="D77" s="25"/>
      <c r="E77" s="25"/>
      <c r="F77" s="25"/>
      <c r="G77" s="25"/>
      <c r="H77" s="25"/>
      <c r="I77" s="25"/>
      <c r="J77" s="25"/>
      <c r="K77" s="25"/>
      <c r="L77" s="25"/>
      <c r="M77" s="25"/>
    </row>
    <row r="78" spans="1:13" x14ac:dyDescent="0.25">
      <c r="A78" s="25"/>
      <c r="B78" s="25"/>
      <c r="C78" s="25"/>
      <c r="D78" s="25"/>
      <c r="E78" s="25"/>
      <c r="F78" s="25"/>
      <c r="G78" s="25"/>
      <c r="H78" s="25"/>
      <c r="I78" s="25"/>
      <c r="J78" s="25"/>
      <c r="K78" s="25"/>
      <c r="L78" s="25"/>
      <c r="M78" s="25"/>
    </row>
    <row r="79" spans="1:13" x14ac:dyDescent="0.25">
      <c r="A79" s="25"/>
      <c r="B79" s="25"/>
      <c r="C79" s="25"/>
      <c r="D79" s="25"/>
      <c r="E79" s="25"/>
      <c r="F79" s="25"/>
      <c r="G79" s="25"/>
      <c r="H79" s="25"/>
      <c r="I79" s="25"/>
      <c r="J79" s="25"/>
      <c r="K79" s="25"/>
      <c r="L79" s="25"/>
      <c r="M79" s="25"/>
    </row>
    <row r="80" spans="1:13" x14ac:dyDescent="0.25">
      <c r="A80" s="25"/>
      <c r="B80" s="25"/>
      <c r="C80" s="25"/>
      <c r="D80" s="25"/>
      <c r="E80" s="25"/>
      <c r="F80" s="25"/>
      <c r="G80" s="25"/>
      <c r="H80" s="25"/>
      <c r="I80" s="25"/>
      <c r="J80" s="25"/>
      <c r="K80" s="25"/>
      <c r="L80" s="25"/>
      <c r="M80" s="25"/>
    </row>
    <row r="81" spans="1:13" x14ac:dyDescent="0.25">
      <c r="A81" s="25"/>
      <c r="B81" s="25"/>
      <c r="C81" s="25"/>
      <c r="D81" s="25"/>
      <c r="E81" s="25"/>
      <c r="F81" s="25"/>
      <c r="G81" s="25"/>
      <c r="H81" s="25"/>
      <c r="I81" s="25"/>
      <c r="J81" s="25"/>
      <c r="K81" s="25"/>
      <c r="L81" s="25"/>
      <c r="M81" s="25"/>
    </row>
    <row r="82" spans="1:13" x14ac:dyDescent="0.25">
      <c r="A82" s="25"/>
      <c r="B82" s="25"/>
      <c r="C82" s="25"/>
      <c r="D82" s="25"/>
      <c r="E82" s="25"/>
      <c r="F82" s="25"/>
      <c r="G82" s="25"/>
      <c r="H82" s="25"/>
      <c r="I82" s="25"/>
      <c r="J82" s="25"/>
      <c r="K82" s="25"/>
      <c r="L82" s="25"/>
      <c r="M82" s="25"/>
    </row>
    <row r="83" spans="1:13" x14ac:dyDescent="0.25">
      <c r="A83" s="25"/>
      <c r="B83" s="25"/>
      <c r="C83" s="25"/>
      <c r="D83" s="25"/>
      <c r="E83" s="25"/>
      <c r="F83" s="25"/>
      <c r="G83" s="25"/>
      <c r="H83" s="25"/>
      <c r="I83" s="25"/>
      <c r="J83" s="25"/>
      <c r="K83" s="25"/>
      <c r="L83" s="25"/>
      <c r="M83" s="25"/>
    </row>
    <row r="84" spans="1:13" x14ac:dyDescent="0.25">
      <c r="A84" s="25"/>
      <c r="B84" s="25"/>
      <c r="C84" s="25"/>
      <c r="D84" s="25"/>
      <c r="E84" s="25"/>
      <c r="F84" s="25"/>
      <c r="G84" s="25"/>
      <c r="H84" s="25"/>
      <c r="I84" s="25"/>
      <c r="J84" s="25"/>
      <c r="K84" s="25"/>
      <c r="L84" s="25"/>
      <c r="M84" s="25"/>
    </row>
    <row r="85" spans="1:13" x14ac:dyDescent="0.25">
      <c r="A85" s="25"/>
      <c r="B85" s="25"/>
      <c r="C85" s="25"/>
      <c r="D85" s="25"/>
      <c r="E85" s="25"/>
      <c r="F85" s="25"/>
      <c r="G85" s="25"/>
      <c r="H85" s="25"/>
      <c r="I85" s="25"/>
      <c r="J85" s="25"/>
      <c r="K85" s="25"/>
      <c r="L85" s="25"/>
      <c r="M85" s="25"/>
    </row>
    <row r="86" spans="1:13" x14ac:dyDescent="0.25">
      <c r="A86" s="25"/>
      <c r="B86" s="25"/>
      <c r="C86" s="25"/>
      <c r="D86" s="25"/>
      <c r="E86" s="25"/>
      <c r="F86" s="25"/>
      <c r="G86" s="25"/>
      <c r="H86" s="25"/>
      <c r="I86" s="25"/>
      <c r="J86" s="25"/>
      <c r="K86" s="25"/>
      <c r="L86" s="25"/>
      <c r="M86" s="25"/>
    </row>
    <row r="87" spans="1:13" x14ac:dyDescent="0.25">
      <c r="A87" s="25"/>
      <c r="B87" s="25"/>
      <c r="C87" s="25"/>
      <c r="D87" s="25"/>
      <c r="E87" s="25"/>
      <c r="F87" s="25"/>
      <c r="G87" s="25"/>
      <c r="H87" s="25"/>
      <c r="I87" s="25"/>
      <c r="J87" s="25"/>
      <c r="K87" s="25"/>
      <c r="L87" s="25"/>
      <c r="M87" s="25"/>
    </row>
    <row r="88" spans="1:13" x14ac:dyDescent="0.25">
      <c r="A88" s="25"/>
      <c r="B88" s="25"/>
      <c r="C88" s="25"/>
      <c r="D88" s="25"/>
      <c r="E88" s="25"/>
      <c r="F88" s="25"/>
      <c r="G88" s="25"/>
      <c r="H88" s="25"/>
      <c r="I88" s="25"/>
      <c r="J88" s="25"/>
      <c r="K88" s="25"/>
      <c r="L88" s="25"/>
      <c r="M88" s="25"/>
    </row>
    <row r="89" spans="1:13" x14ac:dyDescent="0.25">
      <c r="A89" s="25"/>
      <c r="B89" s="25"/>
      <c r="C89" s="25"/>
      <c r="D89" s="25"/>
      <c r="E89" s="25"/>
      <c r="F89" s="25"/>
      <c r="G89" s="25"/>
      <c r="H89" s="25"/>
      <c r="I89" s="25"/>
      <c r="J89" s="25"/>
      <c r="K89" s="25"/>
      <c r="L89" s="25"/>
      <c r="M89" s="25"/>
    </row>
    <row r="90" spans="1:13" x14ac:dyDescent="0.25">
      <c r="A90" s="25"/>
      <c r="B90" s="25"/>
      <c r="C90" s="25"/>
      <c r="D90" s="25"/>
      <c r="E90" s="25"/>
      <c r="F90" s="25"/>
      <c r="G90" s="25"/>
      <c r="H90" s="25"/>
      <c r="I90" s="25"/>
      <c r="J90" s="25"/>
      <c r="K90" s="25"/>
      <c r="L90" s="25"/>
      <c r="M90" s="25"/>
    </row>
    <row r="91" spans="1:13" x14ac:dyDescent="0.25">
      <c r="A91" s="25"/>
      <c r="B91" s="25"/>
      <c r="C91" s="25"/>
      <c r="D91" s="25"/>
      <c r="E91" s="25"/>
      <c r="F91" s="25"/>
      <c r="G91" s="25"/>
      <c r="H91" s="25"/>
      <c r="I91" s="25"/>
      <c r="J91" s="25"/>
      <c r="K91" s="25"/>
      <c r="L91" s="25"/>
      <c r="M91" s="25"/>
    </row>
    <row r="92" spans="1:13" x14ac:dyDescent="0.25">
      <c r="A92" s="25"/>
      <c r="B92" s="25"/>
      <c r="C92" s="25"/>
      <c r="D92" s="25"/>
      <c r="E92" s="25"/>
      <c r="F92" s="25"/>
      <c r="G92" s="25"/>
      <c r="H92" s="25"/>
      <c r="I92" s="25"/>
      <c r="J92" s="25"/>
      <c r="K92" s="25"/>
      <c r="L92" s="25"/>
      <c r="M92" s="25"/>
    </row>
    <row r="93" spans="1:13" x14ac:dyDescent="0.25">
      <c r="A93" s="25"/>
      <c r="B93" s="25"/>
      <c r="C93" s="25"/>
      <c r="D93" s="25"/>
      <c r="E93" s="25"/>
      <c r="F93" s="25"/>
      <c r="G93" s="25"/>
      <c r="H93" s="25"/>
      <c r="I93" s="25"/>
      <c r="J93" s="25"/>
      <c r="K93" s="25"/>
      <c r="L93" s="25"/>
      <c r="M93" s="25"/>
    </row>
    <row r="94" spans="1:13" x14ac:dyDescent="0.25">
      <c r="A94" s="25"/>
      <c r="B94" s="25"/>
      <c r="C94" s="25"/>
      <c r="D94" s="25"/>
      <c r="E94" s="25"/>
      <c r="F94" s="25"/>
      <c r="G94" s="25"/>
      <c r="H94" s="25"/>
      <c r="I94" s="25"/>
      <c r="J94" s="25"/>
      <c r="K94" s="25"/>
      <c r="L94" s="25"/>
      <c r="M94" s="25"/>
    </row>
    <row r="95" spans="1:13" x14ac:dyDescent="0.25">
      <c r="A95" s="25"/>
      <c r="B95" s="25"/>
      <c r="C95" s="25"/>
      <c r="D95" s="25"/>
      <c r="E95" s="25"/>
      <c r="F95" s="25"/>
      <c r="G95" s="25"/>
      <c r="H95" s="25"/>
      <c r="I95" s="25"/>
      <c r="J95" s="25"/>
      <c r="K95" s="25"/>
      <c r="L95" s="25"/>
      <c r="M95" s="25"/>
    </row>
    <row r="96" spans="1:13" x14ac:dyDescent="0.25">
      <c r="A96" s="25"/>
      <c r="B96" s="25"/>
      <c r="C96" s="25"/>
      <c r="D96" s="25"/>
      <c r="E96" s="25"/>
      <c r="F96" s="25"/>
      <c r="G96" s="25"/>
      <c r="H96" s="25"/>
      <c r="I96" s="25"/>
      <c r="J96" s="25"/>
      <c r="K96" s="25"/>
      <c r="L96" s="25"/>
      <c r="M96" s="25"/>
    </row>
    <row r="97" spans="1:13" x14ac:dyDescent="0.25">
      <c r="A97" s="25"/>
      <c r="B97" s="25"/>
      <c r="C97" s="25"/>
      <c r="D97" s="25"/>
      <c r="E97" s="25"/>
      <c r="F97" s="25"/>
      <c r="G97" s="25"/>
      <c r="H97" s="25"/>
      <c r="I97" s="25"/>
      <c r="J97" s="25"/>
      <c r="K97" s="25"/>
      <c r="L97" s="25"/>
      <c r="M97" s="25"/>
    </row>
    <row r="98" spans="1:13" x14ac:dyDescent="0.25">
      <c r="A98" s="25"/>
      <c r="B98" s="25"/>
      <c r="C98" s="25"/>
      <c r="D98" s="25"/>
      <c r="E98" s="25"/>
      <c r="F98" s="25"/>
      <c r="G98" s="25"/>
      <c r="H98" s="25"/>
      <c r="I98" s="25"/>
      <c r="J98" s="25"/>
      <c r="K98" s="25"/>
      <c r="L98" s="25"/>
      <c r="M98" s="25"/>
    </row>
    <row r="99" spans="1:13" x14ac:dyDescent="0.25">
      <c r="A99" s="25"/>
      <c r="B99" s="25"/>
      <c r="C99" s="25"/>
      <c r="D99" s="25"/>
      <c r="E99" s="25"/>
      <c r="F99" s="25"/>
      <c r="G99" s="25"/>
      <c r="H99" s="25"/>
      <c r="I99" s="25"/>
      <c r="J99" s="25"/>
      <c r="K99" s="25"/>
      <c r="L99" s="25"/>
      <c r="M99" s="25"/>
    </row>
    <row r="100" spans="1:13" x14ac:dyDescent="0.25">
      <c r="A100" s="25"/>
      <c r="B100" s="25"/>
      <c r="C100" s="25"/>
      <c r="D100" s="25"/>
      <c r="E100" s="25"/>
      <c r="F100" s="25"/>
      <c r="G100" s="25"/>
      <c r="H100" s="25"/>
      <c r="I100" s="25"/>
      <c r="J100" s="25"/>
      <c r="K100" s="25"/>
      <c r="L100" s="25"/>
      <c r="M100" s="25"/>
    </row>
    <row r="101" spans="1:13" x14ac:dyDescent="0.25">
      <c r="A101" s="25"/>
      <c r="B101" s="25"/>
      <c r="C101" s="25"/>
      <c r="D101" s="25"/>
      <c r="E101" s="25"/>
      <c r="F101" s="25"/>
      <c r="G101" s="25"/>
      <c r="H101" s="25"/>
      <c r="I101" s="25"/>
      <c r="J101" s="25"/>
      <c r="K101" s="25"/>
      <c r="L101" s="25"/>
      <c r="M101" s="25"/>
    </row>
    <row r="102" spans="1:13" x14ac:dyDescent="0.25">
      <c r="A102" s="25"/>
      <c r="B102" s="25"/>
      <c r="C102" s="25"/>
      <c r="D102" s="25"/>
      <c r="E102" s="25"/>
      <c r="F102" s="25"/>
      <c r="G102" s="25"/>
      <c r="H102" s="25"/>
      <c r="I102" s="25"/>
      <c r="J102" s="25"/>
      <c r="K102" s="25"/>
      <c r="L102" s="25"/>
      <c r="M102" s="25"/>
    </row>
    <row r="103" spans="1:13" x14ac:dyDescent="0.25">
      <c r="A103" s="25"/>
      <c r="B103" s="25"/>
      <c r="C103" s="25"/>
      <c r="D103" s="25"/>
      <c r="E103" s="25"/>
      <c r="F103" s="25"/>
      <c r="G103" s="25"/>
      <c r="H103" s="25"/>
      <c r="I103" s="25"/>
      <c r="J103" s="25"/>
      <c r="K103" s="25"/>
      <c r="L103" s="25"/>
      <c r="M103" s="25"/>
    </row>
    <row r="104" spans="1:13" x14ac:dyDescent="0.25">
      <c r="A104" s="25"/>
      <c r="B104" s="25"/>
      <c r="C104" s="25"/>
      <c r="D104" s="25"/>
      <c r="E104" s="25"/>
      <c r="F104" s="25"/>
      <c r="G104" s="25"/>
      <c r="H104" s="25"/>
      <c r="I104" s="25"/>
      <c r="J104" s="25"/>
      <c r="K104" s="25"/>
      <c r="L104" s="25"/>
      <c r="M104" s="25"/>
    </row>
    <row r="105" spans="1:13" x14ac:dyDescent="0.25">
      <c r="A105" s="25"/>
      <c r="B105" s="25"/>
      <c r="C105" s="25"/>
      <c r="D105" s="25"/>
      <c r="E105" s="25"/>
      <c r="F105" s="25"/>
      <c r="G105" s="25"/>
      <c r="H105" s="25"/>
      <c r="I105" s="25"/>
      <c r="J105" s="25"/>
      <c r="K105" s="25"/>
      <c r="L105" s="25"/>
      <c r="M105" s="25"/>
    </row>
    <row r="106" spans="1:13" x14ac:dyDescent="0.25">
      <c r="A106" s="25"/>
      <c r="B106" s="25"/>
      <c r="C106" s="25"/>
      <c r="D106" s="25"/>
      <c r="E106" s="25"/>
      <c r="F106" s="25"/>
      <c r="G106" s="25"/>
      <c r="H106" s="25"/>
      <c r="I106" s="25"/>
      <c r="J106" s="25"/>
      <c r="K106" s="25"/>
      <c r="L106" s="25"/>
      <c r="M106" s="25"/>
    </row>
    <row r="107" spans="1:13" x14ac:dyDescent="0.25">
      <c r="A107" s="25"/>
      <c r="B107" s="25"/>
      <c r="C107" s="25"/>
      <c r="D107" s="25"/>
      <c r="E107" s="25"/>
      <c r="F107" s="25"/>
      <c r="G107" s="25"/>
      <c r="H107" s="25"/>
      <c r="I107" s="25"/>
      <c r="J107" s="25"/>
      <c r="K107" s="25"/>
      <c r="L107" s="25"/>
      <c r="M107" s="25"/>
    </row>
    <row r="108" spans="1:13" x14ac:dyDescent="0.25">
      <c r="A108" s="25"/>
      <c r="B108" s="25"/>
      <c r="C108" s="25"/>
      <c r="D108" s="25"/>
      <c r="E108" s="25"/>
      <c r="F108" s="25"/>
      <c r="G108" s="25"/>
      <c r="H108" s="25"/>
      <c r="I108" s="25"/>
      <c r="J108" s="25"/>
      <c r="K108" s="25"/>
      <c r="L108" s="25"/>
      <c r="M108" s="25"/>
    </row>
    <row r="109" spans="1:13" x14ac:dyDescent="0.25">
      <c r="A109" s="25"/>
      <c r="B109" s="25"/>
      <c r="C109" s="25"/>
      <c r="D109" s="25"/>
      <c r="E109" s="25"/>
      <c r="F109" s="25"/>
      <c r="G109" s="25"/>
      <c r="H109" s="25"/>
      <c r="I109" s="25"/>
      <c r="J109" s="25"/>
      <c r="K109" s="25"/>
      <c r="L109" s="25"/>
      <c r="M109" s="25"/>
    </row>
    <row r="110" spans="1:13" x14ac:dyDescent="0.25">
      <c r="A110" s="25"/>
      <c r="B110" s="25"/>
      <c r="C110" s="25"/>
      <c r="D110" s="25"/>
      <c r="E110" s="25"/>
      <c r="F110" s="25"/>
      <c r="G110" s="25"/>
      <c r="H110" s="25"/>
      <c r="I110" s="25"/>
      <c r="J110" s="25"/>
      <c r="K110" s="25"/>
      <c r="L110" s="25"/>
      <c r="M110" s="25"/>
    </row>
    <row r="111" spans="1:13" x14ac:dyDescent="0.25">
      <c r="A111" s="25"/>
      <c r="B111" s="25"/>
      <c r="C111" s="25"/>
      <c r="D111" s="25"/>
      <c r="E111" s="25"/>
      <c r="F111" s="25"/>
      <c r="G111" s="25"/>
      <c r="H111" s="25"/>
      <c r="I111" s="25"/>
      <c r="J111" s="25"/>
      <c r="K111" s="25"/>
      <c r="L111" s="25"/>
      <c r="M111" s="25"/>
    </row>
    <row r="112" spans="1:13" x14ac:dyDescent="0.25">
      <c r="A112" s="25"/>
      <c r="B112" s="25"/>
      <c r="C112" s="25"/>
      <c r="D112" s="25"/>
      <c r="E112" s="25"/>
      <c r="F112" s="25"/>
      <c r="G112" s="25"/>
      <c r="H112" s="25"/>
      <c r="I112" s="25"/>
      <c r="J112" s="25"/>
      <c r="K112" s="25"/>
      <c r="L112" s="25"/>
      <c r="M112" s="25"/>
    </row>
    <row r="113" spans="1:13" x14ac:dyDescent="0.25">
      <c r="A113" s="25"/>
      <c r="B113" s="25"/>
      <c r="C113" s="25"/>
      <c r="D113" s="25"/>
      <c r="E113" s="25"/>
      <c r="F113" s="25"/>
      <c r="G113" s="25"/>
      <c r="H113" s="25"/>
      <c r="I113" s="25"/>
      <c r="J113" s="25"/>
      <c r="K113" s="25"/>
      <c r="L113" s="25"/>
      <c r="M113" s="25"/>
    </row>
    <row r="114" spans="1:13" x14ac:dyDescent="0.25">
      <c r="A114" s="25"/>
      <c r="B114" s="25"/>
      <c r="C114" s="25"/>
      <c r="D114" s="25"/>
      <c r="E114" s="25"/>
      <c r="F114" s="25"/>
      <c r="G114" s="25"/>
      <c r="H114" s="25"/>
      <c r="I114" s="25"/>
      <c r="J114" s="25"/>
      <c r="K114" s="25"/>
      <c r="L114" s="25"/>
      <c r="M114" s="25"/>
    </row>
    <row r="115" spans="1:13" x14ac:dyDescent="0.25">
      <c r="A115" s="25"/>
      <c r="B115" s="25"/>
      <c r="C115" s="25"/>
      <c r="D115" s="25"/>
      <c r="E115" s="25"/>
      <c r="F115" s="25"/>
      <c r="G115" s="25"/>
      <c r="H115" s="25"/>
      <c r="I115" s="25"/>
      <c r="J115" s="25"/>
      <c r="K115" s="25"/>
      <c r="L115" s="25"/>
      <c r="M115" s="25"/>
    </row>
    <row r="116" spans="1:13" x14ac:dyDescent="0.25">
      <c r="A116" s="25"/>
      <c r="B116" s="25"/>
      <c r="C116" s="25"/>
      <c r="D116" s="25"/>
      <c r="E116" s="25"/>
      <c r="F116" s="25"/>
      <c r="G116" s="25"/>
      <c r="H116" s="25"/>
      <c r="I116" s="25"/>
      <c r="J116" s="25"/>
      <c r="K116" s="25"/>
      <c r="L116" s="25"/>
      <c r="M116" s="25"/>
    </row>
    <row r="117" spans="1:13" x14ac:dyDescent="0.25">
      <c r="A117" s="25"/>
      <c r="B117" s="25"/>
      <c r="C117" s="25"/>
      <c r="D117" s="25"/>
      <c r="E117" s="25"/>
      <c r="F117" s="25"/>
      <c r="G117" s="25"/>
      <c r="H117" s="25"/>
      <c r="I117" s="25"/>
      <c r="J117" s="25"/>
      <c r="K117" s="25"/>
      <c r="L117" s="25"/>
      <c r="M117" s="25"/>
    </row>
    <row r="118" spans="1:13" x14ac:dyDescent="0.25">
      <c r="A118" s="25"/>
      <c r="B118" s="25"/>
      <c r="C118" s="25"/>
      <c r="D118" s="25"/>
      <c r="E118" s="25"/>
      <c r="F118" s="25"/>
      <c r="G118" s="25"/>
      <c r="H118" s="25"/>
      <c r="I118" s="25"/>
      <c r="J118" s="25"/>
      <c r="K118" s="25"/>
      <c r="L118" s="25"/>
      <c r="M118" s="25"/>
    </row>
    <row r="119" spans="1:13" x14ac:dyDescent="0.25">
      <c r="A119" s="25"/>
      <c r="B119" s="25"/>
      <c r="C119" s="25"/>
      <c r="D119" s="25"/>
      <c r="E119" s="25"/>
      <c r="F119" s="25"/>
      <c r="G119" s="25"/>
      <c r="H119" s="25"/>
      <c r="I119" s="25"/>
      <c r="J119" s="25"/>
      <c r="K119" s="25"/>
      <c r="L119" s="25"/>
      <c r="M119" s="25"/>
    </row>
    <row r="120" spans="1:13" x14ac:dyDescent="0.25">
      <c r="A120" s="25"/>
      <c r="B120" s="25"/>
      <c r="C120" s="25"/>
      <c r="D120" s="25"/>
      <c r="E120" s="25"/>
      <c r="F120" s="25"/>
      <c r="G120" s="25"/>
      <c r="H120" s="25"/>
      <c r="I120" s="25"/>
      <c r="J120" s="25"/>
      <c r="K120" s="25"/>
      <c r="L120" s="25"/>
      <c r="M120" s="25"/>
    </row>
    <row r="121" spans="1:13" x14ac:dyDescent="0.25">
      <c r="A121" s="25"/>
      <c r="B121" s="25"/>
      <c r="C121" s="25"/>
      <c r="D121" s="25"/>
      <c r="E121" s="25"/>
      <c r="F121" s="25"/>
      <c r="G121" s="25"/>
      <c r="H121" s="25"/>
      <c r="I121" s="25"/>
      <c r="J121" s="25"/>
      <c r="K121" s="25"/>
      <c r="L121" s="25"/>
      <c r="M121" s="25"/>
    </row>
    <row r="122" spans="1:13" x14ac:dyDescent="0.25">
      <c r="A122" s="25"/>
      <c r="B122" s="25"/>
      <c r="C122" s="25"/>
      <c r="D122" s="25"/>
      <c r="E122" s="25"/>
      <c r="F122" s="25"/>
      <c r="G122" s="25"/>
      <c r="H122" s="25"/>
      <c r="I122" s="25"/>
      <c r="J122" s="25"/>
      <c r="K122" s="25"/>
      <c r="L122" s="25"/>
      <c r="M122" s="25"/>
    </row>
    <row r="123" spans="1:13" x14ac:dyDescent="0.25">
      <c r="A123" s="25"/>
      <c r="B123" s="25"/>
      <c r="C123" s="25"/>
      <c r="D123" s="25"/>
      <c r="E123" s="25"/>
      <c r="F123" s="25"/>
      <c r="G123" s="25"/>
      <c r="H123" s="25"/>
      <c r="I123" s="25"/>
      <c r="J123" s="25"/>
      <c r="K123" s="25"/>
      <c r="L123" s="25"/>
      <c r="M123" s="25"/>
    </row>
    <row r="124" spans="1:13" x14ac:dyDescent="0.25">
      <c r="A124" s="25"/>
      <c r="B124" s="25"/>
      <c r="C124" s="25"/>
      <c r="D124" s="25"/>
      <c r="E124" s="25"/>
      <c r="F124" s="25"/>
      <c r="G124" s="25"/>
      <c r="H124" s="25"/>
      <c r="I124" s="25"/>
      <c r="J124" s="25"/>
      <c r="K124" s="25"/>
      <c r="L124" s="25"/>
      <c r="M124" s="25"/>
    </row>
    <row r="125" spans="1:13" x14ac:dyDescent="0.25">
      <c r="A125" s="25"/>
      <c r="B125" s="25"/>
      <c r="C125" s="25"/>
      <c r="D125" s="25"/>
      <c r="E125" s="25"/>
      <c r="F125" s="25"/>
      <c r="G125" s="25"/>
      <c r="H125" s="25"/>
      <c r="I125" s="25"/>
      <c r="J125" s="25"/>
      <c r="K125" s="25"/>
      <c r="L125" s="25"/>
      <c r="M125" s="25"/>
    </row>
    <row r="126" spans="1:13" x14ac:dyDescent="0.25">
      <c r="A126" s="25"/>
      <c r="B126" s="25"/>
      <c r="C126" s="25"/>
      <c r="D126" s="25"/>
      <c r="E126" s="25"/>
      <c r="F126" s="25"/>
      <c r="G126" s="25"/>
      <c r="H126" s="25"/>
      <c r="I126" s="25"/>
      <c r="J126" s="25"/>
      <c r="K126" s="25"/>
      <c r="L126" s="25"/>
      <c r="M126" s="25"/>
    </row>
    <row r="127" spans="1:13" x14ac:dyDescent="0.25">
      <c r="A127" s="25"/>
      <c r="B127" s="25"/>
      <c r="C127" s="25"/>
      <c r="D127" s="25"/>
      <c r="E127" s="25"/>
      <c r="F127" s="25"/>
      <c r="G127" s="25"/>
      <c r="H127" s="25"/>
      <c r="I127" s="25"/>
      <c r="J127" s="25"/>
      <c r="K127" s="25"/>
      <c r="L127" s="25"/>
      <c r="M127" s="25"/>
    </row>
    <row r="128" spans="1:13" x14ac:dyDescent="0.25">
      <c r="A128" s="25"/>
      <c r="B128" s="25"/>
      <c r="C128" s="25"/>
      <c r="D128" s="25"/>
      <c r="E128" s="25"/>
      <c r="F128" s="25"/>
      <c r="G128" s="25"/>
      <c r="H128" s="25"/>
      <c r="I128" s="25"/>
      <c r="J128" s="25"/>
      <c r="K128" s="25"/>
      <c r="L128" s="25"/>
      <c r="M128" s="25"/>
    </row>
    <row r="129" spans="1:13" x14ac:dyDescent="0.25">
      <c r="A129" s="25"/>
      <c r="B129" s="25"/>
      <c r="C129" s="25"/>
      <c r="D129" s="25"/>
      <c r="E129" s="25"/>
      <c r="F129" s="25"/>
      <c r="G129" s="25"/>
      <c r="H129" s="25"/>
      <c r="I129" s="25"/>
      <c r="J129" s="25"/>
      <c r="K129" s="25"/>
      <c r="L129" s="25"/>
      <c r="M129" s="25"/>
    </row>
    <row r="130" spans="1:13" x14ac:dyDescent="0.25">
      <c r="A130" s="25"/>
      <c r="B130" s="25"/>
      <c r="C130" s="25"/>
      <c r="D130" s="25"/>
      <c r="E130" s="25"/>
      <c r="F130" s="25"/>
      <c r="G130" s="25"/>
      <c r="H130" s="25"/>
      <c r="I130" s="25"/>
      <c r="J130" s="25"/>
      <c r="K130" s="25"/>
      <c r="L130" s="25"/>
      <c r="M130" s="25"/>
    </row>
    <row r="131" spans="1:13" x14ac:dyDescent="0.25">
      <c r="A131" s="25"/>
      <c r="B131" s="25"/>
      <c r="C131" s="25"/>
      <c r="D131" s="25"/>
      <c r="E131" s="25"/>
      <c r="F131" s="25"/>
      <c r="G131" s="25"/>
      <c r="H131" s="25"/>
      <c r="I131" s="25"/>
      <c r="J131" s="25"/>
      <c r="K131" s="25"/>
      <c r="L131" s="25"/>
      <c r="M131" s="25"/>
    </row>
    <row r="132" spans="1:13" x14ac:dyDescent="0.25">
      <c r="A132" s="25"/>
      <c r="B132" s="25"/>
      <c r="C132" s="25"/>
      <c r="D132" s="25"/>
      <c r="E132" s="25"/>
      <c r="F132" s="25"/>
      <c r="G132" s="25"/>
      <c r="H132" s="25"/>
      <c r="I132" s="25"/>
      <c r="J132" s="25"/>
      <c r="K132" s="25"/>
      <c r="L132" s="25"/>
      <c r="M132" s="25"/>
    </row>
    <row r="133" spans="1:13" x14ac:dyDescent="0.25">
      <c r="A133" s="25"/>
      <c r="B133" s="25"/>
      <c r="C133" s="25"/>
      <c r="D133" s="25"/>
      <c r="E133" s="25"/>
      <c r="F133" s="25"/>
      <c r="G133" s="25"/>
      <c r="H133" s="25"/>
      <c r="I133" s="25"/>
      <c r="J133" s="25"/>
      <c r="K133" s="25"/>
      <c r="L133" s="25"/>
      <c r="M133" s="25"/>
    </row>
    <row r="134" spans="1:13" x14ac:dyDescent="0.25">
      <c r="A134" s="25"/>
      <c r="B134" s="25"/>
      <c r="C134" s="25"/>
      <c r="D134" s="25"/>
      <c r="E134" s="25"/>
      <c r="F134" s="25"/>
      <c r="G134" s="25"/>
      <c r="H134" s="25"/>
      <c r="I134" s="25"/>
      <c r="J134" s="25"/>
      <c r="K134" s="25"/>
      <c r="L134" s="25"/>
      <c r="M134" s="25"/>
    </row>
    <row r="135" spans="1:13" x14ac:dyDescent="0.25">
      <c r="A135" s="25"/>
      <c r="B135" s="25"/>
      <c r="C135" s="25"/>
      <c r="D135" s="25"/>
      <c r="E135" s="25"/>
      <c r="F135" s="25"/>
      <c r="G135" s="25"/>
      <c r="H135" s="25"/>
      <c r="I135" s="25"/>
      <c r="J135" s="25"/>
      <c r="K135" s="25"/>
      <c r="L135" s="25"/>
      <c r="M135" s="25"/>
    </row>
    <row r="136" spans="1:13" x14ac:dyDescent="0.25">
      <c r="A136" s="25"/>
      <c r="B136" s="25"/>
      <c r="C136" s="25"/>
      <c r="D136" s="25"/>
      <c r="E136" s="25"/>
      <c r="F136" s="25"/>
      <c r="G136" s="25"/>
      <c r="H136" s="25"/>
      <c r="I136" s="25"/>
      <c r="J136" s="25"/>
      <c r="K136" s="25"/>
      <c r="L136" s="25"/>
      <c r="M136" s="25"/>
    </row>
    <row r="137" spans="1:13" x14ac:dyDescent="0.25">
      <c r="A137" s="25"/>
      <c r="B137" s="25"/>
      <c r="C137" s="25"/>
      <c r="D137" s="25"/>
      <c r="E137" s="25"/>
      <c r="F137" s="25"/>
      <c r="G137" s="25"/>
      <c r="H137" s="25"/>
      <c r="I137" s="25"/>
      <c r="J137" s="25"/>
      <c r="K137" s="25"/>
      <c r="L137" s="25"/>
      <c r="M137" s="25"/>
    </row>
    <row r="138" spans="1:13" x14ac:dyDescent="0.25">
      <c r="A138" s="25"/>
      <c r="B138" s="25"/>
      <c r="C138" s="25"/>
      <c r="D138" s="25"/>
      <c r="E138" s="25"/>
      <c r="F138" s="25"/>
      <c r="G138" s="25"/>
      <c r="H138" s="25"/>
      <c r="I138" s="25"/>
      <c r="J138" s="25"/>
      <c r="K138" s="25"/>
      <c r="L138" s="25"/>
      <c r="M138" s="25"/>
    </row>
    <row r="139" spans="1:13" x14ac:dyDescent="0.25">
      <c r="A139" s="25"/>
      <c r="B139" s="25"/>
      <c r="C139" s="25"/>
      <c r="D139" s="25"/>
      <c r="E139" s="25"/>
      <c r="F139" s="25"/>
      <c r="G139" s="25"/>
      <c r="H139" s="25"/>
      <c r="I139" s="25"/>
      <c r="J139" s="25"/>
      <c r="K139" s="25"/>
      <c r="L139" s="25"/>
      <c r="M139" s="25"/>
    </row>
    <row r="140" spans="1:13" x14ac:dyDescent="0.25">
      <c r="A140" s="25"/>
      <c r="B140" s="25"/>
      <c r="C140" s="25"/>
      <c r="D140" s="25"/>
      <c r="E140" s="25"/>
      <c r="F140" s="25"/>
      <c r="G140" s="25"/>
      <c r="H140" s="25"/>
      <c r="I140" s="25"/>
      <c r="J140" s="25"/>
      <c r="K140" s="25"/>
      <c r="L140" s="25"/>
      <c r="M140" s="25"/>
    </row>
    <row r="141" spans="1:13" x14ac:dyDescent="0.25">
      <c r="A141" s="25"/>
      <c r="B141" s="25"/>
      <c r="C141" s="25"/>
      <c r="D141" s="25"/>
      <c r="E141" s="25"/>
      <c r="F141" s="25"/>
      <c r="G141" s="25"/>
      <c r="H141" s="25"/>
      <c r="I141" s="25"/>
      <c r="J141" s="25"/>
      <c r="K141" s="25"/>
      <c r="L141" s="25"/>
      <c r="M141" s="25"/>
    </row>
    <row r="142" spans="1:13" x14ac:dyDescent="0.25">
      <c r="A142" s="25"/>
      <c r="B142" s="25"/>
      <c r="C142" s="25"/>
      <c r="D142" s="25"/>
      <c r="E142" s="25"/>
      <c r="F142" s="25"/>
      <c r="G142" s="25"/>
      <c r="H142" s="25"/>
      <c r="I142" s="25"/>
      <c r="J142" s="25"/>
      <c r="K142" s="25"/>
      <c r="L142" s="25"/>
      <c r="M142" s="25"/>
    </row>
    <row r="143" spans="1:13" x14ac:dyDescent="0.25">
      <c r="A143" s="25"/>
      <c r="B143" s="25"/>
      <c r="C143" s="25"/>
      <c r="D143" s="25"/>
      <c r="E143" s="25"/>
      <c r="F143" s="25"/>
      <c r="G143" s="25"/>
      <c r="H143" s="25"/>
      <c r="I143" s="25"/>
      <c r="J143" s="25"/>
      <c r="K143" s="25"/>
      <c r="L143" s="25"/>
      <c r="M143" s="25"/>
    </row>
    <row r="144" spans="1:13" x14ac:dyDescent="0.25">
      <c r="A144" s="25"/>
      <c r="B144" s="25"/>
      <c r="C144" s="25"/>
      <c r="D144" s="25"/>
      <c r="E144" s="25"/>
      <c r="F144" s="25"/>
      <c r="G144" s="25"/>
      <c r="H144" s="25"/>
      <c r="I144" s="25"/>
      <c r="J144" s="25"/>
      <c r="K144" s="25"/>
      <c r="L144" s="25"/>
      <c r="M144" s="25"/>
    </row>
    <row r="145" spans="1:13" x14ac:dyDescent="0.25">
      <c r="A145" s="25"/>
      <c r="B145" s="25"/>
      <c r="C145" s="25"/>
      <c r="D145" s="25"/>
      <c r="E145" s="25"/>
      <c r="F145" s="25"/>
      <c r="G145" s="25"/>
      <c r="H145" s="25"/>
      <c r="I145" s="25"/>
      <c r="J145" s="25"/>
      <c r="K145" s="25"/>
      <c r="L145" s="25"/>
      <c r="M145" s="25"/>
    </row>
    <row r="146" spans="1:13" x14ac:dyDescent="0.25">
      <c r="A146" s="25"/>
      <c r="B146" s="25"/>
      <c r="C146" s="25"/>
      <c r="D146" s="25"/>
      <c r="E146" s="25"/>
      <c r="F146" s="25"/>
      <c r="G146" s="25"/>
      <c r="H146" s="25"/>
      <c r="I146" s="25"/>
      <c r="J146" s="25"/>
      <c r="K146" s="25"/>
      <c r="L146" s="25"/>
      <c r="M146" s="25"/>
    </row>
    <row r="147" spans="1:13" x14ac:dyDescent="0.25">
      <c r="A147" s="25"/>
      <c r="B147" s="25"/>
      <c r="C147" s="25"/>
      <c r="D147" s="25"/>
      <c r="E147" s="25"/>
      <c r="F147" s="25"/>
      <c r="G147" s="25"/>
      <c r="H147" s="25"/>
      <c r="I147" s="25"/>
      <c r="J147" s="25"/>
      <c r="K147" s="25"/>
      <c r="L147" s="25"/>
      <c r="M147" s="25"/>
    </row>
    <row r="148" spans="1:13" x14ac:dyDescent="0.25">
      <c r="A148" s="25"/>
      <c r="B148" s="25"/>
      <c r="C148" s="25"/>
      <c r="D148" s="25"/>
      <c r="E148" s="25"/>
      <c r="F148" s="25"/>
      <c r="G148" s="25"/>
      <c r="H148" s="25"/>
      <c r="I148" s="25"/>
      <c r="J148" s="25"/>
      <c r="K148" s="25"/>
      <c r="L148" s="25"/>
      <c r="M148" s="25"/>
    </row>
    <row r="149" spans="1:13" x14ac:dyDescent="0.25">
      <c r="A149" s="25"/>
      <c r="B149" s="25"/>
      <c r="C149" s="25"/>
      <c r="D149" s="25"/>
      <c r="E149" s="25"/>
      <c r="F149" s="25"/>
      <c r="G149" s="25"/>
      <c r="H149" s="25"/>
      <c r="I149" s="25"/>
      <c r="J149" s="25"/>
      <c r="K149" s="25"/>
      <c r="L149" s="25"/>
      <c r="M149" s="25"/>
    </row>
    <row r="150" spans="1:13" x14ac:dyDescent="0.25">
      <c r="A150" s="25"/>
      <c r="B150" s="25"/>
      <c r="C150" s="25"/>
      <c r="D150" s="25"/>
      <c r="E150" s="25"/>
      <c r="F150" s="25"/>
      <c r="G150" s="25"/>
      <c r="H150" s="25"/>
      <c r="I150" s="25"/>
      <c r="J150" s="25"/>
      <c r="K150" s="25"/>
      <c r="L150" s="25"/>
      <c r="M150" s="25"/>
    </row>
    <row r="151" spans="1:13" x14ac:dyDescent="0.25">
      <c r="A151" s="25"/>
      <c r="B151" s="25"/>
      <c r="C151" s="25"/>
      <c r="D151" s="25"/>
      <c r="E151" s="25"/>
      <c r="F151" s="25"/>
      <c r="G151" s="25"/>
      <c r="H151" s="25"/>
      <c r="I151" s="25"/>
      <c r="J151" s="25"/>
      <c r="K151" s="25"/>
      <c r="L151" s="25"/>
      <c r="M151" s="25"/>
    </row>
    <row r="152" spans="1:13" x14ac:dyDescent="0.25">
      <c r="A152" s="25"/>
      <c r="B152" s="25"/>
      <c r="C152" s="25"/>
      <c r="D152" s="25"/>
      <c r="E152" s="25"/>
      <c r="F152" s="25"/>
      <c r="G152" s="25"/>
      <c r="H152" s="25"/>
      <c r="I152" s="25"/>
      <c r="J152" s="25"/>
      <c r="K152" s="25"/>
      <c r="L152" s="25"/>
      <c r="M152" s="25"/>
    </row>
    <row r="153" spans="1:13" x14ac:dyDescent="0.25">
      <c r="A153" s="25"/>
      <c r="B153" s="25"/>
      <c r="C153" s="25"/>
      <c r="D153" s="25"/>
      <c r="E153" s="25"/>
      <c r="F153" s="25"/>
      <c r="G153" s="25"/>
      <c r="H153" s="25"/>
      <c r="I153" s="25"/>
      <c r="J153" s="25"/>
      <c r="K153" s="25"/>
      <c r="L153" s="25"/>
      <c r="M153" s="25"/>
    </row>
    <row r="154" spans="1:13" x14ac:dyDescent="0.25">
      <c r="A154" s="25"/>
      <c r="B154" s="25"/>
      <c r="C154" s="25"/>
      <c r="D154" s="25"/>
      <c r="E154" s="25"/>
      <c r="F154" s="25"/>
      <c r="G154" s="25"/>
      <c r="H154" s="25"/>
      <c r="I154" s="25"/>
      <c r="J154" s="25"/>
      <c r="K154" s="25"/>
      <c r="L154" s="25"/>
      <c r="M154" s="25"/>
    </row>
    <row r="155" spans="1:13" x14ac:dyDescent="0.25">
      <c r="A155" s="25"/>
      <c r="B155" s="25"/>
      <c r="C155" s="25"/>
      <c r="D155" s="25"/>
      <c r="E155" s="25"/>
      <c r="F155" s="25"/>
      <c r="G155" s="25"/>
      <c r="H155" s="25"/>
      <c r="I155" s="25"/>
      <c r="J155" s="25"/>
      <c r="K155" s="25"/>
      <c r="L155" s="25"/>
      <c r="M155" s="25"/>
    </row>
    <row r="156" spans="1:13" x14ac:dyDescent="0.25">
      <c r="A156" s="25"/>
      <c r="B156" s="25"/>
      <c r="C156" s="25"/>
      <c r="D156" s="25"/>
      <c r="E156" s="25"/>
      <c r="F156" s="25"/>
      <c r="G156" s="25"/>
      <c r="H156" s="25"/>
      <c r="I156" s="25"/>
      <c r="J156" s="25"/>
      <c r="K156" s="25"/>
      <c r="L156" s="25"/>
      <c r="M156" s="25"/>
    </row>
    <row r="157" spans="1:13" x14ac:dyDescent="0.25">
      <c r="A157" s="25"/>
      <c r="B157" s="25"/>
      <c r="C157" s="25"/>
      <c r="D157" s="25"/>
      <c r="E157" s="25"/>
      <c r="F157" s="25"/>
      <c r="G157" s="25"/>
      <c r="H157" s="25"/>
      <c r="I157" s="25"/>
      <c r="J157" s="25"/>
      <c r="K157" s="25"/>
      <c r="L157" s="25"/>
      <c r="M157" s="25"/>
    </row>
    <row r="158" spans="1:13" x14ac:dyDescent="0.25">
      <c r="A158" s="25"/>
      <c r="B158" s="25"/>
      <c r="C158" s="25"/>
      <c r="D158" s="25"/>
      <c r="E158" s="25"/>
      <c r="F158" s="25"/>
      <c r="G158" s="25"/>
      <c r="H158" s="25"/>
      <c r="I158" s="25"/>
      <c r="J158" s="25"/>
      <c r="K158" s="25"/>
      <c r="L158" s="25"/>
      <c r="M158" s="25"/>
    </row>
    <row r="159" spans="1:13" x14ac:dyDescent="0.25">
      <c r="A159" s="25"/>
      <c r="B159" s="25"/>
      <c r="C159" s="25"/>
      <c r="D159" s="25"/>
      <c r="E159" s="25"/>
      <c r="F159" s="25"/>
      <c r="G159" s="25"/>
      <c r="H159" s="25"/>
      <c r="I159" s="25"/>
      <c r="J159" s="25"/>
      <c r="K159" s="25"/>
      <c r="L159" s="25"/>
      <c r="M159" s="25"/>
    </row>
    <row r="160" spans="1:13" x14ac:dyDescent="0.25">
      <c r="A160" s="25"/>
      <c r="B160" s="25"/>
      <c r="C160" s="25"/>
      <c r="D160" s="25"/>
      <c r="E160" s="25"/>
      <c r="F160" s="25"/>
      <c r="G160" s="25"/>
      <c r="H160" s="25"/>
      <c r="I160" s="25"/>
      <c r="J160" s="25"/>
      <c r="K160" s="25"/>
      <c r="L160" s="25"/>
      <c r="M160" s="25"/>
    </row>
    <row r="161" spans="1:13" x14ac:dyDescent="0.25">
      <c r="A161" s="25"/>
      <c r="B161" s="25"/>
      <c r="C161" s="25"/>
      <c r="D161" s="25"/>
      <c r="E161" s="25"/>
      <c r="F161" s="25"/>
      <c r="G161" s="25"/>
      <c r="H161" s="25"/>
      <c r="I161" s="25"/>
      <c r="J161" s="25"/>
      <c r="K161" s="25"/>
      <c r="L161" s="25"/>
      <c r="M161" s="25"/>
    </row>
    <row r="162" spans="1:13" x14ac:dyDescent="0.25">
      <c r="A162" s="25"/>
      <c r="B162" s="25"/>
      <c r="C162" s="25"/>
      <c r="D162" s="25"/>
      <c r="E162" s="25"/>
      <c r="F162" s="25"/>
      <c r="G162" s="25"/>
      <c r="H162" s="25"/>
      <c r="I162" s="25"/>
      <c r="J162" s="25"/>
      <c r="K162" s="25"/>
      <c r="L162" s="25"/>
      <c r="M162" s="25"/>
    </row>
    <row r="163" spans="1:13" x14ac:dyDescent="0.25">
      <c r="A163" s="25"/>
      <c r="B163" s="25"/>
      <c r="C163" s="25"/>
      <c r="D163" s="25"/>
      <c r="E163" s="25"/>
      <c r="F163" s="25"/>
      <c r="G163" s="25"/>
      <c r="H163" s="25"/>
      <c r="I163" s="25"/>
      <c r="J163" s="25"/>
      <c r="K163" s="25"/>
      <c r="L163" s="25"/>
      <c r="M163" s="25"/>
    </row>
    <row r="164" spans="1:13" x14ac:dyDescent="0.25">
      <c r="A164" s="25"/>
      <c r="B164" s="25"/>
      <c r="C164" s="25"/>
      <c r="D164" s="25"/>
      <c r="E164" s="25"/>
      <c r="F164" s="25"/>
      <c r="G164" s="25"/>
      <c r="H164" s="25"/>
      <c r="I164" s="25"/>
      <c r="J164" s="25"/>
      <c r="K164" s="25"/>
      <c r="L164" s="25"/>
      <c r="M164" s="25"/>
    </row>
    <row r="165" spans="1:13" x14ac:dyDescent="0.25">
      <c r="A165" s="25"/>
      <c r="B165" s="25"/>
      <c r="C165" s="25"/>
      <c r="D165" s="25"/>
      <c r="E165" s="25"/>
      <c r="F165" s="25"/>
      <c r="G165" s="25"/>
      <c r="H165" s="25"/>
      <c r="I165" s="25"/>
      <c r="J165" s="25"/>
      <c r="K165" s="25"/>
      <c r="L165" s="25"/>
      <c r="M165" s="25"/>
    </row>
    <row r="166" spans="1:13" x14ac:dyDescent="0.25">
      <c r="A166" s="25"/>
      <c r="B166" s="25"/>
      <c r="C166" s="25"/>
      <c r="D166" s="25"/>
      <c r="E166" s="25"/>
      <c r="F166" s="25"/>
      <c r="G166" s="25"/>
      <c r="H166" s="25"/>
      <c r="I166" s="25"/>
      <c r="J166" s="25"/>
      <c r="K166" s="25"/>
      <c r="L166" s="25"/>
      <c r="M166" s="25"/>
    </row>
    <row r="167" spans="1:13" x14ac:dyDescent="0.25">
      <c r="A167" s="25"/>
      <c r="B167" s="25"/>
      <c r="C167" s="25"/>
      <c r="D167" s="25"/>
      <c r="E167" s="25"/>
      <c r="F167" s="25"/>
      <c r="G167" s="25"/>
      <c r="H167" s="25"/>
      <c r="I167" s="25"/>
      <c r="J167" s="25"/>
      <c r="K167" s="25"/>
      <c r="L167" s="25"/>
      <c r="M167" s="25"/>
    </row>
    <row r="168" spans="1:13" x14ac:dyDescent="0.25">
      <c r="A168" s="25"/>
      <c r="B168" s="25"/>
      <c r="C168" s="25"/>
      <c r="D168" s="25"/>
      <c r="E168" s="25"/>
      <c r="F168" s="25"/>
      <c r="G168" s="25"/>
      <c r="H168" s="25"/>
      <c r="I168" s="25"/>
      <c r="J168" s="25"/>
      <c r="K168" s="25"/>
      <c r="L168" s="25"/>
      <c r="M168" s="25"/>
    </row>
    <row r="169" spans="1:13" x14ac:dyDescent="0.25">
      <c r="A169" s="25"/>
      <c r="B169" s="25"/>
      <c r="C169" s="25"/>
      <c r="D169" s="25"/>
      <c r="E169" s="25"/>
      <c r="F169" s="25"/>
      <c r="G169" s="25"/>
      <c r="H169" s="25"/>
      <c r="I169" s="25"/>
      <c r="J169" s="25"/>
      <c r="K169" s="25"/>
      <c r="L169" s="25"/>
      <c r="M169" s="25"/>
    </row>
    <row r="170" spans="1:13" x14ac:dyDescent="0.25">
      <c r="A170" s="25"/>
      <c r="B170" s="25"/>
      <c r="C170" s="25"/>
      <c r="D170" s="25"/>
      <c r="E170" s="25"/>
      <c r="F170" s="25"/>
      <c r="G170" s="25"/>
      <c r="H170" s="25"/>
      <c r="I170" s="25"/>
      <c r="J170" s="25"/>
      <c r="K170" s="25"/>
      <c r="L170" s="25"/>
      <c r="M170" s="25"/>
    </row>
    <row r="171" spans="1:13" x14ac:dyDescent="0.25">
      <c r="A171" s="25"/>
      <c r="B171" s="25"/>
      <c r="C171" s="25"/>
      <c r="D171" s="25"/>
      <c r="E171" s="25"/>
      <c r="F171" s="25"/>
      <c r="G171" s="25"/>
      <c r="H171" s="25"/>
      <c r="I171" s="25"/>
      <c r="J171" s="25"/>
      <c r="K171" s="25"/>
      <c r="L171" s="25"/>
      <c r="M171" s="25"/>
    </row>
    <row r="172" spans="1:13" x14ac:dyDescent="0.25">
      <c r="A172" s="25"/>
      <c r="B172" s="25"/>
      <c r="C172" s="25"/>
      <c r="D172" s="25"/>
      <c r="E172" s="25"/>
      <c r="F172" s="25"/>
      <c r="G172" s="25"/>
      <c r="H172" s="25"/>
      <c r="I172" s="25"/>
      <c r="J172" s="25"/>
      <c r="K172" s="25"/>
      <c r="L172" s="25"/>
      <c r="M172" s="25"/>
    </row>
    <row r="173" spans="1:13" x14ac:dyDescent="0.25">
      <c r="A173" s="25"/>
      <c r="B173" s="25"/>
      <c r="C173" s="25"/>
      <c r="D173" s="25"/>
      <c r="E173" s="25"/>
      <c r="F173" s="25"/>
      <c r="G173" s="25"/>
      <c r="H173" s="25"/>
      <c r="I173" s="25"/>
      <c r="J173" s="25"/>
      <c r="K173" s="25"/>
      <c r="L173" s="25"/>
      <c r="M173" s="25"/>
    </row>
    <row r="174" spans="1:13" x14ac:dyDescent="0.25">
      <c r="A174" s="25"/>
      <c r="B174" s="25"/>
      <c r="C174" s="25"/>
      <c r="D174" s="25"/>
      <c r="E174" s="25"/>
      <c r="F174" s="25"/>
      <c r="G174" s="25"/>
      <c r="H174" s="25"/>
      <c r="I174" s="25"/>
      <c r="J174" s="25"/>
      <c r="K174" s="25"/>
      <c r="L174" s="25"/>
      <c r="M174" s="25"/>
    </row>
    <row r="175" spans="1:13" x14ac:dyDescent="0.25">
      <c r="A175" s="25"/>
      <c r="B175" s="25"/>
      <c r="C175" s="25"/>
      <c r="D175" s="25"/>
      <c r="E175" s="25"/>
      <c r="F175" s="25"/>
      <c r="G175" s="25"/>
      <c r="H175" s="25"/>
      <c r="I175" s="25"/>
      <c r="J175" s="25"/>
      <c r="K175" s="25"/>
      <c r="L175" s="25"/>
      <c r="M175" s="25"/>
    </row>
    <row r="176" spans="1:13" x14ac:dyDescent="0.25">
      <c r="A176" s="25"/>
      <c r="B176" s="25"/>
      <c r="C176" s="25"/>
      <c r="D176" s="25"/>
      <c r="E176" s="25"/>
      <c r="F176" s="25"/>
      <c r="G176" s="25"/>
      <c r="H176" s="25"/>
      <c r="I176" s="25"/>
      <c r="J176" s="25"/>
      <c r="K176" s="25"/>
      <c r="L176" s="25"/>
      <c r="M176" s="25"/>
    </row>
    <row r="177" spans="1:13" x14ac:dyDescent="0.25">
      <c r="A177" s="25"/>
      <c r="B177" s="25"/>
      <c r="C177" s="25"/>
      <c r="D177" s="25"/>
      <c r="E177" s="25"/>
      <c r="F177" s="25"/>
      <c r="G177" s="25"/>
      <c r="H177" s="25"/>
      <c r="I177" s="25"/>
      <c r="J177" s="25"/>
      <c r="K177" s="25"/>
      <c r="L177" s="25"/>
      <c r="M177" s="25"/>
    </row>
    <row r="178" spans="1:13" x14ac:dyDescent="0.25">
      <c r="A178" s="25"/>
      <c r="B178" s="25"/>
      <c r="C178" s="25"/>
      <c r="D178" s="25"/>
      <c r="E178" s="25"/>
      <c r="F178" s="25"/>
      <c r="G178" s="25"/>
      <c r="H178" s="25"/>
      <c r="I178" s="25"/>
      <c r="J178" s="25"/>
      <c r="K178" s="25"/>
      <c r="L178" s="25"/>
      <c r="M178" s="25"/>
    </row>
    <row r="179" spans="1:13" x14ac:dyDescent="0.25">
      <c r="A179" s="25"/>
      <c r="B179" s="25"/>
      <c r="C179" s="25"/>
      <c r="D179" s="25"/>
      <c r="E179" s="25"/>
      <c r="F179" s="25"/>
      <c r="G179" s="25"/>
      <c r="H179" s="25"/>
      <c r="I179" s="25"/>
      <c r="J179" s="25"/>
      <c r="K179" s="25"/>
      <c r="L179" s="25"/>
      <c r="M179" s="25"/>
    </row>
    <row r="180" spans="1:13" x14ac:dyDescent="0.25">
      <c r="A180" s="25"/>
      <c r="B180" s="25"/>
      <c r="C180" s="25"/>
      <c r="D180" s="25"/>
      <c r="E180" s="25"/>
      <c r="F180" s="25"/>
      <c r="G180" s="25"/>
      <c r="H180" s="25"/>
      <c r="I180" s="25"/>
      <c r="J180" s="25"/>
      <c r="K180" s="25"/>
      <c r="L180" s="25"/>
      <c r="M180" s="25"/>
    </row>
    <row r="181" spans="1:13" x14ac:dyDescent="0.25">
      <c r="A181" s="25"/>
      <c r="B181" s="25"/>
      <c r="C181" s="25"/>
      <c r="D181" s="25"/>
      <c r="E181" s="25"/>
      <c r="F181" s="25"/>
      <c r="G181" s="25"/>
      <c r="H181" s="25"/>
      <c r="I181" s="25"/>
      <c r="J181" s="25"/>
      <c r="K181" s="25"/>
      <c r="L181" s="25"/>
      <c r="M181" s="25"/>
    </row>
    <row r="182" spans="1:13" x14ac:dyDescent="0.25">
      <c r="A182" s="25"/>
      <c r="B182" s="25"/>
      <c r="C182" s="25"/>
      <c r="D182" s="25"/>
      <c r="E182" s="25"/>
      <c r="F182" s="25"/>
      <c r="G182" s="25"/>
      <c r="H182" s="25"/>
      <c r="I182" s="25"/>
      <c r="J182" s="25"/>
      <c r="K182" s="25"/>
      <c r="L182" s="25"/>
      <c r="M182" s="25"/>
    </row>
    <row r="183" spans="1:13" x14ac:dyDescent="0.25">
      <c r="A183" s="25"/>
      <c r="B183" s="25"/>
      <c r="C183" s="25"/>
      <c r="D183" s="25"/>
      <c r="E183" s="25"/>
      <c r="F183" s="25"/>
      <c r="G183" s="25"/>
      <c r="H183" s="25"/>
      <c r="I183" s="25"/>
      <c r="J183" s="25"/>
      <c r="K183" s="25"/>
      <c r="L183" s="25"/>
      <c r="M183" s="25"/>
    </row>
    <row r="184" spans="1:13" x14ac:dyDescent="0.25">
      <c r="A184" s="25"/>
      <c r="B184" s="25"/>
      <c r="C184" s="25"/>
      <c r="D184" s="25"/>
      <c r="E184" s="25"/>
      <c r="F184" s="25"/>
      <c r="G184" s="25"/>
      <c r="H184" s="25"/>
      <c r="I184" s="25"/>
      <c r="J184" s="25"/>
      <c r="K184" s="25"/>
      <c r="L184" s="25"/>
      <c r="M184" s="25"/>
    </row>
    <row r="185" spans="1:13" x14ac:dyDescent="0.25">
      <c r="A185" s="25"/>
      <c r="B185" s="25"/>
      <c r="C185" s="25"/>
      <c r="D185" s="25"/>
      <c r="E185" s="25"/>
      <c r="F185" s="25"/>
      <c r="G185" s="25"/>
      <c r="H185" s="25"/>
      <c r="I185" s="25"/>
      <c r="J185" s="25"/>
      <c r="K185" s="25"/>
      <c r="L185" s="25"/>
      <c r="M185" s="25"/>
    </row>
    <row r="186" spans="1:13" x14ac:dyDescent="0.25">
      <c r="A186" s="25"/>
      <c r="B186" s="25"/>
      <c r="C186" s="25"/>
      <c r="D186" s="25"/>
      <c r="E186" s="25"/>
      <c r="F186" s="25"/>
      <c r="G186" s="25"/>
      <c r="H186" s="25"/>
      <c r="I186" s="25"/>
      <c r="J186" s="25"/>
      <c r="K186" s="25"/>
      <c r="L186" s="25"/>
      <c r="M186" s="25"/>
    </row>
    <row r="187" spans="1:13" x14ac:dyDescent="0.25">
      <c r="A187" s="25"/>
      <c r="B187" s="25"/>
      <c r="C187" s="25"/>
      <c r="D187" s="25"/>
      <c r="E187" s="25"/>
      <c r="F187" s="25"/>
      <c r="G187" s="25"/>
      <c r="H187" s="25"/>
      <c r="I187" s="25"/>
      <c r="J187" s="25"/>
      <c r="K187" s="25"/>
      <c r="L187" s="25"/>
      <c r="M187" s="25"/>
    </row>
    <row r="188" spans="1:13" x14ac:dyDescent="0.25">
      <c r="A188" s="25"/>
      <c r="B188" s="25"/>
      <c r="C188" s="25"/>
      <c r="D188" s="25"/>
      <c r="E188" s="25"/>
      <c r="F188" s="25"/>
      <c r="G188" s="25"/>
      <c r="H188" s="25"/>
      <c r="I188" s="25"/>
      <c r="J188" s="25"/>
      <c r="K188" s="25"/>
      <c r="L188" s="25"/>
      <c r="M188" s="25"/>
    </row>
    <row r="189" spans="1:13" x14ac:dyDescent="0.25">
      <c r="A189" s="25"/>
      <c r="B189" s="25"/>
      <c r="C189" s="25"/>
      <c r="D189" s="25"/>
      <c r="E189" s="25"/>
      <c r="F189" s="25"/>
      <c r="G189" s="25"/>
      <c r="H189" s="25"/>
      <c r="I189" s="25"/>
      <c r="J189" s="25"/>
      <c r="K189" s="25"/>
      <c r="L189" s="25"/>
      <c r="M189" s="25"/>
    </row>
    <row r="190" spans="1:13" x14ac:dyDescent="0.25">
      <c r="A190" s="25"/>
      <c r="B190" s="25"/>
      <c r="C190" s="25"/>
      <c r="D190" s="25"/>
      <c r="E190" s="25"/>
      <c r="F190" s="25"/>
      <c r="G190" s="25"/>
      <c r="H190" s="25"/>
      <c r="I190" s="25"/>
      <c r="J190" s="25"/>
      <c r="K190" s="25"/>
      <c r="L190" s="25"/>
      <c r="M190" s="25"/>
    </row>
    <row r="191" spans="1:13" x14ac:dyDescent="0.25">
      <c r="A191" s="25"/>
      <c r="B191" s="25"/>
      <c r="C191" s="25"/>
      <c r="D191" s="25"/>
      <c r="E191" s="25"/>
      <c r="F191" s="25"/>
      <c r="G191" s="25"/>
      <c r="H191" s="25"/>
      <c r="I191" s="25"/>
      <c r="J191" s="25"/>
      <c r="K191" s="25"/>
      <c r="L191" s="25"/>
      <c r="M191" s="25"/>
    </row>
    <row r="192" spans="1:13" x14ac:dyDescent="0.25">
      <c r="A192" s="25"/>
      <c r="B192" s="25"/>
      <c r="C192" s="25"/>
      <c r="D192" s="25"/>
      <c r="E192" s="25"/>
      <c r="F192" s="25"/>
      <c r="G192" s="25"/>
      <c r="H192" s="25"/>
      <c r="I192" s="25"/>
      <c r="J192" s="25"/>
      <c r="K192" s="25"/>
      <c r="L192" s="25"/>
      <c r="M192" s="25"/>
    </row>
    <row r="193" spans="1:13" x14ac:dyDescent="0.25">
      <c r="A193" s="25"/>
      <c r="B193" s="25"/>
      <c r="C193" s="25"/>
      <c r="D193" s="25"/>
      <c r="E193" s="25"/>
      <c r="F193" s="25"/>
      <c r="G193" s="25"/>
      <c r="H193" s="25"/>
      <c r="I193" s="25"/>
      <c r="J193" s="25"/>
      <c r="K193" s="25"/>
      <c r="L193" s="25"/>
      <c r="M193" s="25"/>
    </row>
    <row r="194" spans="1:13" x14ac:dyDescent="0.25">
      <c r="A194" s="25"/>
      <c r="B194" s="25"/>
      <c r="C194" s="25"/>
      <c r="D194" s="25"/>
      <c r="E194" s="25"/>
      <c r="F194" s="25"/>
      <c r="G194" s="25"/>
      <c r="H194" s="25"/>
      <c r="I194" s="25"/>
      <c r="J194" s="25"/>
      <c r="K194" s="25"/>
      <c r="L194" s="25"/>
      <c r="M194" s="25"/>
    </row>
    <row r="195" spans="1:13" x14ac:dyDescent="0.25">
      <c r="A195" s="25"/>
      <c r="B195" s="25"/>
      <c r="C195" s="25"/>
      <c r="D195" s="25"/>
      <c r="E195" s="25"/>
      <c r="F195" s="25"/>
      <c r="G195" s="25"/>
      <c r="H195" s="25"/>
      <c r="I195" s="25"/>
      <c r="J195" s="25"/>
      <c r="K195" s="25"/>
      <c r="L195" s="25"/>
      <c r="M195" s="25"/>
    </row>
    <row r="196" spans="1:13" x14ac:dyDescent="0.25">
      <c r="A196" s="25"/>
      <c r="B196" s="25"/>
      <c r="C196" s="25"/>
      <c r="D196" s="25"/>
      <c r="E196" s="25"/>
      <c r="F196" s="25"/>
      <c r="G196" s="25"/>
      <c r="H196" s="25"/>
      <c r="I196" s="25"/>
      <c r="J196" s="25"/>
      <c r="K196" s="25"/>
      <c r="L196" s="25"/>
      <c r="M196" s="25"/>
    </row>
    <row r="197" spans="1:13" x14ac:dyDescent="0.25">
      <c r="A197" s="25"/>
      <c r="B197" s="25"/>
      <c r="C197" s="25"/>
      <c r="D197" s="25"/>
      <c r="E197" s="25"/>
      <c r="F197" s="25"/>
      <c r="G197" s="25"/>
      <c r="H197" s="25"/>
      <c r="I197" s="25"/>
      <c r="J197" s="25"/>
      <c r="K197" s="25"/>
      <c r="L197" s="25"/>
      <c r="M197" s="25"/>
    </row>
    <row r="198" spans="1:13" x14ac:dyDescent="0.25">
      <c r="A198" s="25"/>
      <c r="B198" s="25"/>
      <c r="C198" s="25"/>
      <c r="D198" s="25"/>
      <c r="E198" s="25"/>
      <c r="F198" s="25"/>
      <c r="G198" s="25"/>
      <c r="H198" s="25"/>
      <c r="I198" s="25"/>
      <c r="J198" s="25"/>
      <c r="K198" s="25"/>
      <c r="L198" s="25"/>
      <c r="M198" s="25"/>
    </row>
    <row r="199" spans="1:13" x14ac:dyDescent="0.25">
      <c r="A199" s="25"/>
      <c r="B199" s="25"/>
      <c r="C199" s="25"/>
      <c r="D199" s="25"/>
      <c r="E199" s="25"/>
      <c r="F199" s="25"/>
      <c r="G199" s="25"/>
      <c r="H199" s="25"/>
      <c r="I199" s="25"/>
      <c r="J199" s="25"/>
      <c r="K199" s="25"/>
      <c r="L199" s="25"/>
      <c r="M199" s="25"/>
    </row>
    <row r="200" spans="1:13" x14ac:dyDescent="0.25">
      <c r="A200" s="25"/>
      <c r="B200" s="25"/>
      <c r="C200" s="25"/>
      <c r="D200" s="25"/>
      <c r="E200" s="25"/>
      <c r="F200" s="25"/>
      <c r="G200" s="25"/>
      <c r="H200" s="25"/>
      <c r="I200" s="25"/>
      <c r="J200" s="25"/>
      <c r="K200" s="25"/>
      <c r="L200" s="25"/>
      <c r="M200" s="25"/>
    </row>
    <row r="201" spans="1:13" x14ac:dyDescent="0.25">
      <c r="A201" s="25"/>
      <c r="B201" s="25"/>
      <c r="C201" s="25"/>
      <c r="D201" s="25"/>
      <c r="E201" s="25"/>
      <c r="F201" s="25"/>
      <c r="G201" s="25"/>
      <c r="H201" s="25"/>
      <c r="I201" s="25"/>
      <c r="J201" s="25"/>
      <c r="K201" s="25"/>
      <c r="L201" s="25"/>
      <c r="M201" s="25"/>
    </row>
    <row r="202" spans="1:13" x14ac:dyDescent="0.25">
      <c r="A202" s="25"/>
      <c r="B202" s="25"/>
      <c r="C202" s="25"/>
      <c r="D202" s="25"/>
      <c r="E202" s="25"/>
      <c r="F202" s="25"/>
      <c r="G202" s="25"/>
      <c r="H202" s="25"/>
      <c r="I202" s="25"/>
      <c r="J202" s="25"/>
      <c r="K202" s="25"/>
      <c r="L202" s="25"/>
      <c r="M202" s="25"/>
    </row>
    <row r="203" spans="1:13" x14ac:dyDescent="0.25">
      <c r="A203" s="25"/>
      <c r="B203" s="25"/>
      <c r="C203" s="25"/>
      <c r="D203" s="25"/>
      <c r="E203" s="25"/>
      <c r="F203" s="25"/>
      <c r="G203" s="25"/>
      <c r="H203" s="25"/>
      <c r="I203" s="25"/>
      <c r="J203" s="25"/>
      <c r="K203" s="25"/>
      <c r="L203" s="25"/>
      <c r="M203" s="25"/>
    </row>
    <row r="204" spans="1:13" x14ac:dyDescent="0.25">
      <c r="A204" s="25"/>
      <c r="B204" s="25"/>
      <c r="C204" s="25"/>
      <c r="D204" s="25"/>
      <c r="E204" s="25"/>
      <c r="F204" s="25"/>
      <c r="G204" s="25"/>
      <c r="H204" s="25"/>
      <c r="I204" s="25"/>
      <c r="J204" s="25"/>
      <c r="K204" s="25"/>
      <c r="L204" s="25"/>
      <c r="M204" s="25"/>
    </row>
    <row r="205" spans="1:13" x14ac:dyDescent="0.25">
      <c r="A205" s="25"/>
      <c r="B205" s="25"/>
      <c r="C205" s="25"/>
      <c r="D205" s="25"/>
      <c r="E205" s="25"/>
      <c r="F205" s="25"/>
      <c r="G205" s="25"/>
      <c r="H205" s="25"/>
      <c r="I205" s="25"/>
      <c r="J205" s="25"/>
      <c r="K205" s="25"/>
      <c r="L205" s="25"/>
      <c r="M205" s="25"/>
    </row>
    <row r="206" spans="1:13" x14ac:dyDescent="0.25">
      <c r="A206" s="25"/>
      <c r="B206" s="25"/>
      <c r="C206" s="25"/>
      <c r="D206" s="25"/>
      <c r="E206" s="25"/>
      <c r="F206" s="25"/>
      <c r="G206" s="25"/>
      <c r="H206" s="25"/>
      <c r="I206" s="25"/>
      <c r="J206" s="25"/>
      <c r="K206" s="25"/>
      <c r="L206" s="25"/>
      <c r="M206" s="25"/>
    </row>
    <row r="207" spans="1:13" x14ac:dyDescent="0.25">
      <c r="A207" s="25"/>
      <c r="B207" s="25"/>
      <c r="C207" s="25"/>
      <c r="D207" s="25"/>
      <c r="E207" s="25"/>
      <c r="F207" s="25"/>
      <c r="G207" s="25"/>
      <c r="H207" s="25"/>
      <c r="I207" s="25"/>
      <c r="J207" s="25"/>
      <c r="K207" s="25"/>
      <c r="L207" s="25"/>
      <c r="M207" s="25"/>
    </row>
    <row r="208" spans="1:13" x14ac:dyDescent="0.25">
      <c r="A208" s="25"/>
      <c r="B208" s="25"/>
      <c r="C208" s="25"/>
      <c r="D208" s="25"/>
      <c r="E208" s="25"/>
      <c r="F208" s="25"/>
      <c r="G208" s="25"/>
      <c r="H208" s="25"/>
      <c r="I208" s="25"/>
      <c r="J208" s="25"/>
      <c r="K208" s="25"/>
      <c r="L208" s="25"/>
      <c r="M208" s="25"/>
    </row>
    <row r="209" spans="1:13" x14ac:dyDescent="0.25">
      <c r="A209" s="25"/>
      <c r="B209" s="25"/>
      <c r="C209" s="25"/>
      <c r="D209" s="25"/>
      <c r="E209" s="25"/>
      <c r="F209" s="25"/>
      <c r="G209" s="25"/>
      <c r="H209" s="25"/>
      <c r="I209" s="25"/>
      <c r="J209" s="25"/>
      <c r="K209" s="25"/>
      <c r="L209" s="25"/>
      <c r="M209" s="25"/>
    </row>
    <row r="210" spans="1:13" x14ac:dyDescent="0.25">
      <c r="A210" s="25"/>
      <c r="B210" s="25"/>
      <c r="C210" s="25"/>
      <c r="D210" s="25"/>
      <c r="E210" s="25"/>
      <c r="F210" s="25"/>
      <c r="G210" s="25"/>
      <c r="H210" s="25"/>
      <c r="I210" s="25"/>
      <c r="J210" s="25"/>
      <c r="K210" s="25"/>
      <c r="L210" s="25"/>
      <c r="M210" s="25"/>
    </row>
    <row r="211" spans="1:13" x14ac:dyDescent="0.25">
      <c r="A211" s="25"/>
      <c r="B211" s="25"/>
      <c r="C211" s="25"/>
      <c r="D211" s="25"/>
      <c r="E211" s="25"/>
      <c r="F211" s="25"/>
      <c r="G211" s="25"/>
      <c r="H211" s="25"/>
      <c r="I211" s="25"/>
      <c r="J211" s="25"/>
      <c r="K211" s="25"/>
      <c r="L211" s="25"/>
      <c r="M211" s="25"/>
    </row>
    <row r="212" spans="1:13" x14ac:dyDescent="0.25">
      <c r="A212" s="25"/>
      <c r="B212" s="25"/>
      <c r="C212" s="25"/>
      <c r="D212" s="25"/>
      <c r="E212" s="25"/>
      <c r="F212" s="25"/>
      <c r="G212" s="25"/>
      <c r="H212" s="25"/>
      <c r="I212" s="25"/>
      <c r="J212" s="25"/>
      <c r="K212" s="25"/>
      <c r="L212" s="25"/>
      <c r="M212" s="25"/>
    </row>
    <row r="213" spans="1:13" x14ac:dyDescent="0.25">
      <c r="A213" s="25"/>
      <c r="B213" s="25"/>
      <c r="C213" s="25"/>
      <c r="D213" s="25"/>
      <c r="E213" s="25"/>
      <c r="F213" s="25"/>
      <c r="G213" s="25"/>
      <c r="H213" s="25"/>
      <c r="I213" s="25"/>
      <c r="J213" s="25"/>
      <c r="K213" s="25"/>
      <c r="L213" s="25"/>
      <c r="M213" s="25"/>
    </row>
    <row r="214" spans="1:13" x14ac:dyDescent="0.25">
      <c r="A214" s="25"/>
      <c r="B214" s="25"/>
      <c r="C214" s="25"/>
      <c r="D214" s="25"/>
      <c r="E214" s="25"/>
      <c r="F214" s="25"/>
      <c r="G214" s="25"/>
      <c r="H214" s="25"/>
      <c r="I214" s="25"/>
      <c r="J214" s="25"/>
      <c r="K214" s="25"/>
      <c r="L214" s="25"/>
      <c r="M214" s="25"/>
    </row>
    <row r="215" spans="1:13" x14ac:dyDescent="0.25">
      <c r="A215" s="25"/>
      <c r="B215" s="25"/>
      <c r="C215" s="25"/>
      <c r="D215" s="25"/>
      <c r="E215" s="25"/>
      <c r="F215" s="25"/>
      <c r="G215" s="25"/>
      <c r="H215" s="25"/>
      <c r="I215" s="25"/>
      <c r="J215" s="25"/>
      <c r="K215" s="25"/>
      <c r="L215" s="25"/>
      <c r="M215" s="25"/>
    </row>
    <row r="216" spans="1:13" x14ac:dyDescent="0.25">
      <c r="A216" s="25"/>
      <c r="B216" s="25"/>
      <c r="C216" s="25"/>
      <c r="D216" s="25"/>
      <c r="E216" s="25"/>
      <c r="F216" s="25"/>
      <c r="G216" s="25"/>
      <c r="H216" s="25"/>
      <c r="I216" s="25"/>
      <c r="J216" s="25"/>
      <c r="K216" s="25"/>
      <c r="L216" s="25"/>
      <c r="M216" s="25"/>
    </row>
    <row r="217" spans="1:13" x14ac:dyDescent="0.25">
      <c r="A217" s="25"/>
      <c r="B217" s="25"/>
      <c r="C217" s="25"/>
      <c r="D217" s="25"/>
      <c r="E217" s="25"/>
      <c r="F217" s="25"/>
      <c r="G217" s="25"/>
      <c r="H217" s="25"/>
      <c r="I217" s="25"/>
      <c r="J217" s="25"/>
      <c r="K217" s="25"/>
      <c r="L217" s="25"/>
      <c r="M217" s="25"/>
    </row>
    <row r="218" spans="1:13" x14ac:dyDescent="0.25">
      <c r="A218" s="25"/>
      <c r="B218" s="25"/>
      <c r="C218" s="25"/>
      <c r="D218" s="25"/>
      <c r="E218" s="25"/>
      <c r="F218" s="25"/>
      <c r="G218" s="25"/>
      <c r="H218" s="25"/>
      <c r="I218" s="25"/>
      <c r="J218" s="25"/>
      <c r="K218" s="25"/>
      <c r="L218" s="25"/>
      <c r="M218" s="25"/>
    </row>
    <row r="219" spans="1:13" x14ac:dyDescent="0.25">
      <c r="A219" s="25"/>
      <c r="B219" s="25"/>
      <c r="C219" s="25"/>
      <c r="D219" s="25"/>
      <c r="E219" s="25"/>
      <c r="F219" s="25"/>
      <c r="G219" s="25"/>
      <c r="H219" s="25"/>
      <c r="I219" s="25"/>
      <c r="J219" s="25"/>
      <c r="K219" s="25"/>
      <c r="L219" s="25"/>
      <c r="M219" s="25"/>
    </row>
    <row r="220" spans="1:13" x14ac:dyDescent="0.25">
      <c r="A220" s="25"/>
      <c r="B220" s="25"/>
      <c r="C220" s="25"/>
      <c r="D220" s="25"/>
      <c r="E220" s="25"/>
      <c r="F220" s="25"/>
      <c r="G220" s="25"/>
      <c r="H220" s="25"/>
      <c r="I220" s="25"/>
      <c r="J220" s="25"/>
      <c r="K220" s="25"/>
      <c r="L220" s="25"/>
      <c r="M220" s="25"/>
    </row>
    <row r="221" spans="1:13" x14ac:dyDescent="0.25">
      <c r="A221" s="25"/>
      <c r="B221" s="25"/>
      <c r="C221" s="25"/>
      <c r="D221" s="25"/>
      <c r="E221" s="25"/>
      <c r="F221" s="25"/>
      <c r="G221" s="25"/>
      <c r="H221" s="25"/>
      <c r="I221" s="25"/>
      <c r="J221" s="25"/>
      <c r="K221" s="25"/>
      <c r="L221" s="25"/>
      <c r="M221" s="25"/>
    </row>
    <row r="222" spans="1:13" x14ac:dyDescent="0.25">
      <c r="A222" s="25"/>
      <c r="B222" s="25"/>
      <c r="C222" s="25"/>
      <c r="D222" s="25"/>
      <c r="E222" s="25"/>
      <c r="F222" s="25"/>
      <c r="G222" s="25"/>
      <c r="H222" s="25"/>
      <c r="I222" s="25"/>
      <c r="J222" s="25"/>
      <c r="K222" s="25"/>
      <c r="L222" s="25"/>
      <c r="M222" s="25"/>
    </row>
    <row r="223" spans="1:13" x14ac:dyDescent="0.25">
      <c r="A223" s="25"/>
      <c r="B223" s="25"/>
      <c r="C223" s="25"/>
      <c r="D223" s="25"/>
      <c r="E223" s="25"/>
      <c r="F223" s="25"/>
      <c r="G223" s="25"/>
      <c r="H223" s="25"/>
      <c r="I223" s="25"/>
      <c r="J223" s="25"/>
      <c r="K223" s="25"/>
      <c r="L223" s="25"/>
      <c r="M223" s="25"/>
    </row>
    <row r="224" spans="1:13" x14ac:dyDescent="0.25">
      <c r="A224" s="25"/>
      <c r="B224" s="25"/>
      <c r="C224" s="25"/>
      <c r="D224" s="25"/>
      <c r="E224" s="25"/>
      <c r="F224" s="25"/>
      <c r="G224" s="25"/>
      <c r="H224" s="25"/>
      <c r="I224" s="25"/>
      <c r="J224" s="25"/>
      <c r="K224" s="25"/>
      <c r="L224" s="25"/>
      <c r="M224" s="25"/>
    </row>
    <row r="225" spans="1:13" x14ac:dyDescent="0.25">
      <c r="A225" s="25"/>
      <c r="B225" s="25"/>
      <c r="C225" s="25"/>
      <c r="D225" s="25"/>
      <c r="E225" s="25"/>
      <c r="F225" s="25"/>
      <c r="G225" s="25"/>
      <c r="H225" s="25"/>
      <c r="I225" s="25"/>
      <c r="J225" s="25"/>
      <c r="K225" s="25"/>
      <c r="L225" s="25"/>
      <c r="M225" s="25"/>
    </row>
    <row r="226" spans="1:13" x14ac:dyDescent="0.25">
      <c r="A226" s="25"/>
      <c r="B226" s="25"/>
      <c r="C226" s="25"/>
      <c r="D226" s="25"/>
      <c r="E226" s="25"/>
      <c r="F226" s="25"/>
      <c r="G226" s="25"/>
      <c r="H226" s="25"/>
      <c r="I226" s="25"/>
      <c r="J226" s="25"/>
      <c r="K226" s="25"/>
      <c r="L226" s="25"/>
      <c r="M226" s="25"/>
    </row>
    <row r="227" spans="1:13" x14ac:dyDescent="0.25">
      <c r="A227" s="25"/>
      <c r="B227" s="25"/>
      <c r="C227" s="25"/>
      <c r="D227" s="25"/>
      <c r="E227" s="25"/>
      <c r="F227" s="25"/>
      <c r="G227" s="25"/>
      <c r="H227" s="25"/>
      <c r="I227" s="25"/>
      <c r="J227" s="25"/>
      <c r="K227" s="25"/>
      <c r="L227" s="25"/>
      <c r="M227" s="25"/>
    </row>
    <row r="228" spans="1:13" x14ac:dyDescent="0.25">
      <c r="A228" s="25"/>
      <c r="B228" s="25"/>
      <c r="C228" s="25"/>
      <c r="D228" s="25"/>
      <c r="E228" s="25"/>
      <c r="F228" s="25"/>
      <c r="G228" s="25"/>
      <c r="H228" s="25"/>
      <c r="I228" s="25"/>
      <c r="J228" s="25"/>
      <c r="K228" s="25"/>
      <c r="L228" s="25"/>
      <c r="M228" s="25"/>
    </row>
    <row r="229" spans="1:13" x14ac:dyDescent="0.25">
      <c r="A229" s="25"/>
      <c r="B229" s="25"/>
      <c r="C229" s="25"/>
      <c r="D229" s="25"/>
      <c r="E229" s="25"/>
      <c r="F229" s="25"/>
      <c r="G229" s="25"/>
      <c r="H229" s="25"/>
      <c r="I229" s="25"/>
      <c r="J229" s="25"/>
      <c r="K229" s="25"/>
      <c r="L229" s="25"/>
      <c r="M229" s="25"/>
    </row>
    <row r="230" spans="1:13" x14ac:dyDescent="0.25">
      <c r="A230" s="25"/>
      <c r="B230" s="25"/>
      <c r="C230" s="25"/>
      <c r="D230" s="25"/>
      <c r="E230" s="25"/>
      <c r="F230" s="25"/>
      <c r="G230" s="25"/>
      <c r="H230" s="25"/>
      <c r="I230" s="25"/>
      <c r="J230" s="25"/>
      <c r="K230" s="25"/>
      <c r="L230" s="25"/>
      <c r="M230" s="25"/>
    </row>
    <row r="231" spans="1:13" x14ac:dyDescent="0.25">
      <c r="A231" s="25"/>
      <c r="B231" s="25"/>
      <c r="C231" s="25"/>
      <c r="D231" s="25"/>
      <c r="E231" s="25"/>
      <c r="F231" s="25"/>
      <c r="G231" s="25"/>
      <c r="H231" s="25"/>
      <c r="I231" s="25"/>
      <c r="J231" s="25"/>
      <c r="K231" s="25"/>
      <c r="L231" s="25"/>
      <c r="M231" s="25"/>
    </row>
    <row r="232" spans="1:13" x14ac:dyDescent="0.25">
      <c r="A232" s="25"/>
      <c r="B232" s="25"/>
      <c r="C232" s="25"/>
      <c r="D232" s="25"/>
      <c r="E232" s="25"/>
      <c r="F232" s="25"/>
      <c r="G232" s="25"/>
      <c r="H232" s="25"/>
      <c r="I232" s="25"/>
      <c r="J232" s="25"/>
      <c r="K232" s="25"/>
      <c r="L232" s="25"/>
      <c r="M232" s="25"/>
    </row>
    <row r="233" spans="1:13" x14ac:dyDescent="0.25">
      <c r="A233" s="25"/>
      <c r="B233" s="25"/>
      <c r="C233" s="25"/>
      <c r="D233" s="25"/>
      <c r="E233" s="25"/>
      <c r="F233" s="25"/>
      <c r="G233" s="25"/>
      <c r="H233" s="25"/>
      <c r="I233" s="25"/>
      <c r="J233" s="25"/>
      <c r="K233" s="25"/>
      <c r="L233" s="25"/>
      <c r="M233" s="25"/>
    </row>
    <row r="234" spans="1:13" x14ac:dyDescent="0.25">
      <c r="A234" s="25"/>
      <c r="B234" s="25"/>
      <c r="C234" s="25"/>
      <c r="D234" s="25"/>
      <c r="E234" s="25"/>
      <c r="F234" s="25"/>
      <c r="G234" s="25"/>
      <c r="H234" s="25"/>
      <c r="I234" s="25"/>
      <c r="J234" s="25"/>
      <c r="K234" s="25"/>
      <c r="L234" s="25"/>
      <c r="M234" s="25"/>
    </row>
    <row r="235" spans="1:13" x14ac:dyDescent="0.25">
      <c r="A235" s="25"/>
      <c r="B235" s="25"/>
      <c r="C235" s="25"/>
      <c r="D235" s="25"/>
      <c r="E235" s="25"/>
      <c r="F235" s="25"/>
      <c r="G235" s="25"/>
      <c r="H235" s="25"/>
      <c r="I235" s="25"/>
      <c r="J235" s="25"/>
      <c r="K235" s="25"/>
      <c r="L235" s="25"/>
      <c r="M235" s="25"/>
    </row>
    <row r="236" spans="1:13" x14ac:dyDescent="0.25">
      <c r="A236" s="25"/>
      <c r="B236" s="25"/>
      <c r="C236" s="25"/>
      <c r="D236" s="25"/>
      <c r="E236" s="25"/>
      <c r="F236" s="25"/>
      <c r="G236" s="25"/>
      <c r="H236" s="25"/>
      <c r="I236" s="25"/>
      <c r="J236" s="25"/>
      <c r="K236" s="25"/>
      <c r="L236" s="25"/>
      <c r="M236" s="25"/>
    </row>
    <row r="237" spans="1:13" x14ac:dyDescent="0.25">
      <c r="A237" s="25"/>
      <c r="B237" s="25"/>
      <c r="C237" s="25"/>
      <c r="D237" s="25"/>
      <c r="E237" s="25"/>
      <c r="F237" s="25"/>
      <c r="G237" s="25"/>
      <c r="H237" s="25"/>
      <c r="I237" s="25"/>
      <c r="J237" s="25"/>
      <c r="K237" s="25"/>
      <c r="L237" s="25"/>
      <c r="M237" s="25"/>
    </row>
    <row r="238" spans="1:13" x14ac:dyDescent="0.25">
      <c r="A238" s="25"/>
      <c r="B238" s="25"/>
      <c r="C238" s="25"/>
      <c r="D238" s="25"/>
      <c r="E238" s="25"/>
      <c r="F238" s="25"/>
      <c r="G238" s="25"/>
      <c r="H238" s="25"/>
      <c r="I238" s="25"/>
      <c r="J238" s="25"/>
      <c r="K238" s="25"/>
      <c r="L238" s="25"/>
      <c r="M238" s="25"/>
    </row>
    <row r="239" spans="1:13" x14ac:dyDescent="0.25">
      <c r="A239" s="25"/>
      <c r="B239" s="25"/>
      <c r="C239" s="25"/>
      <c r="D239" s="25"/>
      <c r="E239" s="25"/>
      <c r="F239" s="25"/>
      <c r="G239" s="25"/>
      <c r="H239" s="25"/>
      <c r="I239" s="25"/>
      <c r="J239" s="25"/>
      <c r="K239" s="25"/>
      <c r="L239" s="25"/>
      <c r="M239" s="25"/>
    </row>
    <row r="240" spans="1:13" x14ac:dyDescent="0.25">
      <c r="A240" s="25"/>
      <c r="B240" s="25"/>
      <c r="C240" s="25"/>
      <c r="D240" s="25"/>
      <c r="E240" s="25"/>
      <c r="F240" s="25"/>
      <c r="G240" s="25"/>
      <c r="H240" s="25"/>
      <c r="I240" s="25"/>
      <c r="J240" s="25"/>
      <c r="K240" s="25"/>
      <c r="L240" s="25"/>
      <c r="M240" s="25"/>
    </row>
    <row r="241" spans="1:13" x14ac:dyDescent="0.25">
      <c r="A241" s="25"/>
      <c r="B241" s="25"/>
      <c r="C241" s="25"/>
      <c r="D241" s="25"/>
      <c r="E241" s="25"/>
      <c r="F241" s="25"/>
      <c r="G241" s="25"/>
      <c r="H241" s="25"/>
      <c r="I241" s="25"/>
      <c r="J241" s="25"/>
      <c r="K241" s="25"/>
      <c r="L241" s="25"/>
      <c r="M241" s="25"/>
    </row>
    <row r="242" spans="1:13" x14ac:dyDescent="0.25">
      <c r="A242" s="25"/>
      <c r="B242" s="25"/>
      <c r="C242" s="25"/>
      <c r="D242" s="25"/>
      <c r="E242" s="25"/>
      <c r="F242" s="25"/>
      <c r="G242" s="25"/>
      <c r="H242" s="25"/>
      <c r="I242" s="25"/>
      <c r="J242" s="25"/>
      <c r="K242" s="25"/>
      <c r="L242" s="25"/>
      <c r="M242" s="25"/>
    </row>
    <row r="243" spans="1:13" x14ac:dyDescent="0.25">
      <c r="A243" s="25"/>
      <c r="B243" s="25"/>
      <c r="C243" s="25"/>
      <c r="D243" s="25"/>
      <c r="E243" s="25"/>
      <c r="F243" s="25"/>
      <c r="G243" s="25"/>
      <c r="H243" s="25"/>
      <c r="I243" s="25"/>
      <c r="J243" s="25"/>
      <c r="K243" s="25"/>
      <c r="L243" s="25"/>
      <c r="M243" s="25"/>
    </row>
    <row r="244" spans="1:13" x14ac:dyDescent="0.25">
      <c r="A244" s="25"/>
      <c r="B244" s="25"/>
      <c r="C244" s="25"/>
      <c r="D244" s="25"/>
      <c r="E244" s="25"/>
      <c r="F244" s="25"/>
      <c r="G244" s="25"/>
      <c r="H244" s="25"/>
      <c r="I244" s="25"/>
      <c r="J244" s="25"/>
      <c r="K244" s="25"/>
      <c r="L244" s="25"/>
      <c r="M244" s="25"/>
    </row>
    <row r="245" spans="1:13" x14ac:dyDescent="0.25">
      <c r="A245" s="25"/>
      <c r="B245" s="25"/>
      <c r="C245" s="25"/>
      <c r="D245" s="25"/>
      <c r="E245" s="25"/>
      <c r="F245" s="25"/>
      <c r="G245" s="25"/>
      <c r="H245" s="25"/>
      <c r="I245" s="25"/>
      <c r="J245" s="25"/>
      <c r="K245" s="25"/>
      <c r="L245" s="25"/>
      <c r="M245" s="25"/>
    </row>
    <row r="246" spans="1:13" x14ac:dyDescent="0.25">
      <c r="A246" s="25"/>
      <c r="B246" s="25"/>
      <c r="C246" s="25"/>
      <c r="D246" s="25"/>
      <c r="E246" s="25"/>
      <c r="F246" s="25"/>
      <c r="G246" s="25"/>
      <c r="H246" s="25"/>
      <c r="I246" s="25"/>
      <c r="J246" s="25"/>
      <c r="K246" s="25"/>
      <c r="L246" s="25"/>
      <c r="M246" s="25"/>
    </row>
    <row r="247" spans="1:13" x14ac:dyDescent="0.25">
      <c r="A247" s="25"/>
      <c r="B247" s="25"/>
      <c r="C247" s="25"/>
      <c r="D247" s="25"/>
      <c r="E247" s="25"/>
      <c r="F247" s="25"/>
      <c r="G247" s="25"/>
      <c r="H247" s="25"/>
      <c r="I247" s="25"/>
      <c r="J247" s="25"/>
      <c r="K247" s="25"/>
      <c r="L247" s="25"/>
      <c r="M247" s="25"/>
    </row>
    <row r="248" spans="1:13" x14ac:dyDescent="0.25">
      <c r="A248" s="25"/>
      <c r="B248" s="25"/>
      <c r="C248" s="25"/>
      <c r="D248" s="25"/>
      <c r="E248" s="25"/>
      <c r="F248" s="25"/>
      <c r="G248" s="25"/>
      <c r="H248" s="25"/>
      <c r="I248" s="25"/>
      <c r="J248" s="25"/>
      <c r="K248" s="25"/>
      <c r="L248" s="25"/>
      <c r="M248" s="25"/>
    </row>
    <row r="249" spans="1:13" x14ac:dyDescent="0.25">
      <c r="A249" s="25"/>
      <c r="B249" s="25"/>
      <c r="C249" s="25"/>
      <c r="D249" s="25"/>
      <c r="E249" s="25"/>
      <c r="F249" s="25"/>
      <c r="G249" s="25"/>
      <c r="H249" s="25"/>
      <c r="I249" s="25"/>
      <c r="J249" s="25"/>
      <c r="K249" s="25"/>
      <c r="L249" s="25"/>
      <c r="M249" s="25"/>
    </row>
    <row r="250" spans="1:13" x14ac:dyDescent="0.25">
      <c r="A250" s="25"/>
      <c r="B250" s="25"/>
      <c r="C250" s="25"/>
      <c r="D250" s="25"/>
      <c r="E250" s="25"/>
      <c r="F250" s="25"/>
      <c r="G250" s="25"/>
      <c r="H250" s="25"/>
      <c r="I250" s="25"/>
      <c r="J250" s="25"/>
      <c r="K250" s="25"/>
      <c r="L250" s="25"/>
      <c r="M250" s="25"/>
    </row>
    <row r="251" spans="1:13" x14ac:dyDescent="0.25">
      <c r="A251" s="25"/>
      <c r="B251" s="25"/>
      <c r="C251" s="25"/>
      <c r="D251" s="25"/>
      <c r="E251" s="25"/>
      <c r="F251" s="25"/>
      <c r="G251" s="25"/>
      <c r="H251" s="25"/>
      <c r="I251" s="25"/>
      <c r="J251" s="25"/>
      <c r="K251" s="25"/>
      <c r="L251" s="25"/>
      <c r="M251" s="25"/>
    </row>
    <row r="252" spans="1:13" x14ac:dyDescent="0.25">
      <c r="A252" s="25"/>
      <c r="B252" s="25"/>
      <c r="C252" s="25"/>
      <c r="D252" s="25"/>
      <c r="E252" s="25"/>
      <c r="F252" s="25"/>
      <c r="G252" s="25"/>
      <c r="H252" s="25"/>
      <c r="I252" s="25"/>
      <c r="J252" s="25"/>
      <c r="K252" s="25"/>
      <c r="L252" s="25"/>
      <c r="M252" s="25"/>
    </row>
    <row r="253" spans="1:13" x14ac:dyDescent="0.25">
      <c r="A253" s="25"/>
      <c r="B253" s="25"/>
      <c r="C253" s="25"/>
      <c r="D253" s="25"/>
      <c r="E253" s="25"/>
      <c r="F253" s="25"/>
      <c r="G253" s="25"/>
      <c r="H253" s="25"/>
      <c r="I253" s="25"/>
      <c r="J253" s="25"/>
      <c r="K253" s="25"/>
      <c r="L253" s="25"/>
      <c r="M253" s="25"/>
    </row>
    <row r="254" spans="1:13" x14ac:dyDescent="0.25">
      <c r="A254" s="25"/>
      <c r="B254" s="25"/>
      <c r="C254" s="25"/>
      <c r="D254" s="25"/>
      <c r="E254" s="25"/>
      <c r="F254" s="25"/>
      <c r="G254" s="25"/>
      <c r="H254" s="25"/>
      <c r="I254" s="25"/>
      <c r="J254" s="25"/>
      <c r="K254" s="25"/>
      <c r="L254" s="25"/>
      <c r="M254" s="25"/>
    </row>
    <row r="255" spans="1:13" x14ac:dyDescent="0.25">
      <c r="A255" s="25"/>
      <c r="B255" s="25"/>
      <c r="C255" s="25"/>
      <c r="D255" s="25"/>
      <c r="E255" s="25"/>
      <c r="F255" s="25"/>
      <c r="G255" s="25"/>
      <c r="H255" s="25"/>
      <c r="I255" s="25"/>
      <c r="J255" s="25"/>
      <c r="K255" s="25"/>
      <c r="L255" s="25"/>
      <c r="M255" s="25"/>
    </row>
    <row r="256" spans="1:13" x14ac:dyDescent="0.25">
      <c r="A256" s="25"/>
      <c r="B256" s="25"/>
      <c r="C256" s="25"/>
      <c r="D256" s="25"/>
      <c r="E256" s="25"/>
      <c r="F256" s="25"/>
      <c r="G256" s="25"/>
      <c r="H256" s="25"/>
      <c r="I256" s="25"/>
      <c r="J256" s="25"/>
      <c r="K256" s="25"/>
      <c r="L256" s="25"/>
      <c r="M256" s="25"/>
    </row>
    <row r="257" spans="1:13" x14ac:dyDescent="0.25">
      <c r="A257" s="25"/>
      <c r="B257" s="25"/>
      <c r="C257" s="25"/>
      <c r="D257" s="25"/>
      <c r="E257" s="25"/>
      <c r="F257" s="25"/>
      <c r="G257" s="25"/>
      <c r="H257" s="25"/>
      <c r="I257" s="25"/>
      <c r="J257" s="25"/>
      <c r="K257" s="25"/>
      <c r="L257" s="25"/>
      <c r="M257" s="25"/>
    </row>
    <row r="258" spans="1:13" x14ac:dyDescent="0.25">
      <c r="A258" s="25"/>
      <c r="B258" s="25"/>
      <c r="C258" s="25"/>
      <c r="D258" s="25"/>
      <c r="E258" s="25"/>
      <c r="F258" s="25"/>
      <c r="G258" s="25"/>
      <c r="H258" s="25"/>
      <c r="I258" s="25"/>
      <c r="J258" s="25"/>
      <c r="K258" s="25"/>
      <c r="L258" s="25"/>
      <c r="M258" s="25"/>
    </row>
    <row r="259" spans="1:13" x14ac:dyDescent="0.25">
      <c r="A259" s="25"/>
      <c r="B259" s="25"/>
      <c r="C259" s="25"/>
      <c r="D259" s="25"/>
      <c r="E259" s="25"/>
      <c r="F259" s="25"/>
      <c r="G259" s="25"/>
      <c r="H259" s="25"/>
      <c r="I259" s="25"/>
      <c r="J259" s="25"/>
      <c r="K259" s="25"/>
      <c r="L259" s="25"/>
      <c r="M259" s="25"/>
    </row>
    <row r="260" spans="1:13" x14ac:dyDescent="0.25">
      <c r="A260" s="25"/>
      <c r="B260" s="25"/>
      <c r="C260" s="25"/>
      <c r="D260" s="25"/>
      <c r="E260" s="25"/>
      <c r="F260" s="25"/>
      <c r="G260" s="25"/>
      <c r="H260" s="25"/>
      <c r="I260" s="25"/>
      <c r="J260" s="25"/>
      <c r="K260" s="25"/>
      <c r="L260" s="25"/>
      <c r="M260" s="25"/>
    </row>
    <row r="261" spans="1:13" x14ac:dyDescent="0.25">
      <c r="A261" s="25"/>
      <c r="B261" s="25"/>
      <c r="C261" s="25"/>
      <c r="D261" s="25"/>
      <c r="E261" s="25"/>
      <c r="F261" s="25"/>
      <c r="G261" s="25"/>
      <c r="H261" s="25"/>
      <c r="I261" s="25"/>
      <c r="J261" s="25"/>
      <c r="K261" s="25"/>
      <c r="L261" s="25"/>
      <c r="M261" s="25"/>
    </row>
    <row r="262" spans="1:13" x14ac:dyDescent="0.25">
      <c r="A262" s="25"/>
      <c r="B262" s="25"/>
      <c r="C262" s="25"/>
      <c r="D262" s="25"/>
      <c r="E262" s="25"/>
      <c r="F262" s="25"/>
      <c r="G262" s="25"/>
      <c r="H262" s="25"/>
      <c r="I262" s="25"/>
      <c r="J262" s="25"/>
      <c r="K262" s="25"/>
      <c r="L262" s="25"/>
      <c r="M262" s="25"/>
    </row>
    <row r="263" spans="1:13" x14ac:dyDescent="0.25">
      <c r="A263" s="25"/>
      <c r="B263" s="25"/>
      <c r="C263" s="25"/>
      <c r="D263" s="25"/>
      <c r="E263" s="25"/>
      <c r="F263" s="25"/>
      <c r="G263" s="25"/>
      <c r="H263" s="25"/>
      <c r="I263" s="25"/>
      <c r="J263" s="25"/>
      <c r="K263" s="25"/>
      <c r="L263" s="25"/>
      <c r="M263" s="25"/>
    </row>
    <row r="264" spans="1:13" x14ac:dyDescent="0.25">
      <c r="A264" s="25"/>
      <c r="B264" s="25"/>
      <c r="C264" s="25"/>
      <c r="D264" s="25"/>
      <c r="E264" s="25"/>
      <c r="F264" s="25"/>
      <c r="G264" s="25"/>
      <c r="H264" s="25"/>
      <c r="I264" s="25"/>
      <c r="J264" s="25"/>
      <c r="K264" s="25"/>
      <c r="L264" s="25"/>
      <c r="M264" s="25"/>
    </row>
    <row r="265" spans="1:13" x14ac:dyDescent="0.25">
      <c r="A265" s="25"/>
      <c r="B265" s="25"/>
      <c r="C265" s="25"/>
      <c r="D265" s="25"/>
      <c r="E265" s="25"/>
      <c r="F265" s="25"/>
      <c r="G265" s="25"/>
      <c r="H265" s="25"/>
      <c r="I265" s="25"/>
      <c r="J265" s="25"/>
      <c r="K265" s="25"/>
      <c r="L265" s="25"/>
      <c r="M265" s="25"/>
    </row>
    <row r="266" spans="1:13" x14ac:dyDescent="0.25">
      <c r="A266" s="25"/>
      <c r="B266" s="25"/>
      <c r="C266" s="25"/>
      <c r="D266" s="25"/>
      <c r="E266" s="25"/>
      <c r="F266" s="25"/>
      <c r="G266" s="25"/>
      <c r="H266" s="25"/>
      <c r="I266" s="25"/>
      <c r="J266" s="25"/>
      <c r="K266" s="25"/>
      <c r="L266" s="25"/>
      <c r="M266" s="25"/>
    </row>
    <row r="267" spans="1:13" x14ac:dyDescent="0.25">
      <c r="A267" s="25"/>
      <c r="B267" s="25"/>
      <c r="C267" s="25"/>
      <c r="D267" s="25"/>
      <c r="E267" s="25"/>
      <c r="F267" s="25"/>
      <c r="G267" s="25"/>
      <c r="H267" s="25"/>
      <c r="I267" s="25"/>
      <c r="J267" s="25"/>
      <c r="K267" s="25"/>
      <c r="L267" s="25"/>
      <c r="M267" s="25"/>
    </row>
    <row r="268" spans="1:13" x14ac:dyDescent="0.25">
      <c r="A268" s="25"/>
      <c r="B268" s="25"/>
      <c r="C268" s="25"/>
      <c r="D268" s="25"/>
      <c r="E268" s="25"/>
      <c r="F268" s="25"/>
      <c r="G268" s="25"/>
      <c r="H268" s="25"/>
      <c r="I268" s="25"/>
      <c r="J268" s="25"/>
      <c r="K268" s="25"/>
      <c r="L268" s="25"/>
      <c r="M268" s="25"/>
    </row>
    <row r="269" spans="1:13" x14ac:dyDescent="0.25">
      <c r="A269" s="25"/>
      <c r="B269" s="25"/>
      <c r="C269" s="25"/>
      <c r="D269" s="25"/>
      <c r="E269" s="25"/>
      <c r="F269" s="25"/>
      <c r="G269" s="25"/>
      <c r="H269" s="25"/>
      <c r="I269" s="25"/>
      <c r="J269" s="25"/>
      <c r="K269" s="25"/>
      <c r="L269" s="25"/>
      <c r="M269" s="25"/>
    </row>
    <row r="270" spans="1:13" x14ac:dyDescent="0.25">
      <c r="A270" s="25"/>
      <c r="B270" s="25"/>
      <c r="C270" s="25"/>
      <c r="D270" s="25"/>
      <c r="E270" s="25"/>
      <c r="F270" s="25"/>
      <c r="G270" s="25"/>
      <c r="H270" s="25"/>
      <c r="I270" s="25"/>
      <c r="J270" s="25"/>
      <c r="K270" s="25"/>
      <c r="L270" s="25"/>
      <c r="M270" s="25"/>
    </row>
    <row r="271" spans="1:13" x14ac:dyDescent="0.25">
      <c r="A271" s="25"/>
      <c r="B271" s="25"/>
      <c r="C271" s="25"/>
      <c r="D271" s="25"/>
      <c r="E271" s="25"/>
      <c r="F271" s="25"/>
      <c r="G271" s="25"/>
      <c r="H271" s="25"/>
      <c r="I271" s="25"/>
      <c r="J271" s="25"/>
      <c r="K271" s="25"/>
      <c r="L271" s="25"/>
      <c r="M271" s="25"/>
    </row>
    <row r="272" spans="1:13" x14ac:dyDescent="0.25">
      <c r="A272" s="25"/>
      <c r="B272" s="25"/>
      <c r="C272" s="25"/>
      <c r="D272" s="25"/>
      <c r="E272" s="25"/>
      <c r="F272" s="25"/>
      <c r="G272" s="25"/>
      <c r="H272" s="25"/>
      <c r="I272" s="25"/>
      <c r="J272" s="25"/>
      <c r="K272" s="25"/>
      <c r="L272" s="25"/>
      <c r="M272" s="25"/>
    </row>
    <row r="273" spans="1:13" x14ac:dyDescent="0.25">
      <c r="A273" s="25"/>
      <c r="B273" s="25"/>
      <c r="C273" s="25"/>
      <c r="D273" s="25"/>
      <c r="E273" s="25"/>
      <c r="F273" s="25"/>
      <c r="G273" s="25"/>
      <c r="H273" s="25"/>
      <c r="I273" s="25"/>
      <c r="J273" s="25"/>
      <c r="K273" s="25"/>
      <c r="L273" s="25"/>
      <c r="M273" s="25"/>
    </row>
    <row r="274" spans="1:13" x14ac:dyDescent="0.25">
      <c r="A274" s="25"/>
      <c r="B274" s="25"/>
      <c r="C274" s="25"/>
      <c r="D274" s="25"/>
      <c r="E274" s="25"/>
      <c r="F274" s="25"/>
      <c r="G274" s="25"/>
      <c r="H274" s="25"/>
      <c r="I274" s="25"/>
      <c r="J274" s="25"/>
      <c r="K274" s="25"/>
      <c r="L274" s="25"/>
      <c r="M274" s="25"/>
    </row>
    <row r="275" spans="1:13" x14ac:dyDescent="0.25">
      <c r="A275" s="25"/>
      <c r="B275" s="25"/>
      <c r="C275" s="25"/>
      <c r="D275" s="25"/>
      <c r="E275" s="25"/>
      <c r="F275" s="25"/>
      <c r="G275" s="25"/>
      <c r="H275" s="25"/>
      <c r="I275" s="25"/>
      <c r="J275" s="25"/>
      <c r="K275" s="25"/>
      <c r="L275" s="25"/>
      <c r="M275" s="25"/>
    </row>
    <row r="276" spans="1:13" x14ac:dyDescent="0.25">
      <c r="A276" s="25"/>
      <c r="B276" s="25"/>
      <c r="C276" s="25"/>
      <c r="D276" s="25"/>
      <c r="E276" s="25"/>
      <c r="F276" s="25"/>
      <c r="G276" s="25"/>
      <c r="H276" s="25"/>
      <c r="I276" s="25"/>
      <c r="J276" s="25"/>
      <c r="K276" s="25"/>
      <c r="L276" s="25"/>
      <c r="M276" s="25"/>
    </row>
    <row r="277" spans="1:13" x14ac:dyDescent="0.25">
      <c r="A277" s="25"/>
      <c r="B277" s="25"/>
      <c r="C277" s="25"/>
      <c r="D277" s="25"/>
      <c r="E277" s="25"/>
      <c r="F277" s="25"/>
      <c r="G277" s="25"/>
      <c r="H277" s="25"/>
      <c r="I277" s="25"/>
      <c r="J277" s="25"/>
      <c r="K277" s="25"/>
      <c r="L277" s="25"/>
      <c r="M277" s="25"/>
    </row>
    <row r="278" spans="1:13" x14ac:dyDescent="0.25">
      <c r="A278" s="25"/>
      <c r="B278" s="25"/>
      <c r="C278" s="25"/>
      <c r="D278" s="25"/>
      <c r="E278" s="25"/>
      <c r="F278" s="25"/>
      <c r="G278" s="25"/>
      <c r="H278" s="25"/>
      <c r="I278" s="25"/>
      <c r="J278" s="25"/>
      <c r="K278" s="25"/>
      <c r="L278" s="25"/>
      <c r="M278" s="25"/>
    </row>
    <row r="279" spans="1:13" x14ac:dyDescent="0.25">
      <c r="A279" s="25"/>
      <c r="B279" s="25"/>
      <c r="C279" s="25"/>
      <c r="D279" s="25"/>
      <c r="E279" s="25"/>
      <c r="F279" s="25"/>
      <c r="G279" s="25"/>
      <c r="H279" s="25"/>
      <c r="I279" s="25"/>
      <c r="J279" s="25"/>
      <c r="K279" s="25"/>
      <c r="L279" s="25"/>
      <c r="M279" s="25"/>
    </row>
    <row r="280" spans="1:13" x14ac:dyDescent="0.25">
      <c r="A280" s="25"/>
      <c r="B280" s="25"/>
      <c r="C280" s="25"/>
      <c r="D280" s="25"/>
      <c r="E280" s="25"/>
      <c r="F280" s="25"/>
      <c r="G280" s="25"/>
      <c r="H280" s="25"/>
      <c r="I280" s="25"/>
      <c r="J280" s="25"/>
      <c r="K280" s="25"/>
      <c r="L280" s="25"/>
      <c r="M280" s="25"/>
    </row>
    <row r="281" spans="1:13" x14ac:dyDescent="0.25">
      <c r="A281" s="25"/>
      <c r="B281" s="25"/>
      <c r="C281" s="25"/>
      <c r="D281" s="25"/>
      <c r="E281" s="25"/>
      <c r="F281" s="25"/>
      <c r="G281" s="25"/>
      <c r="H281" s="25"/>
      <c r="I281" s="25"/>
      <c r="J281" s="25"/>
      <c r="K281" s="25"/>
      <c r="L281" s="25"/>
      <c r="M281" s="25"/>
    </row>
    <row r="282" spans="1:13" x14ac:dyDescent="0.25">
      <c r="A282" s="25"/>
      <c r="B282" s="25"/>
      <c r="C282" s="25"/>
      <c r="D282" s="25"/>
      <c r="E282" s="25"/>
      <c r="F282" s="25"/>
      <c r="G282" s="25"/>
      <c r="H282" s="25"/>
      <c r="I282" s="25"/>
      <c r="J282" s="25"/>
      <c r="K282" s="25"/>
      <c r="L282" s="25"/>
      <c r="M282" s="25"/>
    </row>
    <row r="283" spans="1:13" x14ac:dyDescent="0.25">
      <c r="A283" s="25"/>
      <c r="B283" s="25"/>
      <c r="C283" s="25"/>
      <c r="D283" s="25"/>
      <c r="E283" s="25"/>
      <c r="F283" s="25"/>
      <c r="G283" s="25"/>
      <c r="H283" s="25"/>
      <c r="I283" s="25"/>
      <c r="J283" s="25"/>
      <c r="K283" s="25"/>
      <c r="L283" s="25"/>
      <c r="M283" s="25"/>
    </row>
    <row r="284" spans="1:13" x14ac:dyDescent="0.25">
      <c r="A284" s="25"/>
      <c r="B284" s="25"/>
      <c r="C284" s="25"/>
      <c r="D284" s="25"/>
      <c r="E284" s="25"/>
      <c r="F284" s="25"/>
      <c r="G284" s="25"/>
      <c r="H284" s="25"/>
      <c r="I284" s="25"/>
      <c r="J284" s="25"/>
      <c r="K284" s="25"/>
      <c r="L284" s="25"/>
      <c r="M284" s="25"/>
    </row>
    <row r="285" spans="1:13" x14ac:dyDescent="0.25">
      <c r="A285" s="25"/>
      <c r="B285" s="25"/>
      <c r="C285" s="25"/>
      <c r="D285" s="25"/>
      <c r="E285" s="25"/>
      <c r="F285" s="25"/>
      <c r="G285" s="25"/>
      <c r="H285" s="25"/>
      <c r="I285" s="25"/>
      <c r="J285" s="25"/>
      <c r="K285" s="25"/>
      <c r="L285" s="25"/>
      <c r="M285" s="25"/>
    </row>
    <row r="286" spans="1:13" x14ac:dyDescent="0.25">
      <c r="A286" s="25"/>
      <c r="B286" s="25"/>
      <c r="C286" s="25"/>
      <c r="D286" s="25"/>
      <c r="E286" s="25"/>
      <c r="F286" s="25"/>
      <c r="G286" s="25"/>
      <c r="H286" s="25"/>
      <c r="I286" s="25"/>
      <c r="J286" s="25"/>
      <c r="K286" s="25"/>
      <c r="L286" s="25"/>
      <c r="M286" s="25"/>
    </row>
    <row r="287" spans="1:13" x14ac:dyDescent="0.25">
      <c r="A287" s="25"/>
      <c r="B287" s="25"/>
      <c r="C287" s="25"/>
      <c r="D287" s="25"/>
      <c r="E287" s="25"/>
      <c r="F287" s="25"/>
      <c r="G287" s="25"/>
      <c r="H287" s="25"/>
      <c r="I287" s="25"/>
      <c r="J287" s="25"/>
      <c r="K287" s="25"/>
      <c r="L287" s="25"/>
      <c r="M287" s="25"/>
    </row>
    <row r="288" spans="1:13" x14ac:dyDescent="0.25">
      <c r="A288" s="25"/>
      <c r="B288" s="25"/>
      <c r="C288" s="25"/>
      <c r="D288" s="25"/>
      <c r="E288" s="25"/>
      <c r="F288" s="25"/>
      <c r="G288" s="25"/>
      <c r="H288" s="25"/>
      <c r="I288" s="25"/>
      <c r="J288" s="25"/>
      <c r="K288" s="25"/>
      <c r="L288" s="25"/>
      <c r="M288" s="25"/>
    </row>
    <row r="289" spans="1:13" x14ac:dyDescent="0.25">
      <c r="A289" s="25"/>
      <c r="B289" s="25"/>
      <c r="C289" s="25"/>
      <c r="D289" s="25"/>
      <c r="E289" s="25"/>
      <c r="F289" s="25"/>
      <c r="G289" s="25"/>
      <c r="H289" s="25"/>
      <c r="I289" s="25"/>
      <c r="J289" s="25"/>
      <c r="K289" s="25"/>
      <c r="L289" s="25"/>
      <c r="M289" s="25"/>
    </row>
    <row r="290" spans="1:13" x14ac:dyDescent="0.25">
      <c r="A290" s="25"/>
      <c r="B290" s="25"/>
      <c r="C290" s="25"/>
      <c r="D290" s="25"/>
      <c r="E290" s="25"/>
      <c r="F290" s="25"/>
      <c r="G290" s="25"/>
      <c r="H290" s="25"/>
      <c r="I290" s="25"/>
      <c r="J290" s="25"/>
      <c r="K290" s="25"/>
      <c r="L290" s="25"/>
      <c r="M290" s="25"/>
    </row>
    <row r="291" spans="1:13" x14ac:dyDescent="0.25">
      <c r="A291" s="25"/>
      <c r="B291" s="25"/>
      <c r="C291" s="25"/>
      <c r="D291" s="25"/>
      <c r="E291" s="25"/>
      <c r="F291" s="25"/>
      <c r="G291" s="25"/>
      <c r="H291" s="25"/>
      <c r="I291" s="25"/>
      <c r="J291" s="25"/>
      <c r="K291" s="25"/>
      <c r="L291" s="25"/>
      <c r="M291" s="25"/>
    </row>
    <row r="292" spans="1:13" x14ac:dyDescent="0.25">
      <c r="A292" s="25"/>
      <c r="B292" s="25"/>
      <c r="C292" s="25"/>
      <c r="D292" s="25"/>
      <c r="E292" s="25"/>
      <c r="F292" s="25"/>
      <c r="G292" s="25"/>
      <c r="H292" s="25"/>
      <c r="I292" s="25"/>
      <c r="J292" s="25"/>
      <c r="K292" s="25"/>
      <c r="L292" s="25"/>
      <c r="M292" s="25"/>
    </row>
    <row r="293" spans="1:13" x14ac:dyDescent="0.25">
      <c r="A293" s="25"/>
      <c r="B293" s="25"/>
      <c r="C293" s="25"/>
      <c r="D293" s="25"/>
      <c r="E293" s="25"/>
      <c r="F293" s="25"/>
      <c r="G293" s="25"/>
      <c r="H293" s="25"/>
      <c r="I293" s="25"/>
      <c r="J293" s="25"/>
      <c r="K293" s="25"/>
      <c r="L293" s="25"/>
      <c r="M293" s="25"/>
    </row>
    <row r="294" spans="1:13" x14ac:dyDescent="0.25">
      <c r="A294" s="25"/>
      <c r="B294" s="25"/>
      <c r="C294" s="25"/>
      <c r="D294" s="25"/>
      <c r="E294" s="25"/>
      <c r="F294" s="25"/>
      <c r="G294" s="25"/>
      <c r="H294" s="25"/>
      <c r="I294" s="25"/>
      <c r="J294" s="25"/>
      <c r="K294" s="25"/>
      <c r="L294" s="25"/>
      <c r="M294" s="25"/>
    </row>
    <row r="295" spans="1:13" x14ac:dyDescent="0.25">
      <c r="A295" s="25"/>
      <c r="B295" s="25"/>
      <c r="C295" s="25"/>
      <c r="D295" s="25"/>
      <c r="E295" s="25"/>
      <c r="F295" s="25"/>
      <c r="G295" s="25"/>
      <c r="H295" s="25"/>
      <c r="I295" s="25"/>
      <c r="J295" s="25"/>
      <c r="K295" s="25"/>
      <c r="L295" s="25"/>
      <c r="M295" s="25"/>
    </row>
    <row r="296" spans="1:13" x14ac:dyDescent="0.25">
      <c r="A296" s="25"/>
      <c r="B296" s="25"/>
      <c r="C296" s="25"/>
      <c r="D296" s="25"/>
      <c r="E296" s="25"/>
      <c r="F296" s="25"/>
      <c r="G296" s="25"/>
      <c r="H296" s="25"/>
      <c r="I296" s="25"/>
      <c r="J296" s="25"/>
      <c r="K296" s="25"/>
      <c r="L296" s="25"/>
      <c r="M296" s="25"/>
    </row>
    <row r="297" spans="1:13" x14ac:dyDescent="0.25">
      <c r="A297" s="25"/>
      <c r="B297" s="25"/>
      <c r="C297" s="25"/>
      <c r="D297" s="25"/>
      <c r="E297" s="25"/>
      <c r="F297" s="25"/>
      <c r="G297" s="25"/>
      <c r="H297" s="25"/>
      <c r="I297" s="25"/>
      <c r="J297" s="25"/>
      <c r="K297" s="25"/>
      <c r="L297" s="25"/>
      <c r="M297" s="25"/>
    </row>
    <row r="298" spans="1:13" x14ac:dyDescent="0.25">
      <c r="A298" s="25"/>
      <c r="B298" s="25"/>
      <c r="C298" s="25"/>
      <c r="D298" s="25"/>
      <c r="E298" s="25"/>
      <c r="F298" s="25"/>
      <c r="G298" s="25"/>
      <c r="H298" s="25"/>
      <c r="I298" s="25"/>
      <c r="J298" s="25"/>
      <c r="K298" s="25"/>
      <c r="L298" s="25"/>
      <c r="M298" s="25"/>
    </row>
    <row r="299" spans="1:13" x14ac:dyDescent="0.25">
      <c r="A299" s="25"/>
      <c r="B299" s="25"/>
      <c r="C299" s="25"/>
      <c r="D299" s="25"/>
      <c r="E299" s="25"/>
      <c r="F299" s="25"/>
      <c r="G299" s="25"/>
      <c r="H299" s="25"/>
      <c r="I299" s="25"/>
      <c r="J299" s="25"/>
      <c r="K299" s="25"/>
      <c r="L299" s="25"/>
      <c r="M299" s="25"/>
    </row>
    <row r="300" spans="1:13" x14ac:dyDescent="0.25">
      <c r="A300" s="25"/>
      <c r="B300" s="25"/>
      <c r="C300" s="25"/>
      <c r="D300" s="25"/>
      <c r="E300" s="25"/>
      <c r="F300" s="25"/>
      <c r="G300" s="25"/>
      <c r="H300" s="25"/>
      <c r="I300" s="25"/>
      <c r="J300" s="25"/>
      <c r="K300" s="25"/>
      <c r="L300" s="25"/>
      <c r="M300" s="25"/>
    </row>
    <row r="301" spans="1:13" x14ac:dyDescent="0.25">
      <c r="A301" s="25"/>
      <c r="B301" s="25"/>
      <c r="C301" s="25"/>
      <c r="D301" s="25"/>
      <c r="E301" s="25"/>
      <c r="F301" s="25"/>
      <c r="G301" s="25"/>
      <c r="H301" s="25"/>
      <c r="I301" s="25"/>
      <c r="J301" s="25"/>
      <c r="K301" s="25"/>
      <c r="L301" s="25"/>
      <c r="M301" s="25"/>
    </row>
    <row r="302" spans="1:13" x14ac:dyDescent="0.25">
      <c r="A302" s="25"/>
      <c r="B302" s="25"/>
      <c r="C302" s="25"/>
      <c r="D302" s="25"/>
      <c r="E302" s="25"/>
      <c r="F302" s="25"/>
      <c r="G302" s="25"/>
      <c r="H302" s="25"/>
      <c r="I302" s="25"/>
      <c r="J302" s="25"/>
      <c r="K302" s="25"/>
      <c r="L302" s="25"/>
      <c r="M302" s="25"/>
    </row>
    <row r="303" spans="1:13" x14ac:dyDescent="0.25">
      <c r="A303" s="25"/>
      <c r="B303" s="25"/>
      <c r="C303" s="25"/>
      <c r="D303" s="25"/>
      <c r="E303" s="25"/>
      <c r="F303" s="25"/>
      <c r="G303" s="25"/>
      <c r="H303" s="25"/>
      <c r="I303" s="25"/>
      <c r="J303" s="25"/>
      <c r="K303" s="25"/>
      <c r="L303" s="25"/>
      <c r="M303" s="25"/>
    </row>
    <row r="304" spans="1:13" x14ac:dyDescent="0.25">
      <c r="A304" s="25"/>
      <c r="B304" s="25"/>
      <c r="C304" s="25"/>
      <c r="D304" s="25"/>
      <c r="E304" s="25"/>
      <c r="F304" s="25"/>
      <c r="G304" s="25"/>
      <c r="H304" s="25"/>
      <c r="I304" s="25"/>
      <c r="J304" s="25"/>
      <c r="K304" s="25"/>
      <c r="L304" s="25"/>
      <c r="M304" s="25"/>
    </row>
    <row r="305" spans="1:13" x14ac:dyDescent="0.25">
      <c r="A305" s="25"/>
      <c r="B305" s="25"/>
      <c r="C305" s="25"/>
      <c r="D305" s="25"/>
      <c r="E305" s="25"/>
      <c r="F305" s="25"/>
      <c r="G305" s="25"/>
      <c r="H305" s="25"/>
      <c r="I305" s="25"/>
      <c r="J305" s="25"/>
      <c r="K305" s="25"/>
      <c r="L305" s="25"/>
      <c r="M305" s="25"/>
    </row>
    <row r="306" spans="1:13" x14ac:dyDescent="0.25">
      <c r="A306" s="25"/>
      <c r="B306" s="25"/>
      <c r="C306" s="25"/>
      <c r="D306" s="25"/>
      <c r="E306" s="25"/>
      <c r="F306" s="25"/>
      <c r="G306" s="25"/>
      <c r="H306" s="25"/>
      <c r="I306" s="25"/>
      <c r="J306" s="25"/>
      <c r="K306" s="25"/>
      <c r="L306" s="25"/>
      <c r="M306" s="25"/>
    </row>
    <row r="307" spans="1:13" x14ac:dyDescent="0.25">
      <c r="A307" s="25"/>
      <c r="B307" s="25"/>
      <c r="C307" s="25"/>
      <c r="D307" s="25"/>
      <c r="E307" s="25"/>
      <c r="F307" s="25"/>
      <c r="G307" s="25"/>
      <c r="H307" s="25"/>
      <c r="I307" s="25"/>
      <c r="J307" s="25"/>
      <c r="K307" s="25"/>
      <c r="L307" s="25"/>
      <c r="M307" s="25"/>
    </row>
    <row r="308" spans="1:13" x14ac:dyDescent="0.25">
      <c r="A308" s="25"/>
      <c r="B308" s="25"/>
      <c r="C308" s="25"/>
      <c r="D308" s="25"/>
      <c r="E308" s="25"/>
      <c r="F308" s="25"/>
      <c r="G308" s="25"/>
      <c r="H308" s="25"/>
      <c r="I308" s="25"/>
      <c r="J308" s="25"/>
      <c r="K308" s="25"/>
      <c r="L308" s="25"/>
      <c r="M308" s="25"/>
    </row>
    <row r="309" spans="1:13" x14ac:dyDescent="0.25">
      <c r="A309" s="25"/>
      <c r="B309" s="25"/>
      <c r="C309" s="25"/>
      <c r="D309" s="25"/>
      <c r="E309" s="25"/>
      <c r="F309" s="25"/>
      <c r="G309" s="25"/>
      <c r="H309" s="25"/>
      <c r="I309" s="25"/>
      <c r="J309" s="25"/>
      <c r="K309" s="25"/>
      <c r="L309" s="25"/>
      <c r="M309" s="25"/>
    </row>
    <row r="310" spans="1:13" x14ac:dyDescent="0.25">
      <c r="A310" s="25"/>
      <c r="B310" s="25"/>
      <c r="C310" s="25"/>
      <c r="D310" s="25"/>
      <c r="E310" s="25"/>
      <c r="F310" s="25"/>
      <c r="G310" s="25"/>
      <c r="H310" s="25"/>
      <c r="I310" s="25"/>
      <c r="J310" s="25"/>
      <c r="K310" s="25"/>
      <c r="L310" s="25"/>
      <c r="M310" s="25"/>
    </row>
    <row r="311" spans="1:13" x14ac:dyDescent="0.25">
      <c r="A311" s="25"/>
      <c r="B311" s="25"/>
      <c r="C311" s="25"/>
      <c r="D311" s="25"/>
      <c r="E311" s="25"/>
      <c r="F311" s="25"/>
      <c r="G311" s="25"/>
      <c r="H311" s="25"/>
      <c r="I311" s="25"/>
      <c r="J311" s="25"/>
      <c r="K311" s="25"/>
      <c r="L311" s="25"/>
      <c r="M311" s="25"/>
    </row>
    <row r="312" spans="1:13" x14ac:dyDescent="0.25">
      <c r="A312" s="25"/>
      <c r="B312" s="25"/>
      <c r="C312" s="25"/>
      <c r="D312" s="25"/>
      <c r="E312" s="25"/>
      <c r="F312" s="25"/>
      <c r="G312" s="25"/>
      <c r="H312" s="25"/>
      <c r="I312" s="25"/>
      <c r="J312" s="25"/>
      <c r="K312" s="25"/>
      <c r="L312" s="25"/>
      <c r="M312" s="25"/>
    </row>
    <row r="313" spans="1:13" x14ac:dyDescent="0.25">
      <c r="A313" s="25"/>
      <c r="B313" s="25"/>
      <c r="C313" s="25"/>
      <c r="D313" s="25"/>
      <c r="E313" s="25"/>
      <c r="F313" s="25"/>
      <c r="G313" s="25"/>
      <c r="H313" s="25"/>
      <c r="I313" s="25"/>
      <c r="J313" s="25"/>
      <c r="K313" s="25"/>
      <c r="L313" s="25"/>
      <c r="M313" s="25"/>
    </row>
    <row r="314" spans="1:13" x14ac:dyDescent="0.25">
      <c r="A314" s="25"/>
      <c r="B314" s="25"/>
      <c r="C314" s="25"/>
      <c r="D314" s="25"/>
      <c r="E314" s="25"/>
      <c r="F314" s="25"/>
      <c r="G314" s="25"/>
      <c r="H314" s="25"/>
      <c r="I314" s="25"/>
      <c r="J314" s="25"/>
      <c r="K314" s="25"/>
      <c r="L314" s="25"/>
      <c r="M314" s="25"/>
    </row>
    <row r="315" spans="1:13" x14ac:dyDescent="0.25">
      <c r="A315" s="25"/>
      <c r="B315" s="25"/>
      <c r="C315" s="25"/>
      <c r="D315" s="25"/>
      <c r="E315" s="25"/>
      <c r="F315" s="25"/>
      <c r="G315" s="25"/>
      <c r="H315" s="25"/>
      <c r="I315" s="25"/>
      <c r="J315" s="25"/>
      <c r="K315" s="25"/>
      <c r="L315" s="25"/>
      <c r="M315" s="25"/>
    </row>
    <row r="316" spans="1:13" x14ac:dyDescent="0.25">
      <c r="A316" s="25"/>
      <c r="B316" s="25"/>
      <c r="C316" s="25"/>
      <c r="D316" s="25"/>
      <c r="E316" s="25"/>
      <c r="F316" s="25"/>
      <c r="G316" s="25"/>
      <c r="H316" s="25"/>
      <c r="I316" s="25"/>
      <c r="J316" s="25"/>
      <c r="K316" s="25"/>
      <c r="L316" s="25"/>
      <c r="M316" s="25"/>
    </row>
    <row r="317" spans="1:13" x14ac:dyDescent="0.25">
      <c r="A317" s="25"/>
      <c r="B317" s="25"/>
      <c r="C317" s="25"/>
      <c r="D317" s="25"/>
      <c r="E317" s="25"/>
      <c r="F317" s="25"/>
      <c r="G317" s="25"/>
      <c r="H317" s="25"/>
      <c r="I317" s="25"/>
      <c r="J317" s="25"/>
      <c r="K317" s="25"/>
      <c r="L317" s="25"/>
      <c r="M317" s="25"/>
    </row>
    <row r="318" spans="1:13" x14ac:dyDescent="0.25">
      <c r="A318" s="25"/>
      <c r="B318" s="25"/>
      <c r="C318" s="25"/>
      <c r="D318" s="25"/>
      <c r="E318" s="25"/>
      <c r="F318" s="25"/>
      <c r="G318" s="25"/>
      <c r="H318" s="25"/>
      <c r="I318" s="25"/>
      <c r="J318" s="25"/>
      <c r="K318" s="25"/>
      <c r="L318" s="25"/>
      <c r="M318" s="25"/>
    </row>
    <row r="319" spans="1:13" x14ac:dyDescent="0.25">
      <c r="A319" s="25"/>
      <c r="B319" s="25"/>
      <c r="C319" s="25"/>
      <c r="D319" s="25"/>
      <c r="E319" s="25"/>
      <c r="F319" s="25"/>
      <c r="G319" s="25"/>
      <c r="H319" s="25"/>
      <c r="I319" s="25"/>
      <c r="J319" s="25"/>
      <c r="K319" s="25"/>
      <c r="L319" s="25"/>
      <c r="M319" s="25"/>
    </row>
    <row r="320" spans="1:13" x14ac:dyDescent="0.25">
      <c r="A320" s="25"/>
      <c r="B320" s="25"/>
      <c r="C320" s="25"/>
      <c r="D320" s="25"/>
      <c r="E320" s="25"/>
      <c r="F320" s="25"/>
      <c r="G320" s="25"/>
      <c r="H320" s="25"/>
      <c r="I320" s="25"/>
      <c r="J320" s="25"/>
      <c r="K320" s="25"/>
      <c r="L320" s="25"/>
      <c r="M320" s="25"/>
    </row>
    <row r="321" spans="1:13" x14ac:dyDescent="0.25">
      <c r="A321" s="25"/>
      <c r="B321" s="25"/>
      <c r="C321" s="25"/>
      <c r="D321" s="25"/>
      <c r="E321" s="25"/>
      <c r="F321" s="25"/>
      <c r="G321" s="25"/>
      <c r="H321" s="25"/>
      <c r="I321" s="25"/>
      <c r="J321" s="25"/>
      <c r="K321" s="25"/>
      <c r="L321" s="25"/>
      <c r="M321" s="25"/>
    </row>
    <row r="322" spans="1:13" x14ac:dyDescent="0.25">
      <c r="A322" s="25"/>
      <c r="B322" s="25"/>
      <c r="C322" s="25"/>
      <c r="D322" s="25"/>
      <c r="E322" s="25"/>
      <c r="F322" s="25"/>
      <c r="G322" s="25"/>
      <c r="H322" s="25"/>
      <c r="I322" s="25"/>
      <c r="J322" s="25"/>
      <c r="K322" s="25"/>
      <c r="L322" s="25"/>
      <c r="M322" s="25"/>
    </row>
    <row r="323" spans="1:13" x14ac:dyDescent="0.25">
      <c r="A323" s="25"/>
      <c r="B323" s="25"/>
      <c r="C323" s="25"/>
      <c r="D323" s="25"/>
      <c r="E323" s="25"/>
      <c r="F323" s="25"/>
      <c r="G323" s="25"/>
      <c r="H323" s="25"/>
      <c r="I323" s="25"/>
      <c r="J323" s="25"/>
      <c r="K323" s="25"/>
      <c r="L323" s="25"/>
      <c r="M323" s="25"/>
    </row>
    <row r="324" spans="1:13" x14ac:dyDescent="0.25">
      <c r="A324" s="25"/>
      <c r="B324" s="25"/>
      <c r="C324" s="25"/>
      <c r="D324" s="25"/>
      <c r="E324" s="25"/>
      <c r="F324" s="25"/>
      <c r="G324" s="25"/>
      <c r="H324" s="25"/>
      <c r="I324" s="25"/>
      <c r="J324" s="25"/>
      <c r="K324" s="25"/>
      <c r="L324" s="25"/>
      <c r="M324" s="25"/>
    </row>
    <row r="325" spans="1:13" x14ac:dyDescent="0.25">
      <c r="A325" s="25"/>
      <c r="B325" s="25"/>
      <c r="C325" s="25"/>
      <c r="D325" s="25"/>
      <c r="E325" s="25"/>
      <c r="F325" s="25"/>
      <c r="G325" s="25"/>
      <c r="H325" s="25"/>
      <c r="I325" s="25"/>
      <c r="J325" s="25"/>
      <c r="K325" s="25"/>
      <c r="L325" s="25"/>
      <c r="M325" s="25"/>
    </row>
    <row r="326" spans="1:13" x14ac:dyDescent="0.25">
      <c r="A326" s="25"/>
      <c r="B326" s="25"/>
      <c r="C326" s="25"/>
      <c r="D326" s="25"/>
      <c r="E326" s="25"/>
      <c r="F326" s="25"/>
      <c r="G326" s="25"/>
      <c r="H326" s="25"/>
      <c r="I326" s="25"/>
      <c r="J326" s="25"/>
      <c r="K326" s="25"/>
      <c r="L326" s="25"/>
      <c r="M326" s="25"/>
    </row>
    <row r="327" spans="1:13" x14ac:dyDescent="0.25">
      <c r="A327" s="25"/>
      <c r="B327" s="25"/>
      <c r="C327" s="25"/>
      <c r="D327" s="25"/>
      <c r="E327" s="25"/>
      <c r="F327" s="25"/>
      <c r="G327" s="25"/>
      <c r="H327" s="25"/>
      <c r="I327" s="25"/>
      <c r="J327" s="25"/>
      <c r="K327" s="25"/>
      <c r="L327" s="25"/>
      <c r="M327" s="25"/>
    </row>
    <row r="328" spans="1:13" x14ac:dyDescent="0.25">
      <c r="A328" s="25"/>
      <c r="B328" s="25"/>
      <c r="C328" s="25"/>
      <c r="D328" s="25"/>
      <c r="E328" s="25"/>
      <c r="F328" s="25"/>
      <c r="G328" s="25"/>
      <c r="H328" s="25"/>
      <c r="I328" s="25"/>
      <c r="J328" s="25"/>
      <c r="K328" s="25"/>
      <c r="L328" s="25"/>
      <c r="M328" s="25"/>
    </row>
    <row r="329" spans="1:13" x14ac:dyDescent="0.25">
      <c r="A329" s="25"/>
      <c r="B329" s="25"/>
      <c r="C329" s="25"/>
      <c r="D329" s="25"/>
      <c r="E329" s="25"/>
      <c r="F329" s="25"/>
      <c r="G329" s="25"/>
      <c r="H329" s="25"/>
      <c r="I329" s="25"/>
      <c r="J329" s="25"/>
      <c r="K329" s="25"/>
      <c r="L329" s="25"/>
      <c r="M329" s="25"/>
    </row>
    <row r="330" spans="1:13" x14ac:dyDescent="0.25">
      <c r="A330" s="25"/>
      <c r="B330" s="25"/>
      <c r="C330" s="25"/>
      <c r="D330" s="25"/>
      <c r="E330" s="25"/>
      <c r="F330" s="25"/>
      <c r="G330" s="25"/>
      <c r="H330" s="25"/>
      <c r="I330" s="25"/>
      <c r="J330" s="25"/>
      <c r="K330" s="25"/>
      <c r="L330" s="25"/>
      <c r="M330" s="25"/>
    </row>
    <row r="331" spans="1:13" x14ac:dyDescent="0.25">
      <c r="A331" s="25"/>
      <c r="B331" s="25"/>
      <c r="C331" s="25"/>
      <c r="D331" s="25"/>
      <c r="E331" s="25"/>
      <c r="F331" s="25"/>
      <c r="G331" s="25"/>
      <c r="H331" s="25"/>
      <c r="I331" s="25"/>
      <c r="J331" s="25"/>
      <c r="K331" s="25"/>
      <c r="L331" s="25"/>
      <c r="M331" s="25"/>
    </row>
    <row r="332" spans="1:13" x14ac:dyDescent="0.25">
      <c r="A332" s="25"/>
      <c r="B332" s="25"/>
      <c r="C332" s="25"/>
      <c r="D332" s="25"/>
      <c r="E332" s="25"/>
      <c r="F332" s="25"/>
      <c r="G332" s="25"/>
      <c r="H332" s="25"/>
      <c r="I332" s="25"/>
      <c r="J332" s="25"/>
      <c r="K332" s="25"/>
      <c r="L332" s="25"/>
      <c r="M332" s="25"/>
    </row>
    <row r="333" spans="1:13" x14ac:dyDescent="0.25">
      <c r="A333" s="25"/>
      <c r="B333" s="25"/>
      <c r="C333" s="25"/>
      <c r="D333" s="25"/>
      <c r="E333" s="25"/>
      <c r="F333" s="25"/>
      <c r="G333" s="25"/>
      <c r="H333" s="25"/>
      <c r="I333" s="25"/>
      <c r="J333" s="25"/>
      <c r="K333" s="25"/>
      <c r="L333" s="25"/>
      <c r="M333" s="25"/>
    </row>
    <row r="334" spans="1:13" x14ac:dyDescent="0.25">
      <c r="A334" s="25"/>
      <c r="B334" s="25"/>
      <c r="C334" s="25"/>
      <c r="D334" s="25"/>
      <c r="E334" s="25"/>
      <c r="F334" s="25"/>
      <c r="G334" s="25"/>
      <c r="H334" s="25"/>
      <c r="I334" s="25"/>
      <c r="J334" s="25"/>
      <c r="K334" s="25"/>
      <c r="L334" s="25"/>
      <c r="M334" s="25"/>
    </row>
    <row r="335" spans="1:13" x14ac:dyDescent="0.25">
      <c r="A335" s="25"/>
      <c r="B335" s="25"/>
      <c r="C335" s="25"/>
      <c r="D335" s="25"/>
      <c r="E335" s="25"/>
      <c r="F335" s="25"/>
      <c r="G335" s="25"/>
      <c r="H335" s="25"/>
      <c r="I335" s="25"/>
      <c r="J335" s="25"/>
      <c r="K335" s="25"/>
      <c r="L335" s="25"/>
      <c r="M335" s="25"/>
    </row>
    <row r="336" spans="1:13" x14ac:dyDescent="0.25">
      <c r="A336" s="25"/>
      <c r="B336" s="25"/>
      <c r="C336" s="25"/>
      <c r="D336" s="25"/>
      <c r="E336" s="25"/>
      <c r="F336" s="25"/>
      <c r="G336" s="25"/>
      <c r="H336" s="25"/>
      <c r="I336" s="25"/>
      <c r="J336" s="25"/>
      <c r="K336" s="25"/>
      <c r="L336" s="25"/>
      <c r="M336" s="25"/>
    </row>
    <row r="337" spans="1:13" x14ac:dyDescent="0.25">
      <c r="A337" s="25"/>
      <c r="B337" s="25"/>
      <c r="C337" s="25"/>
      <c r="D337" s="25"/>
      <c r="E337" s="25"/>
      <c r="F337" s="25"/>
      <c r="G337" s="25"/>
      <c r="H337" s="25"/>
      <c r="I337" s="25"/>
      <c r="J337" s="25"/>
      <c r="K337" s="25"/>
      <c r="L337" s="25"/>
      <c r="M337" s="25"/>
    </row>
    <row r="338" spans="1:13" x14ac:dyDescent="0.25">
      <c r="A338" s="25"/>
      <c r="B338" s="25"/>
      <c r="C338" s="25"/>
      <c r="D338" s="25"/>
      <c r="E338" s="25"/>
      <c r="F338" s="25"/>
      <c r="G338" s="25"/>
      <c r="H338" s="25"/>
      <c r="I338" s="25"/>
      <c r="J338" s="25"/>
      <c r="K338" s="25"/>
      <c r="L338" s="25"/>
      <c r="M338" s="25"/>
    </row>
    <row r="339" spans="1:13" x14ac:dyDescent="0.25">
      <c r="A339" s="25"/>
      <c r="B339" s="25"/>
      <c r="C339" s="25"/>
      <c r="D339" s="25"/>
      <c r="E339" s="25"/>
      <c r="F339" s="25"/>
      <c r="G339" s="25"/>
      <c r="H339" s="25"/>
      <c r="I339" s="25"/>
      <c r="J339" s="25"/>
      <c r="K339" s="25"/>
      <c r="L339" s="25"/>
      <c r="M339" s="25"/>
    </row>
    <row r="340" spans="1:13" x14ac:dyDescent="0.25">
      <c r="A340" s="25"/>
      <c r="B340" s="25"/>
      <c r="C340" s="25"/>
      <c r="D340" s="25"/>
      <c r="E340" s="25"/>
      <c r="F340" s="25"/>
      <c r="G340" s="25"/>
      <c r="H340" s="25"/>
      <c r="I340" s="25"/>
      <c r="J340" s="25"/>
      <c r="K340" s="25"/>
      <c r="L340" s="25"/>
      <c r="M340" s="25"/>
    </row>
    <row r="341" spans="1:13" x14ac:dyDescent="0.25">
      <c r="A341" s="25"/>
      <c r="B341" s="25"/>
      <c r="C341" s="25"/>
      <c r="D341" s="25"/>
      <c r="E341" s="25"/>
      <c r="F341" s="25"/>
      <c r="G341" s="25"/>
      <c r="H341" s="25"/>
      <c r="I341" s="25"/>
      <c r="J341" s="25"/>
      <c r="K341" s="25"/>
      <c r="L341" s="25"/>
      <c r="M341" s="25"/>
    </row>
    <row r="342" spans="1:13" x14ac:dyDescent="0.25">
      <c r="A342" s="25"/>
      <c r="B342" s="25"/>
      <c r="C342" s="25"/>
      <c r="D342" s="25"/>
      <c r="E342" s="25"/>
      <c r="F342" s="25"/>
      <c r="G342" s="25"/>
      <c r="H342" s="25"/>
      <c r="I342" s="25"/>
      <c r="J342" s="25"/>
      <c r="K342" s="25"/>
      <c r="L342" s="25"/>
      <c r="M342" s="25"/>
    </row>
    <row r="343" spans="1:13" x14ac:dyDescent="0.25">
      <c r="A343" s="25"/>
      <c r="B343" s="25"/>
      <c r="C343" s="25"/>
      <c r="D343" s="25"/>
      <c r="E343" s="25"/>
      <c r="F343" s="25"/>
      <c r="G343" s="25"/>
      <c r="H343" s="25"/>
      <c r="I343" s="25"/>
      <c r="J343" s="25"/>
      <c r="K343" s="25"/>
      <c r="L343" s="25"/>
      <c r="M343" s="25"/>
    </row>
    <row r="344" spans="1:13" x14ac:dyDescent="0.25">
      <c r="A344" s="25"/>
      <c r="B344" s="25"/>
      <c r="C344" s="25"/>
      <c r="D344" s="25"/>
      <c r="E344" s="25"/>
      <c r="F344" s="25"/>
      <c r="G344" s="25"/>
      <c r="H344" s="25"/>
      <c r="I344" s="25"/>
      <c r="J344" s="25"/>
      <c r="K344" s="25"/>
      <c r="L344" s="25"/>
      <c r="M344" s="25"/>
    </row>
    <row r="345" spans="1:13" x14ac:dyDescent="0.25">
      <c r="A345" s="25"/>
      <c r="B345" s="25"/>
      <c r="C345" s="25"/>
      <c r="D345" s="25"/>
      <c r="E345" s="25"/>
      <c r="F345" s="25"/>
      <c r="G345" s="25"/>
      <c r="H345" s="25"/>
      <c r="I345" s="25"/>
      <c r="J345" s="25"/>
      <c r="K345" s="25"/>
      <c r="L345" s="25"/>
      <c r="M345" s="25"/>
    </row>
    <row r="346" spans="1:13" x14ac:dyDescent="0.25">
      <c r="A346" s="25"/>
      <c r="B346" s="25"/>
      <c r="C346" s="25"/>
      <c r="D346" s="25"/>
      <c r="E346" s="25"/>
      <c r="F346" s="25"/>
      <c r="G346" s="25"/>
      <c r="H346" s="25"/>
      <c r="I346" s="25"/>
      <c r="J346" s="25"/>
      <c r="K346" s="25"/>
      <c r="L346" s="25"/>
      <c r="M346" s="25"/>
    </row>
    <row r="347" spans="1:13" x14ac:dyDescent="0.25">
      <c r="A347" s="25"/>
      <c r="B347" s="25"/>
      <c r="C347" s="25"/>
      <c r="D347" s="25"/>
      <c r="E347" s="25"/>
      <c r="F347" s="25"/>
      <c r="G347" s="25"/>
      <c r="H347" s="25"/>
      <c r="I347" s="25"/>
      <c r="J347" s="25"/>
      <c r="K347" s="25"/>
      <c r="L347" s="25"/>
      <c r="M347" s="25"/>
    </row>
    <row r="348" spans="1:13" x14ac:dyDescent="0.25">
      <c r="A348" s="25"/>
      <c r="B348" s="25"/>
      <c r="C348" s="25"/>
      <c r="D348" s="25"/>
      <c r="E348" s="25"/>
      <c r="F348" s="25"/>
      <c r="G348" s="25"/>
      <c r="H348" s="25"/>
      <c r="I348" s="25"/>
      <c r="J348" s="25"/>
      <c r="K348" s="25"/>
      <c r="L348" s="25"/>
      <c r="M348" s="25"/>
    </row>
    <row r="349" spans="1:13" x14ac:dyDescent="0.25">
      <c r="A349" s="25"/>
      <c r="B349" s="25"/>
      <c r="C349" s="25"/>
      <c r="D349" s="25"/>
      <c r="E349" s="25"/>
      <c r="F349" s="25"/>
      <c r="G349" s="25"/>
      <c r="H349" s="25"/>
      <c r="I349" s="25"/>
      <c r="J349" s="25"/>
      <c r="K349" s="25"/>
      <c r="L349" s="25"/>
      <c r="M349" s="25"/>
    </row>
    <row r="350" spans="1:13" x14ac:dyDescent="0.25">
      <c r="A350" s="25"/>
      <c r="B350" s="25"/>
      <c r="C350" s="25"/>
      <c r="D350" s="25"/>
      <c r="E350" s="25"/>
      <c r="F350" s="25"/>
      <c r="G350" s="25"/>
      <c r="H350" s="25"/>
      <c r="I350" s="25"/>
      <c r="J350" s="25"/>
      <c r="K350" s="25"/>
      <c r="L350" s="25"/>
      <c r="M350" s="25"/>
    </row>
    <row r="351" spans="1:13" x14ac:dyDescent="0.25">
      <c r="A351" s="25"/>
      <c r="B351" s="25"/>
      <c r="C351" s="25"/>
      <c r="D351" s="25"/>
      <c r="E351" s="25"/>
      <c r="F351" s="25"/>
      <c r="G351" s="25"/>
      <c r="H351" s="25"/>
      <c r="I351" s="25"/>
      <c r="J351" s="25"/>
      <c r="K351" s="25"/>
      <c r="L351" s="25"/>
      <c r="M351" s="25"/>
    </row>
    <row r="352" spans="1:13" x14ac:dyDescent="0.25">
      <c r="A352" s="25"/>
      <c r="B352" s="25"/>
      <c r="C352" s="25"/>
      <c r="D352" s="25"/>
      <c r="E352" s="25"/>
      <c r="F352" s="25"/>
      <c r="G352" s="25"/>
      <c r="H352" s="25"/>
      <c r="I352" s="25"/>
      <c r="J352" s="25"/>
      <c r="K352" s="25"/>
      <c r="L352" s="25"/>
      <c r="M352" s="25"/>
    </row>
    <row r="353" spans="1:13" x14ac:dyDescent="0.25">
      <c r="A353" s="25"/>
      <c r="B353" s="25"/>
      <c r="C353" s="25"/>
      <c r="D353" s="25"/>
      <c r="E353" s="25"/>
      <c r="F353" s="25"/>
      <c r="G353" s="25"/>
      <c r="H353" s="25"/>
      <c r="I353" s="25"/>
      <c r="J353" s="25"/>
      <c r="K353" s="25"/>
      <c r="L353" s="25"/>
      <c r="M353" s="25"/>
    </row>
    <row r="354" spans="1:13" x14ac:dyDescent="0.25">
      <c r="A354" s="25"/>
      <c r="B354" s="25"/>
      <c r="C354" s="25"/>
      <c r="D354" s="25"/>
      <c r="E354" s="25"/>
      <c r="F354" s="25"/>
      <c r="G354" s="25"/>
      <c r="H354" s="25"/>
      <c r="I354" s="25"/>
      <c r="J354" s="25"/>
      <c r="K354" s="25"/>
      <c r="L354" s="25"/>
      <c r="M354" s="25"/>
    </row>
    <row r="355" spans="1:13" x14ac:dyDescent="0.25">
      <c r="A355" s="25"/>
      <c r="B355" s="25"/>
      <c r="C355" s="25"/>
      <c r="D355" s="25"/>
      <c r="E355" s="25"/>
      <c r="F355" s="25"/>
      <c r="G355" s="25"/>
      <c r="H355" s="25"/>
      <c r="I355" s="25"/>
      <c r="J355" s="25"/>
      <c r="K355" s="25"/>
      <c r="L355" s="25"/>
      <c r="M355" s="25"/>
    </row>
    <row r="356" spans="1:13" x14ac:dyDescent="0.25">
      <c r="A356" s="25"/>
      <c r="B356" s="25"/>
      <c r="C356" s="25"/>
      <c r="D356" s="25"/>
      <c r="E356" s="25"/>
      <c r="F356" s="25"/>
      <c r="G356" s="25"/>
      <c r="H356" s="25"/>
      <c r="I356" s="25"/>
      <c r="J356" s="25"/>
      <c r="K356" s="25"/>
      <c r="L356" s="25"/>
      <c r="M356" s="25"/>
    </row>
    <row r="357" spans="1:13" x14ac:dyDescent="0.25">
      <c r="A357" s="25"/>
      <c r="B357" s="25"/>
      <c r="C357" s="25"/>
      <c r="D357" s="25"/>
      <c r="E357" s="25"/>
      <c r="F357" s="25"/>
      <c r="G357" s="25"/>
      <c r="H357" s="25"/>
      <c r="I357" s="25"/>
      <c r="J357" s="25"/>
      <c r="K357" s="25"/>
      <c r="L357" s="25"/>
      <c r="M357" s="25"/>
    </row>
    <row r="358" spans="1:13" x14ac:dyDescent="0.25">
      <c r="A358" s="25"/>
      <c r="B358" s="25"/>
      <c r="C358" s="25"/>
      <c r="D358" s="25"/>
      <c r="E358" s="25"/>
      <c r="F358" s="25"/>
      <c r="G358" s="25"/>
      <c r="H358" s="25"/>
      <c r="I358" s="25"/>
      <c r="J358" s="25"/>
      <c r="K358" s="25"/>
      <c r="L358" s="25"/>
      <c r="M358" s="25"/>
    </row>
    <row r="359" spans="1:13" x14ac:dyDescent="0.25">
      <c r="A359" s="25"/>
      <c r="B359" s="25"/>
      <c r="C359" s="25"/>
      <c r="D359" s="25"/>
      <c r="E359" s="25"/>
      <c r="F359" s="25"/>
      <c r="G359" s="25"/>
      <c r="H359" s="25"/>
      <c r="I359" s="25"/>
      <c r="J359" s="25"/>
      <c r="K359" s="25"/>
      <c r="L359" s="25"/>
      <c r="M359" s="25"/>
    </row>
    <row r="360" spans="1:13" x14ac:dyDescent="0.25">
      <c r="A360" s="25"/>
      <c r="B360" s="25"/>
      <c r="C360" s="25"/>
      <c r="D360" s="25"/>
      <c r="E360" s="25"/>
      <c r="F360" s="25"/>
      <c r="G360" s="25"/>
      <c r="H360" s="25"/>
      <c r="I360" s="25"/>
      <c r="J360" s="25"/>
      <c r="K360" s="25"/>
      <c r="L360" s="25"/>
      <c r="M360" s="25"/>
    </row>
    <row r="361" spans="1:13" x14ac:dyDescent="0.25">
      <c r="A361" s="25"/>
      <c r="B361" s="25"/>
      <c r="C361" s="25"/>
      <c r="D361" s="25"/>
      <c r="E361" s="25"/>
      <c r="F361" s="25"/>
      <c r="G361" s="25"/>
      <c r="H361" s="25"/>
      <c r="I361" s="25"/>
      <c r="J361" s="25"/>
      <c r="K361" s="25"/>
      <c r="L361" s="25"/>
      <c r="M361" s="25"/>
    </row>
    <row r="362" spans="1:13" x14ac:dyDescent="0.25">
      <c r="A362" s="25"/>
      <c r="B362" s="25"/>
      <c r="C362" s="25"/>
      <c r="D362" s="25"/>
      <c r="E362" s="25"/>
      <c r="F362" s="25"/>
      <c r="G362" s="25"/>
      <c r="H362" s="25"/>
      <c r="I362" s="25"/>
      <c r="J362" s="25"/>
      <c r="K362" s="25"/>
      <c r="L362" s="25"/>
      <c r="M362" s="25"/>
    </row>
    <row r="363" spans="1:13" x14ac:dyDescent="0.25">
      <c r="A363" s="25"/>
      <c r="B363" s="25"/>
      <c r="C363" s="25"/>
      <c r="D363" s="25"/>
      <c r="E363" s="25"/>
      <c r="F363" s="25"/>
      <c r="G363" s="25"/>
      <c r="H363" s="25"/>
      <c r="I363" s="25"/>
      <c r="J363" s="25"/>
      <c r="K363" s="25"/>
      <c r="L363" s="25"/>
      <c r="M363" s="25"/>
    </row>
    <row r="364" spans="1:13" x14ac:dyDescent="0.25">
      <c r="A364" s="25"/>
      <c r="B364" s="25"/>
      <c r="C364" s="25"/>
      <c r="D364" s="25"/>
      <c r="E364" s="25"/>
      <c r="F364" s="25"/>
      <c r="G364" s="25"/>
      <c r="H364" s="25"/>
      <c r="I364" s="25"/>
      <c r="J364" s="25"/>
      <c r="K364" s="25"/>
      <c r="L364" s="25"/>
      <c r="M364" s="25"/>
    </row>
    <row r="365" spans="1:13" x14ac:dyDescent="0.25">
      <c r="A365" s="25"/>
      <c r="B365" s="25"/>
      <c r="C365" s="25"/>
      <c r="D365" s="25"/>
      <c r="E365" s="25"/>
      <c r="F365" s="25"/>
      <c r="G365" s="25"/>
      <c r="H365" s="25"/>
      <c r="I365" s="25"/>
      <c r="J365" s="25"/>
      <c r="K365" s="25"/>
      <c r="L365" s="25"/>
      <c r="M365" s="25"/>
    </row>
    <row r="366" spans="1:13" x14ac:dyDescent="0.25">
      <c r="A366" s="25"/>
      <c r="B366" s="25"/>
      <c r="C366" s="25"/>
      <c r="D366" s="25"/>
      <c r="E366" s="25"/>
      <c r="F366" s="25"/>
      <c r="G366" s="25"/>
      <c r="H366" s="25"/>
      <c r="I366" s="25"/>
      <c r="J366" s="25"/>
      <c r="K366" s="25"/>
      <c r="L366" s="25"/>
      <c r="M366" s="25"/>
    </row>
    <row r="367" spans="1:13" x14ac:dyDescent="0.25">
      <c r="A367" s="25"/>
      <c r="B367" s="25"/>
      <c r="C367" s="25"/>
      <c r="D367" s="25"/>
      <c r="E367" s="25"/>
      <c r="F367" s="25"/>
      <c r="G367" s="25"/>
      <c r="H367" s="25"/>
      <c r="I367" s="25"/>
      <c r="J367" s="25"/>
      <c r="K367" s="25"/>
      <c r="L367" s="25"/>
      <c r="M367" s="25"/>
    </row>
    <row r="368" spans="1:13" x14ac:dyDescent="0.25">
      <c r="A368" s="25"/>
      <c r="B368" s="25"/>
      <c r="C368" s="25"/>
      <c r="D368" s="25"/>
      <c r="E368" s="25"/>
      <c r="F368" s="25"/>
      <c r="G368" s="25"/>
      <c r="H368" s="25"/>
      <c r="I368" s="25"/>
      <c r="J368" s="25"/>
      <c r="K368" s="25"/>
      <c r="L368" s="25"/>
      <c r="M368" s="25"/>
    </row>
    <row r="369" spans="1:13" x14ac:dyDescent="0.25">
      <c r="A369" s="25"/>
      <c r="B369" s="25"/>
      <c r="C369" s="25"/>
      <c r="D369" s="25"/>
      <c r="E369" s="25"/>
      <c r="F369" s="25"/>
      <c r="G369" s="25"/>
      <c r="H369" s="25"/>
      <c r="I369" s="25"/>
      <c r="J369" s="25"/>
      <c r="K369" s="25"/>
      <c r="L369" s="25"/>
      <c r="M369" s="25"/>
    </row>
    <row r="370" spans="1:13" x14ac:dyDescent="0.25">
      <c r="A370" s="25"/>
      <c r="B370" s="25"/>
      <c r="C370" s="25"/>
      <c r="D370" s="25"/>
      <c r="E370" s="25"/>
      <c r="F370" s="25"/>
      <c r="G370" s="25"/>
      <c r="H370" s="25"/>
      <c r="I370" s="25"/>
      <c r="J370" s="25"/>
      <c r="K370" s="25"/>
      <c r="L370" s="25"/>
      <c r="M370" s="25"/>
    </row>
    <row r="371" spans="1:13" x14ac:dyDescent="0.25">
      <c r="A371" s="25"/>
      <c r="B371" s="25"/>
      <c r="C371" s="25"/>
      <c r="D371" s="25"/>
      <c r="E371" s="25"/>
      <c r="F371" s="25"/>
      <c r="G371" s="25"/>
      <c r="H371" s="25"/>
      <c r="I371" s="25"/>
      <c r="J371" s="25"/>
      <c r="K371" s="25"/>
      <c r="L371" s="25"/>
      <c r="M371" s="25"/>
    </row>
    <row r="372" spans="1:13" x14ac:dyDescent="0.25">
      <c r="A372" s="25"/>
      <c r="B372" s="25"/>
      <c r="C372" s="25"/>
      <c r="D372" s="25"/>
      <c r="E372" s="25"/>
      <c r="F372" s="25"/>
      <c r="G372" s="25"/>
      <c r="H372" s="25"/>
      <c r="I372" s="25"/>
      <c r="J372" s="25"/>
      <c r="K372" s="25"/>
      <c r="L372" s="25"/>
      <c r="M372" s="25"/>
    </row>
    <row r="373" spans="1:13" x14ac:dyDescent="0.25">
      <c r="A373" s="25"/>
      <c r="B373" s="25"/>
      <c r="C373" s="25"/>
      <c r="D373" s="25"/>
      <c r="E373" s="25"/>
      <c r="F373" s="25"/>
      <c r="G373" s="25"/>
      <c r="H373" s="25"/>
      <c r="I373" s="25"/>
      <c r="J373" s="25"/>
      <c r="K373" s="25"/>
      <c r="L373" s="25"/>
      <c r="M373" s="25"/>
    </row>
    <row r="374" spans="1:13" x14ac:dyDescent="0.25">
      <c r="A374" s="25"/>
      <c r="B374" s="25"/>
      <c r="C374" s="25"/>
      <c r="D374" s="25"/>
      <c r="E374" s="25"/>
      <c r="F374" s="25"/>
      <c r="G374" s="25"/>
      <c r="H374" s="25"/>
      <c r="I374" s="25"/>
      <c r="J374" s="25"/>
      <c r="K374" s="25"/>
      <c r="L374" s="25"/>
      <c r="M374" s="25"/>
    </row>
    <row r="375" spans="1:13" x14ac:dyDescent="0.25">
      <c r="A375" s="25"/>
      <c r="B375" s="25"/>
      <c r="C375" s="25"/>
      <c r="D375" s="25"/>
      <c r="E375" s="25"/>
      <c r="F375" s="25"/>
      <c r="G375" s="25"/>
      <c r="H375" s="25"/>
      <c r="I375" s="25"/>
      <c r="J375" s="25"/>
      <c r="K375" s="25"/>
      <c r="L375" s="25"/>
      <c r="M375" s="25"/>
    </row>
    <row r="376" spans="1:13" x14ac:dyDescent="0.25">
      <c r="A376" s="25"/>
      <c r="B376" s="25"/>
      <c r="C376" s="25"/>
      <c r="D376" s="25"/>
      <c r="E376" s="25"/>
      <c r="F376" s="25"/>
      <c r="G376" s="25"/>
      <c r="H376" s="25"/>
      <c r="I376" s="25"/>
      <c r="J376" s="25"/>
      <c r="K376" s="25"/>
      <c r="L376" s="25"/>
      <c r="M376" s="25"/>
    </row>
    <row r="377" spans="1:13" x14ac:dyDescent="0.25">
      <c r="A377" s="25"/>
      <c r="B377" s="25"/>
      <c r="C377" s="25"/>
      <c r="D377" s="25"/>
      <c r="E377" s="25"/>
      <c r="F377" s="25"/>
      <c r="G377" s="25"/>
      <c r="H377" s="25"/>
      <c r="I377" s="25"/>
      <c r="J377" s="25"/>
      <c r="K377" s="25"/>
      <c r="L377" s="25"/>
      <c r="M377" s="25"/>
    </row>
    <row r="378" spans="1:13" x14ac:dyDescent="0.25">
      <c r="A378" s="25"/>
      <c r="B378" s="25"/>
      <c r="C378" s="25"/>
      <c r="D378" s="25"/>
      <c r="E378" s="25"/>
      <c r="F378" s="25"/>
      <c r="G378" s="25"/>
      <c r="H378" s="25"/>
      <c r="I378" s="25"/>
      <c r="J378" s="25"/>
      <c r="K378" s="25"/>
      <c r="L378" s="25"/>
      <c r="M378" s="25"/>
    </row>
    <row r="379" spans="1:13" x14ac:dyDescent="0.25">
      <c r="A379" s="25"/>
      <c r="B379" s="25"/>
      <c r="C379" s="25"/>
      <c r="D379" s="25"/>
      <c r="E379" s="25"/>
      <c r="F379" s="25"/>
      <c r="G379" s="25"/>
      <c r="H379" s="25"/>
      <c r="I379" s="25"/>
      <c r="J379" s="25"/>
      <c r="K379" s="25"/>
      <c r="L379" s="25"/>
      <c r="M379" s="25"/>
    </row>
    <row r="380" spans="1:13" x14ac:dyDescent="0.25">
      <c r="A380" s="25"/>
      <c r="B380" s="25"/>
      <c r="C380" s="25"/>
      <c r="D380" s="25"/>
      <c r="E380" s="25"/>
      <c r="F380" s="25"/>
      <c r="G380" s="25"/>
      <c r="H380" s="25"/>
      <c r="I380" s="25"/>
      <c r="J380" s="25"/>
      <c r="K380" s="25"/>
      <c r="L380" s="25"/>
      <c r="M380" s="25"/>
    </row>
    <row r="381" spans="1:13" x14ac:dyDescent="0.25">
      <c r="A381" s="25"/>
      <c r="B381" s="25"/>
      <c r="C381" s="25"/>
      <c r="D381" s="25"/>
      <c r="E381" s="25"/>
      <c r="F381" s="25"/>
      <c r="G381" s="25"/>
      <c r="H381" s="25"/>
      <c r="I381" s="25"/>
      <c r="J381" s="25"/>
      <c r="K381" s="25"/>
      <c r="L381" s="25"/>
      <c r="M381" s="25"/>
    </row>
    <row r="382" spans="1:13" x14ac:dyDescent="0.25">
      <c r="A382" s="25"/>
      <c r="B382" s="25"/>
      <c r="C382" s="25"/>
      <c r="D382" s="25"/>
      <c r="E382" s="25"/>
      <c r="F382" s="25"/>
      <c r="G382" s="25"/>
      <c r="H382" s="25"/>
      <c r="I382" s="25"/>
      <c r="J382" s="25"/>
      <c r="K382" s="25"/>
      <c r="L382" s="25"/>
      <c r="M382" s="25"/>
    </row>
    <row r="383" spans="1:13" x14ac:dyDescent="0.25">
      <c r="A383" s="25"/>
      <c r="B383" s="25"/>
      <c r="C383" s="25"/>
      <c r="D383" s="25"/>
      <c r="E383" s="25"/>
      <c r="F383" s="25"/>
      <c r="G383" s="25"/>
      <c r="H383" s="25"/>
      <c r="I383" s="25"/>
      <c r="J383" s="25"/>
      <c r="K383" s="25"/>
      <c r="L383" s="25"/>
      <c r="M383" s="25"/>
    </row>
    <row r="384" spans="1:13" x14ac:dyDescent="0.25">
      <c r="A384" s="25"/>
      <c r="B384" s="25"/>
      <c r="C384" s="25"/>
      <c r="D384" s="25"/>
      <c r="E384" s="25"/>
      <c r="F384" s="25"/>
      <c r="G384" s="25"/>
      <c r="H384" s="25"/>
      <c r="I384" s="25"/>
      <c r="J384" s="25"/>
      <c r="K384" s="25"/>
      <c r="L384" s="25"/>
      <c r="M384" s="25"/>
    </row>
    <row r="385" spans="1:13" x14ac:dyDescent="0.25">
      <c r="A385" s="25"/>
      <c r="B385" s="25"/>
      <c r="C385" s="25"/>
      <c r="D385" s="25"/>
      <c r="E385" s="25"/>
      <c r="F385" s="25"/>
      <c r="G385" s="25"/>
      <c r="H385" s="25"/>
      <c r="I385" s="25"/>
      <c r="J385" s="25"/>
      <c r="K385" s="25"/>
      <c r="L385" s="25"/>
      <c r="M385" s="25"/>
    </row>
    <row r="386" spans="1:13" x14ac:dyDescent="0.25">
      <c r="A386" s="25"/>
      <c r="B386" s="25"/>
      <c r="C386" s="25"/>
      <c r="D386" s="25"/>
      <c r="E386" s="25"/>
      <c r="F386" s="25"/>
      <c r="G386" s="25"/>
      <c r="H386" s="25"/>
      <c r="I386" s="25"/>
      <c r="J386" s="25"/>
      <c r="K386" s="25"/>
      <c r="L386" s="25"/>
      <c r="M386" s="25"/>
    </row>
    <row r="387" spans="1:13" x14ac:dyDescent="0.25">
      <c r="A387" s="25"/>
      <c r="B387" s="25"/>
      <c r="C387" s="25"/>
      <c r="D387" s="25"/>
      <c r="E387" s="25"/>
      <c r="F387" s="25"/>
      <c r="G387" s="25"/>
      <c r="H387" s="25"/>
      <c r="I387" s="25"/>
      <c r="J387" s="25"/>
      <c r="K387" s="25"/>
      <c r="L387" s="25"/>
      <c r="M387" s="25"/>
    </row>
    <row r="388" spans="1:13" x14ac:dyDescent="0.25">
      <c r="A388" s="25"/>
      <c r="B388" s="25"/>
      <c r="C388" s="25"/>
      <c r="D388" s="25"/>
      <c r="E388" s="25"/>
      <c r="F388" s="25"/>
      <c r="G388" s="25"/>
      <c r="H388" s="25"/>
      <c r="I388" s="25"/>
      <c r="J388" s="25"/>
      <c r="K388" s="25"/>
      <c r="L388" s="25"/>
      <c r="M388" s="25"/>
    </row>
    <row r="389" spans="1:13" x14ac:dyDescent="0.25">
      <c r="A389" s="25"/>
      <c r="B389" s="25"/>
      <c r="C389" s="25"/>
      <c r="D389" s="25"/>
      <c r="E389" s="25"/>
      <c r="F389" s="25"/>
      <c r="G389" s="25"/>
      <c r="H389" s="25"/>
      <c r="I389" s="25"/>
      <c r="J389" s="25"/>
      <c r="K389" s="25"/>
      <c r="L389" s="25"/>
      <c r="M389" s="25"/>
    </row>
    <row r="390" spans="1:13" x14ac:dyDescent="0.25">
      <c r="A390" s="25"/>
      <c r="B390" s="25"/>
      <c r="C390" s="25"/>
      <c r="D390" s="25"/>
      <c r="E390" s="25"/>
      <c r="F390" s="25"/>
      <c r="G390" s="25"/>
      <c r="H390" s="25"/>
      <c r="I390" s="25"/>
      <c r="J390" s="25"/>
      <c r="K390" s="25"/>
      <c r="L390" s="25"/>
      <c r="M390" s="25"/>
    </row>
    <row r="391" spans="1:13" x14ac:dyDescent="0.25">
      <c r="A391" s="25"/>
      <c r="B391" s="25"/>
      <c r="C391" s="25"/>
      <c r="D391" s="25"/>
      <c r="E391" s="25"/>
      <c r="F391" s="25"/>
      <c r="G391" s="25"/>
      <c r="H391" s="25"/>
      <c r="I391" s="25"/>
      <c r="J391" s="25"/>
      <c r="K391" s="25"/>
      <c r="L391" s="25"/>
      <c r="M391" s="25"/>
    </row>
    <row r="392" spans="1:13" x14ac:dyDescent="0.25">
      <c r="A392" s="25"/>
      <c r="B392" s="25"/>
      <c r="C392" s="25"/>
      <c r="D392" s="25"/>
      <c r="E392" s="25"/>
      <c r="F392" s="25"/>
      <c r="G392" s="25"/>
      <c r="H392" s="25"/>
      <c r="I392" s="25"/>
      <c r="J392" s="25"/>
      <c r="K392" s="25"/>
      <c r="L392" s="25"/>
      <c r="M392" s="25"/>
    </row>
    <row r="393" spans="1:13" x14ac:dyDescent="0.25">
      <c r="A393" s="25"/>
      <c r="B393" s="25"/>
      <c r="C393" s="25"/>
      <c r="D393" s="25"/>
      <c r="E393" s="25"/>
      <c r="F393" s="25"/>
      <c r="G393" s="25"/>
      <c r="H393" s="25"/>
      <c r="I393" s="25"/>
      <c r="J393" s="25"/>
      <c r="K393" s="25"/>
      <c r="L393" s="25"/>
      <c r="M393" s="25"/>
    </row>
    <row r="394" spans="1:13" x14ac:dyDescent="0.25">
      <c r="A394" s="25"/>
      <c r="B394" s="25"/>
      <c r="C394" s="25"/>
      <c r="D394" s="25"/>
      <c r="E394" s="25"/>
      <c r="F394" s="25"/>
      <c r="G394" s="25"/>
      <c r="H394" s="25"/>
      <c r="I394" s="25"/>
      <c r="J394" s="25"/>
      <c r="K394" s="25"/>
      <c r="L394" s="25"/>
      <c r="M394" s="25"/>
    </row>
    <row r="395" spans="1:13" x14ac:dyDescent="0.25">
      <c r="A395" s="25"/>
      <c r="B395" s="25"/>
      <c r="C395" s="25"/>
      <c r="D395" s="25"/>
      <c r="E395" s="25"/>
      <c r="F395" s="25"/>
      <c r="G395" s="25"/>
      <c r="H395" s="25"/>
      <c r="I395" s="25"/>
      <c r="J395" s="25"/>
      <c r="K395" s="25"/>
      <c r="L395" s="25"/>
      <c r="M395" s="25"/>
    </row>
    <row r="396" spans="1:13" x14ac:dyDescent="0.25">
      <c r="A396" s="25"/>
      <c r="B396" s="25"/>
      <c r="C396" s="25"/>
      <c r="D396" s="25"/>
      <c r="E396" s="25"/>
      <c r="F396" s="25"/>
      <c r="G396" s="25"/>
      <c r="H396" s="25"/>
      <c r="I396" s="25"/>
      <c r="J396" s="25"/>
      <c r="K396" s="25"/>
      <c r="L396" s="25"/>
      <c r="M396" s="25"/>
    </row>
    <row r="397" spans="1:13" x14ac:dyDescent="0.25">
      <c r="A397" s="25"/>
      <c r="B397" s="25"/>
      <c r="C397" s="25"/>
      <c r="D397" s="25"/>
      <c r="E397" s="25"/>
      <c r="F397" s="25"/>
      <c r="G397" s="25"/>
      <c r="H397" s="25"/>
      <c r="I397" s="25"/>
      <c r="J397" s="25"/>
      <c r="K397" s="25"/>
      <c r="L397" s="25"/>
      <c r="M397" s="25"/>
    </row>
    <row r="398" spans="1:13" x14ac:dyDescent="0.25">
      <c r="A398" s="25"/>
      <c r="B398" s="25"/>
      <c r="C398" s="25"/>
      <c r="D398" s="25"/>
      <c r="E398" s="25"/>
      <c r="F398" s="25"/>
      <c r="G398" s="25"/>
      <c r="H398" s="25"/>
      <c r="I398" s="25"/>
      <c r="J398" s="25"/>
      <c r="K398" s="25"/>
      <c r="L398" s="25"/>
      <c r="M398" s="25"/>
    </row>
    <row r="399" spans="1:13" x14ac:dyDescent="0.25">
      <c r="A399" s="25"/>
      <c r="B399" s="25"/>
      <c r="C399" s="25"/>
      <c r="D399" s="25"/>
      <c r="E399" s="25"/>
      <c r="F399" s="25"/>
      <c r="G399" s="25"/>
      <c r="H399" s="25"/>
      <c r="I399" s="25"/>
      <c r="J399" s="25"/>
      <c r="K399" s="25"/>
      <c r="L399" s="25"/>
      <c r="M399" s="25"/>
    </row>
    <row r="400" spans="1:13" x14ac:dyDescent="0.25">
      <c r="A400" s="25"/>
      <c r="B400" s="25"/>
      <c r="C400" s="25"/>
      <c r="D400" s="25"/>
      <c r="E400" s="25"/>
      <c r="F400" s="25"/>
      <c r="G400" s="25"/>
      <c r="H400" s="25"/>
      <c r="I400" s="25"/>
      <c r="J400" s="25"/>
      <c r="K400" s="25"/>
      <c r="L400" s="25"/>
      <c r="M400" s="25"/>
    </row>
    <row r="401" spans="1:13" x14ac:dyDescent="0.25">
      <c r="A401" s="25"/>
      <c r="B401" s="25"/>
      <c r="C401" s="25"/>
      <c r="D401" s="25"/>
      <c r="E401" s="25"/>
      <c r="F401" s="25"/>
      <c r="G401" s="25"/>
      <c r="H401" s="25"/>
      <c r="I401" s="25"/>
      <c r="J401" s="25"/>
      <c r="K401" s="25"/>
      <c r="L401" s="25"/>
      <c r="M401" s="25"/>
    </row>
    <row r="402" spans="1:13" x14ac:dyDescent="0.25">
      <c r="A402" s="25"/>
      <c r="B402" s="25"/>
      <c r="C402" s="25"/>
      <c r="D402" s="25"/>
      <c r="E402" s="25"/>
      <c r="F402" s="25"/>
      <c r="G402" s="25"/>
      <c r="H402" s="25"/>
      <c r="I402" s="25"/>
      <c r="J402" s="25"/>
      <c r="K402" s="25"/>
      <c r="L402" s="25"/>
      <c r="M402" s="25"/>
    </row>
    <row r="403" spans="1:13" x14ac:dyDescent="0.25">
      <c r="A403" s="25"/>
      <c r="B403" s="25"/>
      <c r="C403" s="25"/>
      <c r="D403" s="25"/>
      <c r="E403" s="25"/>
      <c r="F403" s="25"/>
      <c r="G403" s="25"/>
      <c r="H403" s="25"/>
      <c r="I403" s="25"/>
      <c r="J403" s="25"/>
      <c r="K403" s="25"/>
      <c r="L403" s="25"/>
      <c r="M403" s="25"/>
    </row>
    <row r="404" spans="1:13" x14ac:dyDescent="0.25">
      <c r="A404" s="25"/>
      <c r="B404" s="25"/>
      <c r="C404" s="25"/>
      <c r="D404" s="25"/>
      <c r="E404" s="25"/>
      <c r="F404" s="25"/>
      <c r="G404" s="25"/>
      <c r="H404" s="25"/>
      <c r="I404" s="25"/>
      <c r="J404" s="25"/>
      <c r="K404" s="25"/>
      <c r="L404" s="25"/>
      <c r="M404" s="25"/>
    </row>
    <row r="405" spans="1:13" x14ac:dyDescent="0.25">
      <c r="A405" s="25"/>
      <c r="B405" s="25"/>
      <c r="C405" s="25"/>
      <c r="D405" s="25"/>
      <c r="E405" s="25"/>
      <c r="F405" s="25"/>
      <c r="G405" s="25"/>
      <c r="H405" s="25"/>
      <c r="I405" s="25"/>
      <c r="J405" s="25"/>
      <c r="K405" s="25"/>
      <c r="L405" s="25"/>
      <c r="M405" s="25"/>
    </row>
    <row r="406" spans="1:13" x14ac:dyDescent="0.25">
      <c r="A406" s="25"/>
      <c r="B406" s="25"/>
      <c r="C406" s="25"/>
      <c r="D406" s="25"/>
      <c r="E406" s="25"/>
      <c r="F406" s="25"/>
      <c r="G406" s="25"/>
      <c r="H406" s="25"/>
      <c r="I406" s="25"/>
      <c r="J406" s="25"/>
      <c r="K406" s="25"/>
      <c r="L406" s="25"/>
      <c r="M406" s="25"/>
    </row>
    <row r="407" spans="1:13" x14ac:dyDescent="0.25">
      <c r="A407" s="25"/>
      <c r="B407" s="25"/>
      <c r="C407" s="25"/>
      <c r="D407" s="25"/>
      <c r="E407" s="25"/>
      <c r="F407" s="25"/>
      <c r="G407" s="25"/>
      <c r="H407" s="25"/>
      <c r="I407" s="25"/>
      <c r="J407" s="25"/>
      <c r="K407" s="25"/>
      <c r="L407" s="25"/>
      <c r="M407" s="25"/>
    </row>
    <row r="408" spans="1:13" x14ac:dyDescent="0.25">
      <c r="A408" s="25"/>
      <c r="B408" s="25"/>
      <c r="C408" s="25"/>
      <c r="D408" s="25"/>
      <c r="E408" s="25"/>
      <c r="F408" s="25"/>
      <c r="G408" s="25"/>
      <c r="H408" s="25"/>
      <c r="I408" s="25"/>
      <c r="J408" s="25"/>
      <c r="K408" s="25"/>
      <c r="L408" s="25"/>
      <c r="M408" s="25"/>
    </row>
    <row r="409" spans="1:13" x14ac:dyDescent="0.25">
      <c r="A409" s="25"/>
      <c r="B409" s="25"/>
      <c r="C409" s="25"/>
      <c r="D409" s="25"/>
      <c r="E409" s="25"/>
      <c r="F409" s="25"/>
      <c r="G409" s="25"/>
      <c r="H409" s="25"/>
      <c r="I409" s="25"/>
      <c r="J409" s="25"/>
      <c r="K409" s="25"/>
      <c r="L409" s="25"/>
      <c r="M409" s="25"/>
    </row>
    <row r="410" spans="1:13" x14ac:dyDescent="0.25">
      <c r="A410" s="25"/>
      <c r="B410" s="25"/>
      <c r="C410" s="25"/>
      <c r="D410" s="25"/>
      <c r="E410" s="25"/>
      <c r="F410" s="25"/>
      <c r="G410" s="25"/>
      <c r="H410" s="25"/>
      <c r="I410" s="25"/>
      <c r="J410" s="25"/>
      <c r="K410" s="25"/>
      <c r="L410" s="25"/>
      <c r="M410" s="25"/>
    </row>
    <row r="411" spans="1:13" x14ac:dyDescent="0.25">
      <c r="A411" s="25"/>
      <c r="B411" s="25"/>
      <c r="C411" s="25"/>
      <c r="D411" s="25"/>
      <c r="E411" s="25"/>
      <c r="F411" s="25"/>
      <c r="G411" s="25"/>
      <c r="H411" s="25"/>
      <c r="I411" s="25"/>
      <c r="J411" s="25"/>
      <c r="K411" s="25"/>
      <c r="L411" s="25"/>
      <c r="M411" s="25"/>
    </row>
    <row r="412" spans="1:13" x14ac:dyDescent="0.25">
      <c r="A412" s="25"/>
      <c r="B412" s="25"/>
      <c r="C412" s="25"/>
      <c r="D412" s="25"/>
      <c r="E412" s="25"/>
      <c r="F412" s="25"/>
      <c r="G412" s="25"/>
      <c r="H412" s="25"/>
      <c r="I412" s="25"/>
      <c r="J412" s="25"/>
      <c r="K412" s="25"/>
      <c r="L412" s="25"/>
      <c r="M412" s="25"/>
    </row>
    <row r="413" spans="1:13" x14ac:dyDescent="0.25">
      <c r="A413" s="25"/>
      <c r="B413" s="25"/>
      <c r="C413" s="25"/>
      <c r="D413" s="25"/>
      <c r="E413" s="25"/>
      <c r="F413" s="25"/>
      <c r="G413" s="25"/>
      <c r="H413" s="25"/>
      <c r="I413" s="25"/>
      <c r="J413" s="25"/>
      <c r="K413" s="25"/>
      <c r="L413" s="25"/>
      <c r="M413" s="25"/>
    </row>
    <row r="414" spans="1:13" x14ac:dyDescent="0.25">
      <c r="A414" s="25"/>
      <c r="B414" s="25"/>
      <c r="C414" s="25"/>
      <c r="D414" s="25"/>
      <c r="E414" s="25"/>
      <c r="F414" s="25"/>
      <c r="G414" s="25"/>
      <c r="H414" s="25"/>
      <c r="I414" s="25"/>
      <c r="J414" s="25"/>
      <c r="K414" s="25"/>
      <c r="L414" s="25"/>
      <c r="M414" s="25"/>
    </row>
    <row r="415" spans="1:13" x14ac:dyDescent="0.25">
      <c r="A415" s="25"/>
      <c r="B415" s="25"/>
      <c r="C415" s="25"/>
      <c r="D415" s="25"/>
      <c r="E415" s="25"/>
      <c r="F415" s="25"/>
      <c r="G415" s="25"/>
      <c r="H415" s="25"/>
      <c r="I415" s="25"/>
      <c r="J415" s="25"/>
      <c r="K415" s="25"/>
      <c r="L415" s="25"/>
      <c r="M415" s="25"/>
    </row>
    <row r="416" spans="1:13" x14ac:dyDescent="0.25">
      <c r="A416" s="25"/>
      <c r="B416" s="25"/>
      <c r="C416" s="25"/>
      <c r="D416" s="25"/>
      <c r="E416" s="25"/>
      <c r="F416" s="25"/>
      <c r="G416" s="25"/>
      <c r="H416" s="25"/>
      <c r="I416" s="25"/>
      <c r="J416" s="25"/>
      <c r="K416" s="25"/>
      <c r="L416" s="25"/>
      <c r="M416" s="25"/>
    </row>
    <row r="417" spans="1:13" x14ac:dyDescent="0.25">
      <c r="A417" s="25"/>
      <c r="B417" s="25"/>
      <c r="C417" s="25"/>
      <c r="D417" s="25"/>
      <c r="E417" s="25"/>
      <c r="F417" s="25"/>
      <c r="G417" s="25"/>
      <c r="H417" s="25"/>
      <c r="I417" s="25"/>
      <c r="J417" s="25"/>
      <c r="K417" s="25"/>
      <c r="L417" s="25"/>
      <c r="M417" s="25"/>
    </row>
    <row r="418" spans="1:13" x14ac:dyDescent="0.25">
      <c r="A418" s="25"/>
      <c r="B418" s="25"/>
      <c r="C418" s="25"/>
      <c r="D418" s="25"/>
      <c r="E418" s="25"/>
      <c r="F418" s="25"/>
      <c r="G418" s="25"/>
      <c r="H418" s="25"/>
      <c r="I418" s="25"/>
      <c r="J418" s="25"/>
      <c r="K418" s="25"/>
      <c r="L418" s="25"/>
      <c r="M418" s="25"/>
    </row>
    <row r="419" spans="1:13" x14ac:dyDescent="0.25">
      <c r="A419" s="25"/>
      <c r="B419" s="25"/>
      <c r="C419" s="25"/>
      <c r="D419" s="25"/>
      <c r="E419" s="25"/>
      <c r="F419" s="25"/>
      <c r="G419" s="25"/>
      <c r="H419" s="25"/>
      <c r="I419" s="25"/>
      <c r="J419" s="25"/>
      <c r="K419" s="25"/>
      <c r="L419" s="25"/>
      <c r="M419" s="25"/>
    </row>
    <row r="420" spans="1:13" x14ac:dyDescent="0.25">
      <c r="A420" s="25"/>
      <c r="B420" s="25"/>
      <c r="C420" s="25"/>
      <c r="D420" s="25"/>
      <c r="E420" s="25"/>
      <c r="F420" s="25"/>
      <c r="G420" s="25"/>
      <c r="H420" s="25"/>
      <c r="I420" s="25"/>
      <c r="J420" s="25"/>
      <c r="K420" s="25"/>
      <c r="L420" s="25"/>
      <c r="M420" s="25"/>
    </row>
    <row r="421" spans="1:13" x14ac:dyDescent="0.25">
      <c r="A421" s="25"/>
      <c r="B421" s="25"/>
      <c r="C421" s="25"/>
      <c r="D421" s="25"/>
      <c r="E421" s="25"/>
      <c r="F421" s="25"/>
      <c r="G421" s="25"/>
      <c r="H421" s="25"/>
      <c r="I421" s="25"/>
      <c r="J421" s="25"/>
      <c r="K421" s="25"/>
      <c r="L421" s="25"/>
      <c r="M421" s="25"/>
    </row>
    <row r="422" spans="1:13" x14ac:dyDescent="0.25">
      <c r="A422" s="25"/>
      <c r="B422" s="25"/>
      <c r="C422" s="25"/>
      <c r="D422" s="25"/>
      <c r="E422" s="25"/>
      <c r="F422" s="25"/>
      <c r="G422" s="25"/>
      <c r="H422" s="25"/>
      <c r="I422" s="25"/>
      <c r="J422" s="25"/>
      <c r="K422" s="25"/>
      <c r="L422" s="25"/>
      <c r="M422" s="25"/>
    </row>
    <row r="423" spans="1:13" x14ac:dyDescent="0.25">
      <c r="A423" s="25"/>
      <c r="B423" s="25"/>
      <c r="C423" s="25"/>
      <c r="D423" s="25"/>
      <c r="E423" s="25"/>
      <c r="F423" s="25"/>
      <c r="G423" s="25"/>
      <c r="H423" s="25"/>
      <c r="I423" s="25"/>
      <c r="J423" s="25"/>
      <c r="K423" s="25"/>
      <c r="L423" s="25"/>
      <c r="M423" s="25"/>
    </row>
    <row r="424" spans="1:13" x14ac:dyDescent="0.25">
      <c r="A424" s="25"/>
      <c r="B424" s="25"/>
      <c r="C424" s="25"/>
      <c r="D424" s="25"/>
      <c r="E424" s="25"/>
      <c r="F424" s="25"/>
      <c r="G424" s="25"/>
      <c r="H424" s="25"/>
      <c r="I424" s="25"/>
      <c r="J424" s="25"/>
      <c r="K424" s="25"/>
      <c r="L424" s="25"/>
      <c r="M424" s="25"/>
    </row>
    <row r="425" spans="1:13" x14ac:dyDescent="0.25">
      <c r="A425" s="25"/>
      <c r="B425" s="25"/>
      <c r="C425" s="25"/>
      <c r="D425" s="25"/>
      <c r="E425" s="25"/>
      <c r="F425" s="25"/>
      <c r="G425" s="25"/>
      <c r="H425" s="25"/>
      <c r="I425" s="25"/>
      <c r="J425" s="25"/>
      <c r="K425" s="25"/>
      <c r="L425" s="25"/>
      <c r="M425" s="25"/>
    </row>
    <row r="426" spans="1:13" x14ac:dyDescent="0.25">
      <c r="A426" s="25"/>
      <c r="B426" s="25"/>
      <c r="C426" s="25"/>
      <c r="D426" s="25"/>
      <c r="E426" s="25"/>
      <c r="F426" s="25"/>
      <c r="G426" s="25"/>
      <c r="H426" s="25"/>
      <c r="I426" s="25"/>
      <c r="J426" s="25"/>
      <c r="K426" s="25"/>
      <c r="L426" s="25"/>
      <c r="M426" s="25"/>
    </row>
    <row r="427" spans="1:13" x14ac:dyDescent="0.25">
      <c r="A427" s="25"/>
      <c r="B427" s="25"/>
      <c r="C427" s="25"/>
      <c r="D427" s="25"/>
      <c r="E427" s="25"/>
      <c r="F427" s="25"/>
      <c r="G427" s="25"/>
      <c r="H427" s="25"/>
      <c r="I427" s="25"/>
      <c r="J427" s="25"/>
      <c r="K427" s="25"/>
      <c r="L427" s="25"/>
      <c r="M427" s="25"/>
    </row>
    <row r="428" spans="1:13" x14ac:dyDescent="0.25">
      <c r="A428" s="25"/>
      <c r="B428" s="25"/>
      <c r="C428" s="25"/>
      <c r="D428" s="25"/>
      <c r="E428" s="25"/>
      <c r="F428" s="25"/>
      <c r="G428" s="25"/>
      <c r="H428" s="25"/>
      <c r="I428" s="25"/>
      <c r="J428" s="25"/>
      <c r="K428" s="25"/>
      <c r="L428" s="25"/>
      <c r="M428" s="25"/>
    </row>
    <row r="429" spans="1:13" x14ac:dyDescent="0.25">
      <c r="A429" s="25"/>
      <c r="B429" s="25"/>
      <c r="C429" s="25"/>
      <c r="D429" s="25"/>
      <c r="E429" s="25"/>
      <c r="F429" s="25"/>
      <c r="G429" s="25"/>
      <c r="H429" s="25"/>
      <c r="I429" s="25"/>
      <c r="J429" s="25"/>
      <c r="K429" s="25"/>
      <c r="L429" s="25"/>
      <c r="M429" s="25"/>
    </row>
    <row r="430" spans="1:13" x14ac:dyDescent="0.25">
      <c r="A430" s="25"/>
      <c r="B430" s="25"/>
      <c r="C430" s="25"/>
      <c r="D430" s="25"/>
      <c r="E430" s="25"/>
      <c r="F430" s="25"/>
      <c r="G430" s="25"/>
      <c r="H430" s="25"/>
      <c r="I430" s="25"/>
      <c r="J430" s="25"/>
      <c r="K430" s="25"/>
      <c r="L430" s="25"/>
      <c r="M430" s="25"/>
    </row>
    <row r="431" spans="1:13" x14ac:dyDescent="0.25">
      <c r="A431" s="25"/>
      <c r="B431" s="25"/>
      <c r="C431" s="25"/>
      <c r="D431" s="25"/>
      <c r="E431" s="25"/>
      <c r="F431" s="25"/>
      <c r="G431" s="25"/>
      <c r="H431" s="25"/>
      <c r="I431" s="25"/>
      <c r="J431" s="25"/>
      <c r="K431" s="25"/>
      <c r="L431" s="25"/>
      <c r="M431" s="25"/>
    </row>
    <row r="432" spans="1:13" x14ac:dyDescent="0.25">
      <c r="A432" s="25"/>
      <c r="B432" s="25"/>
      <c r="C432" s="25"/>
      <c r="D432" s="25"/>
      <c r="E432" s="25"/>
      <c r="F432" s="25"/>
      <c r="G432" s="25"/>
      <c r="H432" s="25"/>
      <c r="I432" s="25"/>
      <c r="J432" s="25"/>
      <c r="K432" s="25"/>
      <c r="L432" s="25"/>
      <c r="M432" s="25"/>
    </row>
    <row r="433" spans="1:13" x14ac:dyDescent="0.25">
      <c r="A433" s="25"/>
      <c r="B433" s="25"/>
      <c r="C433" s="25"/>
      <c r="D433" s="25"/>
      <c r="E433" s="25"/>
      <c r="F433" s="25"/>
      <c r="G433" s="25"/>
      <c r="H433" s="25"/>
      <c r="I433" s="25"/>
      <c r="J433" s="25"/>
      <c r="K433" s="25"/>
      <c r="L433" s="25"/>
      <c r="M433" s="25"/>
    </row>
    <row r="434" spans="1:13" x14ac:dyDescent="0.25">
      <c r="A434" s="25"/>
      <c r="B434" s="25"/>
      <c r="C434" s="25"/>
      <c r="D434" s="25"/>
      <c r="E434" s="25"/>
      <c r="F434" s="25"/>
      <c r="G434" s="25"/>
      <c r="H434" s="25"/>
      <c r="I434" s="25"/>
      <c r="J434" s="25"/>
      <c r="K434" s="25"/>
      <c r="L434" s="25"/>
      <c r="M434" s="25"/>
    </row>
    <row r="435" spans="1:13" x14ac:dyDescent="0.25">
      <c r="A435" s="25"/>
      <c r="B435" s="25"/>
      <c r="C435" s="25"/>
      <c r="D435" s="25"/>
      <c r="E435" s="25"/>
      <c r="F435" s="25"/>
      <c r="G435" s="25"/>
      <c r="H435" s="25"/>
      <c r="I435" s="25"/>
      <c r="J435" s="25"/>
      <c r="K435" s="25"/>
      <c r="L435" s="25"/>
      <c r="M435" s="25"/>
    </row>
    <row r="436" spans="1:13" x14ac:dyDescent="0.25">
      <c r="A436" s="25"/>
      <c r="B436" s="25"/>
      <c r="C436" s="25"/>
      <c r="D436" s="25"/>
      <c r="E436" s="25"/>
      <c r="F436" s="25"/>
      <c r="G436" s="25"/>
      <c r="H436" s="25"/>
      <c r="I436" s="25"/>
      <c r="J436" s="25"/>
      <c r="K436" s="25"/>
      <c r="L436" s="25"/>
      <c r="M436" s="25"/>
    </row>
    <row r="437" spans="1:13" x14ac:dyDescent="0.25">
      <c r="A437" s="25"/>
      <c r="B437" s="25"/>
      <c r="C437" s="25"/>
      <c r="D437" s="25"/>
      <c r="E437" s="25"/>
      <c r="F437" s="25"/>
      <c r="G437" s="25"/>
      <c r="H437" s="25"/>
      <c r="I437" s="25"/>
      <c r="J437" s="25"/>
      <c r="K437" s="25"/>
      <c r="L437" s="25"/>
      <c r="M437" s="25"/>
    </row>
    <row r="438" spans="1:13" x14ac:dyDescent="0.25">
      <c r="A438" s="25"/>
      <c r="B438" s="25"/>
      <c r="C438" s="25"/>
      <c r="D438" s="25"/>
      <c r="E438" s="25"/>
      <c r="F438" s="25"/>
      <c r="G438" s="25"/>
      <c r="H438" s="25"/>
      <c r="I438" s="25"/>
      <c r="J438" s="25"/>
      <c r="K438" s="25"/>
      <c r="L438" s="25"/>
      <c r="M438" s="25"/>
    </row>
    <row r="439" spans="1:13" x14ac:dyDescent="0.25">
      <c r="A439" s="25"/>
      <c r="B439" s="25"/>
      <c r="C439" s="25"/>
      <c r="D439" s="25"/>
      <c r="E439" s="25"/>
      <c r="F439" s="25"/>
      <c r="G439" s="25"/>
      <c r="H439" s="25"/>
      <c r="I439" s="25"/>
      <c r="J439" s="25"/>
      <c r="K439" s="25"/>
      <c r="L439" s="25"/>
      <c r="M439" s="25"/>
    </row>
    <row r="440" spans="1:13" x14ac:dyDescent="0.25">
      <c r="A440" s="25"/>
      <c r="B440" s="25"/>
      <c r="C440" s="25"/>
      <c r="D440" s="25"/>
      <c r="E440" s="25"/>
      <c r="F440" s="25"/>
      <c r="G440" s="25"/>
      <c r="H440" s="25"/>
      <c r="I440" s="25"/>
      <c r="J440" s="25"/>
      <c r="K440" s="25"/>
      <c r="L440" s="25"/>
      <c r="M440" s="25"/>
    </row>
    <row r="441" spans="1:13" x14ac:dyDescent="0.25">
      <c r="A441" s="25"/>
      <c r="B441" s="25"/>
      <c r="C441" s="25"/>
      <c r="D441" s="25"/>
      <c r="E441" s="25"/>
      <c r="F441" s="25"/>
      <c r="G441" s="25"/>
      <c r="H441" s="25"/>
      <c r="I441" s="25"/>
      <c r="J441" s="25"/>
      <c r="K441" s="25"/>
      <c r="L441" s="25"/>
      <c r="M441" s="25"/>
    </row>
    <row r="442" spans="1:13" x14ac:dyDescent="0.25">
      <c r="A442" s="25"/>
      <c r="B442" s="25"/>
      <c r="C442" s="25"/>
      <c r="D442" s="25"/>
      <c r="E442" s="25"/>
      <c r="F442" s="25"/>
      <c r="G442" s="25"/>
      <c r="H442" s="25"/>
      <c r="I442" s="25"/>
      <c r="J442" s="25"/>
      <c r="K442" s="25"/>
      <c r="L442" s="25"/>
      <c r="M442" s="25"/>
    </row>
    <row r="443" spans="1:13" x14ac:dyDescent="0.25">
      <c r="A443" s="25"/>
      <c r="B443" s="25"/>
      <c r="C443" s="25"/>
      <c r="D443" s="25"/>
      <c r="E443" s="25"/>
      <c r="F443" s="25"/>
      <c r="G443" s="25"/>
      <c r="H443" s="25"/>
      <c r="I443" s="25"/>
      <c r="J443" s="25"/>
      <c r="K443" s="25"/>
      <c r="L443" s="25"/>
      <c r="M443" s="25"/>
    </row>
    <row r="444" spans="1:13" x14ac:dyDescent="0.25">
      <c r="A444" s="25"/>
      <c r="B444" s="25"/>
      <c r="C444" s="25"/>
      <c r="D444" s="25"/>
      <c r="E444" s="25"/>
      <c r="F444" s="25"/>
      <c r="G444" s="25"/>
      <c r="H444" s="25"/>
      <c r="I444" s="25"/>
      <c r="J444" s="25"/>
      <c r="K444" s="25"/>
      <c r="L444" s="25"/>
      <c r="M444" s="25"/>
    </row>
    <row r="445" spans="1:13" x14ac:dyDescent="0.25">
      <c r="A445" s="25"/>
      <c r="B445" s="25"/>
      <c r="C445" s="25"/>
      <c r="D445" s="25"/>
      <c r="E445" s="25"/>
      <c r="F445" s="25"/>
      <c r="G445" s="25"/>
      <c r="H445" s="25"/>
      <c r="I445" s="25"/>
      <c r="J445" s="25"/>
      <c r="K445" s="25"/>
      <c r="L445" s="25"/>
      <c r="M445" s="25"/>
    </row>
    <row r="446" spans="1:13" x14ac:dyDescent="0.25">
      <c r="A446" s="25"/>
      <c r="B446" s="25"/>
      <c r="C446" s="25"/>
      <c r="D446" s="25"/>
      <c r="E446" s="25"/>
      <c r="F446" s="25"/>
      <c r="G446" s="25"/>
      <c r="H446" s="25"/>
      <c r="I446" s="25"/>
      <c r="J446" s="25"/>
      <c r="K446" s="25"/>
      <c r="L446" s="25"/>
      <c r="M446" s="25"/>
    </row>
    <row r="447" spans="1:13" x14ac:dyDescent="0.25">
      <c r="A447" s="25"/>
      <c r="B447" s="25"/>
      <c r="C447" s="25"/>
      <c r="D447" s="25"/>
      <c r="E447" s="25"/>
      <c r="F447" s="25"/>
      <c r="G447" s="25"/>
      <c r="H447" s="25"/>
      <c r="I447" s="25"/>
      <c r="J447" s="25"/>
      <c r="K447" s="25"/>
      <c r="L447" s="25"/>
      <c r="M447" s="25"/>
    </row>
    <row r="448" spans="1:13" x14ac:dyDescent="0.25">
      <c r="A448" s="25"/>
      <c r="B448" s="25"/>
      <c r="C448" s="25"/>
      <c r="D448" s="25"/>
      <c r="E448" s="25"/>
      <c r="F448" s="25"/>
      <c r="G448" s="25"/>
      <c r="H448" s="25"/>
      <c r="I448" s="25"/>
      <c r="J448" s="25"/>
      <c r="K448" s="25"/>
      <c r="L448" s="25"/>
      <c r="M448" s="25"/>
    </row>
    <row r="449" spans="1:13" x14ac:dyDescent="0.25">
      <c r="A449" s="25"/>
      <c r="B449" s="25"/>
      <c r="C449" s="25"/>
      <c r="D449" s="25"/>
      <c r="E449" s="25"/>
      <c r="F449" s="25"/>
      <c r="G449" s="25"/>
      <c r="H449" s="25"/>
      <c r="I449" s="25"/>
      <c r="J449" s="25"/>
      <c r="K449" s="25"/>
      <c r="L449" s="25"/>
      <c r="M449" s="25"/>
    </row>
    <row r="450" spans="1:13" x14ac:dyDescent="0.25">
      <c r="A450" s="25"/>
      <c r="B450" s="25"/>
      <c r="C450" s="25"/>
      <c r="D450" s="25"/>
      <c r="E450" s="25"/>
      <c r="F450" s="25"/>
      <c r="G450" s="25"/>
      <c r="H450" s="25"/>
      <c r="I450" s="25"/>
      <c r="J450" s="25"/>
      <c r="K450" s="25"/>
      <c r="L450" s="25"/>
      <c r="M450" s="25"/>
    </row>
    <row r="451" spans="1:13" x14ac:dyDescent="0.25">
      <c r="A451" s="25"/>
      <c r="B451" s="25"/>
      <c r="C451" s="25"/>
      <c r="D451" s="25"/>
      <c r="E451" s="25"/>
      <c r="F451" s="25"/>
      <c r="G451" s="25"/>
      <c r="H451" s="25"/>
      <c r="I451" s="25"/>
      <c r="J451" s="25"/>
      <c r="K451" s="25"/>
      <c r="L451" s="25"/>
      <c r="M451" s="25"/>
    </row>
    <row r="452" spans="1:13" x14ac:dyDescent="0.25">
      <c r="A452" s="25"/>
      <c r="B452" s="25"/>
      <c r="C452" s="25"/>
      <c r="D452" s="25"/>
      <c r="E452" s="25"/>
      <c r="F452" s="25"/>
      <c r="G452" s="25"/>
      <c r="H452" s="25"/>
      <c r="I452" s="25"/>
      <c r="J452" s="25"/>
      <c r="K452" s="25"/>
      <c r="L452" s="25"/>
      <c r="M452" s="25"/>
    </row>
    <row r="453" spans="1:13" x14ac:dyDescent="0.25">
      <c r="A453" s="25"/>
      <c r="B453" s="25"/>
      <c r="C453" s="25"/>
      <c r="D453" s="25"/>
      <c r="E453" s="25"/>
      <c r="F453" s="25"/>
      <c r="G453" s="25"/>
      <c r="H453" s="25"/>
      <c r="I453" s="25"/>
      <c r="J453" s="25"/>
      <c r="K453" s="25"/>
      <c r="L453" s="25"/>
      <c r="M453" s="25"/>
    </row>
    <row r="454" spans="1:13" x14ac:dyDescent="0.25">
      <c r="A454" s="25"/>
      <c r="B454" s="25"/>
      <c r="C454" s="25"/>
      <c r="D454" s="25"/>
      <c r="E454" s="25"/>
      <c r="F454" s="25"/>
      <c r="G454" s="25"/>
      <c r="H454" s="25"/>
      <c r="I454" s="25"/>
      <c r="J454" s="25"/>
      <c r="K454" s="25"/>
      <c r="L454" s="25"/>
      <c r="M454" s="25"/>
    </row>
    <row r="455" spans="1:13" x14ac:dyDescent="0.25">
      <c r="A455" s="25"/>
      <c r="B455" s="25"/>
      <c r="C455" s="25"/>
      <c r="D455" s="25"/>
      <c r="E455" s="25"/>
      <c r="F455" s="25"/>
      <c r="G455" s="25"/>
      <c r="H455" s="25"/>
      <c r="I455" s="25"/>
      <c r="J455" s="25"/>
      <c r="K455" s="25"/>
      <c r="L455" s="25"/>
      <c r="M455" s="25"/>
    </row>
    <row r="456" spans="1:13" x14ac:dyDescent="0.25">
      <c r="A456" s="25"/>
      <c r="B456" s="25"/>
      <c r="C456" s="25"/>
      <c r="D456" s="25"/>
      <c r="E456" s="25"/>
      <c r="F456" s="25"/>
      <c r="G456" s="25"/>
      <c r="H456" s="25"/>
      <c r="I456" s="25"/>
      <c r="J456" s="25"/>
      <c r="K456" s="25"/>
      <c r="L456" s="25"/>
      <c r="M456" s="25"/>
    </row>
    <row r="457" spans="1:13" x14ac:dyDescent="0.25">
      <c r="A457" s="25"/>
      <c r="B457" s="25"/>
      <c r="C457" s="25"/>
      <c r="D457" s="25"/>
      <c r="E457" s="25"/>
      <c r="F457" s="25"/>
      <c r="G457" s="25"/>
      <c r="H457" s="25"/>
      <c r="I457" s="25"/>
      <c r="J457" s="25"/>
      <c r="K457" s="25"/>
      <c r="L457" s="25"/>
      <c r="M457" s="25"/>
    </row>
    <row r="458" spans="1:13" x14ac:dyDescent="0.25">
      <c r="A458" s="25"/>
      <c r="B458" s="25"/>
      <c r="C458" s="25"/>
      <c r="D458" s="25"/>
      <c r="E458" s="25"/>
      <c r="F458" s="25"/>
      <c r="G458" s="25"/>
      <c r="H458" s="25"/>
      <c r="I458" s="25"/>
      <c r="J458" s="25"/>
      <c r="K458" s="25"/>
      <c r="L458" s="25"/>
      <c r="M458" s="25"/>
    </row>
  </sheetData>
  <pageMargins left="0.7" right="0.7" top="0.75" bottom="0.75" header="0.3" footer="0.3"/>
  <pageSetup paperSize="9" scale="6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8E6E-0607-4409-845E-F53CCE65249E}">
  <sheetPr codeName="Hárok3"/>
  <dimension ref="A1:J18"/>
  <sheetViews>
    <sheetView showGridLines="0" zoomScaleNormal="100" workbookViewId="0"/>
  </sheetViews>
  <sheetFormatPr defaultColWidth="9.140625" defaultRowHeight="12.75" x14ac:dyDescent="0.2"/>
  <cols>
    <col min="1" max="1" width="65.7109375" style="32" customWidth="1"/>
    <col min="2" max="3" width="10.7109375" style="32" customWidth="1"/>
    <col min="4" max="16384" width="9.140625" style="32"/>
  </cols>
  <sheetData>
    <row r="1" spans="1:10" ht="15.75" x14ac:dyDescent="0.2">
      <c r="A1" s="31" t="s">
        <v>31</v>
      </c>
      <c r="B1" s="41"/>
      <c r="J1" s="34"/>
    </row>
    <row r="2" spans="1:10" ht="24" x14ac:dyDescent="0.2">
      <c r="B2" s="33" t="s">
        <v>21</v>
      </c>
      <c r="C2" s="33" t="s">
        <v>22</v>
      </c>
      <c r="D2" s="33" t="s">
        <v>23</v>
      </c>
      <c r="E2" s="33" t="s">
        <v>24</v>
      </c>
      <c r="F2" s="33" t="s">
        <v>25</v>
      </c>
    </row>
    <row r="3" spans="1:10" x14ac:dyDescent="0.2">
      <c r="A3" s="35"/>
    </row>
    <row r="4" spans="1:10" x14ac:dyDescent="0.2">
      <c r="A4" s="36" t="s">
        <v>26</v>
      </c>
      <c r="B4" s="37">
        <v>8.5574569069860456</v>
      </c>
      <c r="C4" s="37">
        <f>B4</f>
        <v>8.5574569069860456</v>
      </c>
      <c r="D4" s="37">
        <v>0</v>
      </c>
      <c r="E4" s="37">
        <v>0</v>
      </c>
      <c r="F4" s="38">
        <f>B4</f>
        <v>8.5574569069860456</v>
      </c>
      <c r="G4" s="36" t="s">
        <v>26</v>
      </c>
    </row>
    <row r="5" spans="1:10" x14ac:dyDescent="0.2">
      <c r="A5" s="36"/>
      <c r="B5" s="37">
        <v>3.1901267597298837</v>
      </c>
      <c r="C5" s="37">
        <f t="shared" ref="C5:C9" si="0">B5+C4</f>
        <v>11.747583666715929</v>
      </c>
      <c r="D5" s="37">
        <f t="shared" ref="D5:D9" si="1">IF(AND(C4*B5&lt;0,ABS(B5)-ABS(C4)&gt;0),C4,0)</f>
        <v>0</v>
      </c>
      <c r="E5" s="37">
        <f t="shared" ref="E5:E6" si="2">IF(D5&lt;&gt;0,0,IF(C4*B5&gt;=0,C4,C4+B5))</f>
        <v>8.5574569069860456</v>
      </c>
      <c r="F5" s="37">
        <f t="shared" ref="F5:F9" si="3">IF(AND(C4&lt;&gt;0,D5=0),IF(C4+B5&lt;0,-1,IF(C4&lt;0,-1,1))*ABS(B5)+D5,IF(C4+B5&lt;0,-1,1)*ABS(B5)+D5)</f>
        <v>3.1901267597298837</v>
      </c>
      <c r="G5" s="36" t="s">
        <v>33</v>
      </c>
    </row>
    <row r="6" spans="1:10" x14ac:dyDescent="0.2">
      <c r="A6" s="36" t="s">
        <v>27</v>
      </c>
      <c r="B6" s="37">
        <v>0.61588645195131153</v>
      </c>
      <c r="C6" s="37">
        <f t="shared" si="0"/>
        <v>12.363470118667241</v>
      </c>
      <c r="D6" s="37">
        <f t="shared" si="1"/>
        <v>0</v>
      </c>
      <c r="E6" s="37">
        <f t="shared" si="2"/>
        <v>11.747583666715929</v>
      </c>
      <c r="F6" s="37">
        <f t="shared" si="3"/>
        <v>0.61588645195131153</v>
      </c>
      <c r="G6" s="36" t="s">
        <v>27</v>
      </c>
    </row>
    <row r="7" spans="1:10" x14ac:dyDescent="0.2">
      <c r="A7" s="36" t="s">
        <v>28</v>
      </c>
      <c r="B7" s="37">
        <v>-0.44388979610760015</v>
      </c>
      <c r="C7" s="37">
        <f t="shared" si="0"/>
        <v>11.919580322559641</v>
      </c>
      <c r="D7" s="37">
        <f t="shared" si="1"/>
        <v>0</v>
      </c>
      <c r="E7" s="37">
        <f>IF(D7&lt;&gt;0,0,IF(C6*B7&gt;=0,C6,C6+B7))</f>
        <v>11.919580322559641</v>
      </c>
      <c r="F7" s="37">
        <f t="shared" si="3"/>
        <v>0.44388979610760015</v>
      </c>
      <c r="G7" s="36" t="s">
        <v>28</v>
      </c>
    </row>
    <row r="8" spans="1:10" x14ac:dyDescent="0.2">
      <c r="A8" s="36" t="s">
        <v>29</v>
      </c>
      <c r="B8" s="37">
        <v>-5.1129191118163044</v>
      </c>
      <c r="C8" s="37">
        <f t="shared" si="0"/>
        <v>6.8066612107433366</v>
      </c>
      <c r="D8" s="37">
        <f t="shared" si="1"/>
        <v>0</v>
      </c>
      <c r="E8" s="37">
        <f>IF(D8&lt;&gt;0,0,IF(C7*B8&gt;=0,C7,C7+B8))</f>
        <v>6.8066612107433366</v>
      </c>
      <c r="F8" s="37">
        <f t="shared" si="3"/>
        <v>5.1129191118163044</v>
      </c>
      <c r="G8" s="36" t="s">
        <v>29</v>
      </c>
    </row>
    <row r="9" spans="1:10" x14ac:dyDescent="0.2">
      <c r="A9" s="36" t="s">
        <v>30</v>
      </c>
      <c r="B9" s="37">
        <v>-8.1085825360838797</v>
      </c>
      <c r="C9" s="37">
        <f t="shared" si="0"/>
        <v>-1.3019213253405431</v>
      </c>
      <c r="D9" s="37">
        <f t="shared" si="1"/>
        <v>6.8066612107433366</v>
      </c>
      <c r="E9" s="37">
        <f t="shared" ref="E9" si="4">IF(D9&lt;&gt;0,0,IF(C8*B9&gt;=0,C8,C8+C26))</f>
        <v>0</v>
      </c>
      <c r="F9" s="37">
        <f t="shared" si="3"/>
        <v>-1.3019213253405431</v>
      </c>
      <c r="G9" s="36" t="s">
        <v>30</v>
      </c>
    </row>
    <row r="10" spans="1:10" x14ac:dyDescent="0.2">
      <c r="A10" s="36"/>
      <c r="B10" s="37">
        <v>-1.3019213253405439</v>
      </c>
      <c r="C10" s="37">
        <f>C3+SUM(B4:B9)</f>
        <v>-1.3019213253405431</v>
      </c>
      <c r="D10" s="37"/>
      <c r="E10" s="37"/>
      <c r="F10" s="37">
        <f>C10</f>
        <v>-1.3019213253405431</v>
      </c>
      <c r="G10" s="36" t="s">
        <v>34</v>
      </c>
    </row>
    <row r="11" spans="1:10" x14ac:dyDescent="0.2">
      <c r="A11" s="39"/>
      <c r="B11" s="40" t="s">
        <v>32</v>
      </c>
    </row>
    <row r="12" spans="1:10" x14ac:dyDescent="0.2">
      <c r="G12" s="37"/>
      <c r="H12" s="37"/>
      <c r="I12" s="37"/>
    </row>
    <row r="13" spans="1:10" x14ac:dyDescent="0.2">
      <c r="G13" s="37"/>
      <c r="H13" s="37"/>
      <c r="I13" s="37"/>
    </row>
    <row r="14" spans="1:10" x14ac:dyDescent="0.2">
      <c r="G14" s="37"/>
      <c r="H14" s="37"/>
      <c r="I14" s="37"/>
    </row>
    <row r="15" spans="1:10" x14ac:dyDescent="0.2">
      <c r="G15" s="37"/>
      <c r="H15" s="37"/>
      <c r="I15" s="37"/>
    </row>
    <row r="16" spans="1:10" x14ac:dyDescent="0.2">
      <c r="G16" s="37"/>
      <c r="H16" s="37"/>
      <c r="I16" s="37"/>
    </row>
    <row r="17" spans="7:9" x14ac:dyDescent="0.2">
      <c r="G17" s="37"/>
      <c r="H17" s="37"/>
      <c r="I17" s="37"/>
    </row>
    <row r="18" spans="7:9" x14ac:dyDescent="0.2">
      <c r="G18" s="37"/>
      <c r="H18" s="37"/>
      <c r="I18" s="37"/>
    </row>
  </sheetData>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E093-C087-448E-8F56-1C18E1132408}">
  <sheetPr codeName="Hárok4"/>
  <dimension ref="A1:AS30"/>
  <sheetViews>
    <sheetView showGridLines="0" workbookViewId="0"/>
  </sheetViews>
  <sheetFormatPr defaultColWidth="9.140625" defaultRowHeight="15" x14ac:dyDescent="0.25"/>
  <cols>
    <col min="1" max="1" width="7.85546875" style="43" customWidth="1"/>
    <col min="2" max="2" width="15.7109375" style="43" customWidth="1"/>
    <col min="3" max="3" width="14.28515625" style="43" customWidth="1"/>
    <col min="4" max="8" width="9.140625" style="43" customWidth="1"/>
    <col min="9" max="16384" width="9.140625" style="43"/>
  </cols>
  <sheetData>
    <row r="1" spans="1:45" x14ac:dyDescent="0.25">
      <c r="A1" s="42" t="s">
        <v>37</v>
      </c>
      <c r="J1" s="42"/>
    </row>
    <row r="2" spans="1:45" ht="36" x14ac:dyDescent="0.25">
      <c r="A2" s="44" t="s">
        <v>35</v>
      </c>
      <c r="B2" s="44" t="s">
        <v>0</v>
      </c>
      <c r="C2" s="44" t="s">
        <v>36</v>
      </c>
      <c r="D2" s="44" t="s">
        <v>2</v>
      </c>
      <c r="E2" s="44" t="s">
        <v>3</v>
      </c>
      <c r="F2" s="44" t="s">
        <v>4</v>
      </c>
      <c r="G2" s="44" t="s">
        <v>5</v>
      </c>
      <c r="H2" s="44" t="s">
        <v>6</v>
      </c>
    </row>
    <row r="3" spans="1:45" x14ac:dyDescent="0.25">
      <c r="A3" s="45">
        <v>1995</v>
      </c>
      <c r="B3" s="46">
        <v>21.672000000000001</v>
      </c>
      <c r="C3" s="46"/>
      <c r="D3" s="47">
        <v>0</v>
      </c>
      <c r="E3" s="47">
        <v>0</v>
      </c>
      <c r="F3" s="47">
        <v>0</v>
      </c>
      <c r="G3" s="47">
        <v>0</v>
      </c>
      <c r="H3" s="47">
        <v>0</v>
      </c>
      <c r="W3" s="48"/>
      <c r="X3" s="48"/>
      <c r="Y3" s="48"/>
      <c r="Z3" s="48"/>
      <c r="AA3" s="48"/>
      <c r="AB3" s="48"/>
      <c r="AC3" s="48"/>
      <c r="AD3" s="48"/>
      <c r="AE3" s="48"/>
      <c r="AF3" s="48"/>
      <c r="AG3" s="48"/>
      <c r="AH3" s="48"/>
      <c r="AI3" s="48"/>
      <c r="AJ3" s="48"/>
      <c r="AK3" s="48"/>
      <c r="AL3" s="48"/>
      <c r="AM3" s="48"/>
      <c r="AN3" s="48"/>
      <c r="AO3" s="48"/>
      <c r="AP3" s="48"/>
      <c r="AQ3" s="48"/>
      <c r="AR3" s="48"/>
      <c r="AS3" s="48"/>
    </row>
    <row r="4" spans="1:45" x14ac:dyDescent="0.25">
      <c r="A4" s="45">
        <v>1996</v>
      </c>
      <c r="B4" s="46">
        <v>30.500399999999999</v>
      </c>
      <c r="C4" s="46"/>
      <c r="D4" s="47">
        <v>0</v>
      </c>
      <c r="E4" s="47">
        <v>0</v>
      </c>
      <c r="F4" s="47">
        <v>0</v>
      </c>
      <c r="G4" s="47">
        <v>0</v>
      </c>
      <c r="H4" s="47">
        <v>0</v>
      </c>
      <c r="W4" s="48"/>
      <c r="X4" s="48"/>
      <c r="Y4" s="48"/>
      <c r="Z4" s="48"/>
      <c r="AA4" s="48"/>
      <c r="AB4" s="48"/>
      <c r="AC4" s="48"/>
      <c r="AD4" s="48"/>
      <c r="AE4" s="48"/>
      <c r="AF4" s="48"/>
      <c r="AG4" s="48"/>
      <c r="AH4" s="48"/>
      <c r="AI4" s="48"/>
      <c r="AJ4" s="48"/>
      <c r="AK4" s="48"/>
      <c r="AL4" s="48"/>
      <c r="AM4" s="48"/>
      <c r="AN4" s="48"/>
      <c r="AO4" s="48"/>
      <c r="AP4" s="48"/>
      <c r="AQ4" s="48"/>
      <c r="AR4" s="48"/>
      <c r="AS4" s="48"/>
    </row>
    <row r="5" spans="1:45" x14ac:dyDescent="0.25">
      <c r="A5" s="45">
        <v>1997</v>
      </c>
      <c r="B5" s="46">
        <v>32.980499999999999</v>
      </c>
      <c r="C5" s="46"/>
      <c r="D5" s="47">
        <v>0</v>
      </c>
      <c r="E5" s="47">
        <v>0</v>
      </c>
      <c r="F5" s="47">
        <v>0</v>
      </c>
      <c r="G5" s="47">
        <v>0</v>
      </c>
      <c r="H5" s="47">
        <v>0</v>
      </c>
    </row>
    <row r="6" spans="1:45" x14ac:dyDescent="0.25">
      <c r="A6" s="45">
        <v>1998</v>
      </c>
      <c r="B6" s="46">
        <v>33.860900000000001</v>
      </c>
      <c r="C6" s="46"/>
      <c r="D6" s="47">
        <v>0</v>
      </c>
      <c r="E6" s="47">
        <v>0</v>
      </c>
      <c r="F6" s="47">
        <v>0</v>
      </c>
      <c r="G6" s="47">
        <v>0</v>
      </c>
      <c r="H6" s="47">
        <v>0</v>
      </c>
    </row>
    <row r="7" spans="1:45" x14ac:dyDescent="0.25">
      <c r="A7" s="45">
        <v>1999</v>
      </c>
      <c r="B7" s="46">
        <v>47.079900000000002</v>
      </c>
      <c r="C7" s="46"/>
      <c r="D7" s="47">
        <v>0</v>
      </c>
      <c r="E7" s="47">
        <v>0</v>
      </c>
      <c r="F7" s="47">
        <v>0</v>
      </c>
      <c r="G7" s="47">
        <v>0</v>
      </c>
      <c r="H7" s="47">
        <v>0</v>
      </c>
    </row>
    <row r="8" spans="1:45" x14ac:dyDescent="0.25">
      <c r="A8" s="45">
        <v>2000</v>
      </c>
      <c r="B8" s="46">
        <v>49.623600000000003</v>
      </c>
      <c r="C8" s="46"/>
      <c r="D8" s="47">
        <v>0</v>
      </c>
      <c r="E8" s="47">
        <v>0</v>
      </c>
      <c r="F8" s="47">
        <v>0</v>
      </c>
      <c r="G8" s="47">
        <v>0</v>
      </c>
      <c r="H8" s="47">
        <v>0</v>
      </c>
    </row>
    <row r="9" spans="1:45" x14ac:dyDescent="0.25">
      <c r="A9" s="45">
        <v>2001</v>
      </c>
      <c r="B9" s="46">
        <v>48.281399999999998</v>
      </c>
      <c r="C9" s="46"/>
      <c r="D9" s="47">
        <v>0</v>
      </c>
      <c r="E9" s="47">
        <v>0</v>
      </c>
      <c r="F9" s="47">
        <v>0</v>
      </c>
      <c r="G9" s="47">
        <v>0</v>
      </c>
      <c r="H9" s="47">
        <v>0</v>
      </c>
    </row>
    <row r="10" spans="1:45" x14ac:dyDescent="0.25">
      <c r="A10" s="45">
        <v>2002</v>
      </c>
      <c r="B10" s="46">
        <v>42.882300000000001</v>
      </c>
      <c r="C10" s="46"/>
      <c r="D10" s="47">
        <v>0</v>
      </c>
      <c r="E10" s="47">
        <v>0</v>
      </c>
      <c r="F10" s="47">
        <v>0</v>
      </c>
      <c r="G10" s="47">
        <v>0</v>
      </c>
      <c r="H10" s="47">
        <v>0</v>
      </c>
    </row>
    <row r="11" spans="1:45" x14ac:dyDescent="0.25">
      <c r="A11" s="45">
        <v>2003</v>
      </c>
      <c r="B11" s="46">
        <v>41.588700000000003</v>
      </c>
      <c r="C11" s="46"/>
      <c r="D11" s="47">
        <v>0</v>
      </c>
      <c r="E11" s="47">
        <v>0</v>
      </c>
      <c r="F11" s="47">
        <v>0</v>
      </c>
      <c r="G11" s="47">
        <v>0</v>
      </c>
      <c r="H11" s="47">
        <v>0</v>
      </c>
    </row>
    <row r="12" spans="1:45" x14ac:dyDescent="0.25">
      <c r="A12" s="45">
        <v>2004</v>
      </c>
      <c r="B12" s="46">
        <v>40.639200000000002</v>
      </c>
      <c r="C12" s="46"/>
      <c r="D12" s="47">
        <v>0</v>
      </c>
      <c r="E12" s="47">
        <v>0</v>
      </c>
      <c r="F12" s="47">
        <v>0</v>
      </c>
      <c r="G12" s="47">
        <v>0</v>
      </c>
      <c r="H12" s="47">
        <v>0</v>
      </c>
    </row>
    <row r="13" spans="1:45" x14ac:dyDescent="0.25">
      <c r="A13" s="45">
        <v>2005</v>
      </c>
      <c r="B13" s="46">
        <v>34.119100000000003</v>
      </c>
      <c r="C13" s="46"/>
      <c r="D13" s="47">
        <v>0</v>
      </c>
      <c r="E13" s="47">
        <v>0</v>
      </c>
      <c r="F13" s="47">
        <v>0</v>
      </c>
      <c r="G13" s="47">
        <v>0</v>
      </c>
      <c r="H13" s="47">
        <v>0</v>
      </c>
    </row>
    <row r="14" spans="1:45" x14ac:dyDescent="0.25">
      <c r="A14" s="45">
        <v>2006</v>
      </c>
      <c r="B14" s="46">
        <v>30.975200000000001</v>
      </c>
      <c r="C14" s="46"/>
      <c r="D14" s="47">
        <v>0</v>
      </c>
      <c r="E14" s="47">
        <v>0</v>
      </c>
      <c r="F14" s="47">
        <v>0</v>
      </c>
      <c r="G14" s="47">
        <v>0</v>
      </c>
      <c r="H14" s="47">
        <v>0</v>
      </c>
    </row>
    <row r="15" spans="1:45" x14ac:dyDescent="0.25">
      <c r="A15" s="45">
        <v>2007</v>
      </c>
      <c r="B15" s="46">
        <v>30.100899999999999</v>
      </c>
      <c r="C15" s="46"/>
      <c r="D15" s="47">
        <v>0</v>
      </c>
      <c r="E15" s="47">
        <v>0</v>
      </c>
      <c r="F15" s="47">
        <v>0</v>
      </c>
      <c r="G15" s="47">
        <v>0</v>
      </c>
      <c r="H15" s="47">
        <v>0</v>
      </c>
    </row>
    <row r="16" spans="1:45" x14ac:dyDescent="0.25">
      <c r="A16" s="45">
        <v>2008</v>
      </c>
      <c r="B16" s="46">
        <v>28.461400000000001</v>
      </c>
      <c r="C16" s="46"/>
      <c r="D16" s="47">
        <v>0</v>
      </c>
      <c r="E16" s="47">
        <v>0</v>
      </c>
      <c r="F16" s="47">
        <v>0</v>
      </c>
      <c r="G16" s="47">
        <v>0</v>
      </c>
      <c r="H16" s="47">
        <v>0</v>
      </c>
    </row>
    <row r="17" spans="1:8" x14ac:dyDescent="0.25">
      <c r="A17" s="45">
        <v>2009</v>
      </c>
      <c r="B17" s="46">
        <v>36.294499999999999</v>
      </c>
      <c r="C17" s="46"/>
      <c r="D17" s="47">
        <v>0</v>
      </c>
      <c r="E17" s="47">
        <v>0</v>
      </c>
      <c r="F17" s="47">
        <v>0</v>
      </c>
      <c r="G17" s="47">
        <v>0</v>
      </c>
      <c r="H17" s="47">
        <v>0</v>
      </c>
    </row>
    <row r="18" spans="1:8" x14ac:dyDescent="0.25">
      <c r="A18" s="45">
        <v>2010</v>
      </c>
      <c r="B18" s="46">
        <v>41.200600000000001</v>
      </c>
      <c r="C18" s="46"/>
      <c r="D18" s="47">
        <v>0</v>
      </c>
      <c r="E18" s="47">
        <v>0</v>
      </c>
      <c r="F18" s="47">
        <v>0</v>
      </c>
      <c r="G18" s="47">
        <v>0</v>
      </c>
      <c r="H18" s="47">
        <v>0</v>
      </c>
    </row>
    <row r="19" spans="1:8" x14ac:dyDescent="0.25">
      <c r="A19" s="45">
        <v>2011</v>
      </c>
      <c r="B19" s="46">
        <v>43.675600000000003</v>
      </c>
      <c r="C19" s="46"/>
      <c r="D19" s="47">
        <v>0</v>
      </c>
      <c r="E19" s="47">
        <v>40</v>
      </c>
      <c r="F19" s="47">
        <v>0</v>
      </c>
      <c r="G19" s="47">
        <v>0</v>
      </c>
      <c r="H19" s="47">
        <v>0</v>
      </c>
    </row>
    <row r="20" spans="1:8" x14ac:dyDescent="0.25">
      <c r="A20" s="45">
        <v>2012</v>
      </c>
      <c r="B20" s="49">
        <v>52.164900000000003</v>
      </c>
      <c r="C20" s="49"/>
      <c r="D20" s="50">
        <v>50</v>
      </c>
      <c r="E20" s="50">
        <v>53</v>
      </c>
      <c r="F20" s="50">
        <v>55</v>
      </c>
      <c r="G20" s="50">
        <v>57</v>
      </c>
      <c r="H20" s="50">
        <v>60</v>
      </c>
    </row>
    <row r="21" spans="1:8" x14ac:dyDescent="0.25">
      <c r="A21" s="45">
        <v>2013</v>
      </c>
      <c r="B21" s="49">
        <v>54.739199999999997</v>
      </c>
      <c r="C21" s="49"/>
      <c r="D21" s="50">
        <v>50</v>
      </c>
      <c r="E21" s="50">
        <v>53</v>
      </c>
      <c r="F21" s="50">
        <v>55</v>
      </c>
      <c r="G21" s="50">
        <v>57</v>
      </c>
      <c r="H21" s="50">
        <v>60</v>
      </c>
    </row>
    <row r="22" spans="1:8" x14ac:dyDescent="0.25">
      <c r="A22" s="45">
        <v>2014</v>
      </c>
      <c r="B22" s="49">
        <v>53.523699999999998</v>
      </c>
      <c r="C22" s="49"/>
      <c r="D22" s="50">
        <v>50</v>
      </c>
      <c r="E22" s="50">
        <v>53</v>
      </c>
      <c r="F22" s="50">
        <v>55</v>
      </c>
      <c r="G22" s="50">
        <v>57</v>
      </c>
      <c r="H22" s="50">
        <v>60</v>
      </c>
    </row>
    <row r="23" spans="1:8" x14ac:dyDescent="0.25">
      <c r="A23" s="45">
        <v>2015</v>
      </c>
      <c r="B23" s="49">
        <v>52.340699999999998</v>
      </c>
      <c r="C23" s="49"/>
      <c r="D23" s="50">
        <v>50</v>
      </c>
      <c r="E23" s="50">
        <v>53</v>
      </c>
      <c r="F23" s="50">
        <v>55</v>
      </c>
      <c r="G23" s="50">
        <v>57</v>
      </c>
      <c r="H23" s="50">
        <v>60</v>
      </c>
    </row>
    <row r="24" spans="1:8" x14ac:dyDescent="0.25">
      <c r="A24" s="45">
        <v>2016</v>
      </c>
      <c r="B24" s="49">
        <v>51.819099999999999</v>
      </c>
      <c r="C24" s="49"/>
      <c r="D24" s="50">
        <v>50</v>
      </c>
      <c r="E24" s="50">
        <v>53</v>
      </c>
      <c r="F24" s="50">
        <v>55</v>
      </c>
      <c r="G24" s="50">
        <v>57</v>
      </c>
      <c r="H24" s="50">
        <v>60</v>
      </c>
    </row>
    <row r="25" spans="1:8" x14ac:dyDescent="0.25">
      <c r="A25" s="45">
        <v>2017</v>
      </c>
      <c r="B25" s="49">
        <v>50.863599999999998</v>
      </c>
      <c r="C25" s="49">
        <v>50.863599999999998</v>
      </c>
      <c r="D25" s="50">
        <v>50</v>
      </c>
      <c r="E25" s="50">
        <v>53</v>
      </c>
      <c r="F25" s="50">
        <v>55</v>
      </c>
      <c r="G25" s="50">
        <v>57</v>
      </c>
      <c r="H25" s="50">
        <v>60</v>
      </c>
    </row>
    <row r="26" spans="1:8" x14ac:dyDescent="0.25">
      <c r="A26" s="45">
        <v>2018</v>
      </c>
      <c r="B26" s="49"/>
      <c r="C26" s="49">
        <v>49.268655037020835</v>
      </c>
      <c r="D26" s="50">
        <f>D25-1</f>
        <v>49</v>
      </c>
      <c r="E26" s="50">
        <f t="shared" ref="E26:H28" si="0">E25-1</f>
        <v>52</v>
      </c>
      <c r="F26" s="50">
        <f t="shared" si="0"/>
        <v>54</v>
      </c>
      <c r="G26" s="50">
        <f t="shared" si="0"/>
        <v>56</v>
      </c>
      <c r="H26" s="50">
        <f t="shared" si="0"/>
        <v>59</v>
      </c>
    </row>
    <row r="27" spans="1:8" x14ac:dyDescent="0.25">
      <c r="A27" s="45">
        <v>2019</v>
      </c>
      <c r="B27" s="49"/>
      <c r="C27" s="49">
        <v>46.524524490032888</v>
      </c>
      <c r="D27" s="50">
        <v>48</v>
      </c>
      <c r="E27" s="50">
        <v>51</v>
      </c>
      <c r="F27" s="50">
        <v>53</v>
      </c>
      <c r="G27" s="50">
        <v>55</v>
      </c>
      <c r="H27" s="50">
        <v>58</v>
      </c>
    </row>
    <row r="28" spans="1:8" x14ac:dyDescent="0.25">
      <c r="A28" s="51">
        <v>2020</v>
      </c>
      <c r="B28" s="52"/>
      <c r="C28" s="52">
        <v>44.858012870079818</v>
      </c>
      <c r="D28" s="53">
        <f>D27-1</f>
        <v>47</v>
      </c>
      <c r="E28" s="53">
        <f t="shared" si="0"/>
        <v>50</v>
      </c>
      <c r="F28" s="53">
        <f t="shared" si="0"/>
        <v>52</v>
      </c>
      <c r="G28" s="53">
        <f t="shared" si="0"/>
        <v>54</v>
      </c>
      <c r="H28" s="53">
        <f t="shared" si="0"/>
        <v>57</v>
      </c>
    </row>
    <row r="29" spans="1:8" x14ac:dyDescent="0.25">
      <c r="A29" s="54">
        <v>2021</v>
      </c>
      <c r="B29" s="55"/>
      <c r="C29" s="55">
        <v>43.295611962735343</v>
      </c>
      <c r="D29" s="56">
        <v>46</v>
      </c>
      <c r="E29" s="56">
        <v>49</v>
      </c>
      <c r="F29" s="56">
        <v>51</v>
      </c>
      <c r="G29" s="56">
        <v>53</v>
      </c>
      <c r="H29" s="56">
        <v>56</v>
      </c>
    </row>
    <row r="30" spans="1:8" x14ac:dyDescent="0.25">
      <c r="F30" s="395" t="s">
        <v>7</v>
      </c>
      <c r="G30" s="395"/>
      <c r="H30" s="395"/>
    </row>
  </sheetData>
  <mergeCells count="1">
    <mergeCell ref="F30:H30"/>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54A7-AF65-475E-ACE9-B3E39472888B}">
  <sheetPr codeName="Hárok5">
    <pageSetUpPr fitToPage="1"/>
  </sheetPr>
  <dimension ref="A1:R328"/>
  <sheetViews>
    <sheetView showGridLines="0" zoomScaleNormal="100" workbookViewId="0">
      <selection sqref="A1:K1"/>
    </sheetView>
  </sheetViews>
  <sheetFormatPr defaultColWidth="9" defaultRowHeight="15" x14ac:dyDescent="0.25"/>
  <cols>
    <col min="1" max="1" width="48.28515625" style="58" customWidth="1"/>
    <col min="2" max="2" width="9.140625" style="58" customWidth="1"/>
    <col min="3" max="8" width="9" style="58"/>
    <col min="9" max="14" width="9" style="58" customWidth="1"/>
    <col min="15" max="16384" width="9" style="58"/>
  </cols>
  <sheetData>
    <row r="1" spans="1:18" x14ac:dyDescent="0.25">
      <c r="A1" s="389" t="s">
        <v>39</v>
      </c>
      <c r="B1" s="389"/>
      <c r="C1" s="389"/>
      <c r="D1" s="389"/>
      <c r="E1" s="389"/>
      <c r="F1" s="389"/>
      <c r="G1" s="389"/>
      <c r="H1" s="389"/>
      <c r="I1" s="389"/>
      <c r="J1" s="389"/>
      <c r="K1" s="389"/>
      <c r="L1" s="57"/>
      <c r="M1" s="57"/>
      <c r="N1" s="60"/>
    </row>
    <row r="2" spans="1:18" ht="36" x14ac:dyDescent="0.25">
      <c r="A2" s="59"/>
      <c r="B2" s="65">
        <v>2010</v>
      </c>
      <c r="C2" s="65">
        <v>2011</v>
      </c>
      <c r="D2" s="65">
        <v>2012</v>
      </c>
      <c r="E2" s="65">
        <v>2013</v>
      </c>
      <c r="F2" s="65">
        <v>2014</v>
      </c>
      <c r="G2" s="65">
        <v>2015</v>
      </c>
      <c r="H2" s="65">
        <v>2016</v>
      </c>
      <c r="I2" s="65">
        <v>2017</v>
      </c>
      <c r="J2" s="65">
        <v>2018</v>
      </c>
      <c r="K2" s="65">
        <v>2019</v>
      </c>
      <c r="L2" s="65">
        <v>2020</v>
      </c>
      <c r="M2" s="65">
        <v>2021</v>
      </c>
      <c r="N2" s="66" t="s">
        <v>38</v>
      </c>
      <c r="O2" s="60"/>
    </row>
    <row r="3" spans="1:18" x14ac:dyDescent="0.25">
      <c r="A3" s="62" t="s">
        <v>8</v>
      </c>
      <c r="B3" s="67"/>
      <c r="C3" s="68">
        <v>2.4749965767785298</v>
      </c>
      <c r="D3" s="68">
        <v>8.4892338693052025</v>
      </c>
      <c r="E3" s="68">
        <v>2.5743002320916304</v>
      </c>
      <c r="F3" s="68">
        <v>-1.2154763730263198</v>
      </c>
      <c r="G3" s="68">
        <v>-1.1829864222832285</v>
      </c>
      <c r="H3" s="68">
        <v>-0.52165187316268913</v>
      </c>
      <c r="I3" s="68">
        <v>-0.9561068889599369</v>
      </c>
      <c r="J3" s="69">
        <v>-1.6222153652140108</v>
      </c>
      <c r="K3" s="69">
        <v>-2.7166633065085293</v>
      </c>
      <c r="L3" s="69">
        <v>-1.6659697847476167</v>
      </c>
      <c r="M3" s="70">
        <v>-1.5626781300274857</v>
      </c>
      <c r="N3" s="68">
        <f>C3+D3+E3+F3+G3</f>
        <v>11.140067882865814</v>
      </c>
      <c r="O3" s="64"/>
    </row>
    <row r="4" spans="1:18" x14ac:dyDescent="0.25">
      <c r="A4" s="61" t="s">
        <v>9</v>
      </c>
      <c r="B4" s="71"/>
      <c r="C4" s="72">
        <v>-1.4204088846404441</v>
      </c>
      <c r="D4" s="72">
        <v>4.1561636217195437</v>
      </c>
      <c r="E4" s="72">
        <v>0.1473418393303989</v>
      </c>
      <c r="F4" s="72">
        <v>-2.9291536365491084</v>
      </c>
      <c r="G4" s="72">
        <v>0.46194824552622515</v>
      </c>
      <c r="H4" s="72">
        <v>0.66803626403220129</v>
      </c>
      <c r="I4" s="72">
        <v>0.43314459095507729</v>
      </c>
      <c r="J4" s="73">
        <v>-1.9179513200114684E-2</v>
      </c>
      <c r="K4" s="73">
        <v>-0.84407435274254716</v>
      </c>
      <c r="L4" s="73">
        <v>0.27668116412728416</v>
      </c>
      <c r="M4" s="74">
        <v>3.2393979868087897E-2</v>
      </c>
      <c r="N4" s="72">
        <f>C4+D4+E4+F4+G4</f>
        <v>0.41589118538661518</v>
      </c>
      <c r="O4" s="64"/>
    </row>
    <row r="5" spans="1:18" x14ac:dyDescent="0.25">
      <c r="A5" s="62" t="s">
        <v>10</v>
      </c>
      <c r="B5" s="67"/>
      <c r="C5" s="68">
        <f>C3-C4</f>
        <v>3.8954054614189739</v>
      </c>
      <c r="D5" s="68">
        <f>D3-D4</f>
        <v>4.3330702475856588</v>
      </c>
      <c r="E5" s="68">
        <f t="shared" ref="E5:M5" si="0">E3-E4</f>
        <v>2.4269583927612315</v>
      </c>
      <c r="F5" s="68">
        <f t="shared" si="0"/>
        <v>1.7136772635227886</v>
      </c>
      <c r="G5" s="68">
        <f t="shared" si="0"/>
        <v>-1.6449346678094536</v>
      </c>
      <c r="H5" s="68">
        <f t="shared" si="0"/>
        <v>-1.1896881371948904</v>
      </c>
      <c r="I5" s="68">
        <f t="shared" si="0"/>
        <v>-1.3892514799150142</v>
      </c>
      <c r="J5" s="68">
        <f t="shared" si="0"/>
        <v>-1.6030358520138961</v>
      </c>
      <c r="K5" s="69">
        <f t="shared" si="0"/>
        <v>-1.8725889537659821</v>
      </c>
      <c r="L5" s="69">
        <f t="shared" si="0"/>
        <v>-1.9426509488749009</v>
      </c>
      <c r="M5" s="70">
        <f t="shared" si="0"/>
        <v>-1.5950721098955736</v>
      </c>
      <c r="N5" s="68">
        <f t="shared" ref="N5:N9" si="1">C5+D5+E5+F5+G5</f>
        <v>10.724176697479198</v>
      </c>
      <c r="O5" s="64"/>
    </row>
    <row r="6" spans="1:18" x14ac:dyDescent="0.25">
      <c r="A6" s="61" t="s">
        <v>11</v>
      </c>
      <c r="B6" s="71"/>
      <c r="C6" s="72">
        <v>0.14507498527479515</v>
      </c>
      <c r="D6" s="72">
        <v>-0.78738060753608841</v>
      </c>
      <c r="E6" s="72">
        <v>-0.86871214581413758</v>
      </c>
      <c r="F6" s="72">
        <v>-0.28748517079396257</v>
      </c>
      <c r="G6" s="72">
        <v>-2.3145385261411597</v>
      </c>
      <c r="H6" s="72">
        <v>-1.4358073159480584</v>
      </c>
      <c r="I6" s="72">
        <v>-0.20637595311898577</v>
      </c>
      <c r="J6" s="73">
        <v>-9.9765171630514196E-2</v>
      </c>
      <c r="K6" s="73">
        <v>-7.2846754201258412E-2</v>
      </c>
      <c r="L6" s="73">
        <v>0</v>
      </c>
      <c r="M6" s="74">
        <v>0</v>
      </c>
      <c r="N6" s="72">
        <f t="shared" si="1"/>
        <v>-4.1130414650105536</v>
      </c>
      <c r="O6" s="64"/>
    </row>
    <row r="7" spans="1:18" x14ac:dyDescent="0.25">
      <c r="A7" s="75" t="s">
        <v>12</v>
      </c>
      <c r="B7" s="76"/>
      <c r="C7" s="77">
        <f>C5-C6</f>
        <v>3.7503304761441787</v>
      </c>
      <c r="D7" s="77">
        <f t="shared" ref="D7:M7" si="2">D5-D6</f>
        <v>5.1204508551217476</v>
      </c>
      <c r="E7" s="77">
        <f t="shared" si="2"/>
        <v>3.2956705385753691</v>
      </c>
      <c r="F7" s="77">
        <f t="shared" si="2"/>
        <v>2.0011624343167513</v>
      </c>
      <c r="G7" s="77">
        <f t="shared" si="2"/>
        <v>0.6696038583317061</v>
      </c>
      <c r="H7" s="77">
        <f t="shared" si="2"/>
        <v>0.24611917875316802</v>
      </c>
      <c r="I7" s="77">
        <f t="shared" si="2"/>
        <v>-1.1828755267960285</v>
      </c>
      <c r="J7" s="78">
        <f t="shared" si="2"/>
        <v>-1.503270680383382</v>
      </c>
      <c r="K7" s="78">
        <f t="shared" si="2"/>
        <v>-1.7997421995647236</v>
      </c>
      <c r="L7" s="78">
        <f t="shared" si="2"/>
        <v>-1.9426509488749009</v>
      </c>
      <c r="M7" s="79">
        <f t="shared" si="2"/>
        <v>-1.5950721098955736</v>
      </c>
      <c r="N7" s="77">
        <f t="shared" si="1"/>
        <v>14.837218162489753</v>
      </c>
      <c r="O7" s="64"/>
      <c r="P7" s="80"/>
      <c r="Q7" s="80"/>
      <c r="R7" s="80"/>
    </row>
    <row r="8" spans="1:18" x14ac:dyDescent="0.25">
      <c r="A8" s="81" t="s">
        <v>13</v>
      </c>
      <c r="B8" s="71"/>
      <c r="C8" s="72">
        <v>0.24440017443704409</v>
      </c>
      <c r="D8" s="72">
        <v>1.8175121781513679</v>
      </c>
      <c r="E8" s="72">
        <v>0.5403741949227383</v>
      </c>
      <c r="F8" s="72">
        <v>0.13432383159105871</v>
      </c>
      <c r="G8" s="72">
        <v>-0.14702817464153614</v>
      </c>
      <c r="H8" s="72">
        <v>0</v>
      </c>
      <c r="I8" s="72">
        <v>0</v>
      </c>
      <c r="J8" s="73">
        <v>0</v>
      </c>
      <c r="K8" s="73">
        <v>0</v>
      </c>
      <c r="L8" s="73">
        <v>0</v>
      </c>
      <c r="M8" s="74">
        <v>0</v>
      </c>
      <c r="N8" s="72">
        <f t="shared" si="1"/>
        <v>2.5895822044606733</v>
      </c>
      <c r="O8" s="60"/>
    </row>
    <row r="9" spans="1:18" x14ac:dyDescent="0.25">
      <c r="A9" s="82" t="s">
        <v>14</v>
      </c>
      <c r="B9" s="83"/>
      <c r="C9" s="84">
        <f>C7-C8</f>
        <v>3.5059303017071346</v>
      </c>
      <c r="D9" s="84">
        <f t="shared" ref="D9:M9" si="3">D7-D8</f>
        <v>3.3029386769703795</v>
      </c>
      <c r="E9" s="84">
        <f t="shared" si="3"/>
        <v>2.7552963436526308</v>
      </c>
      <c r="F9" s="84">
        <f t="shared" si="3"/>
        <v>1.8668386027256927</v>
      </c>
      <c r="G9" s="84">
        <f t="shared" si="3"/>
        <v>0.81663203297324227</v>
      </c>
      <c r="H9" s="84">
        <f t="shared" si="3"/>
        <v>0.24611917875316802</v>
      </c>
      <c r="I9" s="84">
        <f t="shared" si="3"/>
        <v>-1.1828755267960285</v>
      </c>
      <c r="J9" s="84">
        <f t="shared" si="3"/>
        <v>-1.503270680383382</v>
      </c>
      <c r="K9" s="84">
        <f t="shared" si="3"/>
        <v>-1.7997421995647236</v>
      </c>
      <c r="L9" s="84">
        <f t="shared" si="3"/>
        <v>-1.9426509488749009</v>
      </c>
      <c r="M9" s="85">
        <f t="shared" si="3"/>
        <v>-1.5950721098955736</v>
      </c>
      <c r="N9" s="84">
        <f t="shared" si="1"/>
        <v>12.247635958029081</v>
      </c>
      <c r="O9" s="60"/>
    </row>
    <row r="10" spans="1:18" x14ac:dyDescent="0.25">
      <c r="A10" s="60"/>
      <c r="B10" s="63"/>
      <c r="C10" s="63"/>
      <c r="D10" s="63"/>
      <c r="E10" s="63"/>
      <c r="F10" s="63"/>
      <c r="G10" s="63"/>
      <c r="H10" s="87"/>
      <c r="I10" s="87"/>
      <c r="J10" s="87"/>
      <c r="K10" s="87"/>
      <c r="L10" s="86"/>
      <c r="M10" s="86"/>
      <c r="N10" s="86" t="s">
        <v>15</v>
      </c>
    </row>
    <row r="11" spans="1:18" x14ac:dyDescent="0.25">
      <c r="A11" s="60"/>
      <c r="B11" s="63"/>
      <c r="C11" s="63"/>
      <c r="D11" s="63"/>
      <c r="E11" s="63"/>
      <c r="F11" s="63"/>
      <c r="G11" s="63"/>
      <c r="H11" s="63"/>
      <c r="I11" s="63"/>
      <c r="J11" s="63"/>
      <c r="K11" s="60"/>
      <c r="L11" s="60"/>
      <c r="M11" s="60"/>
      <c r="N11" s="60"/>
      <c r="O11" s="88"/>
    </row>
    <row r="12" spans="1:18" x14ac:dyDescent="0.25">
      <c r="A12" s="60"/>
      <c r="B12" s="63"/>
      <c r="C12" s="63"/>
      <c r="D12" s="63"/>
      <c r="E12" s="63"/>
      <c r="F12" s="63"/>
      <c r="G12" s="63"/>
      <c r="H12" s="63"/>
      <c r="I12" s="63"/>
      <c r="J12" s="63"/>
      <c r="K12" s="60"/>
      <c r="L12" s="60"/>
      <c r="M12" s="60"/>
      <c r="N12" s="60"/>
    </row>
    <row r="13" spans="1:18" x14ac:dyDescent="0.25">
      <c r="A13" s="60"/>
      <c r="B13" s="63"/>
      <c r="C13" s="63"/>
      <c r="D13" s="63"/>
      <c r="E13" s="63"/>
      <c r="F13" s="63"/>
      <c r="G13" s="63"/>
      <c r="H13" s="63"/>
      <c r="I13" s="63"/>
      <c r="J13" s="63"/>
      <c r="K13" s="60"/>
      <c r="L13" s="60"/>
      <c r="M13" s="60"/>
      <c r="N13" s="60"/>
    </row>
    <row r="14" spans="1:18" x14ac:dyDescent="0.25">
      <c r="A14" s="60"/>
      <c r="B14" s="63"/>
      <c r="C14" s="63"/>
      <c r="D14" s="63"/>
      <c r="E14" s="63"/>
      <c r="F14" s="63"/>
      <c r="G14" s="63"/>
      <c r="H14" s="63"/>
      <c r="I14" s="63"/>
      <c r="J14" s="63"/>
      <c r="K14" s="60"/>
      <c r="L14" s="60"/>
      <c r="M14" s="60"/>
      <c r="N14" s="60"/>
    </row>
    <row r="15" spans="1:18" x14ac:dyDescent="0.25">
      <c r="A15" s="60"/>
      <c r="B15" s="63"/>
      <c r="C15" s="63"/>
      <c r="D15" s="63"/>
      <c r="E15" s="63"/>
      <c r="F15" s="63"/>
      <c r="G15" s="63"/>
      <c r="H15" s="63"/>
      <c r="I15" s="63"/>
      <c r="J15" s="63"/>
      <c r="K15" s="60"/>
      <c r="L15" s="60"/>
      <c r="M15" s="60"/>
      <c r="N15" s="60"/>
    </row>
    <row r="16" spans="1:18" x14ac:dyDescent="0.25">
      <c r="A16" s="60"/>
      <c r="B16" s="63"/>
      <c r="C16" s="63"/>
      <c r="D16" s="63"/>
      <c r="E16" s="63"/>
      <c r="F16" s="63"/>
      <c r="G16" s="63"/>
      <c r="H16" s="63"/>
      <c r="I16" s="63"/>
      <c r="J16" s="63"/>
      <c r="K16" s="60"/>
      <c r="L16" s="60"/>
      <c r="M16" s="60"/>
      <c r="N16" s="60"/>
    </row>
    <row r="17" spans="1:14" x14ac:dyDescent="0.25">
      <c r="A17" s="60"/>
      <c r="B17" s="63"/>
      <c r="C17" s="63"/>
      <c r="D17" s="63"/>
      <c r="E17" s="63"/>
      <c r="F17" s="63"/>
      <c r="G17" s="63"/>
      <c r="H17" s="63"/>
      <c r="I17" s="63"/>
      <c r="J17" s="63"/>
      <c r="K17" s="60"/>
      <c r="L17" s="60"/>
      <c r="M17" s="60"/>
      <c r="N17" s="60"/>
    </row>
    <row r="18" spans="1:14" x14ac:dyDescent="0.25">
      <c r="A18" s="60"/>
      <c r="B18" s="63"/>
      <c r="C18" s="63"/>
      <c r="D18" s="63"/>
      <c r="E18" s="63"/>
      <c r="F18" s="63"/>
      <c r="G18" s="63"/>
      <c r="H18" s="63"/>
      <c r="I18" s="63"/>
      <c r="J18" s="63"/>
      <c r="K18" s="60"/>
      <c r="L18" s="60"/>
      <c r="M18" s="60"/>
      <c r="N18" s="60"/>
    </row>
    <row r="19" spans="1:14" x14ac:dyDescent="0.25">
      <c r="A19" s="60"/>
      <c r="B19" s="63"/>
      <c r="C19" s="63"/>
      <c r="D19" s="63"/>
      <c r="E19" s="63"/>
      <c r="F19" s="63"/>
      <c r="G19" s="63"/>
      <c r="H19" s="63"/>
      <c r="I19" s="63"/>
      <c r="J19" s="63"/>
      <c r="K19" s="60"/>
      <c r="L19" s="60"/>
      <c r="M19" s="60"/>
      <c r="N19" s="60"/>
    </row>
    <row r="20" spans="1:14" x14ac:dyDescent="0.25">
      <c r="A20" s="60"/>
      <c r="B20" s="63"/>
      <c r="C20" s="63"/>
      <c r="D20" s="63"/>
      <c r="E20" s="63"/>
      <c r="F20" s="63"/>
      <c r="G20" s="63"/>
      <c r="H20" s="63"/>
      <c r="I20" s="63"/>
      <c r="J20" s="63"/>
      <c r="K20" s="60"/>
      <c r="L20" s="60"/>
      <c r="M20" s="60"/>
      <c r="N20" s="60"/>
    </row>
    <row r="21" spans="1:14" x14ac:dyDescent="0.25">
      <c r="A21" s="60"/>
      <c r="B21" s="63"/>
      <c r="C21" s="63"/>
      <c r="D21" s="63"/>
      <c r="E21" s="63"/>
      <c r="F21" s="63"/>
      <c r="G21" s="63"/>
      <c r="H21" s="63"/>
      <c r="I21" s="63"/>
      <c r="J21" s="63"/>
      <c r="K21" s="60"/>
      <c r="L21" s="60"/>
      <c r="M21" s="60"/>
      <c r="N21" s="60"/>
    </row>
    <row r="22" spans="1:14" x14ac:dyDescent="0.25">
      <c r="A22" s="60"/>
      <c r="B22" s="63"/>
      <c r="C22" s="63"/>
      <c r="D22" s="63"/>
      <c r="E22" s="63"/>
      <c r="F22" s="63"/>
      <c r="G22" s="63"/>
      <c r="H22" s="63"/>
      <c r="I22" s="63"/>
      <c r="J22" s="63"/>
      <c r="K22" s="60"/>
      <c r="L22" s="60"/>
      <c r="M22" s="60"/>
      <c r="N22" s="60"/>
    </row>
    <row r="23" spans="1:14" x14ac:dyDescent="0.25">
      <c r="A23" s="60"/>
      <c r="B23" s="63"/>
      <c r="C23" s="63"/>
      <c r="D23" s="63"/>
      <c r="E23" s="63"/>
      <c r="F23" s="63"/>
      <c r="G23" s="63"/>
      <c r="H23" s="63"/>
      <c r="I23" s="63"/>
      <c r="J23" s="63"/>
      <c r="K23" s="60"/>
      <c r="L23" s="60"/>
      <c r="M23" s="60"/>
      <c r="N23" s="60"/>
    </row>
    <row r="24" spans="1:14" x14ac:dyDescent="0.25">
      <c r="A24" s="60"/>
      <c r="B24" s="63"/>
      <c r="C24" s="63"/>
      <c r="D24" s="63"/>
      <c r="E24" s="63"/>
      <c r="F24" s="63"/>
      <c r="G24" s="63"/>
      <c r="H24" s="63"/>
      <c r="I24" s="63"/>
      <c r="J24" s="63"/>
      <c r="K24" s="60"/>
      <c r="L24" s="60"/>
      <c r="M24" s="60"/>
      <c r="N24" s="60"/>
    </row>
    <row r="25" spans="1:14" x14ac:dyDescent="0.25">
      <c r="A25" s="60"/>
      <c r="B25" s="63"/>
      <c r="C25" s="63"/>
      <c r="D25" s="63"/>
      <c r="E25" s="63"/>
      <c r="F25" s="63"/>
      <c r="G25" s="63"/>
      <c r="H25" s="63"/>
      <c r="I25" s="63"/>
      <c r="J25" s="63"/>
      <c r="K25" s="60"/>
      <c r="L25" s="60"/>
      <c r="M25" s="60"/>
      <c r="N25" s="60"/>
    </row>
    <row r="26" spans="1:14" x14ac:dyDescent="0.25">
      <c r="A26" s="60"/>
      <c r="B26" s="63"/>
      <c r="C26" s="63"/>
      <c r="D26" s="63"/>
      <c r="E26" s="63"/>
      <c r="F26" s="63"/>
      <c r="G26" s="63"/>
      <c r="H26" s="63"/>
      <c r="I26" s="63"/>
      <c r="J26" s="63"/>
      <c r="K26" s="60"/>
      <c r="L26" s="60"/>
      <c r="M26" s="60"/>
      <c r="N26" s="60"/>
    </row>
    <row r="27" spans="1:14" x14ac:dyDescent="0.25">
      <c r="A27" s="60"/>
      <c r="B27" s="60"/>
      <c r="C27" s="60"/>
      <c r="D27" s="60"/>
      <c r="E27" s="60"/>
      <c r="F27" s="60"/>
      <c r="G27" s="60"/>
      <c r="H27" s="60"/>
      <c r="I27" s="60"/>
      <c r="J27" s="60"/>
      <c r="K27" s="60"/>
      <c r="L27" s="60"/>
      <c r="M27" s="60"/>
      <c r="N27" s="60"/>
    </row>
    <row r="28" spans="1:14" x14ac:dyDescent="0.25">
      <c r="A28" s="60"/>
      <c r="B28" s="60"/>
      <c r="C28" s="60"/>
      <c r="D28" s="60"/>
      <c r="E28" s="60"/>
      <c r="F28" s="60"/>
      <c r="G28" s="60"/>
      <c r="H28" s="60"/>
      <c r="I28" s="60"/>
      <c r="J28" s="60"/>
      <c r="K28" s="60"/>
      <c r="L28" s="60"/>
      <c r="M28" s="60"/>
      <c r="N28" s="60"/>
    </row>
    <row r="29" spans="1:14" x14ac:dyDescent="0.25">
      <c r="A29" s="60"/>
      <c r="B29" s="60"/>
      <c r="C29" s="60"/>
      <c r="D29" s="60"/>
      <c r="E29" s="60"/>
      <c r="F29" s="60"/>
      <c r="G29" s="60"/>
      <c r="H29" s="60"/>
      <c r="I29" s="60"/>
      <c r="J29" s="60"/>
      <c r="K29" s="60"/>
      <c r="L29" s="60"/>
      <c r="M29" s="60"/>
      <c r="N29" s="60"/>
    </row>
    <row r="30" spans="1:14" x14ac:dyDescent="0.25">
      <c r="A30" s="60"/>
      <c r="B30" s="60"/>
      <c r="C30" s="60"/>
      <c r="D30" s="60"/>
      <c r="E30" s="60"/>
      <c r="F30" s="60"/>
      <c r="G30" s="60"/>
      <c r="H30" s="60"/>
      <c r="I30" s="60"/>
      <c r="J30" s="60"/>
      <c r="K30" s="60"/>
      <c r="L30" s="60"/>
      <c r="M30" s="60"/>
      <c r="N30" s="60"/>
    </row>
    <row r="31" spans="1:14" x14ac:dyDescent="0.25">
      <c r="A31" s="60"/>
      <c r="B31" s="60"/>
      <c r="C31" s="60"/>
      <c r="D31" s="60"/>
      <c r="E31" s="60"/>
      <c r="F31" s="60"/>
      <c r="G31" s="60"/>
      <c r="H31" s="60"/>
      <c r="I31" s="60"/>
      <c r="J31" s="60"/>
      <c r="K31" s="60"/>
      <c r="L31" s="60"/>
      <c r="M31" s="60"/>
      <c r="N31" s="60"/>
    </row>
    <row r="32" spans="1:14" x14ac:dyDescent="0.25">
      <c r="A32" s="60"/>
      <c r="B32" s="60"/>
      <c r="C32" s="60"/>
      <c r="D32" s="60"/>
      <c r="E32" s="60"/>
      <c r="F32" s="60"/>
      <c r="G32" s="60"/>
      <c r="H32" s="60"/>
      <c r="I32" s="60"/>
      <c r="J32" s="60"/>
      <c r="K32" s="60"/>
      <c r="L32" s="60"/>
      <c r="M32" s="60"/>
      <c r="N32" s="60"/>
    </row>
    <row r="33" spans="1:14" x14ac:dyDescent="0.25">
      <c r="A33" s="60"/>
      <c r="B33" s="60"/>
      <c r="C33" s="60"/>
      <c r="D33" s="60"/>
      <c r="E33" s="60"/>
      <c r="F33" s="60"/>
      <c r="G33" s="60"/>
      <c r="H33" s="60"/>
      <c r="I33" s="60"/>
      <c r="J33" s="60"/>
      <c r="K33" s="60"/>
      <c r="L33" s="60"/>
      <c r="M33" s="60"/>
      <c r="N33" s="60"/>
    </row>
    <row r="34" spans="1:14" x14ac:dyDescent="0.25">
      <c r="A34" s="60"/>
      <c r="B34" s="60"/>
      <c r="C34" s="60"/>
      <c r="D34" s="60"/>
      <c r="E34" s="60"/>
      <c r="F34" s="60"/>
      <c r="G34" s="60"/>
      <c r="H34" s="60"/>
      <c r="I34" s="60"/>
      <c r="J34" s="60"/>
      <c r="K34" s="60"/>
      <c r="L34" s="60"/>
      <c r="M34" s="60"/>
      <c r="N34" s="60"/>
    </row>
    <row r="35" spans="1:14" x14ac:dyDescent="0.25">
      <c r="A35" s="60"/>
      <c r="B35" s="60"/>
      <c r="C35" s="60"/>
      <c r="D35" s="60"/>
      <c r="E35" s="60"/>
      <c r="F35" s="60"/>
      <c r="G35" s="60"/>
      <c r="H35" s="60"/>
      <c r="I35" s="60"/>
      <c r="J35" s="60"/>
      <c r="K35" s="60"/>
      <c r="L35" s="60"/>
      <c r="M35" s="60"/>
      <c r="N35" s="60"/>
    </row>
    <row r="36" spans="1:14" x14ac:dyDescent="0.25">
      <c r="A36" s="60"/>
      <c r="B36" s="60"/>
      <c r="C36" s="60"/>
      <c r="D36" s="60"/>
      <c r="E36" s="60"/>
      <c r="F36" s="60"/>
      <c r="G36" s="60"/>
      <c r="H36" s="60"/>
      <c r="I36" s="60"/>
      <c r="J36" s="60"/>
      <c r="K36" s="60"/>
      <c r="L36" s="60"/>
      <c r="M36" s="60"/>
      <c r="N36" s="60"/>
    </row>
    <row r="37" spans="1:14" x14ac:dyDescent="0.25">
      <c r="A37" s="60"/>
      <c r="B37" s="60"/>
      <c r="C37" s="60"/>
      <c r="D37" s="60"/>
      <c r="E37" s="60"/>
      <c r="F37" s="60"/>
      <c r="G37" s="60"/>
      <c r="H37" s="60"/>
      <c r="I37" s="60"/>
      <c r="J37" s="60"/>
      <c r="K37" s="60"/>
      <c r="L37" s="60"/>
      <c r="M37" s="60"/>
      <c r="N37" s="60"/>
    </row>
    <row r="38" spans="1:14" x14ac:dyDescent="0.25">
      <c r="A38" s="60"/>
      <c r="B38" s="60"/>
      <c r="C38" s="60"/>
      <c r="D38" s="60"/>
      <c r="E38" s="60"/>
      <c r="F38" s="60"/>
      <c r="G38" s="60"/>
      <c r="H38" s="60"/>
      <c r="I38" s="60"/>
      <c r="J38" s="60"/>
      <c r="K38" s="60"/>
      <c r="L38" s="60"/>
      <c r="M38" s="60"/>
      <c r="N38" s="60"/>
    </row>
    <row r="39" spans="1:14" x14ac:dyDescent="0.25">
      <c r="A39" s="60"/>
      <c r="B39" s="60"/>
      <c r="C39" s="60"/>
      <c r="D39" s="60"/>
      <c r="E39" s="60"/>
      <c r="F39" s="60"/>
      <c r="G39" s="60"/>
      <c r="H39" s="60"/>
      <c r="I39" s="60"/>
      <c r="J39" s="60"/>
      <c r="K39" s="60"/>
      <c r="L39" s="60"/>
      <c r="M39" s="60"/>
      <c r="N39" s="60"/>
    </row>
    <row r="40" spans="1:14" x14ac:dyDescent="0.25">
      <c r="A40" s="60"/>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60"/>
      <c r="B42" s="60"/>
      <c r="C42" s="60"/>
      <c r="D42" s="60"/>
      <c r="E42" s="60"/>
      <c r="F42" s="60"/>
      <c r="G42" s="60"/>
      <c r="H42" s="60"/>
      <c r="I42" s="60"/>
      <c r="J42" s="60"/>
      <c r="K42" s="60"/>
      <c r="L42" s="60"/>
      <c r="M42" s="60"/>
      <c r="N42" s="60"/>
    </row>
    <row r="43" spans="1:14" x14ac:dyDescent="0.25">
      <c r="A43" s="60"/>
      <c r="B43" s="60"/>
      <c r="C43" s="60"/>
      <c r="D43" s="60"/>
      <c r="E43" s="60"/>
      <c r="F43" s="60"/>
      <c r="G43" s="60"/>
      <c r="H43" s="60"/>
      <c r="I43" s="60"/>
      <c r="J43" s="60"/>
      <c r="K43" s="60"/>
      <c r="L43" s="60"/>
      <c r="M43" s="60"/>
      <c r="N43" s="60"/>
    </row>
    <row r="44" spans="1:14" x14ac:dyDescent="0.25">
      <c r="A44" s="60"/>
      <c r="B44" s="60"/>
      <c r="C44" s="60"/>
      <c r="D44" s="60"/>
      <c r="E44" s="60"/>
      <c r="F44" s="60"/>
      <c r="G44" s="60"/>
      <c r="H44" s="60"/>
      <c r="I44" s="60"/>
      <c r="J44" s="60"/>
      <c r="K44" s="60"/>
      <c r="L44" s="60"/>
      <c r="M44" s="60"/>
      <c r="N44" s="60"/>
    </row>
    <row r="45" spans="1:14" x14ac:dyDescent="0.25">
      <c r="A45" s="60"/>
      <c r="B45" s="60"/>
      <c r="C45" s="60"/>
      <c r="D45" s="60"/>
      <c r="E45" s="60"/>
      <c r="F45" s="60"/>
      <c r="G45" s="60"/>
      <c r="H45" s="60"/>
      <c r="I45" s="60"/>
      <c r="J45" s="60"/>
      <c r="K45" s="60"/>
      <c r="L45" s="60"/>
      <c r="M45" s="60"/>
      <c r="N45" s="60"/>
    </row>
    <row r="46" spans="1:14" x14ac:dyDescent="0.25">
      <c r="A46" s="60"/>
      <c r="B46" s="60"/>
      <c r="C46" s="60"/>
      <c r="D46" s="60"/>
      <c r="E46" s="60"/>
      <c r="F46" s="60"/>
      <c r="G46" s="60"/>
      <c r="H46" s="60"/>
      <c r="I46" s="60"/>
      <c r="J46" s="60"/>
      <c r="K46" s="60"/>
      <c r="L46" s="60"/>
      <c r="M46" s="60"/>
      <c r="N46" s="60"/>
    </row>
    <row r="47" spans="1:14" x14ac:dyDescent="0.25">
      <c r="A47" s="60"/>
      <c r="B47" s="60"/>
      <c r="C47" s="60"/>
      <c r="D47" s="60"/>
      <c r="E47" s="60"/>
      <c r="F47" s="60"/>
      <c r="G47" s="60"/>
      <c r="H47" s="60"/>
      <c r="I47" s="60"/>
      <c r="J47" s="60"/>
      <c r="K47" s="60"/>
      <c r="L47" s="60"/>
      <c r="M47" s="60"/>
      <c r="N47" s="60"/>
    </row>
    <row r="48" spans="1:14" x14ac:dyDescent="0.25">
      <c r="A48" s="60"/>
      <c r="B48" s="60"/>
      <c r="C48" s="60"/>
      <c r="D48" s="60"/>
      <c r="E48" s="60"/>
      <c r="F48" s="60"/>
      <c r="G48" s="60"/>
      <c r="H48" s="60"/>
      <c r="I48" s="60"/>
      <c r="J48" s="60"/>
      <c r="K48" s="60"/>
      <c r="L48" s="60"/>
      <c r="M48" s="60"/>
      <c r="N48" s="60"/>
    </row>
    <row r="49" spans="1:14" x14ac:dyDescent="0.25">
      <c r="A49" s="60"/>
      <c r="B49" s="60"/>
      <c r="C49" s="60"/>
      <c r="D49" s="60"/>
      <c r="E49" s="60"/>
      <c r="F49" s="60"/>
      <c r="G49" s="60"/>
      <c r="H49" s="60"/>
      <c r="I49" s="60"/>
      <c r="J49" s="60"/>
      <c r="K49" s="60"/>
      <c r="L49" s="60"/>
      <c r="M49" s="60"/>
      <c r="N49" s="60"/>
    </row>
    <row r="50" spans="1:14" x14ac:dyDescent="0.25">
      <c r="A50" s="60"/>
      <c r="B50" s="60"/>
      <c r="C50" s="60"/>
      <c r="D50" s="60"/>
      <c r="E50" s="60"/>
      <c r="F50" s="60"/>
      <c r="G50" s="60"/>
      <c r="H50" s="60"/>
      <c r="I50" s="60"/>
      <c r="J50" s="60"/>
      <c r="K50" s="60"/>
      <c r="L50" s="60"/>
      <c r="M50" s="60"/>
      <c r="N50" s="60"/>
    </row>
    <row r="51" spans="1:14" x14ac:dyDescent="0.25">
      <c r="A51" s="60"/>
      <c r="B51" s="60"/>
      <c r="C51" s="60"/>
      <c r="D51" s="60"/>
      <c r="E51" s="60"/>
      <c r="F51" s="60"/>
      <c r="G51" s="60"/>
      <c r="H51" s="60"/>
      <c r="I51" s="60"/>
      <c r="J51" s="60"/>
      <c r="K51" s="60"/>
      <c r="L51" s="60"/>
      <c r="M51" s="60"/>
      <c r="N51" s="60"/>
    </row>
    <row r="52" spans="1:14" x14ac:dyDescent="0.25">
      <c r="A52" s="60"/>
      <c r="B52" s="60"/>
      <c r="C52" s="60"/>
      <c r="D52" s="60"/>
      <c r="E52" s="60"/>
      <c r="F52" s="60"/>
      <c r="G52" s="60"/>
      <c r="H52" s="60"/>
      <c r="I52" s="60"/>
      <c r="J52" s="60"/>
      <c r="K52" s="60"/>
      <c r="L52" s="60"/>
      <c r="M52" s="60"/>
      <c r="N52" s="60"/>
    </row>
    <row r="53" spans="1:14" x14ac:dyDescent="0.25">
      <c r="A53" s="60"/>
      <c r="B53" s="60"/>
      <c r="C53" s="60"/>
      <c r="D53" s="60"/>
      <c r="E53" s="60"/>
      <c r="F53" s="60"/>
      <c r="G53" s="60"/>
      <c r="H53" s="60"/>
      <c r="I53" s="60"/>
      <c r="J53" s="60"/>
      <c r="K53" s="60"/>
      <c r="L53" s="60"/>
      <c r="M53" s="60"/>
      <c r="N53" s="60"/>
    </row>
    <row r="54" spans="1:14" x14ac:dyDescent="0.25">
      <c r="A54" s="60"/>
      <c r="B54" s="60"/>
      <c r="C54" s="60"/>
      <c r="D54" s="60"/>
      <c r="E54" s="60"/>
      <c r="F54" s="60"/>
      <c r="G54" s="60"/>
      <c r="H54" s="60"/>
      <c r="I54" s="60"/>
      <c r="J54" s="60"/>
      <c r="K54" s="60"/>
      <c r="L54" s="60"/>
      <c r="M54" s="60"/>
      <c r="N54" s="60"/>
    </row>
    <row r="55" spans="1:14" x14ac:dyDescent="0.25">
      <c r="A55" s="60"/>
      <c r="B55" s="60"/>
      <c r="C55" s="60"/>
      <c r="D55" s="60"/>
      <c r="E55" s="60"/>
      <c r="F55" s="60"/>
      <c r="G55" s="60"/>
      <c r="H55" s="60"/>
      <c r="I55" s="60"/>
      <c r="J55" s="60"/>
      <c r="K55" s="60"/>
      <c r="L55" s="60"/>
      <c r="M55" s="60"/>
      <c r="N55" s="60"/>
    </row>
    <row r="56" spans="1:14" x14ac:dyDescent="0.25">
      <c r="A56" s="60"/>
      <c r="B56" s="60"/>
      <c r="C56" s="60"/>
      <c r="D56" s="60"/>
      <c r="E56" s="60"/>
      <c r="F56" s="60"/>
      <c r="G56" s="60"/>
      <c r="H56" s="60"/>
      <c r="I56" s="60"/>
      <c r="J56" s="60"/>
      <c r="K56" s="60"/>
      <c r="L56" s="60"/>
      <c r="M56" s="60"/>
      <c r="N56" s="60"/>
    </row>
    <row r="57" spans="1:14" x14ac:dyDescent="0.25">
      <c r="A57" s="60"/>
      <c r="B57" s="60"/>
      <c r="C57" s="60"/>
      <c r="D57" s="60"/>
      <c r="E57" s="60"/>
      <c r="F57" s="60"/>
      <c r="G57" s="60"/>
      <c r="H57" s="60"/>
      <c r="I57" s="60"/>
      <c r="J57" s="60"/>
      <c r="K57" s="60"/>
      <c r="L57" s="60"/>
      <c r="M57" s="60"/>
      <c r="N57" s="60"/>
    </row>
    <row r="58" spans="1:14" x14ac:dyDescent="0.25">
      <c r="A58" s="60"/>
      <c r="B58" s="60"/>
      <c r="C58" s="60"/>
      <c r="D58" s="60"/>
      <c r="E58" s="60"/>
      <c r="F58" s="60"/>
      <c r="G58" s="60"/>
      <c r="H58" s="60"/>
      <c r="I58" s="60"/>
      <c r="J58" s="60"/>
      <c r="K58" s="60"/>
      <c r="L58" s="60"/>
      <c r="M58" s="60"/>
      <c r="N58" s="60"/>
    </row>
    <row r="59" spans="1:14" x14ac:dyDescent="0.25">
      <c r="A59" s="60"/>
      <c r="B59" s="60"/>
      <c r="C59" s="60"/>
      <c r="D59" s="60"/>
      <c r="E59" s="60"/>
      <c r="F59" s="60"/>
      <c r="G59" s="60"/>
      <c r="H59" s="60"/>
      <c r="I59" s="60"/>
      <c r="J59" s="60"/>
      <c r="K59" s="60"/>
      <c r="L59" s="60"/>
      <c r="M59" s="60"/>
      <c r="N59" s="60"/>
    </row>
    <row r="60" spans="1:14" x14ac:dyDescent="0.25">
      <c r="A60" s="60"/>
      <c r="B60" s="60"/>
      <c r="C60" s="60"/>
      <c r="D60" s="60"/>
      <c r="E60" s="60"/>
      <c r="F60" s="60"/>
      <c r="G60" s="60"/>
      <c r="H60" s="60"/>
      <c r="I60" s="60"/>
      <c r="J60" s="60"/>
      <c r="K60" s="60"/>
      <c r="L60" s="60"/>
      <c r="M60" s="60"/>
      <c r="N60" s="60"/>
    </row>
    <row r="61" spans="1:14" x14ac:dyDescent="0.25">
      <c r="A61" s="60"/>
      <c r="B61" s="60"/>
      <c r="C61" s="60"/>
      <c r="D61" s="60"/>
      <c r="E61" s="60"/>
      <c r="F61" s="60"/>
      <c r="G61" s="60"/>
      <c r="H61" s="60"/>
      <c r="I61" s="60"/>
      <c r="J61" s="60"/>
      <c r="K61" s="60"/>
      <c r="L61" s="60"/>
      <c r="M61" s="60"/>
      <c r="N61" s="60"/>
    </row>
    <row r="62" spans="1:14" x14ac:dyDescent="0.25">
      <c r="A62" s="60"/>
      <c r="B62" s="60"/>
      <c r="C62" s="60"/>
      <c r="D62" s="60"/>
      <c r="E62" s="60"/>
      <c r="F62" s="60"/>
      <c r="G62" s="60"/>
      <c r="H62" s="60"/>
      <c r="I62" s="60"/>
      <c r="J62" s="60"/>
      <c r="K62" s="60"/>
      <c r="L62" s="60"/>
      <c r="M62" s="60"/>
      <c r="N62" s="60"/>
    </row>
    <row r="63" spans="1:14" x14ac:dyDescent="0.25">
      <c r="A63" s="60"/>
      <c r="B63" s="60"/>
      <c r="C63" s="60"/>
      <c r="D63" s="60"/>
      <c r="E63" s="60"/>
      <c r="F63" s="60"/>
      <c r="G63" s="60"/>
      <c r="H63" s="60"/>
      <c r="I63" s="60"/>
      <c r="J63" s="60"/>
      <c r="K63" s="60"/>
      <c r="L63" s="60"/>
      <c r="M63" s="60"/>
      <c r="N63" s="60"/>
    </row>
    <row r="64" spans="1:14" x14ac:dyDescent="0.25">
      <c r="A64" s="60"/>
      <c r="B64" s="60"/>
      <c r="C64" s="60"/>
      <c r="D64" s="60"/>
      <c r="E64" s="60"/>
      <c r="F64" s="60"/>
      <c r="G64" s="60"/>
      <c r="H64" s="60"/>
      <c r="I64" s="60"/>
      <c r="J64" s="60"/>
      <c r="K64" s="60"/>
      <c r="L64" s="60"/>
      <c r="M64" s="60"/>
      <c r="N64" s="60"/>
    </row>
    <row r="65" spans="1:14" x14ac:dyDescent="0.25">
      <c r="A65" s="60"/>
      <c r="B65" s="60"/>
      <c r="C65" s="60"/>
      <c r="D65" s="60"/>
      <c r="E65" s="60"/>
      <c r="F65" s="60"/>
      <c r="G65" s="60"/>
      <c r="H65" s="60"/>
      <c r="I65" s="60"/>
      <c r="J65" s="60"/>
      <c r="K65" s="60"/>
      <c r="L65" s="60"/>
      <c r="M65" s="60"/>
      <c r="N65" s="60"/>
    </row>
    <row r="66" spans="1:14" x14ac:dyDescent="0.25">
      <c r="A66" s="60"/>
      <c r="B66" s="60"/>
      <c r="C66" s="60"/>
      <c r="D66" s="60"/>
      <c r="E66" s="60"/>
      <c r="F66" s="60"/>
      <c r="G66" s="60"/>
      <c r="H66" s="60"/>
      <c r="I66" s="60"/>
      <c r="J66" s="60"/>
      <c r="K66" s="60"/>
      <c r="L66" s="60"/>
      <c r="M66" s="60"/>
      <c r="N66" s="60"/>
    </row>
    <row r="67" spans="1:14" x14ac:dyDescent="0.25">
      <c r="A67" s="60"/>
      <c r="B67" s="60"/>
      <c r="C67" s="60"/>
      <c r="D67" s="60"/>
      <c r="E67" s="60"/>
      <c r="F67" s="60"/>
      <c r="G67" s="60"/>
      <c r="H67" s="60"/>
      <c r="I67" s="60"/>
      <c r="J67" s="60"/>
      <c r="K67" s="60"/>
      <c r="L67" s="60"/>
      <c r="M67" s="60"/>
      <c r="N67" s="60"/>
    </row>
    <row r="68" spans="1:14" x14ac:dyDescent="0.25">
      <c r="A68" s="60"/>
      <c r="B68" s="60"/>
      <c r="C68" s="60"/>
      <c r="D68" s="60"/>
      <c r="E68" s="60"/>
      <c r="F68" s="60"/>
      <c r="G68" s="60"/>
      <c r="H68" s="60"/>
      <c r="I68" s="60"/>
      <c r="J68" s="60"/>
      <c r="K68" s="60"/>
      <c r="L68" s="60"/>
      <c r="M68" s="60"/>
      <c r="N68" s="60"/>
    </row>
    <row r="69" spans="1:14" x14ac:dyDescent="0.25">
      <c r="A69" s="60"/>
      <c r="B69" s="60"/>
      <c r="C69" s="60"/>
      <c r="D69" s="60"/>
      <c r="E69" s="60"/>
      <c r="F69" s="60"/>
      <c r="G69" s="60"/>
      <c r="H69" s="60"/>
      <c r="I69" s="60"/>
      <c r="J69" s="60"/>
      <c r="K69" s="60"/>
      <c r="L69" s="60"/>
      <c r="M69" s="60"/>
      <c r="N69" s="60"/>
    </row>
    <row r="70" spans="1:14" x14ac:dyDescent="0.25">
      <c r="A70" s="60"/>
      <c r="B70" s="60"/>
      <c r="C70" s="60"/>
      <c r="D70" s="60"/>
      <c r="E70" s="60"/>
      <c r="F70" s="60"/>
      <c r="G70" s="60"/>
      <c r="H70" s="60"/>
      <c r="I70" s="60"/>
      <c r="J70" s="60"/>
      <c r="K70" s="60"/>
      <c r="L70" s="60"/>
      <c r="M70" s="60"/>
      <c r="N70" s="60"/>
    </row>
    <row r="71" spans="1:14" x14ac:dyDescent="0.25">
      <c r="A71" s="60"/>
      <c r="B71" s="60"/>
      <c r="C71" s="60"/>
      <c r="D71" s="60"/>
      <c r="E71" s="60"/>
      <c r="F71" s="60"/>
      <c r="G71" s="60"/>
      <c r="H71" s="60"/>
      <c r="I71" s="60"/>
      <c r="J71" s="60"/>
      <c r="K71" s="60"/>
      <c r="L71" s="60"/>
      <c r="M71" s="60"/>
      <c r="N71" s="60"/>
    </row>
    <row r="72" spans="1:14" x14ac:dyDescent="0.25">
      <c r="A72" s="60"/>
      <c r="B72" s="60"/>
      <c r="C72" s="60"/>
      <c r="D72" s="60"/>
      <c r="E72" s="60"/>
      <c r="F72" s="60"/>
      <c r="G72" s="60"/>
      <c r="H72" s="60"/>
      <c r="I72" s="60"/>
      <c r="J72" s="60"/>
      <c r="K72" s="60"/>
      <c r="L72" s="60"/>
      <c r="M72" s="60"/>
      <c r="N72" s="60"/>
    </row>
    <row r="73" spans="1:14" x14ac:dyDescent="0.25">
      <c r="A73" s="60"/>
      <c r="B73" s="60"/>
      <c r="C73" s="60"/>
      <c r="D73" s="60"/>
      <c r="E73" s="60"/>
      <c r="F73" s="60"/>
      <c r="G73" s="60"/>
      <c r="H73" s="60"/>
      <c r="I73" s="60"/>
      <c r="J73" s="60"/>
      <c r="K73" s="60"/>
      <c r="L73" s="60"/>
      <c r="M73" s="60"/>
      <c r="N73" s="60"/>
    </row>
    <row r="74" spans="1:14" x14ac:dyDescent="0.25">
      <c r="A74" s="60"/>
      <c r="B74" s="60"/>
      <c r="C74" s="60"/>
      <c r="D74" s="60"/>
      <c r="E74" s="60"/>
      <c r="F74" s="60"/>
      <c r="G74" s="60"/>
      <c r="H74" s="60"/>
      <c r="I74" s="60"/>
      <c r="J74" s="60"/>
      <c r="K74" s="60"/>
      <c r="L74" s="60"/>
      <c r="M74" s="60"/>
      <c r="N74" s="60"/>
    </row>
    <row r="75" spans="1:14" x14ac:dyDescent="0.25">
      <c r="A75" s="60"/>
      <c r="B75" s="60"/>
      <c r="C75" s="60"/>
      <c r="D75" s="60"/>
      <c r="E75" s="60"/>
      <c r="F75" s="60"/>
      <c r="G75" s="60"/>
      <c r="H75" s="60"/>
      <c r="I75" s="60"/>
      <c r="J75" s="60"/>
      <c r="K75" s="60"/>
      <c r="L75" s="60"/>
      <c r="M75" s="60"/>
      <c r="N75" s="60"/>
    </row>
    <row r="76" spans="1:14" x14ac:dyDescent="0.25">
      <c r="A76" s="60"/>
      <c r="B76" s="60"/>
      <c r="C76" s="60"/>
      <c r="D76" s="60"/>
      <c r="E76" s="60"/>
      <c r="F76" s="60"/>
      <c r="G76" s="60"/>
      <c r="H76" s="60"/>
      <c r="I76" s="60"/>
      <c r="J76" s="60"/>
      <c r="K76" s="60"/>
      <c r="L76" s="60"/>
      <c r="M76" s="60"/>
      <c r="N76" s="60"/>
    </row>
    <row r="77" spans="1:14" x14ac:dyDescent="0.25">
      <c r="A77" s="60"/>
      <c r="B77" s="60"/>
      <c r="C77" s="60"/>
      <c r="D77" s="60"/>
      <c r="E77" s="60"/>
      <c r="F77" s="60"/>
      <c r="G77" s="60"/>
      <c r="H77" s="60"/>
      <c r="I77" s="60"/>
      <c r="J77" s="60"/>
      <c r="K77" s="60"/>
      <c r="L77" s="60"/>
      <c r="M77" s="60"/>
      <c r="N77" s="60"/>
    </row>
    <row r="78" spans="1:14" x14ac:dyDescent="0.25">
      <c r="A78" s="60"/>
      <c r="B78" s="60"/>
      <c r="C78" s="60"/>
      <c r="D78" s="60"/>
      <c r="E78" s="60"/>
      <c r="F78" s="60"/>
      <c r="G78" s="60"/>
      <c r="H78" s="60"/>
      <c r="I78" s="60"/>
      <c r="J78" s="60"/>
      <c r="K78" s="60"/>
      <c r="L78" s="60"/>
      <c r="M78" s="60"/>
      <c r="N78" s="60"/>
    </row>
    <row r="79" spans="1:14" x14ac:dyDescent="0.25">
      <c r="A79" s="60"/>
      <c r="B79" s="60"/>
      <c r="C79" s="60"/>
      <c r="D79" s="60"/>
      <c r="E79" s="60"/>
      <c r="F79" s="60"/>
      <c r="G79" s="60"/>
      <c r="H79" s="60"/>
      <c r="I79" s="60"/>
      <c r="J79" s="60"/>
      <c r="K79" s="60"/>
      <c r="L79" s="60"/>
      <c r="M79" s="60"/>
      <c r="N79" s="60"/>
    </row>
    <row r="80" spans="1:14" x14ac:dyDescent="0.25">
      <c r="A80" s="60"/>
      <c r="B80" s="60"/>
      <c r="C80" s="60"/>
      <c r="D80" s="60"/>
      <c r="E80" s="60"/>
      <c r="F80" s="60"/>
      <c r="G80" s="60"/>
      <c r="H80" s="60"/>
      <c r="I80" s="60"/>
      <c r="J80" s="60"/>
      <c r="K80" s="60"/>
      <c r="L80" s="60"/>
      <c r="M80" s="60"/>
      <c r="N80" s="60"/>
    </row>
    <row r="81" spans="1:14" x14ac:dyDescent="0.25">
      <c r="A81" s="60"/>
      <c r="B81" s="60"/>
      <c r="C81" s="60"/>
      <c r="D81" s="60"/>
      <c r="E81" s="60"/>
      <c r="F81" s="60"/>
      <c r="G81" s="60"/>
      <c r="H81" s="60"/>
      <c r="I81" s="60"/>
      <c r="J81" s="60"/>
      <c r="K81" s="60"/>
      <c r="L81" s="60"/>
      <c r="M81" s="60"/>
      <c r="N81" s="60"/>
    </row>
    <row r="82" spans="1:14" x14ac:dyDescent="0.25">
      <c r="A82" s="60"/>
      <c r="B82" s="60"/>
      <c r="C82" s="60"/>
      <c r="D82" s="60"/>
      <c r="E82" s="60"/>
      <c r="F82" s="60"/>
      <c r="G82" s="60"/>
      <c r="H82" s="60"/>
      <c r="I82" s="60"/>
      <c r="J82" s="60"/>
      <c r="K82" s="60"/>
      <c r="L82" s="60"/>
      <c r="M82" s="60"/>
      <c r="N82" s="60"/>
    </row>
    <row r="83" spans="1:14" x14ac:dyDescent="0.25">
      <c r="A83" s="60"/>
      <c r="B83" s="60"/>
      <c r="C83" s="60"/>
      <c r="D83" s="60"/>
      <c r="E83" s="60"/>
      <c r="F83" s="60"/>
      <c r="G83" s="60"/>
      <c r="H83" s="60"/>
      <c r="I83" s="60"/>
      <c r="J83" s="60"/>
      <c r="K83" s="60"/>
      <c r="L83" s="60"/>
      <c r="M83" s="60"/>
      <c r="N83" s="60"/>
    </row>
    <row r="84" spans="1:14" x14ac:dyDescent="0.25">
      <c r="A84" s="60"/>
      <c r="B84" s="60"/>
      <c r="C84" s="60"/>
      <c r="D84" s="60"/>
      <c r="E84" s="60"/>
      <c r="F84" s="60"/>
      <c r="G84" s="60"/>
      <c r="H84" s="60"/>
      <c r="I84" s="60"/>
      <c r="J84" s="60"/>
      <c r="K84" s="60"/>
      <c r="L84" s="60"/>
      <c r="M84" s="60"/>
      <c r="N84" s="60"/>
    </row>
    <row r="85" spans="1:14" x14ac:dyDescent="0.25">
      <c r="A85" s="60"/>
      <c r="B85" s="60"/>
      <c r="C85" s="60"/>
      <c r="D85" s="60"/>
      <c r="E85" s="60"/>
      <c r="F85" s="60"/>
      <c r="G85" s="60"/>
      <c r="H85" s="60"/>
      <c r="I85" s="60"/>
      <c r="J85" s="60"/>
      <c r="K85" s="60"/>
      <c r="L85" s="60"/>
      <c r="M85" s="60"/>
      <c r="N85" s="60"/>
    </row>
    <row r="86" spans="1:14" x14ac:dyDescent="0.25">
      <c r="A86" s="60"/>
      <c r="B86" s="60"/>
      <c r="C86" s="60"/>
      <c r="D86" s="60"/>
      <c r="E86" s="60"/>
      <c r="F86" s="60"/>
      <c r="G86" s="60"/>
      <c r="H86" s="60"/>
      <c r="I86" s="60"/>
      <c r="J86" s="60"/>
      <c r="K86" s="60"/>
      <c r="L86" s="60"/>
      <c r="M86" s="60"/>
      <c r="N86" s="60"/>
    </row>
    <row r="87" spans="1:14" x14ac:dyDescent="0.25">
      <c r="A87" s="60"/>
      <c r="B87" s="60"/>
      <c r="C87" s="60"/>
      <c r="D87" s="60"/>
      <c r="E87" s="60"/>
      <c r="F87" s="60"/>
      <c r="G87" s="60"/>
      <c r="H87" s="60"/>
      <c r="I87" s="60"/>
      <c r="J87" s="60"/>
      <c r="K87" s="60"/>
      <c r="L87" s="60"/>
      <c r="M87" s="60"/>
      <c r="N87" s="60"/>
    </row>
    <row r="88" spans="1:14" x14ac:dyDescent="0.25">
      <c r="A88" s="60"/>
      <c r="B88" s="60"/>
      <c r="C88" s="60"/>
      <c r="D88" s="60"/>
      <c r="E88" s="60"/>
      <c r="F88" s="60"/>
      <c r="G88" s="60"/>
      <c r="H88" s="60"/>
      <c r="I88" s="60"/>
      <c r="J88" s="60"/>
      <c r="K88" s="60"/>
      <c r="L88" s="60"/>
      <c r="M88" s="60"/>
      <c r="N88" s="60"/>
    </row>
    <row r="89" spans="1:14" x14ac:dyDescent="0.25">
      <c r="A89" s="60"/>
      <c r="B89" s="60"/>
      <c r="C89" s="60"/>
      <c r="D89" s="60"/>
      <c r="E89" s="60"/>
      <c r="F89" s="60"/>
      <c r="G89" s="60"/>
      <c r="H89" s="60"/>
      <c r="I89" s="60"/>
      <c r="J89" s="60"/>
      <c r="K89" s="60"/>
      <c r="L89" s="60"/>
      <c r="M89" s="60"/>
      <c r="N89" s="60"/>
    </row>
    <row r="90" spans="1:14" x14ac:dyDescent="0.25">
      <c r="A90" s="60"/>
      <c r="B90" s="60"/>
      <c r="C90" s="60"/>
      <c r="D90" s="60"/>
      <c r="E90" s="60"/>
      <c r="F90" s="60"/>
      <c r="G90" s="60"/>
      <c r="H90" s="60"/>
      <c r="I90" s="60"/>
      <c r="J90" s="60"/>
      <c r="K90" s="60"/>
      <c r="L90" s="60"/>
      <c r="M90" s="60"/>
      <c r="N90" s="60"/>
    </row>
    <row r="91" spans="1:14" x14ac:dyDescent="0.25">
      <c r="A91" s="60"/>
      <c r="B91" s="60"/>
      <c r="C91" s="60"/>
      <c r="D91" s="60"/>
      <c r="E91" s="60"/>
      <c r="F91" s="60"/>
      <c r="G91" s="60"/>
      <c r="H91" s="60"/>
      <c r="I91" s="60"/>
      <c r="J91" s="60"/>
      <c r="K91" s="60"/>
      <c r="L91" s="60"/>
      <c r="M91" s="60"/>
      <c r="N91" s="60"/>
    </row>
    <row r="92" spans="1:14" x14ac:dyDescent="0.25">
      <c r="A92" s="60"/>
      <c r="B92" s="60"/>
      <c r="C92" s="60"/>
      <c r="D92" s="60"/>
      <c r="E92" s="60"/>
      <c r="F92" s="60"/>
      <c r="G92" s="60"/>
      <c r="H92" s="60"/>
      <c r="I92" s="60"/>
      <c r="J92" s="60"/>
      <c r="K92" s="60"/>
      <c r="L92" s="60"/>
      <c r="M92" s="60"/>
      <c r="N92" s="60"/>
    </row>
    <row r="93" spans="1:14" x14ac:dyDescent="0.25">
      <c r="A93" s="60"/>
      <c r="B93" s="60"/>
      <c r="C93" s="60"/>
      <c r="D93" s="60"/>
      <c r="E93" s="60"/>
      <c r="F93" s="60"/>
      <c r="G93" s="60"/>
      <c r="H93" s="60"/>
      <c r="I93" s="60"/>
      <c r="J93" s="60"/>
      <c r="K93" s="60"/>
      <c r="L93" s="60"/>
      <c r="M93" s="60"/>
      <c r="N93" s="60"/>
    </row>
    <row r="94" spans="1:14" x14ac:dyDescent="0.25">
      <c r="A94" s="60"/>
      <c r="B94" s="60"/>
      <c r="C94" s="60"/>
      <c r="D94" s="60"/>
      <c r="E94" s="60"/>
      <c r="F94" s="60"/>
      <c r="G94" s="60"/>
      <c r="H94" s="60"/>
      <c r="I94" s="60"/>
      <c r="J94" s="60"/>
      <c r="K94" s="60"/>
      <c r="L94" s="60"/>
      <c r="M94" s="60"/>
      <c r="N94" s="60"/>
    </row>
    <row r="95" spans="1:14" x14ac:dyDescent="0.25">
      <c r="A95" s="60"/>
      <c r="B95" s="60"/>
      <c r="C95" s="60"/>
      <c r="D95" s="60"/>
      <c r="E95" s="60"/>
      <c r="F95" s="60"/>
      <c r="G95" s="60"/>
      <c r="H95" s="60"/>
      <c r="I95" s="60"/>
      <c r="J95" s="60"/>
      <c r="K95" s="60"/>
      <c r="L95" s="60"/>
      <c r="M95" s="60"/>
      <c r="N95" s="60"/>
    </row>
    <row r="96" spans="1:14" x14ac:dyDescent="0.25">
      <c r="A96" s="60"/>
      <c r="B96" s="60"/>
      <c r="C96" s="60"/>
      <c r="D96" s="60"/>
      <c r="E96" s="60"/>
      <c r="F96" s="60"/>
      <c r="G96" s="60"/>
      <c r="H96" s="60"/>
      <c r="I96" s="60"/>
      <c r="J96" s="60"/>
      <c r="K96" s="60"/>
      <c r="L96" s="60"/>
      <c r="M96" s="60"/>
      <c r="N96" s="60"/>
    </row>
    <row r="97" spans="1:14" x14ac:dyDescent="0.25">
      <c r="A97" s="60"/>
      <c r="B97" s="60"/>
      <c r="C97" s="60"/>
      <c r="D97" s="60"/>
      <c r="E97" s="60"/>
      <c r="F97" s="60"/>
      <c r="G97" s="60"/>
      <c r="H97" s="60"/>
      <c r="I97" s="60"/>
      <c r="J97" s="60"/>
      <c r="K97" s="60"/>
      <c r="L97" s="60"/>
      <c r="M97" s="60"/>
      <c r="N97" s="60"/>
    </row>
    <row r="98" spans="1:14" x14ac:dyDescent="0.25">
      <c r="A98" s="60"/>
      <c r="B98" s="60"/>
      <c r="C98" s="60"/>
      <c r="D98" s="60"/>
      <c r="E98" s="60"/>
      <c r="F98" s="60"/>
      <c r="G98" s="60"/>
      <c r="H98" s="60"/>
      <c r="I98" s="60"/>
      <c r="J98" s="60"/>
      <c r="K98" s="60"/>
      <c r="L98" s="60"/>
      <c r="M98" s="60"/>
      <c r="N98" s="60"/>
    </row>
    <row r="99" spans="1:14" x14ac:dyDescent="0.25">
      <c r="A99" s="60"/>
      <c r="B99" s="60"/>
      <c r="C99" s="60"/>
      <c r="D99" s="60"/>
      <c r="E99" s="60"/>
      <c r="F99" s="60"/>
      <c r="G99" s="60"/>
      <c r="H99" s="60"/>
      <c r="I99" s="60"/>
      <c r="J99" s="60"/>
      <c r="K99" s="60"/>
      <c r="L99" s="60"/>
      <c r="M99" s="60"/>
      <c r="N99" s="60"/>
    </row>
    <row r="100" spans="1:14" x14ac:dyDescent="0.25">
      <c r="A100" s="60"/>
      <c r="B100" s="60"/>
      <c r="C100" s="60"/>
      <c r="D100" s="60"/>
      <c r="E100" s="60"/>
      <c r="F100" s="60"/>
      <c r="G100" s="60"/>
      <c r="H100" s="60"/>
      <c r="I100" s="60"/>
      <c r="J100" s="60"/>
      <c r="K100" s="60"/>
      <c r="L100" s="60"/>
      <c r="M100" s="60"/>
      <c r="N100" s="60"/>
    </row>
    <row r="101" spans="1:14" x14ac:dyDescent="0.25">
      <c r="A101" s="60"/>
      <c r="B101" s="60"/>
      <c r="C101" s="60"/>
      <c r="D101" s="60"/>
      <c r="E101" s="60"/>
      <c r="F101" s="60"/>
      <c r="G101" s="60"/>
      <c r="H101" s="60"/>
      <c r="I101" s="60"/>
      <c r="J101" s="60"/>
      <c r="K101" s="60"/>
      <c r="L101" s="60"/>
      <c r="M101" s="60"/>
      <c r="N101" s="60"/>
    </row>
    <row r="102" spans="1:14" x14ac:dyDescent="0.25">
      <c r="A102" s="60"/>
      <c r="B102" s="60"/>
      <c r="C102" s="60"/>
      <c r="D102" s="60"/>
      <c r="E102" s="60"/>
      <c r="F102" s="60"/>
      <c r="G102" s="60"/>
      <c r="H102" s="60"/>
      <c r="I102" s="60"/>
      <c r="J102" s="60"/>
      <c r="K102" s="60"/>
      <c r="L102" s="60"/>
      <c r="M102" s="60"/>
      <c r="N102" s="60"/>
    </row>
    <row r="103" spans="1:14" x14ac:dyDescent="0.25">
      <c r="A103" s="60"/>
      <c r="B103" s="60"/>
      <c r="C103" s="60"/>
      <c r="D103" s="60"/>
      <c r="E103" s="60"/>
      <c r="F103" s="60"/>
      <c r="G103" s="60"/>
      <c r="H103" s="60"/>
      <c r="I103" s="60"/>
      <c r="J103" s="60"/>
      <c r="K103" s="60"/>
      <c r="L103" s="60"/>
      <c r="M103" s="60"/>
      <c r="N103" s="60"/>
    </row>
    <row r="104" spans="1:14" x14ac:dyDescent="0.25">
      <c r="A104" s="60"/>
      <c r="B104" s="60"/>
      <c r="C104" s="60"/>
      <c r="D104" s="60"/>
      <c r="E104" s="60"/>
      <c r="F104" s="60"/>
      <c r="G104" s="60"/>
      <c r="H104" s="60"/>
      <c r="I104" s="60"/>
      <c r="J104" s="60"/>
      <c r="K104" s="60"/>
      <c r="L104" s="60"/>
      <c r="M104" s="60"/>
      <c r="N104" s="60"/>
    </row>
    <row r="105" spans="1:14" x14ac:dyDescent="0.25">
      <c r="A105" s="60"/>
      <c r="B105" s="60"/>
      <c r="C105" s="60"/>
      <c r="D105" s="60"/>
      <c r="E105" s="60"/>
      <c r="F105" s="60"/>
      <c r="G105" s="60"/>
      <c r="H105" s="60"/>
      <c r="I105" s="60"/>
      <c r="J105" s="60"/>
      <c r="K105" s="60"/>
      <c r="L105" s="60"/>
      <c r="M105" s="60"/>
      <c r="N105" s="60"/>
    </row>
    <row r="106" spans="1:14" x14ac:dyDescent="0.25">
      <c r="A106" s="60"/>
      <c r="B106" s="60"/>
      <c r="C106" s="60"/>
      <c r="D106" s="60"/>
      <c r="E106" s="60"/>
      <c r="F106" s="60"/>
      <c r="G106" s="60"/>
      <c r="H106" s="60"/>
      <c r="I106" s="60"/>
      <c r="J106" s="60"/>
      <c r="K106" s="60"/>
      <c r="L106" s="60"/>
      <c r="M106" s="60"/>
      <c r="N106" s="60"/>
    </row>
    <row r="107" spans="1:14" x14ac:dyDescent="0.25">
      <c r="A107" s="60"/>
      <c r="B107" s="60"/>
      <c r="C107" s="60"/>
      <c r="D107" s="60"/>
      <c r="E107" s="60"/>
      <c r="F107" s="60"/>
      <c r="G107" s="60"/>
      <c r="H107" s="60"/>
      <c r="I107" s="60"/>
      <c r="J107" s="60"/>
      <c r="K107" s="60"/>
      <c r="L107" s="60"/>
      <c r="M107" s="60"/>
      <c r="N107" s="60"/>
    </row>
    <row r="108" spans="1:14" x14ac:dyDescent="0.25">
      <c r="A108" s="60"/>
      <c r="B108" s="60"/>
      <c r="C108" s="60"/>
      <c r="D108" s="60"/>
      <c r="E108" s="60"/>
      <c r="F108" s="60"/>
      <c r="G108" s="60"/>
      <c r="H108" s="60"/>
      <c r="I108" s="60"/>
      <c r="J108" s="60"/>
      <c r="K108" s="60"/>
      <c r="L108" s="60"/>
      <c r="M108" s="60"/>
      <c r="N108" s="60"/>
    </row>
    <row r="109" spans="1:14" x14ac:dyDescent="0.25">
      <c r="A109" s="60"/>
      <c r="B109" s="60"/>
      <c r="C109" s="60"/>
      <c r="D109" s="60"/>
      <c r="E109" s="60"/>
      <c r="F109" s="60"/>
      <c r="G109" s="60"/>
      <c r="H109" s="60"/>
      <c r="I109" s="60"/>
      <c r="J109" s="60"/>
      <c r="K109" s="60"/>
      <c r="L109" s="60"/>
      <c r="M109" s="60"/>
      <c r="N109" s="60"/>
    </row>
    <row r="110" spans="1:14" x14ac:dyDescent="0.25">
      <c r="A110" s="60"/>
      <c r="B110" s="60"/>
      <c r="C110" s="60"/>
      <c r="D110" s="60"/>
      <c r="E110" s="60"/>
      <c r="F110" s="60"/>
      <c r="G110" s="60"/>
      <c r="H110" s="60"/>
      <c r="I110" s="60"/>
      <c r="J110" s="60"/>
      <c r="K110" s="60"/>
      <c r="L110" s="60"/>
      <c r="M110" s="60"/>
      <c r="N110" s="60"/>
    </row>
    <row r="111" spans="1:14" x14ac:dyDescent="0.25">
      <c r="A111" s="60"/>
      <c r="B111" s="60"/>
      <c r="C111" s="60"/>
      <c r="D111" s="60"/>
      <c r="E111" s="60"/>
      <c r="F111" s="60"/>
      <c r="G111" s="60"/>
      <c r="H111" s="60"/>
      <c r="I111" s="60"/>
      <c r="J111" s="60"/>
      <c r="K111" s="60"/>
      <c r="L111" s="60"/>
      <c r="M111" s="60"/>
      <c r="N111" s="60"/>
    </row>
    <row r="112" spans="1:14" x14ac:dyDescent="0.25">
      <c r="A112" s="60"/>
      <c r="B112" s="60"/>
      <c r="C112" s="60"/>
      <c r="D112" s="60"/>
      <c r="E112" s="60"/>
      <c r="F112" s="60"/>
      <c r="G112" s="60"/>
      <c r="H112" s="60"/>
      <c r="I112" s="60"/>
      <c r="J112" s="60"/>
      <c r="K112" s="60"/>
      <c r="L112" s="60"/>
      <c r="M112" s="60"/>
      <c r="N112" s="60"/>
    </row>
    <row r="113" spans="1:14" x14ac:dyDescent="0.25">
      <c r="A113" s="60"/>
      <c r="B113" s="60"/>
      <c r="C113" s="60"/>
      <c r="D113" s="60"/>
      <c r="E113" s="60"/>
      <c r="F113" s="60"/>
      <c r="G113" s="60"/>
      <c r="H113" s="60"/>
      <c r="I113" s="60"/>
      <c r="J113" s="60"/>
      <c r="K113" s="60"/>
      <c r="L113" s="60"/>
      <c r="M113" s="60"/>
      <c r="N113" s="60"/>
    </row>
    <row r="114" spans="1:14" x14ac:dyDescent="0.25">
      <c r="A114" s="60"/>
      <c r="B114" s="60"/>
      <c r="C114" s="60"/>
      <c r="D114" s="60"/>
      <c r="E114" s="60"/>
      <c r="F114" s="60"/>
      <c r="G114" s="60"/>
      <c r="H114" s="60"/>
      <c r="I114" s="60"/>
      <c r="J114" s="60"/>
      <c r="K114" s="60"/>
      <c r="L114" s="60"/>
      <c r="M114" s="60"/>
      <c r="N114" s="60"/>
    </row>
    <row r="115" spans="1:14" x14ac:dyDescent="0.25">
      <c r="A115" s="60"/>
      <c r="B115" s="60"/>
      <c r="C115" s="60"/>
      <c r="D115" s="60"/>
      <c r="E115" s="60"/>
      <c r="F115" s="60"/>
      <c r="G115" s="60"/>
      <c r="H115" s="60"/>
      <c r="I115" s="60"/>
      <c r="J115" s="60"/>
      <c r="K115" s="60"/>
      <c r="L115" s="60"/>
      <c r="M115" s="60"/>
      <c r="N115" s="60"/>
    </row>
    <row r="116" spans="1:14" x14ac:dyDescent="0.25">
      <c r="A116" s="60"/>
      <c r="B116" s="60"/>
      <c r="C116" s="60"/>
      <c r="D116" s="60"/>
      <c r="E116" s="60"/>
      <c r="F116" s="60"/>
      <c r="G116" s="60"/>
      <c r="H116" s="60"/>
      <c r="I116" s="60"/>
      <c r="J116" s="60"/>
      <c r="K116" s="60"/>
      <c r="L116" s="60"/>
      <c r="M116" s="60"/>
      <c r="N116" s="60"/>
    </row>
    <row r="117" spans="1:14" x14ac:dyDescent="0.25">
      <c r="A117" s="60"/>
      <c r="B117" s="60"/>
      <c r="C117" s="60"/>
      <c r="D117" s="60"/>
      <c r="E117" s="60"/>
      <c r="F117" s="60"/>
      <c r="G117" s="60"/>
      <c r="H117" s="60"/>
      <c r="I117" s="60"/>
      <c r="J117" s="60"/>
      <c r="K117" s="60"/>
      <c r="L117" s="60"/>
      <c r="M117" s="60"/>
      <c r="N117" s="60"/>
    </row>
    <row r="118" spans="1:14" x14ac:dyDescent="0.25">
      <c r="A118" s="60"/>
      <c r="B118" s="60"/>
      <c r="C118" s="60"/>
      <c r="D118" s="60"/>
      <c r="E118" s="60"/>
      <c r="F118" s="60"/>
      <c r="G118" s="60"/>
      <c r="H118" s="60"/>
      <c r="I118" s="60"/>
      <c r="J118" s="60"/>
      <c r="K118" s="60"/>
      <c r="L118" s="60"/>
      <c r="M118" s="60"/>
      <c r="N118" s="60"/>
    </row>
    <row r="119" spans="1:14" x14ac:dyDescent="0.25">
      <c r="A119" s="60"/>
      <c r="B119" s="60"/>
      <c r="C119" s="60"/>
      <c r="D119" s="60"/>
      <c r="E119" s="60"/>
      <c r="F119" s="60"/>
      <c r="G119" s="60"/>
      <c r="H119" s="60"/>
      <c r="I119" s="60"/>
      <c r="J119" s="60"/>
      <c r="K119" s="60"/>
      <c r="L119" s="60"/>
      <c r="M119" s="60"/>
      <c r="N119" s="60"/>
    </row>
    <row r="120" spans="1:14" x14ac:dyDescent="0.25">
      <c r="A120" s="60"/>
      <c r="B120" s="60"/>
      <c r="C120" s="60"/>
      <c r="D120" s="60"/>
      <c r="E120" s="60"/>
      <c r="F120" s="60"/>
      <c r="G120" s="60"/>
      <c r="H120" s="60"/>
      <c r="I120" s="60"/>
      <c r="J120" s="60"/>
      <c r="K120" s="60"/>
      <c r="L120" s="60"/>
      <c r="M120" s="60"/>
      <c r="N120" s="60"/>
    </row>
    <row r="121" spans="1:14" x14ac:dyDescent="0.25">
      <c r="A121" s="60"/>
      <c r="B121" s="60"/>
      <c r="C121" s="60"/>
      <c r="D121" s="60"/>
      <c r="E121" s="60"/>
      <c r="F121" s="60"/>
      <c r="G121" s="60"/>
      <c r="H121" s="60"/>
      <c r="I121" s="60"/>
      <c r="J121" s="60"/>
      <c r="K121" s="60"/>
      <c r="L121" s="60"/>
      <c r="M121" s="60"/>
      <c r="N121" s="60"/>
    </row>
    <row r="122" spans="1:14" x14ac:dyDescent="0.25">
      <c r="A122" s="60"/>
      <c r="B122" s="60"/>
      <c r="C122" s="60"/>
      <c r="D122" s="60"/>
      <c r="E122" s="60"/>
      <c r="F122" s="60"/>
      <c r="G122" s="60"/>
      <c r="H122" s="60"/>
      <c r="I122" s="60"/>
      <c r="J122" s="60"/>
      <c r="K122" s="60"/>
      <c r="L122" s="60"/>
      <c r="M122" s="60"/>
      <c r="N122" s="60"/>
    </row>
    <row r="123" spans="1:14" x14ac:dyDescent="0.25">
      <c r="A123" s="60"/>
      <c r="B123" s="60"/>
      <c r="C123" s="60"/>
      <c r="D123" s="60"/>
      <c r="E123" s="60"/>
      <c r="F123" s="60"/>
      <c r="G123" s="60"/>
      <c r="H123" s="60"/>
      <c r="I123" s="60"/>
      <c r="J123" s="60"/>
      <c r="K123" s="60"/>
      <c r="L123" s="60"/>
      <c r="M123" s="60"/>
      <c r="N123" s="60"/>
    </row>
    <row r="124" spans="1:14" x14ac:dyDescent="0.25">
      <c r="A124" s="60"/>
      <c r="B124" s="60"/>
      <c r="C124" s="60"/>
      <c r="D124" s="60"/>
      <c r="E124" s="60"/>
      <c r="F124" s="60"/>
      <c r="G124" s="60"/>
      <c r="H124" s="60"/>
      <c r="I124" s="60"/>
      <c r="J124" s="60"/>
      <c r="K124" s="60"/>
      <c r="L124" s="60"/>
      <c r="M124" s="60"/>
      <c r="N124" s="60"/>
    </row>
    <row r="125" spans="1:14" x14ac:dyDescent="0.25">
      <c r="A125" s="60"/>
      <c r="B125" s="60"/>
      <c r="C125" s="60"/>
      <c r="D125" s="60"/>
      <c r="E125" s="60"/>
      <c r="F125" s="60"/>
      <c r="G125" s="60"/>
      <c r="H125" s="60"/>
      <c r="I125" s="60"/>
      <c r="J125" s="60"/>
      <c r="K125" s="60"/>
      <c r="L125" s="60"/>
      <c r="M125" s="60"/>
      <c r="N125" s="60"/>
    </row>
    <row r="126" spans="1:14" x14ac:dyDescent="0.25">
      <c r="A126" s="60"/>
      <c r="B126" s="60"/>
      <c r="C126" s="60"/>
      <c r="D126" s="60"/>
      <c r="E126" s="60"/>
      <c r="F126" s="60"/>
      <c r="G126" s="60"/>
      <c r="H126" s="60"/>
      <c r="I126" s="60"/>
      <c r="J126" s="60"/>
      <c r="K126" s="60"/>
      <c r="L126" s="60"/>
      <c r="M126" s="60"/>
      <c r="N126" s="60"/>
    </row>
    <row r="127" spans="1:14" x14ac:dyDescent="0.25">
      <c r="A127" s="60"/>
      <c r="B127" s="60"/>
      <c r="C127" s="60"/>
      <c r="D127" s="60"/>
      <c r="E127" s="60"/>
      <c r="F127" s="60"/>
      <c r="G127" s="60"/>
      <c r="H127" s="60"/>
      <c r="I127" s="60"/>
      <c r="J127" s="60"/>
      <c r="K127" s="60"/>
      <c r="L127" s="60"/>
      <c r="M127" s="60"/>
      <c r="N127" s="60"/>
    </row>
    <row r="128" spans="1:14" x14ac:dyDescent="0.25">
      <c r="A128" s="60"/>
      <c r="B128" s="60"/>
      <c r="C128" s="60"/>
      <c r="D128" s="60"/>
      <c r="E128" s="60"/>
      <c r="F128" s="60"/>
      <c r="G128" s="60"/>
      <c r="H128" s="60"/>
      <c r="I128" s="60"/>
      <c r="J128" s="60"/>
      <c r="K128" s="60"/>
      <c r="L128" s="60"/>
      <c r="M128" s="60"/>
      <c r="N128" s="60"/>
    </row>
    <row r="129" spans="1:14" x14ac:dyDescent="0.25">
      <c r="A129" s="60"/>
      <c r="B129" s="60"/>
      <c r="C129" s="60"/>
      <c r="D129" s="60"/>
      <c r="E129" s="60"/>
      <c r="F129" s="60"/>
      <c r="G129" s="60"/>
      <c r="H129" s="60"/>
      <c r="I129" s="60"/>
      <c r="J129" s="60"/>
      <c r="K129" s="60"/>
      <c r="L129" s="60"/>
      <c r="M129" s="60"/>
      <c r="N129" s="60"/>
    </row>
    <row r="130" spans="1:14" x14ac:dyDescent="0.25">
      <c r="A130" s="60"/>
      <c r="B130" s="60"/>
      <c r="C130" s="60"/>
      <c r="D130" s="60"/>
      <c r="E130" s="60"/>
      <c r="F130" s="60"/>
      <c r="G130" s="60"/>
      <c r="H130" s="60"/>
      <c r="I130" s="60"/>
      <c r="J130" s="60"/>
      <c r="K130" s="60"/>
      <c r="L130" s="60"/>
      <c r="M130" s="60"/>
      <c r="N130" s="60"/>
    </row>
    <row r="131" spans="1:14" x14ac:dyDescent="0.25">
      <c r="A131" s="60"/>
      <c r="B131" s="60"/>
      <c r="C131" s="60"/>
      <c r="D131" s="60"/>
      <c r="E131" s="60"/>
      <c r="F131" s="60"/>
      <c r="G131" s="60"/>
      <c r="H131" s="60"/>
      <c r="I131" s="60"/>
      <c r="J131" s="60"/>
      <c r="K131" s="60"/>
      <c r="L131" s="60"/>
      <c r="M131" s="60"/>
      <c r="N131" s="60"/>
    </row>
    <row r="132" spans="1:14" x14ac:dyDescent="0.25">
      <c r="A132" s="60"/>
      <c r="B132" s="60"/>
      <c r="C132" s="60"/>
      <c r="D132" s="60"/>
      <c r="E132" s="60"/>
      <c r="F132" s="60"/>
      <c r="G132" s="60"/>
      <c r="H132" s="60"/>
      <c r="I132" s="60"/>
      <c r="J132" s="60"/>
      <c r="K132" s="60"/>
      <c r="L132" s="60"/>
      <c r="M132" s="60"/>
      <c r="N132" s="60"/>
    </row>
    <row r="133" spans="1:14" x14ac:dyDescent="0.25">
      <c r="A133" s="60"/>
      <c r="B133" s="60"/>
      <c r="C133" s="60"/>
      <c r="D133" s="60"/>
      <c r="E133" s="60"/>
      <c r="F133" s="60"/>
      <c r="G133" s="60"/>
      <c r="H133" s="60"/>
      <c r="I133" s="60"/>
      <c r="J133" s="60"/>
      <c r="K133" s="60"/>
      <c r="L133" s="60"/>
      <c r="M133" s="60"/>
      <c r="N133" s="60"/>
    </row>
    <row r="134" spans="1:14" x14ac:dyDescent="0.25">
      <c r="A134" s="60"/>
      <c r="B134" s="60"/>
      <c r="C134" s="60"/>
      <c r="D134" s="60"/>
      <c r="E134" s="60"/>
      <c r="F134" s="60"/>
      <c r="G134" s="60"/>
      <c r="H134" s="60"/>
      <c r="I134" s="60"/>
      <c r="J134" s="60"/>
      <c r="K134" s="60"/>
      <c r="L134" s="60"/>
      <c r="M134" s="60"/>
      <c r="N134" s="60"/>
    </row>
    <row r="135" spans="1:14" x14ac:dyDescent="0.25">
      <c r="A135" s="60"/>
      <c r="B135" s="60"/>
      <c r="C135" s="60"/>
      <c r="D135" s="60"/>
      <c r="E135" s="60"/>
      <c r="F135" s="60"/>
      <c r="G135" s="60"/>
      <c r="H135" s="60"/>
      <c r="I135" s="60"/>
      <c r="J135" s="60"/>
      <c r="K135" s="60"/>
      <c r="L135" s="60"/>
      <c r="M135" s="60"/>
      <c r="N135" s="60"/>
    </row>
    <row r="136" spans="1:14" x14ac:dyDescent="0.25">
      <c r="A136" s="60"/>
      <c r="B136" s="60"/>
      <c r="C136" s="60"/>
      <c r="D136" s="60"/>
      <c r="E136" s="60"/>
      <c r="F136" s="60"/>
      <c r="G136" s="60"/>
      <c r="H136" s="60"/>
      <c r="I136" s="60"/>
      <c r="J136" s="60"/>
      <c r="K136" s="60"/>
      <c r="L136" s="60"/>
      <c r="M136" s="60"/>
      <c r="N136" s="60"/>
    </row>
    <row r="137" spans="1:14" x14ac:dyDescent="0.25">
      <c r="A137" s="60"/>
      <c r="B137" s="60"/>
      <c r="C137" s="60"/>
      <c r="D137" s="60"/>
      <c r="E137" s="60"/>
      <c r="F137" s="60"/>
      <c r="G137" s="60"/>
      <c r="H137" s="60"/>
      <c r="I137" s="60"/>
      <c r="J137" s="60"/>
      <c r="K137" s="60"/>
      <c r="L137" s="60"/>
      <c r="M137" s="60"/>
      <c r="N137" s="60"/>
    </row>
    <row r="138" spans="1:14" x14ac:dyDescent="0.25">
      <c r="A138" s="60"/>
      <c r="B138" s="60"/>
      <c r="C138" s="60"/>
      <c r="D138" s="60"/>
      <c r="E138" s="60"/>
      <c r="F138" s="60"/>
      <c r="G138" s="60"/>
      <c r="H138" s="60"/>
      <c r="I138" s="60"/>
      <c r="J138" s="60"/>
      <c r="K138" s="60"/>
      <c r="L138" s="60"/>
      <c r="M138" s="60"/>
      <c r="N138" s="60"/>
    </row>
    <row r="139" spans="1:14" x14ac:dyDescent="0.25">
      <c r="A139" s="60"/>
      <c r="B139" s="60"/>
      <c r="C139" s="60"/>
      <c r="D139" s="60"/>
      <c r="E139" s="60"/>
      <c r="F139" s="60"/>
      <c r="G139" s="60"/>
      <c r="H139" s="60"/>
      <c r="I139" s="60"/>
      <c r="J139" s="60"/>
      <c r="K139" s="60"/>
      <c r="L139" s="60"/>
      <c r="M139" s="60"/>
      <c r="N139" s="60"/>
    </row>
    <row r="140" spans="1:14" x14ac:dyDescent="0.25">
      <c r="A140" s="60"/>
      <c r="B140" s="60"/>
      <c r="C140" s="60"/>
      <c r="D140" s="60"/>
      <c r="E140" s="60"/>
      <c r="F140" s="60"/>
      <c r="G140" s="60"/>
      <c r="H140" s="60"/>
      <c r="I140" s="60"/>
      <c r="J140" s="60"/>
      <c r="K140" s="60"/>
      <c r="L140" s="60"/>
      <c r="M140" s="60"/>
      <c r="N140" s="60"/>
    </row>
    <row r="141" spans="1:14" x14ac:dyDescent="0.25">
      <c r="A141" s="60"/>
      <c r="B141" s="60"/>
      <c r="C141" s="60"/>
      <c r="D141" s="60"/>
      <c r="E141" s="60"/>
      <c r="F141" s="60"/>
      <c r="G141" s="60"/>
      <c r="H141" s="60"/>
      <c r="I141" s="60"/>
      <c r="J141" s="60"/>
      <c r="K141" s="60"/>
      <c r="L141" s="60"/>
      <c r="M141" s="60"/>
      <c r="N141" s="60"/>
    </row>
    <row r="142" spans="1:14" x14ac:dyDescent="0.25">
      <c r="A142" s="60"/>
      <c r="B142" s="60"/>
      <c r="C142" s="60"/>
      <c r="D142" s="60"/>
      <c r="E142" s="60"/>
      <c r="F142" s="60"/>
      <c r="G142" s="60"/>
      <c r="H142" s="60"/>
      <c r="I142" s="60"/>
      <c r="J142" s="60"/>
      <c r="K142" s="60"/>
      <c r="L142" s="60"/>
      <c r="M142" s="60"/>
      <c r="N142" s="60"/>
    </row>
    <row r="143" spans="1:14" x14ac:dyDescent="0.25">
      <c r="A143" s="60"/>
      <c r="B143" s="60"/>
      <c r="C143" s="60"/>
      <c r="D143" s="60"/>
      <c r="E143" s="60"/>
      <c r="F143" s="60"/>
      <c r="G143" s="60"/>
      <c r="H143" s="60"/>
      <c r="I143" s="60"/>
      <c r="J143" s="60"/>
      <c r="K143" s="60"/>
      <c r="L143" s="60"/>
      <c r="M143" s="60"/>
      <c r="N143" s="60"/>
    </row>
    <row r="144" spans="1:14" x14ac:dyDescent="0.25">
      <c r="A144" s="60"/>
      <c r="B144" s="60"/>
      <c r="C144" s="60"/>
      <c r="D144" s="60"/>
      <c r="E144" s="60"/>
      <c r="F144" s="60"/>
      <c r="G144" s="60"/>
      <c r="H144" s="60"/>
      <c r="I144" s="60"/>
      <c r="J144" s="60"/>
      <c r="K144" s="60"/>
      <c r="L144" s="60"/>
      <c r="M144" s="60"/>
      <c r="N144" s="60"/>
    </row>
    <row r="145" spans="1:14" x14ac:dyDescent="0.25">
      <c r="A145" s="60"/>
      <c r="B145" s="60"/>
      <c r="C145" s="60"/>
      <c r="D145" s="60"/>
      <c r="E145" s="60"/>
      <c r="F145" s="60"/>
      <c r="G145" s="60"/>
      <c r="H145" s="60"/>
      <c r="I145" s="60"/>
      <c r="J145" s="60"/>
      <c r="K145" s="60"/>
      <c r="L145" s="60"/>
      <c r="M145" s="60"/>
      <c r="N145" s="60"/>
    </row>
    <row r="146" spans="1:14" x14ac:dyDescent="0.25">
      <c r="A146" s="60"/>
      <c r="B146" s="60"/>
      <c r="C146" s="60"/>
      <c r="D146" s="60"/>
      <c r="E146" s="60"/>
      <c r="F146" s="60"/>
      <c r="G146" s="60"/>
      <c r="H146" s="60"/>
      <c r="I146" s="60"/>
      <c r="J146" s="60"/>
      <c r="K146" s="60"/>
      <c r="L146" s="60"/>
      <c r="M146" s="60"/>
      <c r="N146" s="60"/>
    </row>
    <row r="147" spans="1:14" x14ac:dyDescent="0.25">
      <c r="A147" s="60"/>
      <c r="B147" s="60"/>
      <c r="C147" s="60"/>
      <c r="D147" s="60"/>
      <c r="E147" s="60"/>
      <c r="F147" s="60"/>
      <c r="G147" s="60"/>
      <c r="H147" s="60"/>
      <c r="I147" s="60"/>
      <c r="J147" s="60"/>
      <c r="K147" s="60"/>
      <c r="L147" s="60"/>
      <c r="M147" s="60"/>
      <c r="N147" s="60"/>
    </row>
    <row r="148" spans="1:14" x14ac:dyDescent="0.25">
      <c r="A148" s="60"/>
      <c r="B148" s="60"/>
      <c r="C148" s="60"/>
      <c r="D148" s="60"/>
      <c r="E148" s="60"/>
      <c r="F148" s="60"/>
      <c r="G148" s="60"/>
      <c r="H148" s="60"/>
      <c r="I148" s="60"/>
      <c r="J148" s="60"/>
      <c r="K148" s="60"/>
      <c r="L148" s="60"/>
      <c r="M148" s="60"/>
      <c r="N148" s="60"/>
    </row>
    <row r="149" spans="1:14" x14ac:dyDescent="0.25">
      <c r="A149" s="60"/>
      <c r="B149" s="60"/>
      <c r="C149" s="60"/>
      <c r="D149" s="60"/>
      <c r="E149" s="60"/>
      <c r="F149" s="60"/>
      <c r="G149" s="60"/>
      <c r="H149" s="60"/>
      <c r="I149" s="60"/>
      <c r="J149" s="60"/>
      <c r="K149" s="60"/>
      <c r="L149" s="60"/>
      <c r="M149" s="60"/>
      <c r="N149" s="60"/>
    </row>
    <row r="150" spans="1:14" x14ac:dyDescent="0.25">
      <c r="A150" s="60"/>
      <c r="B150" s="60"/>
      <c r="C150" s="60"/>
      <c r="D150" s="60"/>
      <c r="E150" s="60"/>
      <c r="F150" s="60"/>
      <c r="G150" s="60"/>
      <c r="H150" s="60"/>
      <c r="I150" s="60"/>
      <c r="J150" s="60"/>
      <c r="K150" s="60"/>
      <c r="L150" s="60"/>
      <c r="M150" s="60"/>
      <c r="N150" s="60"/>
    </row>
    <row r="151" spans="1:14" x14ac:dyDescent="0.25">
      <c r="A151" s="60"/>
      <c r="B151" s="60"/>
      <c r="C151" s="60"/>
      <c r="D151" s="60"/>
      <c r="E151" s="60"/>
      <c r="F151" s="60"/>
      <c r="G151" s="60"/>
      <c r="H151" s="60"/>
      <c r="I151" s="60"/>
      <c r="J151" s="60"/>
      <c r="K151" s="60"/>
      <c r="L151" s="60"/>
      <c r="M151" s="60"/>
      <c r="N151" s="60"/>
    </row>
    <row r="152" spans="1:14" x14ac:dyDescent="0.25">
      <c r="A152" s="60"/>
      <c r="B152" s="60"/>
      <c r="C152" s="60"/>
      <c r="D152" s="60"/>
      <c r="E152" s="60"/>
      <c r="F152" s="60"/>
      <c r="G152" s="60"/>
      <c r="H152" s="60"/>
      <c r="I152" s="60"/>
      <c r="J152" s="60"/>
      <c r="K152" s="60"/>
      <c r="L152" s="60"/>
      <c r="M152" s="60"/>
      <c r="N152" s="60"/>
    </row>
    <row r="153" spans="1:14" x14ac:dyDescent="0.25">
      <c r="A153" s="60"/>
      <c r="B153" s="60"/>
      <c r="C153" s="60"/>
      <c r="D153" s="60"/>
      <c r="E153" s="60"/>
      <c r="F153" s="60"/>
      <c r="G153" s="60"/>
      <c r="H153" s="60"/>
      <c r="I153" s="60"/>
      <c r="J153" s="60"/>
      <c r="K153" s="60"/>
      <c r="L153" s="60"/>
      <c r="M153" s="60"/>
      <c r="N153" s="60"/>
    </row>
    <row r="154" spans="1:14" x14ac:dyDescent="0.25">
      <c r="A154" s="60"/>
      <c r="B154" s="60"/>
      <c r="C154" s="60"/>
      <c r="D154" s="60"/>
      <c r="E154" s="60"/>
      <c r="F154" s="60"/>
      <c r="G154" s="60"/>
      <c r="H154" s="60"/>
      <c r="I154" s="60"/>
      <c r="J154" s="60"/>
      <c r="K154" s="60"/>
      <c r="L154" s="60"/>
      <c r="M154" s="60"/>
      <c r="N154" s="60"/>
    </row>
    <row r="155" spans="1:14" x14ac:dyDescent="0.25">
      <c r="A155" s="60"/>
      <c r="B155" s="60"/>
      <c r="C155" s="60"/>
      <c r="D155" s="60"/>
      <c r="E155" s="60"/>
      <c r="F155" s="60"/>
      <c r="G155" s="60"/>
      <c r="H155" s="60"/>
      <c r="I155" s="60"/>
      <c r="J155" s="60"/>
      <c r="K155" s="60"/>
      <c r="L155" s="60"/>
      <c r="M155" s="60"/>
      <c r="N155" s="60"/>
    </row>
    <row r="156" spans="1:14" x14ac:dyDescent="0.25">
      <c r="A156" s="60"/>
      <c r="B156" s="60"/>
      <c r="C156" s="60"/>
      <c r="D156" s="60"/>
      <c r="E156" s="60"/>
      <c r="F156" s="60"/>
      <c r="G156" s="60"/>
      <c r="H156" s="60"/>
      <c r="I156" s="60"/>
      <c r="J156" s="60"/>
      <c r="K156" s="60"/>
      <c r="L156" s="60"/>
      <c r="M156" s="60"/>
      <c r="N156" s="60"/>
    </row>
    <row r="157" spans="1:14" x14ac:dyDescent="0.25">
      <c r="A157" s="60"/>
      <c r="B157" s="60"/>
      <c r="C157" s="60"/>
      <c r="D157" s="60"/>
      <c r="E157" s="60"/>
      <c r="F157" s="60"/>
      <c r="G157" s="60"/>
      <c r="H157" s="60"/>
      <c r="I157" s="60"/>
      <c r="J157" s="60"/>
      <c r="K157" s="60"/>
      <c r="L157" s="60"/>
      <c r="M157" s="60"/>
      <c r="N157" s="60"/>
    </row>
    <row r="158" spans="1:14" x14ac:dyDescent="0.25">
      <c r="A158" s="60"/>
      <c r="B158" s="60"/>
      <c r="C158" s="60"/>
      <c r="D158" s="60"/>
      <c r="E158" s="60"/>
      <c r="F158" s="60"/>
      <c r="G158" s="60"/>
      <c r="H158" s="60"/>
      <c r="I158" s="60"/>
      <c r="J158" s="60"/>
      <c r="K158" s="60"/>
      <c r="L158" s="60"/>
      <c r="M158" s="60"/>
      <c r="N158" s="60"/>
    </row>
    <row r="159" spans="1:14" x14ac:dyDescent="0.25">
      <c r="A159" s="60"/>
      <c r="B159" s="60"/>
      <c r="C159" s="60"/>
      <c r="D159" s="60"/>
      <c r="E159" s="60"/>
      <c r="F159" s="60"/>
      <c r="G159" s="60"/>
      <c r="H159" s="60"/>
      <c r="I159" s="60"/>
      <c r="J159" s="60"/>
      <c r="K159" s="60"/>
      <c r="L159" s="60"/>
      <c r="M159" s="60"/>
      <c r="N159" s="60"/>
    </row>
    <row r="160" spans="1:14" x14ac:dyDescent="0.25">
      <c r="A160" s="60"/>
      <c r="B160" s="60"/>
      <c r="C160" s="60"/>
      <c r="D160" s="60"/>
      <c r="E160" s="60"/>
      <c r="F160" s="60"/>
      <c r="G160" s="60"/>
      <c r="H160" s="60"/>
      <c r="I160" s="60"/>
      <c r="J160" s="60"/>
      <c r="K160" s="60"/>
      <c r="L160" s="60"/>
      <c r="M160" s="60"/>
      <c r="N160" s="60"/>
    </row>
    <row r="161" spans="1:14" x14ac:dyDescent="0.25">
      <c r="A161" s="60"/>
      <c r="B161" s="60"/>
      <c r="C161" s="60"/>
      <c r="D161" s="60"/>
      <c r="E161" s="60"/>
      <c r="F161" s="60"/>
      <c r="G161" s="60"/>
      <c r="H161" s="60"/>
      <c r="I161" s="60"/>
      <c r="J161" s="60"/>
      <c r="K161" s="60"/>
      <c r="L161" s="60"/>
      <c r="M161" s="60"/>
      <c r="N161" s="60"/>
    </row>
    <row r="162" spans="1:14" x14ac:dyDescent="0.25">
      <c r="A162" s="60"/>
      <c r="B162" s="60"/>
      <c r="C162" s="60"/>
      <c r="D162" s="60"/>
      <c r="E162" s="60"/>
      <c r="F162" s="60"/>
      <c r="G162" s="60"/>
      <c r="H162" s="60"/>
      <c r="I162" s="60"/>
      <c r="J162" s="60"/>
      <c r="K162" s="60"/>
      <c r="L162" s="60"/>
      <c r="M162" s="60"/>
      <c r="N162" s="60"/>
    </row>
    <row r="163" spans="1:14" x14ac:dyDescent="0.25">
      <c r="A163" s="60"/>
      <c r="B163" s="60"/>
      <c r="C163" s="60"/>
      <c r="D163" s="60"/>
      <c r="E163" s="60"/>
      <c r="F163" s="60"/>
      <c r="G163" s="60"/>
      <c r="H163" s="60"/>
      <c r="I163" s="60"/>
      <c r="J163" s="60"/>
      <c r="K163" s="60"/>
      <c r="L163" s="60"/>
      <c r="M163" s="60"/>
      <c r="N163" s="60"/>
    </row>
    <row r="164" spans="1:14" x14ac:dyDescent="0.25">
      <c r="A164" s="60"/>
      <c r="B164" s="60"/>
      <c r="C164" s="60"/>
      <c r="D164" s="60"/>
      <c r="E164" s="60"/>
      <c r="F164" s="60"/>
      <c r="G164" s="60"/>
      <c r="H164" s="60"/>
      <c r="I164" s="60"/>
      <c r="J164" s="60"/>
      <c r="K164" s="60"/>
      <c r="L164" s="60"/>
      <c r="M164" s="60"/>
      <c r="N164" s="60"/>
    </row>
    <row r="165" spans="1:14" x14ac:dyDescent="0.25">
      <c r="A165" s="60"/>
      <c r="B165" s="60"/>
      <c r="C165" s="60"/>
      <c r="D165" s="60"/>
      <c r="E165" s="60"/>
      <c r="F165" s="60"/>
      <c r="G165" s="60"/>
      <c r="H165" s="60"/>
      <c r="I165" s="60"/>
      <c r="J165" s="60"/>
      <c r="K165" s="60"/>
      <c r="L165" s="60"/>
      <c r="M165" s="60"/>
      <c r="N165" s="60"/>
    </row>
    <row r="166" spans="1:14" x14ac:dyDescent="0.25">
      <c r="A166" s="60"/>
      <c r="B166" s="60"/>
      <c r="C166" s="60"/>
      <c r="D166" s="60"/>
      <c r="E166" s="60"/>
      <c r="F166" s="60"/>
      <c r="G166" s="60"/>
      <c r="H166" s="60"/>
      <c r="I166" s="60"/>
      <c r="J166" s="60"/>
      <c r="K166" s="60"/>
      <c r="L166" s="60"/>
      <c r="M166" s="60"/>
      <c r="N166" s="60"/>
    </row>
    <row r="167" spans="1:14" x14ac:dyDescent="0.25">
      <c r="A167" s="60"/>
      <c r="B167" s="60"/>
      <c r="C167" s="60"/>
      <c r="D167" s="60"/>
      <c r="E167" s="60"/>
      <c r="F167" s="60"/>
      <c r="G167" s="60"/>
      <c r="H167" s="60"/>
      <c r="I167" s="60"/>
      <c r="J167" s="60"/>
      <c r="K167" s="60"/>
      <c r="L167" s="60"/>
      <c r="M167" s="60"/>
      <c r="N167" s="60"/>
    </row>
    <row r="168" spans="1:14" x14ac:dyDescent="0.25">
      <c r="A168" s="60"/>
      <c r="B168" s="60"/>
      <c r="C168" s="60"/>
      <c r="D168" s="60"/>
      <c r="E168" s="60"/>
      <c r="F168" s="60"/>
      <c r="G168" s="60"/>
      <c r="H168" s="60"/>
      <c r="I168" s="60"/>
      <c r="J168" s="60"/>
      <c r="K168" s="60"/>
      <c r="L168" s="60"/>
      <c r="M168" s="60"/>
      <c r="N168" s="60"/>
    </row>
    <row r="169" spans="1:14" x14ac:dyDescent="0.25">
      <c r="A169" s="60"/>
      <c r="B169" s="60"/>
      <c r="C169" s="60"/>
      <c r="D169" s="60"/>
      <c r="E169" s="60"/>
      <c r="F169" s="60"/>
      <c r="G169" s="60"/>
      <c r="H169" s="60"/>
      <c r="I169" s="60"/>
      <c r="J169" s="60"/>
      <c r="K169" s="60"/>
      <c r="L169" s="60"/>
      <c r="M169" s="60"/>
      <c r="N169" s="60"/>
    </row>
    <row r="170" spans="1:14" x14ac:dyDescent="0.25">
      <c r="A170" s="60"/>
      <c r="B170" s="60"/>
      <c r="C170" s="60"/>
      <c r="D170" s="60"/>
      <c r="E170" s="60"/>
      <c r="F170" s="60"/>
      <c r="G170" s="60"/>
      <c r="H170" s="60"/>
      <c r="I170" s="60"/>
      <c r="J170" s="60"/>
      <c r="K170" s="60"/>
      <c r="L170" s="60"/>
      <c r="M170" s="60"/>
      <c r="N170" s="60"/>
    </row>
    <row r="171" spans="1:14" x14ac:dyDescent="0.25">
      <c r="A171" s="60"/>
      <c r="B171" s="60"/>
      <c r="C171" s="60"/>
      <c r="D171" s="60"/>
      <c r="E171" s="60"/>
      <c r="F171" s="60"/>
      <c r="G171" s="60"/>
      <c r="H171" s="60"/>
      <c r="I171" s="60"/>
      <c r="J171" s="60"/>
      <c r="K171" s="60"/>
      <c r="L171" s="60"/>
      <c r="M171" s="60"/>
      <c r="N171" s="60"/>
    </row>
    <row r="172" spans="1:14" x14ac:dyDescent="0.25">
      <c r="A172" s="60"/>
      <c r="B172" s="60"/>
      <c r="C172" s="60"/>
      <c r="D172" s="60"/>
      <c r="E172" s="60"/>
      <c r="F172" s="60"/>
      <c r="G172" s="60"/>
      <c r="H172" s="60"/>
      <c r="I172" s="60"/>
      <c r="J172" s="60"/>
      <c r="K172" s="60"/>
      <c r="L172" s="60"/>
      <c r="M172" s="60"/>
      <c r="N172" s="60"/>
    </row>
    <row r="173" spans="1:14" x14ac:dyDescent="0.25">
      <c r="A173" s="60"/>
      <c r="B173" s="60"/>
      <c r="C173" s="60"/>
      <c r="D173" s="60"/>
      <c r="E173" s="60"/>
      <c r="F173" s="60"/>
      <c r="G173" s="60"/>
      <c r="H173" s="60"/>
      <c r="I173" s="60"/>
      <c r="J173" s="60"/>
      <c r="K173" s="60"/>
      <c r="L173" s="60"/>
      <c r="M173" s="60"/>
      <c r="N173" s="60"/>
    </row>
    <row r="174" spans="1:14" x14ac:dyDescent="0.25">
      <c r="A174" s="60"/>
      <c r="B174" s="60"/>
      <c r="C174" s="60"/>
      <c r="D174" s="60"/>
      <c r="E174" s="60"/>
      <c r="F174" s="60"/>
      <c r="G174" s="60"/>
      <c r="H174" s="60"/>
      <c r="I174" s="60"/>
      <c r="J174" s="60"/>
      <c r="K174" s="60"/>
      <c r="L174" s="60"/>
      <c r="M174" s="60"/>
      <c r="N174" s="60"/>
    </row>
    <row r="175" spans="1:14" x14ac:dyDescent="0.25">
      <c r="A175" s="60"/>
      <c r="B175" s="60"/>
      <c r="C175" s="60"/>
      <c r="D175" s="60"/>
      <c r="E175" s="60"/>
      <c r="F175" s="60"/>
      <c r="G175" s="60"/>
      <c r="H175" s="60"/>
      <c r="I175" s="60"/>
      <c r="J175" s="60"/>
      <c r="K175" s="60"/>
      <c r="L175" s="60"/>
      <c r="M175" s="60"/>
      <c r="N175" s="60"/>
    </row>
    <row r="176" spans="1:14" x14ac:dyDescent="0.25">
      <c r="A176" s="60"/>
      <c r="B176" s="60"/>
      <c r="C176" s="60"/>
      <c r="D176" s="60"/>
      <c r="E176" s="60"/>
      <c r="F176" s="60"/>
      <c r="G176" s="60"/>
      <c r="H176" s="60"/>
      <c r="I176" s="60"/>
      <c r="J176" s="60"/>
      <c r="K176" s="60"/>
      <c r="L176" s="60"/>
      <c r="M176" s="60"/>
      <c r="N176" s="60"/>
    </row>
    <row r="177" spans="1:14" x14ac:dyDescent="0.25">
      <c r="A177" s="60"/>
      <c r="B177" s="60"/>
      <c r="C177" s="60"/>
      <c r="D177" s="60"/>
      <c r="E177" s="60"/>
      <c r="F177" s="60"/>
      <c r="G177" s="60"/>
      <c r="H177" s="60"/>
      <c r="I177" s="60"/>
      <c r="J177" s="60"/>
      <c r="K177" s="60"/>
      <c r="L177" s="60"/>
      <c r="M177" s="60"/>
      <c r="N177" s="60"/>
    </row>
    <row r="178" spans="1:14" x14ac:dyDescent="0.25">
      <c r="A178" s="60"/>
      <c r="B178" s="60"/>
      <c r="C178" s="60"/>
      <c r="D178" s="60"/>
      <c r="E178" s="60"/>
      <c r="F178" s="60"/>
      <c r="G178" s="60"/>
      <c r="H178" s="60"/>
      <c r="I178" s="60"/>
      <c r="J178" s="60"/>
      <c r="K178" s="60"/>
      <c r="L178" s="60"/>
      <c r="M178" s="60"/>
      <c r="N178" s="60"/>
    </row>
    <row r="179" spans="1:14" x14ac:dyDescent="0.25">
      <c r="A179" s="60"/>
      <c r="B179" s="60"/>
      <c r="C179" s="60"/>
      <c r="D179" s="60"/>
      <c r="E179" s="60"/>
      <c r="F179" s="60"/>
      <c r="G179" s="60"/>
      <c r="H179" s="60"/>
      <c r="I179" s="60"/>
      <c r="J179" s="60"/>
      <c r="K179" s="60"/>
      <c r="L179" s="60"/>
      <c r="M179" s="60"/>
      <c r="N179" s="60"/>
    </row>
    <row r="180" spans="1:14" x14ac:dyDescent="0.25">
      <c r="A180" s="60"/>
      <c r="B180" s="60"/>
      <c r="C180" s="60"/>
      <c r="D180" s="60"/>
      <c r="E180" s="60"/>
      <c r="F180" s="60"/>
      <c r="G180" s="60"/>
      <c r="H180" s="60"/>
      <c r="I180" s="60"/>
      <c r="J180" s="60"/>
      <c r="K180" s="60"/>
      <c r="L180" s="60"/>
      <c r="M180" s="60"/>
      <c r="N180" s="60"/>
    </row>
    <row r="181" spans="1:14" x14ac:dyDescent="0.25">
      <c r="A181" s="60"/>
      <c r="B181" s="60"/>
      <c r="C181" s="60"/>
      <c r="D181" s="60"/>
      <c r="E181" s="60"/>
      <c r="F181" s="60"/>
      <c r="G181" s="60"/>
      <c r="H181" s="60"/>
      <c r="I181" s="60"/>
      <c r="J181" s="60"/>
      <c r="K181" s="60"/>
      <c r="L181" s="60"/>
      <c r="M181" s="60"/>
      <c r="N181" s="60"/>
    </row>
    <row r="182" spans="1:14" x14ac:dyDescent="0.25">
      <c r="A182" s="60"/>
      <c r="B182" s="60"/>
      <c r="C182" s="60"/>
      <c r="D182" s="60"/>
      <c r="E182" s="60"/>
      <c r="F182" s="60"/>
      <c r="G182" s="60"/>
      <c r="H182" s="60"/>
      <c r="I182" s="60"/>
      <c r="J182" s="60"/>
      <c r="K182" s="60"/>
      <c r="L182" s="60"/>
      <c r="M182" s="60"/>
      <c r="N182" s="60"/>
    </row>
    <row r="183" spans="1:14" x14ac:dyDescent="0.25">
      <c r="A183" s="60"/>
      <c r="B183" s="60"/>
      <c r="C183" s="60"/>
      <c r="D183" s="60"/>
      <c r="E183" s="60"/>
      <c r="F183" s="60"/>
      <c r="G183" s="60"/>
      <c r="H183" s="60"/>
      <c r="I183" s="60"/>
      <c r="J183" s="60"/>
      <c r="K183" s="60"/>
      <c r="L183" s="60"/>
      <c r="M183" s="60"/>
      <c r="N183" s="60"/>
    </row>
    <row r="184" spans="1:14" x14ac:dyDescent="0.25">
      <c r="A184" s="60"/>
      <c r="B184" s="60"/>
      <c r="C184" s="60"/>
      <c r="D184" s="60"/>
      <c r="E184" s="60"/>
      <c r="F184" s="60"/>
      <c r="G184" s="60"/>
      <c r="H184" s="60"/>
      <c r="I184" s="60"/>
      <c r="J184" s="60"/>
      <c r="K184" s="60"/>
      <c r="L184" s="60"/>
      <c r="M184" s="60"/>
      <c r="N184" s="60"/>
    </row>
    <row r="185" spans="1:14" x14ac:dyDescent="0.25">
      <c r="A185" s="60"/>
      <c r="B185" s="60"/>
      <c r="C185" s="60"/>
      <c r="D185" s="60"/>
      <c r="E185" s="60"/>
      <c r="F185" s="60"/>
      <c r="G185" s="60"/>
      <c r="H185" s="60"/>
      <c r="I185" s="60"/>
      <c r="J185" s="60"/>
      <c r="K185" s="60"/>
      <c r="L185" s="60"/>
      <c r="M185" s="60"/>
      <c r="N185" s="60"/>
    </row>
    <row r="186" spans="1:14" x14ac:dyDescent="0.25">
      <c r="A186" s="60"/>
      <c r="B186" s="60"/>
      <c r="C186" s="60"/>
      <c r="D186" s="60"/>
      <c r="E186" s="60"/>
      <c r="F186" s="60"/>
      <c r="G186" s="60"/>
      <c r="H186" s="60"/>
      <c r="I186" s="60"/>
      <c r="J186" s="60"/>
      <c r="K186" s="60"/>
      <c r="L186" s="60"/>
      <c r="M186" s="60"/>
      <c r="N186" s="60"/>
    </row>
    <row r="187" spans="1:14" x14ac:dyDescent="0.25">
      <c r="A187" s="60"/>
      <c r="B187" s="60"/>
      <c r="C187" s="60"/>
      <c r="D187" s="60"/>
      <c r="E187" s="60"/>
      <c r="F187" s="60"/>
      <c r="G187" s="60"/>
      <c r="H187" s="60"/>
      <c r="I187" s="60"/>
      <c r="J187" s="60"/>
      <c r="K187" s="60"/>
      <c r="L187" s="60"/>
      <c r="M187" s="60"/>
      <c r="N187" s="60"/>
    </row>
    <row r="188" spans="1:14" x14ac:dyDescent="0.25">
      <c r="A188" s="60"/>
      <c r="B188" s="60"/>
      <c r="C188" s="60"/>
      <c r="D188" s="60"/>
      <c r="E188" s="60"/>
      <c r="F188" s="60"/>
      <c r="G188" s="60"/>
      <c r="H188" s="60"/>
      <c r="I188" s="60"/>
      <c r="J188" s="60"/>
      <c r="K188" s="60"/>
      <c r="L188" s="60"/>
      <c r="M188" s="60"/>
      <c r="N188" s="60"/>
    </row>
    <row r="189" spans="1:14" x14ac:dyDescent="0.25">
      <c r="A189" s="60"/>
      <c r="B189" s="60"/>
      <c r="C189" s="60"/>
      <c r="D189" s="60"/>
      <c r="E189" s="60"/>
      <c r="F189" s="60"/>
      <c r="G189" s="60"/>
      <c r="H189" s="60"/>
      <c r="I189" s="60"/>
      <c r="J189" s="60"/>
      <c r="K189" s="60"/>
      <c r="L189" s="60"/>
      <c r="M189" s="60"/>
      <c r="N189" s="60"/>
    </row>
    <row r="190" spans="1:14" x14ac:dyDescent="0.25">
      <c r="A190" s="60"/>
      <c r="B190" s="60"/>
      <c r="C190" s="60"/>
      <c r="D190" s="60"/>
      <c r="E190" s="60"/>
      <c r="F190" s="60"/>
      <c r="G190" s="60"/>
      <c r="H190" s="60"/>
      <c r="I190" s="60"/>
      <c r="J190" s="60"/>
      <c r="K190" s="60"/>
      <c r="L190" s="60"/>
      <c r="M190" s="60"/>
      <c r="N190" s="60"/>
    </row>
    <row r="191" spans="1:14" x14ac:dyDescent="0.25">
      <c r="A191" s="60"/>
      <c r="B191" s="60"/>
      <c r="C191" s="60"/>
      <c r="D191" s="60"/>
      <c r="E191" s="60"/>
      <c r="F191" s="60"/>
      <c r="G191" s="60"/>
      <c r="H191" s="60"/>
      <c r="I191" s="60"/>
      <c r="J191" s="60"/>
      <c r="K191" s="60"/>
      <c r="L191" s="60"/>
      <c r="M191" s="60"/>
      <c r="N191" s="60"/>
    </row>
    <row r="192" spans="1:14" x14ac:dyDescent="0.25">
      <c r="A192" s="60"/>
      <c r="B192" s="60"/>
      <c r="C192" s="60"/>
      <c r="D192" s="60"/>
      <c r="E192" s="60"/>
      <c r="F192" s="60"/>
      <c r="G192" s="60"/>
      <c r="H192" s="60"/>
      <c r="I192" s="60"/>
      <c r="J192" s="60"/>
      <c r="K192" s="60"/>
      <c r="L192" s="60"/>
      <c r="M192" s="60"/>
      <c r="N192" s="60"/>
    </row>
    <row r="193" spans="1:14" x14ac:dyDescent="0.25">
      <c r="A193" s="60"/>
      <c r="B193" s="60"/>
      <c r="C193" s="60"/>
      <c r="D193" s="60"/>
      <c r="E193" s="60"/>
      <c r="F193" s="60"/>
      <c r="G193" s="60"/>
      <c r="H193" s="60"/>
      <c r="I193" s="60"/>
      <c r="J193" s="60"/>
      <c r="K193" s="60"/>
      <c r="L193" s="60"/>
      <c r="M193" s="60"/>
      <c r="N193" s="60"/>
    </row>
    <row r="194" spans="1:14" x14ac:dyDescent="0.25">
      <c r="A194" s="60"/>
      <c r="B194" s="60"/>
      <c r="C194" s="60"/>
      <c r="D194" s="60"/>
      <c r="E194" s="60"/>
      <c r="F194" s="60"/>
      <c r="G194" s="60"/>
      <c r="H194" s="60"/>
      <c r="I194" s="60"/>
      <c r="J194" s="60"/>
      <c r="K194" s="60"/>
      <c r="L194" s="60"/>
      <c r="M194" s="60"/>
      <c r="N194" s="60"/>
    </row>
    <row r="195" spans="1:14" x14ac:dyDescent="0.25">
      <c r="A195" s="60"/>
      <c r="B195" s="60"/>
      <c r="C195" s="60"/>
      <c r="D195" s="60"/>
      <c r="E195" s="60"/>
      <c r="F195" s="60"/>
      <c r="G195" s="60"/>
      <c r="H195" s="60"/>
      <c r="I195" s="60"/>
      <c r="J195" s="60"/>
      <c r="K195" s="60"/>
      <c r="L195" s="60"/>
      <c r="M195" s="60"/>
      <c r="N195" s="60"/>
    </row>
    <row r="196" spans="1:14" x14ac:dyDescent="0.25">
      <c r="A196" s="60"/>
      <c r="B196" s="60"/>
      <c r="C196" s="60"/>
      <c r="D196" s="60"/>
      <c r="E196" s="60"/>
      <c r="F196" s="60"/>
      <c r="G196" s="60"/>
      <c r="H196" s="60"/>
      <c r="I196" s="60"/>
      <c r="J196" s="60"/>
      <c r="K196" s="60"/>
      <c r="L196" s="60"/>
      <c r="M196" s="60"/>
      <c r="N196" s="60"/>
    </row>
    <row r="197" spans="1:14" x14ac:dyDescent="0.25">
      <c r="A197" s="60"/>
      <c r="B197" s="60"/>
      <c r="C197" s="60"/>
      <c r="D197" s="60"/>
      <c r="E197" s="60"/>
      <c r="F197" s="60"/>
      <c r="G197" s="60"/>
      <c r="H197" s="60"/>
      <c r="I197" s="60"/>
      <c r="J197" s="60"/>
      <c r="K197" s="60"/>
      <c r="L197" s="60"/>
      <c r="M197" s="60"/>
      <c r="N197" s="60"/>
    </row>
    <row r="198" spans="1:14" x14ac:dyDescent="0.25">
      <c r="A198" s="60"/>
      <c r="B198" s="60"/>
      <c r="C198" s="60"/>
      <c r="D198" s="60"/>
      <c r="E198" s="60"/>
      <c r="F198" s="60"/>
      <c r="G198" s="60"/>
      <c r="H198" s="60"/>
      <c r="I198" s="60"/>
      <c r="J198" s="60"/>
      <c r="K198" s="60"/>
      <c r="L198" s="60"/>
      <c r="M198" s="60"/>
      <c r="N198" s="60"/>
    </row>
    <row r="199" spans="1:14" x14ac:dyDescent="0.25">
      <c r="A199" s="60"/>
      <c r="B199" s="60"/>
      <c r="C199" s="60"/>
      <c r="D199" s="60"/>
      <c r="E199" s="60"/>
      <c r="F199" s="60"/>
      <c r="G199" s="60"/>
      <c r="H199" s="60"/>
      <c r="I199" s="60"/>
      <c r="J199" s="60"/>
      <c r="K199" s="60"/>
      <c r="L199" s="60"/>
      <c r="M199" s="60"/>
      <c r="N199" s="60"/>
    </row>
    <row r="200" spans="1:14" x14ac:dyDescent="0.25">
      <c r="A200" s="60"/>
      <c r="B200" s="60"/>
      <c r="C200" s="60"/>
      <c r="D200" s="60"/>
      <c r="E200" s="60"/>
      <c r="F200" s="60"/>
      <c r="G200" s="60"/>
      <c r="H200" s="60"/>
      <c r="I200" s="60"/>
      <c r="J200" s="60"/>
      <c r="K200" s="60"/>
      <c r="L200" s="60"/>
      <c r="M200" s="60"/>
      <c r="N200" s="60"/>
    </row>
    <row r="201" spans="1:14" x14ac:dyDescent="0.25">
      <c r="A201" s="60"/>
      <c r="B201" s="60"/>
      <c r="C201" s="60"/>
      <c r="D201" s="60"/>
      <c r="E201" s="60"/>
      <c r="F201" s="60"/>
      <c r="G201" s="60"/>
      <c r="H201" s="60"/>
      <c r="I201" s="60"/>
      <c r="J201" s="60"/>
      <c r="K201" s="60"/>
      <c r="L201" s="60"/>
      <c r="M201" s="60"/>
      <c r="N201" s="60"/>
    </row>
    <row r="202" spans="1:14" x14ac:dyDescent="0.25">
      <c r="A202" s="60"/>
      <c r="B202" s="60"/>
      <c r="C202" s="60"/>
      <c r="D202" s="60"/>
      <c r="E202" s="60"/>
      <c r="F202" s="60"/>
      <c r="G202" s="60"/>
      <c r="H202" s="60"/>
      <c r="I202" s="60"/>
      <c r="J202" s="60"/>
      <c r="K202" s="60"/>
      <c r="L202" s="60"/>
      <c r="M202" s="60"/>
      <c r="N202" s="60"/>
    </row>
    <row r="203" spans="1:14" x14ac:dyDescent="0.25">
      <c r="A203" s="60"/>
      <c r="B203" s="60"/>
      <c r="C203" s="60"/>
      <c r="D203" s="60"/>
      <c r="E203" s="60"/>
      <c r="F203" s="60"/>
      <c r="G203" s="60"/>
      <c r="H203" s="60"/>
      <c r="I203" s="60"/>
      <c r="J203" s="60"/>
      <c r="K203" s="60"/>
      <c r="L203" s="60"/>
      <c r="M203" s="60"/>
      <c r="N203" s="60"/>
    </row>
    <row r="204" spans="1:14" x14ac:dyDescent="0.25">
      <c r="A204" s="60"/>
      <c r="B204" s="60"/>
      <c r="C204" s="60"/>
      <c r="D204" s="60"/>
      <c r="E204" s="60"/>
      <c r="F204" s="60"/>
      <c r="G204" s="60"/>
      <c r="H204" s="60"/>
      <c r="I204" s="60"/>
      <c r="J204" s="60"/>
      <c r="K204" s="60"/>
      <c r="L204" s="60"/>
      <c r="M204" s="60"/>
      <c r="N204" s="60"/>
    </row>
    <row r="205" spans="1:14" x14ac:dyDescent="0.25">
      <c r="A205" s="60"/>
      <c r="B205" s="60"/>
      <c r="C205" s="60"/>
      <c r="D205" s="60"/>
      <c r="E205" s="60"/>
      <c r="F205" s="60"/>
      <c r="G205" s="60"/>
      <c r="H205" s="60"/>
      <c r="I205" s="60"/>
      <c r="J205" s="60"/>
      <c r="K205" s="60"/>
      <c r="L205" s="60"/>
      <c r="M205" s="60"/>
      <c r="N205" s="60"/>
    </row>
    <row r="206" spans="1:14" x14ac:dyDescent="0.25">
      <c r="A206" s="60"/>
      <c r="B206" s="60"/>
      <c r="C206" s="60"/>
      <c r="D206" s="60"/>
      <c r="E206" s="60"/>
      <c r="F206" s="60"/>
      <c r="G206" s="60"/>
      <c r="H206" s="60"/>
      <c r="I206" s="60"/>
      <c r="J206" s="60"/>
      <c r="K206" s="60"/>
      <c r="L206" s="60"/>
      <c r="M206" s="60"/>
      <c r="N206" s="60"/>
    </row>
    <row r="207" spans="1:14" x14ac:dyDescent="0.25">
      <c r="A207" s="60"/>
      <c r="B207" s="60"/>
      <c r="C207" s="60"/>
      <c r="D207" s="60"/>
      <c r="E207" s="60"/>
      <c r="F207" s="60"/>
      <c r="G207" s="60"/>
      <c r="H207" s="60"/>
      <c r="I207" s="60"/>
      <c r="J207" s="60"/>
      <c r="K207" s="60"/>
      <c r="L207" s="60"/>
      <c r="M207" s="60"/>
      <c r="N207" s="60"/>
    </row>
    <row r="208" spans="1:14" x14ac:dyDescent="0.25">
      <c r="A208" s="60"/>
      <c r="B208" s="60"/>
      <c r="C208" s="60"/>
      <c r="D208" s="60"/>
      <c r="E208" s="60"/>
      <c r="F208" s="60"/>
      <c r="G208" s="60"/>
      <c r="H208" s="60"/>
      <c r="I208" s="60"/>
      <c r="J208" s="60"/>
      <c r="K208" s="60"/>
      <c r="L208" s="60"/>
      <c r="M208" s="60"/>
      <c r="N208" s="60"/>
    </row>
    <row r="209" spans="1:14" x14ac:dyDescent="0.25">
      <c r="A209" s="60"/>
      <c r="B209" s="60"/>
      <c r="C209" s="60"/>
      <c r="D209" s="60"/>
      <c r="E209" s="60"/>
      <c r="F209" s="60"/>
      <c r="G209" s="60"/>
      <c r="H209" s="60"/>
      <c r="I209" s="60"/>
      <c r="J209" s="60"/>
      <c r="K209" s="60"/>
      <c r="L209" s="60"/>
      <c r="M209" s="60"/>
      <c r="N209" s="60"/>
    </row>
    <row r="210" spans="1:14" x14ac:dyDescent="0.25">
      <c r="A210" s="60"/>
      <c r="B210" s="60"/>
      <c r="C210" s="60"/>
      <c r="D210" s="60"/>
      <c r="E210" s="60"/>
      <c r="F210" s="60"/>
      <c r="G210" s="60"/>
      <c r="H210" s="60"/>
      <c r="I210" s="60"/>
      <c r="J210" s="60"/>
      <c r="K210" s="60"/>
      <c r="L210" s="60"/>
      <c r="M210" s="60"/>
      <c r="N210" s="60"/>
    </row>
    <row r="211" spans="1:14" x14ac:dyDescent="0.25">
      <c r="A211" s="60"/>
      <c r="B211" s="60"/>
      <c r="C211" s="60"/>
      <c r="D211" s="60"/>
      <c r="E211" s="60"/>
      <c r="F211" s="60"/>
      <c r="G211" s="60"/>
      <c r="H211" s="60"/>
      <c r="I211" s="60"/>
      <c r="J211" s="60"/>
      <c r="K211" s="60"/>
      <c r="L211" s="60"/>
      <c r="M211" s="60"/>
      <c r="N211" s="60"/>
    </row>
    <row r="212" spans="1:14" x14ac:dyDescent="0.25">
      <c r="A212" s="60"/>
      <c r="B212" s="60"/>
      <c r="C212" s="60"/>
      <c r="D212" s="60"/>
      <c r="E212" s="60"/>
      <c r="F212" s="60"/>
      <c r="G212" s="60"/>
      <c r="H212" s="60"/>
      <c r="I212" s="60"/>
      <c r="J212" s="60"/>
      <c r="K212" s="60"/>
      <c r="L212" s="60"/>
      <c r="M212" s="60"/>
      <c r="N212" s="60"/>
    </row>
    <row r="213" spans="1:14" x14ac:dyDescent="0.25">
      <c r="A213" s="60"/>
      <c r="B213" s="60"/>
      <c r="C213" s="60"/>
      <c r="D213" s="60"/>
      <c r="E213" s="60"/>
      <c r="F213" s="60"/>
      <c r="G213" s="60"/>
      <c r="H213" s="60"/>
      <c r="I213" s="60"/>
      <c r="J213" s="60"/>
      <c r="K213" s="60"/>
      <c r="L213" s="60"/>
      <c r="M213" s="60"/>
      <c r="N213" s="60"/>
    </row>
    <row r="214" spans="1:14" x14ac:dyDescent="0.25">
      <c r="A214" s="60"/>
      <c r="B214" s="60"/>
      <c r="C214" s="60"/>
      <c r="D214" s="60"/>
      <c r="E214" s="60"/>
      <c r="F214" s="60"/>
      <c r="G214" s="60"/>
      <c r="H214" s="60"/>
      <c r="I214" s="60"/>
      <c r="J214" s="60"/>
      <c r="K214" s="60"/>
      <c r="L214" s="60"/>
      <c r="M214" s="60"/>
      <c r="N214" s="60"/>
    </row>
    <row r="215" spans="1:14" x14ac:dyDescent="0.25">
      <c r="A215" s="60"/>
      <c r="B215" s="60"/>
      <c r="C215" s="60"/>
      <c r="D215" s="60"/>
      <c r="E215" s="60"/>
      <c r="F215" s="60"/>
      <c r="G215" s="60"/>
      <c r="H215" s="60"/>
      <c r="I215" s="60"/>
      <c r="J215" s="60"/>
      <c r="K215" s="60"/>
      <c r="L215" s="60"/>
      <c r="M215" s="60"/>
      <c r="N215" s="60"/>
    </row>
    <row r="216" spans="1:14" x14ac:dyDescent="0.25">
      <c r="A216" s="60"/>
      <c r="B216" s="60"/>
      <c r="C216" s="60"/>
      <c r="D216" s="60"/>
      <c r="E216" s="60"/>
      <c r="F216" s="60"/>
      <c r="G216" s="60"/>
      <c r="H216" s="60"/>
      <c r="I216" s="60"/>
      <c r="J216" s="60"/>
      <c r="K216" s="60"/>
      <c r="L216" s="60"/>
      <c r="M216" s="60"/>
      <c r="N216" s="60"/>
    </row>
    <row r="217" spans="1:14" x14ac:dyDescent="0.25">
      <c r="A217" s="60"/>
      <c r="B217" s="60"/>
      <c r="C217" s="60"/>
      <c r="D217" s="60"/>
      <c r="E217" s="60"/>
      <c r="F217" s="60"/>
      <c r="G217" s="60"/>
      <c r="H217" s="60"/>
      <c r="I217" s="60"/>
      <c r="J217" s="60"/>
      <c r="K217" s="60"/>
      <c r="L217" s="60"/>
      <c r="M217" s="60"/>
      <c r="N217" s="60"/>
    </row>
    <row r="218" spans="1:14" x14ac:dyDescent="0.25">
      <c r="A218" s="60"/>
      <c r="B218" s="60"/>
      <c r="C218" s="60"/>
      <c r="D218" s="60"/>
      <c r="E218" s="60"/>
      <c r="F218" s="60"/>
      <c r="G218" s="60"/>
      <c r="H218" s="60"/>
      <c r="I218" s="60"/>
      <c r="J218" s="60"/>
      <c r="K218" s="60"/>
      <c r="L218" s="60"/>
      <c r="M218" s="60"/>
      <c r="N218" s="60"/>
    </row>
    <row r="219" spans="1:14" x14ac:dyDescent="0.25">
      <c r="A219" s="60"/>
      <c r="B219" s="60"/>
      <c r="C219" s="60"/>
      <c r="D219" s="60"/>
      <c r="E219" s="60"/>
      <c r="F219" s="60"/>
      <c r="G219" s="60"/>
      <c r="H219" s="60"/>
      <c r="I219" s="60"/>
      <c r="J219" s="60"/>
      <c r="K219" s="60"/>
      <c r="L219" s="60"/>
      <c r="M219" s="60"/>
      <c r="N219" s="60"/>
    </row>
    <row r="220" spans="1:14" x14ac:dyDescent="0.25">
      <c r="A220" s="60"/>
      <c r="B220" s="60"/>
      <c r="C220" s="60"/>
      <c r="D220" s="60"/>
      <c r="E220" s="60"/>
      <c r="F220" s="60"/>
      <c r="G220" s="60"/>
      <c r="H220" s="60"/>
      <c r="I220" s="60"/>
      <c r="J220" s="60"/>
      <c r="K220" s="60"/>
      <c r="L220" s="60"/>
      <c r="M220" s="60"/>
      <c r="N220" s="60"/>
    </row>
    <row r="221" spans="1:14" x14ac:dyDescent="0.25">
      <c r="A221" s="60"/>
      <c r="B221" s="60"/>
      <c r="C221" s="60"/>
      <c r="D221" s="60"/>
      <c r="E221" s="60"/>
      <c r="F221" s="60"/>
      <c r="G221" s="60"/>
      <c r="H221" s="60"/>
      <c r="I221" s="60"/>
      <c r="J221" s="60"/>
      <c r="K221" s="60"/>
      <c r="L221" s="60"/>
      <c r="M221" s="60"/>
      <c r="N221" s="60"/>
    </row>
    <row r="222" spans="1:14" x14ac:dyDescent="0.25">
      <c r="A222" s="60"/>
      <c r="B222" s="60"/>
      <c r="C222" s="60"/>
      <c r="D222" s="60"/>
      <c r="E222" s="60"/>
      <c r="F222" s="60"/>
      <c r="G222" s="60"/>
      <c r="H222" s="60"/>
      <c r="I222" s="60"/>
      <c r="J222" s="60"/>
      <c r="K222" s="60"/>
      <c r="L222" s="60"/>
      <c r="M222" s="60"/>
      <c r="N222" s="60"/>
    </row>
    <row r="223" spans="1:14" x14ac:dyDescent="0.25">
      <c r="A223" s="60"/>
      <c r="B223" s="60"/>
      <c r="C223" s="60"/>
      <c r="D223" s="60"/>
      <c r="E223" s="60"/>
      <c r="F223" s="60"/>
      <c r="G223" s="60"/>
      <c r="H223" s="60"/>
      <c r="I223" s="60"/>
      <c r="J223" s="60"/>
      <c r="K223" s="60"/>
      <c r="L223" s="60"/>
      <c r="M223" s="60"/>
      <c r="N223" s="60"/>
    </row>
    <row r="224" spans="1:14" x14ac:dyDescent="0.25">
      <c r="A224" s="60"/>
      <c r="B224" s="60"/>
      <c r="C224" s="60"/>
      <c r="D224" s="60"/>
      <c r="E224" s="60"/>
      <c r="F224" s="60"/>
      <c r="G224" s="60"/>
      <c r="H224" s="60"/>
      <c r="I224" s="60"/>
      <c r="J224" s="60"/>
      <c r="K224" s="60"/>
      <c r="L224" s="60"/>
      <c r="M224" s="60"/>
      <c r="N224" s="60"/>
    </row>
    <row r="225" spans="1:14" x14ac:dyDescent="0.25">
      <c r="A225" s="60"/>
      <c r="B225" s="60"/>
      <c r="C225" s="60"/>
      <c r="D225" s="60"/>
      <c r="E225" s="60"/>
      <c r="F225" s="60"/>
      <c r="G225" s="60"/>
      <c r="H225" s="60"/>
      <c r="I225" s="60"/>
      <c r="J225" s="60"/>
      <c r="K225" s="60"/>
      <c r="L225" s="60"/>
      <c r="M225" s="60"/>
      <c r="N225" s="60"/>
    </row>
    <row r="226" spans="1:14" x14ac:dyDescent="0.25">
      <c r="A226" s="60"/>
      <c r="B226" s="60"/>
      <c r="C226" s="60"/>
      <c r="D226" s="60"/>
      <c r="E226" s="60"/>
      <c r="F226" s="60"/>
      <c r="G226" s="60"/>
      <c r="H226" s="60"/>
      <c r="I226" s="60"/>
      <c r="J226" s="60"/>
      <c r="K226" s="60"/>
      <c r="L226" s="60"/>
      <c r="M226" s="60"/>
      <c r="N226" s="60"/>
    </row>
    <row r="227" spans="1:14" x14ac:dyDescent="0.25">
      <c r="A227" s="60"/>
      <c r="B227" s="60"/>
      <c r="C227" s="60"/>
      <c r="D227" s="60"/>
      <c r="E227" s="60"/>
      <c r="F227" s="60"/>
      <c r="G227" s="60"/>
      <c r="H227" s="60"/>
      <c r="I227" s="60"/>
      <c r="J227" s="60"/>
      <c r="K227" s="60"/>
      <c r="L227" s="60"/>
      <c r="M227" s="60"/>
      <c r="N227" s="60"/>
    </row>
    <row r="228" spans="1:14" x14ac:dyDescent="0.25">
      <c r="A228" s="60"/>
      <c r="B228" s="60"/>
      <c r="C228" s="60"/>
      <c r="D228" s="60"/>
      <c r="E228" s="60"/>
      <c r="F228" s="60"/>
      <c r="G228" s="60"/>
      <c r="H228" s="60"/>
      <c r="I228" s="60"/>
      <c r="J228" s="60"/>
      <c r="K228" s="60"/>
      <c r="L228" s="60"/>
      <c r="M228" s="60"/>
      <c r="N228" s="60"/>
    </row>
    <row r="229" spans="1:14" x14ac:dyDescent="0.25">
      <c r="A229" s="60"/>
      <c r="B229" s="60"/>
      <c r="C229" s="60"/>
      <c r="D229" s="60"/>
      <c r="E229" s="60"/>
      <c r="F229" s="60"/>
      <c r="G229" s="60"/>
      <c r="H229" s="60"/>
      <c r="I229" s="60"/>
      <c r="J229" s="60"/>
      <c r="K229" s="60"/>
      <c r="L229" s="60"/>
      <c r="M229" s="60"/>
      <c r="N229" s="60"/>
    </row>
    <row r="230" spans="1:14" x14ac:dyDescent="0.25">
      <c r="A230" s="60"/>
      <c r="B230" s="60"/>
      <c r="C230" s="60"/>
      <c r="D230" s="60"/>
      <c r="E230" s="60"/>
      <c r="F230" s="60"/>
      <c r="G230" s="60"/>
      <c r="H230" s="60"/>
      <c r="I230" s="60"/>
      <c r="J230" s="60"/>
      <c r="K230" s="60"/>
      <c r="L230" s="60"/>
      <c r="M230" s="60"/>
      <c r="N230" s="60"/>
    </row>
    <row r="231" spans="1:14" x14ac:dyDescent="0.25">
      <c r="A231" s="60"/>
      <c r="B231" s="60"/>
      <c r="C231" s="60"/>
      <c r="D231" s="60"/>
      <c r="E231" s="60"/>
      <c r="F231" s="60"/>
      <c r="G231" s="60"/>
      <c r="H231" s="60"/>
      <c r="I231" s="60"/>
      <c r="J231" s="60"/>
      <c r="K231" s="60"/>
      <c r="L231" s="60"/>
      <c r="M231" s="60"/>
      <c r="N231" s="60"/>
    </row>
    <row r="232" spans="1:14" x14ac:dyDescent="0.25">
      <c r="A232" s="60"/>
      <c r="B232" s="60"/>
      <c r="C232" s="60"/>
      <c r="D232" s="60"/>
      <c r="E232" s="60"/>
      <c r="F232" s="60"/>
      <c r="G232" s="60"/>
      <c r="H232" s="60"/>
      <c r="I232" s="60"/>
      <c r="J232" s="60"/>
      <c r="K232" s="60"/>
      <c r="L232" s="60"/>
      <c r="M232" s="60"/>
      <c r="N232" s="60"/>
    </row>
    <row r="233" spans="1:14" x14ac:dyDescent="0.25">
      <c r="A233" s="60"/>
      <c r="B233" s="60"/>
      <c r="C233" s="60"/>
      <c r="D233" s="60"/>
      <c r="E233" s="60"/>
      <c r="F233" s="60"/>
      <c r="G233" s="60"/>
      <c r="H233" s="60"/>
      <c r="I233" s="60"/>
      <c r="J233" s="60"/>
      <c r="K233" s="60"/>
      <c r="L233" s="60"/>
      <c r="M233" s="60"/>
      <c r="N233" s="60"/>
    </row>
    <row r="234" spans="1:14" x14ac:dyDescent="0.25">
      <c r="A234" s="60"/>
      <c r="B234" s="60"/>
      <c r="C234" s="60"/>
      <c r="D234" s="60"/>
      <c r="E234" s="60"/>
      <c r="F234" s="60"/>
      <c r="G234" s="60"/>
      <c r="H234" s="60"/>
      <c r="I234" s="60"/>
      <c r="J234" s="60"/>
      <c r="K234" s="60"/>
      <c r="L234" s="60"/>
      <c r="M234" s="60"/>
      <c r="N234" s="60"/>
    </row>
    <row r="235" spans="1:14" x14ac:dyDescent="0.25">
      <c r="A235" s="60"/>
      <c r="B235" s="60"/>
      <c r="C235" s="60"/>
      <c r="D235" s="60"/>
      <c r="E235" s="60"/>
      <c r="F235" s="60"/>
      <c r="G235" s="60"/>
      <c r="H235" s="60"/>
      <c r="I235" s="60"/>
      <c r="J235" s="60"/>
      <c r="K235" s="60"/>
      <c r="L235" s="60"/>
      <c r="M235" s="60"/>
      <c r="N235" s="60"/>
    </row>
    <row r="236" spans="1:14" x14ac:dyDescent="0.25">
      <c r="A236" s="60"/>
      <c r="B236" s="60"/>
      <c r="C236" s="60"/>
      <c r="D236" s="60"/>
      <c r="E236" s="60"/>
      <c r="F236" s="60"/>
      <c r="G236" s="60"/>
      <c r="H236" s="60"/>
      <c r="I236" s="60"/>
      <c r="J236" s="60"/>
      <c r="K236" s="60"/>
      <c r="L236" s="60"/>
      <c r="M236" s="60"/>
      <c r="N236" s="60"/>
    </row>
    <row r="237" spans="1:14" x14ac:dyDescent="0.25">
      <c r="A237" s="60"/>
      <c r="B237" s="60"/>
      <c r="C237" s="60"/>
      <c r="D237" s="60"/>
      <c r="E237" s="60"/>
      <c r="F237" s="60"/>
      <c r="G237" s="60"/>
      <c r="H237" s="60"/>
      <c r="I237" s="60"/>
      <c r="J237" s="60"/>
      <c r="K237" s="60"/>
      <c r="L237" s="60"/>
      <c r="M237" s="60"/>
      <c r="N237" s="60"/>
    </row>
    <row r="238" spans="1:14" x14ac:dyDescent="0.25">
      <c r="A238" s="60"/>
      <c r="B238" s="60"/>
      <c r="C238" s="60"/>
      <c r="D238" s="60"/>
      <c r="E238" s="60"/>
      <c r="F238" s="60"/>
      <c r="G238" s="60"/>
      <c r="H238" s="60"/>
      <c r="I238" s="60"/>
      <c r="J238" s="60"/>
      <c r="K238" s="60"/>
      <c r="L238" s="60"/>
      <c r="M238" s="60"/>
      <c r="N238" s="60"/>
    </row>
    <row r="239" spans="1:14" x14ac:dyDescent="0.25">
      <c r="A239" s="60"/>
      <c r="B239" s="60"/>
      <c r="C239" s="60"/>
      <c r="D239" s="60"/>
      <c r="E239" s="60"/>
      <c r="F239" s="60"/>
      <c r="G239" s="60"/>
      <c r="H239" s="60"/>
      <c r="I239" s="60"/>
      <c r="J239" s="60"/>
      <c r="K239" s="60"/>
      <c r="L239" s="60"/>
      <c r="M239" s="60"/>
      <c r="N239" s="60"/>
    </row>
    <row r="240" spans="1:14" x14ac:dyDescent="0.25">
      <c r="A240" s="60"/>
      <c r="B240" s="60"/>
      <c r="C240" s="60"/>
      <c r="D240" s="60"/>
      <c r="E240" s="60"/>
      <c r="F240" s="60"/>
      <c r="G240" s="60"/>
      <c r="H240" s="60"/>
      <c r="I240" s="60"/>
      <c r="J240" s="60"/>
      <c r="K240" s="60"/>
      <c r="L240" s="60"/>
      <c r="M240" s="60"/>
      <c r="N240" s="60"/>
    </row>
    <row r="241" spans="1:14" x14ac:dyDescent="0.25">
      <c r="A241" s="60"/>
      <c r="B241" s="60"/>
      <c r="C241" s="60"/>
      <c r="D241" s="60"/>
      <c r="E241" s="60"/>
      <c r="F241" s="60"/>
      <c r="G241" s="60"/>
      <c r="H241" s="60"/>
      <c r="I241" s="60"/>
      <c r="J241" s="60"/>
      <c r="K241" s="60"/>
      <c r="L241" s="60"/>
      <c r="M241" s="60"/>
      <c r="N241" s="60"/>
    </row>
    <row r="242" spans="1:14" x14ac:dyDescent="0.25">
      <c r="A242" s="60"/>
      <c r="B242" s="60"/>
      <c r="C242" s="60"/>
      <c r="D242" s="60"/>
      <c r="E242" s="60"/>
      <c r="F242" s="60"/>
      <c r="G242" s="60"/>
      <c r="H242" s="60"/>
      <c r="I242" s="60"/>
      <c r="J242" s="60"/>
      <c r="K242" s="60"/>
      <c r="L242" s="60"/>
      <c r="M242" s="60"/>
      <c r="N242" s="60"/>
    </row>
    <row r="243" spans="1:14" x14ac:dyDescent="0.25">
      <c r="A243" s="60"/>
      <c r="B243" s="60"/>
      <c r="C243" s="60"/>
      <c r="D243" s="60"/>
      <c r="E243" s="60"/>
      <c r="F243" s="60"/>
      <c r="G243" s="60"/>
      <c r="H243" s="60"/>
      <c r="I243" s="60"/>
      <c r="J243" s="60"/>
      <c r="K243" s="60"/>
      <c r="L243" s="60"/>
      <c r="M243" s="60"/>
      <c r="N243" s="60"/>
    </row>
    <row r="244" spans="1:14" x14ac:dyDescent="0.25">
      <c r="A244" s="60"/>
      <c r="B244" s="60"/>
      <c r="C244" s="60"/>
      <c r="D244" s="60"/>
      <c r="E244" s="60"/>
      <c r="F244" s="60"/>
      <c r="G244" s="60"/>
      <c r="H244" s="60"/>
      <c r="I244" s="60"/>
      <c r="J244" s="60"/>
      <c r="K244" s="60"/>
      <c r="L244" s="60"/>
      <c r="M244" s="60"/>
      <c r="N244" s="60"/>
    </row>
    <row r="245" spans="1:14" x14ac:dyDescent="0.25">
      <c r="A245" s="60"/>
      <c r="B245" s="60"/>
      <c r="C245" s="60"/>
      <c r="D245" s="60"/>
      <c r="E245" s="60"/>
      <c r="F245" s="60"/>
      <c r="G245" s="60"/>
      <c r="H245" s="60"/>
      <c r="I245" s="60"/>
      <c r="J245" s="60"/>
      <c r="K245" s="60"/>
      <c r="L245" s="60"/>
      <c r="M245" s="60"/>
      <c r="N245" s="60"/>
    </row>
    <row r="246" spans="1:14" x14ac:dyDescent="0.25">
      <c r="A246" s="60"/>
      <c r="B246" s="60"/>
      <c r="C246" s="60"/>
      <c r="D246" s="60"/>
      <c r="E246" s="60"/>
      <c r="F246" s="60"/>
      <c r="G246" s="60"/>
      <c r="H246" s="60"/>
      <c r="I246" s="60"/>
      <c r="J246" s="60"/>
      <c r="K246" s="60"/>
      <c r="L246" s="60"/>
      <c r="M246" s="60"/>
      <c r="N246" s="60"/>
    </row>
    <row r="247" spans="1:14" x14ac:dyDescent="0.25">
      <c r="A247" s="60"/>
      <c r="B247" s="60"/>
      <c r="C247" s="60"/>
      <c r="D247" s="60"/>
      <c r="E247" s="60"/>
      <c r="F247" s="60"/>
      <c r="G247" s="60"/>
      <c r="H247" s="60"/>
      <c r="I247" s="60"/>
      <c r="J247" s="60"/>
      <c r="K247" s="60"/>
      <c r="L247" s="60"/>
      <c r="M247" s="60"/>
      <c r="N247" s="60"/>
    </row>
    <row r="248" spans="1:14" x14ac:dyDescent="0.25">
      <c r="A248" s="60"/>
      <c r="B248" s="60"/>
      <c r="C248" s="60"/>
      <c r="D248" s="60"/>
      <c r="E248" s="60"/>
      <c r="F248" s="60"/>
      <c r="G248" s="60"/>
      <c r="H248" s="60"/>
      <c r="I248" s="60"/>
      <c r="J248" s="60"/>
      <c r="K248" s="60"/>
      <c r="L248" s="60"/>
      <c r="M248" s="60"/>
      <c r="N248" s="60"/>
    </row>
    <row r="249" spans="1:14" x14ac:dyDescent="0.25">
      <c r="A249" s="60"/>
      <c r="B249" s="60"/>
      <c r="C249" s="60"/>
      <c r="D249" s="60"/>
      <c r="E249" s="60"/>
      <c r="F249" s="60"/>
      <c r="G249" s="60"/>
      <c r="H249" s="60"/>
      <c r="I249" s="60"/>
      <c r="J249" s="60"/>
      <c r="K249" s="60"/>
      <c r="L249" s="60"/>
      <c r="M249" s="60"/>
      <c r="N249" s="60"/>
    </row>
    <row r="250" spans="1:14" x14ac:dyDescent="0.25">
      <c r="A250" s="60"/>
      <c r="B250" s="60"/>
      <c r="C250" s="60"/>
      <c r="D250" s="60"/>
      <c r="E250" s="60"/>
      <c r="F250" s="60"/>
      <c r="G250" s="60"/>
      <c r="H250" s="60"/>
      <c r="I250" s="60"/>
      <c r="J250" s="60"/>
      <c r="K250" s="60"/>
      <c r="L250" s="60"/>
      <c r="M250" s="60"/>
      <c r="N250" s="60"/>
    </row>
    <row r="251" spans="1:14" x14ac:dyDescent="0.25">
      <c r="A251" s="60"/>
      <c r="B251" s="60"/>
      <c r="C251" s="60"/>
      <c r="D251" s="60"/>
      <c r="E251" s="60"/>
      <c r="F251" s="60"/>
      <c r="G251" s="60"/>
      <c r="H251" s="60"/>
      <c r="I251" s="60"/>
      <c r="J251" s="60"/>
      <c r="K251" s="60"/>
      <c r="L251" s="60"/>
      <c r="M251" s="60"/>
      <c r="N251" s="60"/>
    </row>
    <row r="252" spans="1:14" x14ac:dyDescent="0.25">
      <c r="A252" s="60"/>
      <c r="B252" s="60"/>
      <c r="C252" s="60"/>
      <c r="D252" s="60"/>
      <c r="E252" s="60"/>
      <c r="F252" s="60"/>
      <c r="G252" s="60"/>
      <c r="H252" s="60"/>
      <c r="I252" s="60"/>
      <c r="J252" s="60"/>
      <c r="K252" s="60"/>
      <c r="L252" s="60"/>
      <c r="M252" s="60"/>
      <c r="N252" s="60"/>
    </row>
    <row r="253" spans="1:14" x14ac:dyDescent="0.25">
      <c r="A253" s="60"/>
      <c r="B253" s="60"/>
      <c r="C253" s="60"/>
      <c r="D253" s="60"/>
      <c r="E253" s="60"/>
      <c r="F253" s="60"/>
      <c r="G253" s="60"/>
      <c r="H253" s="60"/>
      <c r="I253" s="60"/>
      <c r="J253" s="60"/>
      <c r="K253" s="60"/>
      <c r="L253" s="60"/>
      <c r="M253" s="60"/>
      <c r="N253" s="60"/>
    </row>
    <row r="254" spans="1:14" x14ac:dyDescent="0.25">
      <c r="A254" s="60"/>
      <c r="B254" s="60"/>
      <c r="C254" s="60"/>
      <c r="D254" s="60"/>
      <c r="E254" s="60"/>
      <c r="F254" s="60"/>
      <c r="G254" s="60"/>
      <c r="H254" s="60"/>
      <c r="I254" s="60"/>
      <c r="J254" s="60"/>
      <c r="K254" s="60"/>
      <c r="L254" s="60"/>
      <c r="M254" s="60"/>
      <c r="N254" s="60"/>
    </row>
    <row r="255" spans="1:14" x14ac:dyDescent="0.25">
      <c r="A255" s="60"/>
      <c r="B255" s="60"/>
      <c r="C255" s="60"/>
      <c r="D255" s="60"/>
      <c r="E255" s="60"/>
      <c r="F255" s="60"/>
      <c r="G255" s="60"/>
      <c r="H255" s="60"/>
      <c r="I255" s="60"/>
      <c r="J255" s="60"/>
      <c r="K255" s="60"/>
      <c r="L255" s="60"/>
      <c r="M255" s="60"/>
      <c r="N255" s="60"/>
    </row>
    <row r="256" spans="1:14" x14ac:dyDescent="0.25">
      <c r="A256" s="60"/>
      <c r="B256" s="60"/>
      <c r="C256" s="60"/>
      <c r="D256" s="60"/>
      <c r="E256" s="60"/>
      <c r="F256" s="60"/>
      <c r="G256" s="60"/>
      <c r="H256" s="60"/>
      <c r="I256" s="60"/>
      <c r="J256" s="60"/>
      <c r="K256" s="60"/>
      <c r="L256" s="60"/>
      <c r="M256" s="60"/>
      <c r="N256" s="60"/>
    </row>
    <row r="257" spans="1:14" x14ac:dyDescent="0.25">
      <c r="A257" s="60"/>
      <c r="B257" s="60"/>
      <c r="C257" s="60"/>
      <c r="D257" s="60"/>
      <c r="E257" s="60"/>
      <c r="F257" s="60"/>
      <c r="G257" s="60"/>
      <c r="H257" s="60"/>
      <c r="I257" s="60"/>
      <c r="J257" s="60"/>
      <c r="K257" s="60"/>
      <c r="L257" s="60"/>
      <c r="M257" s="60"/>
      <c r="N257" s="60"/>
    </row>
    <row r="258" spans="1:14" x14ac:dyDescent="0.25">
      <c r="A258" s="60"/>
      <c r="B258" s="60"/>
      <c r="C258" s="60"/>
      <c r="D258" s="60"/>
      <c r="E258" s="60"/>
      <c r="F258" s="60"/>
      <c r="G258" s="60"/>
      <c r="H258" s="60"/>
      <c r="I258" s="60"/>
      <c r="J258" s="60"/>
      <c r="K258" s="60"/>
      <c r="L258" s="60"/>
      <c r="M258" s="60"/>
      <c r="N258" s="60"/>
    </row>
    <row r="259" spans="1:14" x14ac:dyDescent="0.25">
      <c r="A259" s="60"/>
      <c r="B259" s="60"/>
      <c r="C259" s="60"/>
      <c r="D259" s="60"/>
      <c r="E259" s="60"/>
      <c r="F259" s="60"/>
      <c r="G259" s="60"/>
      <c r="H259" s="60"/>
      <c r="I259" s="60"/>
      <c r="J259" s="60"/>
      <c r="K259" s="60"/>
      <c r="L259" s="60"/>
      <c r="M259" s="60"/>
      <c r="N259" s="60"/>
    </row>
    <row r="260" spans="1:14" x14ac:dyDescent="0.25">
      <c r="A260" s="60"/>
      <c r="B260" s="60"/>
      <c r="C260" s="60"/>
      <c r="D260" s="60"/>
      <c r="E260" s="60"/>
      <c r="F260" s="60"/>
      <c r="G260" s="60"/>
      <c r="H260" s="60"/>
      <c r="I260" s="60"/>
      <c r="J260" s="60"/>
      <c r="K260" s="60"/>
      <c r="L260" s="60"/>
      <c r="M260" s="60"/>
      <c r="N260" s="60"/>
    </row>
    <row r="261" spans="1:14" x14ac:dyDescent="0.25">
      <c r="A261" s="60"/>
      <c r="B261" s="60"/>
      <c r="C261" s="60"/>
      <c r="D261" s="60"/>
      <c r="E261" s="60"/>
      <c r="F261" s="60"/>
      <c r="G261" s="60"/>
      <c r="H261" s="60"/>
      <c r="I261" s="60"/>
      <c r="J261" s="60"/>
      <c r="K261" s="60"/>
      <c r="L261" s="60"/>
      <c r="M261" s="60"/>
      <c r="N261" s="60"/>
    </row>
    <row r="262" spans="1:14" x14ac:dyDescent="0.25">
      <c r="A262" s="60"/>
      <c r="B262" s="60"/>
      <c r="C262" s="60"/>
      <c r="D262" s="60"/>
      <c r="E262" s="60"/>
      <c r="F262" s="60"/>
      <c r="G262" s="60"/>
      <c r="H262" s="60"/>
      <c r="I262" s="60"/>
      <c r="J262" s="60"/>
      <c r="K262" s="60"/>
      <c r="L262" s="60"/>
      <c r="M262" s="60"/>
      <c r="N262" s="60"/>
    </row>
    <row r="263" spans="1:14" x14ac:dyDescent="0.25">
      <c r="A263" s="60"/>
      <c r="B263" s="60"/>
      <c r="C263" s="60"/>
      <c r="D263" s="60"/>
      <c r="E263" s="60"/>
      <c r="F263" s="60"/>
      <c r="G263" s="60"/>
      <c r="H263" s="60"/>
      <c r="I263" s="60"/>
      <c r="J263" s="60"/>
      <c r="K263" s="60"/>
      <c r="L263" s="60"/>
      <c r="M263" s="60"/>
      <c r="N263" s="60"/>
    </row>
    <row r="264" spans="1:14" x14ac:dyDescent="0.25">
      <c r="A264" s="60"/>
      <c r="B264" s="60"/>
      <c r="C264" s="60"/>
      <c r="D264" s="60"/>
      <c r="E264" s="60"/>
      <c r="F264" s="60"/>
      <c r="G264" s="60"/>
      <c r="H264" s="60"/>
      <c r="I264" s="60"/>
      <c r="J264" s="60"/>
      <c r="K264" s="60"/>
      <c r="L264" s="60"/>
      <c r="M264" s="60"/>
      <c r="N264" s="60"/>
    </row>
    <row r="265" spans="1:14" x14ac:dyDescent="0.25">
      <c r="A265" s="60"/>
      <c r="B265" s="60"/>
      <c r="C265" s="60"/>
      <c r="D265" s="60"/>
      <c r="E265" s="60"/>
      <c r="F265" s="60"/>
      <c r="G265" s="60"/>
      <c r="H265" s="60"/>
      <c r="I265" s="60"/>
      <c r="J265" s="60"/>
      <c r="K265" s="60"/>
      <c r="L265" s="60"/>
      <c r="M265" s="60"/>
      <c r="N265" s="60"/>
    </row>
    <row r="266" spans="1:14" x14ac:dyDescent="0.25">
      <c r="A266" s="60"/>
      <c r="B266" s="60"/>
      <c r="C266" s="60"/>
      <c r="D266" s="60"/>
      <c r="E266" s="60"/>
      <c r="F266" s="60"/>
      <c r="G266" s="60"/>
      <c r="H266" s="60"/>
      <c r="I266" s="60"/>
      <c r="J266" s="60"/>
      <c r="K266" s="60"/>
      <c r="L266" s="60"/>
      <c r="M266" s="60"/>
      <c r="N266" s="60"/>
    </row>
    <row r="267" spans="1:14" x14ac:dyDescent="0.25">
      <c r="A267" s="60"/>
      <c r="B267" s="60"/>
      <c r="C267" s="60"/>
      <c r="D267" s="60"/>
      <c r="E267" s="60"/>
      <c r="F267" s="60"/>
      <c r="G267" s="60"/>
      <c r="H267" s="60"/>
      <c r="I267" s="60"/>
      <c r="J267" s="60"/>
      <c r="K267" s="60"/>
      <c r="L267" s="60"/>
      <c r="M267" s="60"/>
      <c r="N267" s="60"/>
    </row>
    <row r="268" spans="1:14" x14ac:dyDescent="0.25">
      <c r="A268" s="60"/>
      <c r="B268" s="60"/>
      <c r="C268" s="60"/>
      <c r="D268" s="60"/>
      <c r="E268" s="60"/>
      <c r="F268" s="60"/>
      <c r="G268" s="60"/>
      <c r="H268" s="60"/>
      <c r="I268" s="60"/>
      <c r="J268" s="60"/>
      <c r="K268" s="60"/>
      <c r="L268" s="60"/>
      <c r="M268" s="60"/>
      <c r="N268" s="60"/>
    </row>
    <row r="269" spans="1:14" x14ac:dyDescent="0.25">
      <c r="A269" s="60"/>
      <c r="B269" s="60"/>
      <c r="C269" s="60"/>
      <c r="D269" s="60"/>
      <c r="E269" s="60"/>
      <c r="F269" s="60"/>
      <c r="G269" s="60"/>
      <c r="H269" s="60"/>
      <c r="I269" s="60"/>
      <c r="J269" s="60"/>
      <c r="K269" s="60"/>
      <c r="L269" s="60"/>
      <c r="M269" s="60"/>
      <c r="N269" s="60"/>
    </row>
    <row r="270" spans="1:14" x14ac:dyDescent="0.25">
      <c r="A270" s="60"/>
      <c r="B270" s="60"/>
      <c r="C270" s="60"/>
      <c r="D270" s="60"/>
      <c r="E270" s="60"/>
      <c r="F270" s="60"/>
      <c r="G270" s="60"/>
      <c r="H270" s="60"/>
      <c r="I270" s="60"/>
      <c r="J270" s="60"/>
      <c r="K270" s="60"/>
      <c r="L270" s="60"/>
      <c r="M270" s="60"/>
      <c r="N270" s="60"/>
    </row>
    <row r="271" spans="1:14" x14ac:dyDescent="0.25">
      <c r="A271" s="60"/>
      <c r="B271" s="60"/>
      <c r="C271" s="60"/>
      <c r="D271" s="60"/>
      <c r="E271" s="60"/>
      <c r="F271" s="60"/>
      <c r="G271" s="60"/>
      <c r="H271" s="60"/>
      <c r="I271" s="60"/>
      <c r="J271" s="60"/>
      <c r="K271" s="60"/>
      <c r="L271" s="60"/>
      <c r="M271" s="60"/>
      <c r="N271" s="60"/>
    </row>
    <row r="272" spans="1:14" x14ac:dyDescent="0.25">
      <c r="A272" s="60"/>
      <c r="B272" s="60"/>
      <c r="C272" s="60"/>
      <c r="D272" s="60"/>
      <c r="E272" s="60"/>
      <c r="F272" s="60"/>
      <c r="G272" s="60"/>
      <c r="H272" s="60"/>
      <c r="I272" s="60"/>
      <c r="J272" s="60"/>
      <c r="K272" s="60"/>
      <c r="L272" s="60"/>
      <c r="M272" s="60"/>
      <c r="N272" s="60"/>
    </row>
    <row r="273" spans="1:14" x14ac:dyDescent="0.25">
      <c r="A273" s="60"/>
      <c r="B273" s="60"/>
      <c r="C273" s="60"/>
      <c r="D273" s="60"/>
      <c r="E273" s="60"/>
      <c r="F273" s="60"/>
      <c r="G273" s="60"/>
      <c r="H273" s="60"/>
      <c r="I273" s="60"/>
      <c r="J273" s="60"/>
      <c r="K273" s="60"/>
      <c r="L273" s="60"/>
      <c r="M273" s="60"/>
      <c r="N273" s="60"/>
    </row>
    <row r="274" spans="1:14" x14ac:dyDescent="0.25">
      <c r="A274" s="60"/>
      <c r="B274" s="60"/>
      <c r="C274" s="60"/>
      <c r="D274" s="60"/>
      <c r="E274" s="60"/>
      <c r="F274" s="60"/>
      <c r="G274" s="60"/>
      <c r="H274" s="60"/>
      <c r="I274" s="60"/>
      <c r="J274" s="60"/>
      <c r="K274" s="60"/>
      <c r="L274" s="60"/>
      <c r="M274" s="60"/>
      <c r="N274" s="60"/>
    </row>
    <row r="275" spans="1:14" x14ac:dyDescent="0.25">
      <c r="A275" s="60"/>
      <c r="B275" s="60"/>
      <c r="C275" s="60"/>
      <c r="D275" s="60"/>
      <c r="E275" s="60"/>
      <c r="F275" s="60"/>
      <c r="G275" s="60"/>
      <c r="H275" s="60"/>
      <c r="I275" s="60"/>
      <c r="J275" s="60"/>
      <c r="K275" s="60"/>
      <c r="L275" s="60"/>
      <c r="M275" s="60"/>
      <c r="N275" s="60"/>
    </row>
    <row r="276" spans="1:14" x14ac:dyDescent="0.25">
      <c r="A276" s="60"/>
      <c r="B276" s="60"/>
      <c r="C276" s="60"/>
      <c r="D276" s="60"/>
      <c r="E276" s="60"/>
      <c r="F276" s="60"/>
      <c r="G276" s="60"/>
      <c r="H276" s="60"/>
      <c r="I276" s="60"/>
      <c r="J276" s="60"/>
      <c r="K276" s="60"/>
      <c r="L276" s="60"/>
      <c r="M276" s="60"/>
      <c r="N276" s="60"/>
    </row>
    <row r="277" spans="1:14" x14ac:dyDescent="0.25">
      <c r="A277" s="60"/>
      <c r="B277" s="60"/>
      <c r="C277" s="60"/>
      <c r="D277" s="60"/>
      <c r="E277" s="60"/>
      <c r="F277" s="60"/>
      <c r="G277" s="60"/>
      <c r="H277" s="60"/>
      <c r="I277" s="60"/>
      <c r="J277" s="60"/>
      <c r="K277" s="60"/>
      <c r="L277" s="60"/>
      <c r="M277" s="60"/>
      <c r="N277" s="60"/>
    </row>
    <row r="278" spans="1:14" x14ac:dyDescent="0.25">
      <c r="A278" s="60"/>
      <c r="B278" s="60"/>
      <c r="C278" s="60"/>
      <c r="D278" s="60"/>
      <c r="E278" s="60"/>
      <c r="F278" s="60"/>
      <c r="G278" s="60"/>
      <c r="H278" s="60"/>
      <c r="I278" s="60"/>
      <c r="J278" s="60"/>
      <c r="K278" s="60"/>
      <c r="L278" s="60"/>
      <c r="M278" s="60"/>
      <c r="N278" s="60"/>
    </row>
    <row r="279" spans="1:14" x14ac:dyDescent="0.25">
      <c r="A279" s="60"/>
      <c r="B279" s="60"/>
      <c r="C279" s="60"/>
      <c r="D279" s="60"/>
      <c r="E279" s="60"/>
      <c r="F279" s="60"/>
      <c r="G279" s="60"/>
      <c r="H279" s="60"/>
      <c r="I279" s="60"/>
      <c r="J279" s="60"/>
      <c r="K279" s="60"/>
      <c r="L279" s="60"/>
      <c r="M279" s="60"/>
      <c r="N279" s="60"/>
    </row>
    <row r="280" spans="1:14" x14ac:dyDescent="0.25">
      <c r="A280" s="60"/>
      <c r="B280" s="60"/>
      <c r="C280" s="60"/>
      <c r="D280" s="60"/>
      <c r="E280" s="60"/>
      <c r="F280" s="60"/>
      <c r="G280" s="60"/>
      <c r="H280" s="60"/>
      <c r="I280" s="60"/>
      <c r="J280" s="60"/>
      <c r="K280" s="60"/>
      <c r="L280" s="60"/>
      <c r="M280" s="60"/>
      <c r="N280" s="60"/>
    </row>
    <row r="281" spans="1:14" x14ac:dyDescent="0.25">
      <c r="A281" s="60"/>
      <c r="B281" s="60"/>
      <c r="C281" s="60"/>
      <c r="D281" s="60"/>
      <c r="E281" s="60"/>
      <c r="F281" s="60"/>
      <c r="G281" s="60"/>
      <c r="H281" s="60"/>
      <c r="I281" s="60"/>
      <c r="J281" s="60"/>
      <c r="K281" s="60"/>
      <c r="L281" s="60"/>
      <c r="M281" s="60"/>
      <c r="N281" s="60"/>
    </row>
    <row r="282" spans="1:14" x14ac:dyDescent="0.25">
      <c r="A282" s="60"/>
      <c r="B282" s="60"/>
      <c r="C282" s="60"/>
      <c r="D282" s="60"/>
      <c r="E282" s="60"/>
      <c r="F282" s="60"/>
      <c r="G282" s="60"/>
      <c r="H282" s="60"/>
      <c r="I282" s="60"/>
      <c r="J282" s="60"/>
      <c r="K282" s="60"/>
      <c r="L282" s="60"/>
      <c r="M282" s="60"/>
      <c r="N282" s="60"/>
    </row>
    <row r="283" spans="1:14" x14ac:dyDescent="0.25">
      <c r="A283" s="60"/>
      <c r="B283" s="60"/>
      <c r="C283" s="60"/>
      <c r="D283" s="60"/>
      <c r="E283" s="60"/>
      <c r="F283" s="60"/>
      <c r="G283" s="60"/>
      <c r="H283" s="60"/>
      <c r="I283" s="60"/>
      <c r="J283" s="60"/>
      <c r="K283" s="60"/>
      <c r="L283" s="60"/>
      <c r="M283" s="60"/>
      <c r="N283" s="60"/>
    </row>
    <row r="284" spans="1:14" x14ac:dyDescent="0.25">
      <c r="A284" s="60"/>
      <c r="B284" s="60"/>
      <c r="C284" s="60"/>
      <c r="D284" s="60"/>
      <c r="E284" s="60"/>
      <c r="F284" s="60"/>
      <c r="G284" s="60"/>
      <c r="H284" s="60"/>
      <c r="I284" s="60"/>
      <c r="J284" s="60"/>
      <c r="K284" s="60"/>
      <c r="L284" s="60"/>
      <c r="M284" s="60"/>
      <c r="N284" s="60"/>
    </row>
    <row r="285" spans="1:14" x14ac:dyDescent="0.25">
      <c r="A285" s="60"/>
      <c r="B285" s="60"/>
      <c r="C285" s="60"/>
      <c r="D285" s="60"/>
      <c r="E285" s="60"/>
      <c r="F285" s="60"/>
      <c r="G285" s="60"/>
      <c r="H285" s="60"/>
      <c r="I285" s="60"/>
      <c r="J285" s="60"/>
      <c r="K285" s="60"/>
      <c r="L285" s="60"/>
      <c r="M285" s="60"/>
      <c r="N285" s="60"/>
    </row>
    <row r="286" spans="1:14" x14ac:dyDescent="0.25">
      <c r="A286" s="60"/>
      <c r="B286" s="60"/>
      <c r="C286" s="60"/>
      <c r="D286" s="60"/>
      <c r="E286" s="60"/>
      <c r="F286" s="60"/>
      <c r="G286" s="60"/>
      <c r="H286" s="60"/>
      <c r="I286" s="60"/>
      <c r="J286" s="60"/>
      <c r="K286" s="60"/>
      <c r="L286" s="60"/>
      <c r="M286" s="60"/>
      <c r="N286" s="60"/>
    </row>
    <row r="287" spans="1:14" x14ac:dyDescent="0.25">
      <c r="A287" s="60"/>
      <c r="B287" s="60"/>
      <c r="C287" s="60"/>
      <c r="D287" s="60"/>
      <c r="E287" s="60"/>
      <c r="F287" s="60"/>
      <c r="G287" s="60"/>
      <c r="H287" s="60"/>
      <c r="I287" s="60"/>
      <c r="J287" s="60"/>
      <c r="K287" s="60"/>
      <c r="L287" s="60"/>
      <c r="M287" s="60"/>
      <c r="N287" s="60"/>
    </row>
    <row r="288" spans="1:14" x14ac:dyDescent="0.25">
      <c r="A288" s="60"/>
      <c r="B288" s="60"/>
      <c r="C288" s="60"/>
      <c r="D288" s="60"/>
      <c r="E288" s="60"/>
      <c r="F288" s="60"/>
      <c r="G288" s="60"/>
      <c r="H288" s="60"/>
      <c r="I288" s="60"/>
      <c r="J288" s="60"/>
      <c r="K288" s="60"/>
      <c r="L288" s="60"/>
      <c r="M288" s="60"/>
      <c r="N288" s="60"/>
    </row>
    <row r="289" spans="1:14" x14ac:dyDescent="0.25">
      <c r="A289" s="60"/>
      <c r="B289" s="60"/>
      <c r="C289" s="60"/>
      <c r="D289" s="60"/>
      <c r="E289" s="60"/>
      <c r="F289" s="60"/>
      <c r="G289" s="60"/>
      <c r="H289" s="60"/>
      <c r="I289" s="60"/>
      <c r="J289" s="60"/>
      <c r="K289" s="60"/>
      <c r="L289" s="60"/>
      <c r="M289" s="60"/>
      <c r="N289" s="60"/>
    </row>
    <row r="290" spans="1:14" x14ac:dyDescent="0.25">
      <c r="A290" s="60"/>
      <c r="B290" s="60"/>
      <c r="C290" s="60"/>
      <c r="D290" s="60"/>
      <c r="E290" s="60"/>
      <c r="F290" s="60"/>
      <c r="G290" s="60"/>
      <c r="H290" s="60"/>
      <c r="I290" s="60"/>
      <c r="J290" s="60"/>
      <c r="K290" s="60"/>
      <c r="L290" s="60"/>
      <c r="M290" s="60"/>
      <c r="N290" s="60"/>
    </row>
    <row r="291" spans="1:14" x14ac:dyDescent="0.25">
      <c r="A291" s="60"/>
      <c r="B291" s="60"/>
      <c r="C291" s="60"/>
      <c r="D291" s="60"/>
      <c r="E291" s="60"/>
      <c r="F291" s="60"/>
      <c r="G291" s="60"/>
      <c r="H291" s="60"/>
      <c r="I291" s="60"/>
      <c r="J291" s="60"/>
      <c r="K291" s="60"/>
      <c r="L291" s="60"/>
      <c r="M291" s="60"/>
      <c r="N291" s="60"/>
    </row>
    <row r="292" spans="1:14" x14ac:dyDescent="0.25">
      <c r="A292" s="60"/>
      <c r="B292" s="60"/>
      <c r="C292" s="60"/>
      <c r="D292" s="60"/>
      <c r="E292" s="60"/>
      <c r="F292" s="60"/>
      <c r="G292" s="60"/>
      <c r="H292" s="60"/>
      <c r="I292" s="60"/>
      <c r="J292" s="60"/>
      <c r="K292" s="60"/>
      <c r="L292" s="60"/>
      <c r="M292" s="60"/>
      <c r="N292" s="60"/>
    </row>
    <row r="293" spans="1:14" x14ac:dyDescent="0.25">
      <c r="A293" s="60"/>
      <c r="B293" s="60"/>
      <c r="C293" s="60"/>
      <c r="D293" s="60"/>
      <c r="E293" s="60"/>
      <c r="F293" s="60"/>
      <c r="G293" s="60"/>
      <c r="H293" s="60"/>
      <c r="I293" s="60"/>
      <c r="J293" s="60"/>
      <c r="K293" s="60"/>
      <c r="L293" s="60"/>
      <c r="M293" s="60"/>
      <c r="N293" s="60"/>
    </row>
    <row r="294" spans="1:14" x14ac:dyDescent="0.25">
      <c r="A294" s="60"/>
      <c r="B294" s="60"/>
      <c r="C294" s="60"/>
      <c r="D294" s="60"/>
      <c r="E294" s="60"/>
      <c r="F294" s="60"/>
      <c r="G294" s="60"/>
      <c r="H294" s="60"/>
      <c r="I294" s="60"/>
      <c r="J294" s="60"/>
      <c r="K294" s="60"/>
      <c r="L294" s="60"/>
      <c r="M294" s="60"/>
      <c r="N294" s="60"/>
    </row>
    <row r="295" spans="1:14" x14ac:dyDescent="0.25">
      <c r="A295" s="60"/>
      <c r="B295" s="60"/>
      <c r="C295" s="60"/>
      <c r="D295" s="60"/>
      <c r="E295" s="60"/>
      <c r="F295" s="60"/>
      <c r="G295" s="60"/>
      <c r="H295" s="60"/>
      <c r="I295" s="60"/>
      <c r="J295" s="60"/>
      <c r="K295" s="60"/>
      <c r="L295" s="60"/>
      <c r="M295" s="60"/>
      <c r="N295" s="60"/>
    </row>
    <row r="296" spans="1:14" x14ac:dyDescent="0.25">
      <c r="A296" s="60"/>
      <c r="B296" s="60"/>
      <c r="C296" s="60"/>
      <c r="D296" s="60"/>
      <c r="E296" s="60"/>
      <c r="F296" s="60"/>
      <c r="G296" s="60"/>
      <c r="H296" s="60"/>
      <c r="I296" s="60"/>
      <c r="J296" s="60"/>
      <c r="K296" s="60"/>
      <c r="L296" s="60"/>
      <c r="M296" s="60"/>
      <c r="N296" s="60"/>
    </row>
    <row r="297" spans="1:14" x14ac:dyDescent="0.25">
      <c r="A297" s="60"/>
      <c r="B297" s="60"/>
      <c r="C297" s="60"/>
      <c r="D297" s="60"/>
      <c r="E297" s="60"/>
      <c r="F297" s="60"/>
      <c r="G297" s="60"/>
      <c r="H297" s="60"/>
      <c r="I297" s="60"/>
      <c r="J297" s="60"/>
      <c r="K297" s="60"/>
      <c r="L297" s="60"/>
      <c r="M297" s="60"/>
      <c r="N297" s="60"/>
    </row>
    <row r="298" spans="1:14" x14ac:dyDescent="0.25">
      <c r="A298" s="60"/>
      <c r="B298" s="60"/>
      <c r="C298" s="60"/>
      <c r="D298" s="60"/>
      <c r="E298" s="60"/>
      <c r="F298" s="60"/>
      <c r="G298" s="60"/>
      <c r="H298" s="60"/>
      <c r="I298" s="60"/>
      <c r="J298" s="60"/>
      <c r="K298" s="60"/>
      <c r="L298" s="60"/>
      <c r="M298" s="60"/>
      <c r="N298" s="60"/>
    </row>
    <row r="299" spans="1:14" x14ac:dyDescent="0.25">
      <c r="A299" s="60"/>
      <c r="B299" s="60"/>
      <c r="C299" s="60"/>
      <c r="D299" s="60"/>
      <c r="E299" s="60"/>
      <c r="F299" s="60"/>
      <c r="G299" s="60"/>
      <c r="H299" s="60"/>
      <c r="I299" s="60"/>
      <c r="J299" s="60"/>
      <c r="K299" s="60"/>
      <c r="L299" s="60"/>
      <c r="M299" s="60"/>
      <c r="N299" s="60"/>
    </row>
    <row r="300" spans="1:14" x14ac:dyDescent="0.25">
      <c r="A300" s="60"/>
      <c r="B300" s="60"/>
      <c r="C300" s="60"/>
      <c r="D300" s="60"/>
      <c r="E300" s="60"/>
      <c r="F300" s="60"/>
      <c r="G300" s="60"/>
      <c r="H300" s="60"/>
      <c r="I300" s="60"/>
      <c r="J300" s="60"/>
      <c r="K300" s="60"/>
      <c r="L300" s="60"/>
      <c r="M300" s="60"/>
      <c r="N300" s="60"/>
    </row>
    <row r="301" spans="1:14" x14ac:dyDescent="0.25">
      <c r="A301" s="60"/>
      <c r="B301" s="60"/>
      <c r="C301" s="60"/>
      <c r="D301" s="60"/>
      <c r="E301" s="60"/>
      <c r="F301" s="60"/>
      <c r="G301" s="60"/>
      <c r="H301" s="60"/>
      <c r="I301" s="60"/>
      <c r="J301" s="60"/>
      <c r="K301" s="60"/>
      <c r="L301" s="60"/>
      <c r="M301" s="60"/>
      <c r="N301" s="60"/>
    </row>
    <row r="302" spans="1:14" x14ac:dyDescent="0.25">
      <c r="A302" s="60"/>
      <c r="B302" s="60"/>
      <c r="C302" s="60"/>
      <c r="D302" s="60"/>
      <c r="E302" s="60"/>
      <c r="F302" s="60"/>
      <c r="G302" s="60"/>
      <c r="H302" s="60"/>
      <c r="I302" s="60"/>
      <c r="J302" s="60"/>
      <c r="K302" s="60"/>
      <c r="L302" s="60"/>
      <c r="M302" s="60"/>
      <c r="N302" s="60"/>
    </row>
    <row r="303" spans="1:14" x14ac:dyDescent="0.25">
      <c r="A303" s="60"/>
      <c r="B303" s="60"/>
      <c r="C303" s="60"/>
      <c r="D303" s="60"/>
      <c r="E303" s="60"/>
      <c r="F303" s="60"/>
      <c r="G303" s="60"/>
      <c r="H303" s="60"/>
      <c r="I303" s="60"/>
      <c r="J303" s="60"/>
      <c r="K303" s="60"/>
      <c r="L303" s="60"/>
      <c r="M303" s="60"/>
      <c r="N303" s="60"/>
    </row>
    <row r="304" spans="1:14" x14ac:dyDescent="0.25">
      <c r="A304" s="60"/>
      <c r="B304" s="60"/>
      <c r="C304" s="60"/>
      <c r="D304" s="60"/>
      <c r="E304" s="60"/>
      <c r="F304" s="60"/>
      <c r="G304" s="60"/>
      <c r="H304" s="60"/>
      <c r="I304" s="60"/>
      <c r="J304" s="60"/>
      <c r="K304" s="60"/>
      <c r="L304" s="60"/>
      <c r="M304" s="60"/>
      <c r="N304" s="60"/>
    </row>
    <row r="305" spans="1:14" x14ac:dyDescent="0.25">
      <c r="A305" s="60"/>
      <c r="B305" s="60"/>
      <c r="C305" s="60"/>
      <c r="D305" s="60"/>
      <c r="E305" s="60"/>
      <c r="F305" s="60"/>
      <c r="G305" s="60"/>
      <c r="H305" s="60"/>
      <c r="I305" s="60"/>
      <c r="J305" s="60"/>
      <c r="K305" s="60"/>
      <c r="L305" s="60"/>
      <c r="M305" s="60"/>
      <c r="N305" s="60"/>
    </row>
    <row r="306" spans="1:14" x14ac:dyDescent="0.25">
      <c r="A306" s="60"/>
      <c r="B306" s="60"/>
      <c r="C306" s="60"/>
      <c r="D306" s="60"/>
      <c r="E306" s="60"/>
      <c r="F306" s="60"/>
      <c r="G306" s="60"/>
      <c r="H306" s="60"/>
      <c r="I306" s="60"/>
      <c r="J306" s="60"/>
      <c r="K306" s="60"/>
      <c r="L306" s="60"/>
      <c r="M306" s="60"/>
      <c r="N306" s="60"/>
    </row>
    <row r="307" spans="1:14" x14ac:dyDescent="0.25">
      <c r="A307" s="60"/>
      <c r="B307" s="60"/>
      <c r="C307" s="60"/>
      <c r="D307" s="60"/>
      <c r="E307" s="60"/>
      <c r="F307" s="60"/>
      <c r="G307" s="60"/>
      <c r="H307" s="60"/>
      <c r="I307" s="60"/>
      <c r="J307" s="60"/>
      <c r="K307" s="60"/>
      <c r="L307" s="60"/>
      <c r="M307" s="60"/>
      <c r="N307" s="60"/>
    </row>
    <row r="308" spans="1:14" x14ac:dyDescent="0.25">
      <c r="A308" s="60"/>
      <c r="B308" s="60"/>
      <c r="C308" s="60"/>
      <c r="D308" s="60"/>
      <c r="E308" s="60"/>
      <c r="F308" s="60"/>
      <c r="G308" s="60"/>
      <c r="H308" s="60"/>
      <c r="I308" s="60"/>
      <c r="J308" s="60"/>
      <c r="K308" s="60"/>
      <c r="L308" s="60"/>
      <c r="M308" s="60"/>
      <c r="N308" s="60"/>
    </row>
    <row r="309" spans="1:14" x14ac:dyDescent="0.25">
      <c r="A309" s="60"/>
      <c r="B309" s="60"/>
      <c r="C309" s="60"/>
      <c r="D309" s="60"/>
      <c r="E309" s="60"/>
      <c r="F309" s="60"/>
      <c r="G309" s="60"/>
      <c r="H309" s="60"/>
      <c r="I309" s="60"/>
      <c r="J309" s="60"/>
      <c r="K309" s="60"/>
      <c r="L309" s="60"/>
      <c r="M309" s="60"/>
      <c r="N309" s="60"/>
    </row>
    <row r="310" spans="1:14" x14ac:dyDescent="0.25">
      <c r="A310" s="60"/>
      <c r="B310" s="60"/>
      <c r="C310" s="60"/>
      <c r="D310" s="60"/>
      <c r="E310" s="60"/>
      <c r="F310" s="60"/>
      <c r="G310" s="60"/>
      <c r="H310" s="60"/>
      <c r="I310" s="60"/>
      <c r="J310" s="60"/>
      <c r="K310" s="60"/>
      <c r="L310" s="60"/>
      <c r="M310" s="60"/>
      <c r="N310" s="60"/>
    </row>
    <row r="311" spans="1:14" x14ac:dyDescent="0.25">
      <c r="A311" s="60"/>
      <c r="B311" s="60"/>
      <c r="C311" s="60"/>
      <c r="D311" s="60"/>
      <c r="E311" s="60"/>
      <c r="F311" s="60"/>
      <c r="G311" s="60"/>
      <c r="H311" s="60"/>
      <c r="I311" s="60"/>
      <c r="J311" s="60"/>
      <c r="K311" s="60"/>
      <c r="L311" s="60"/>
      <c r="M311" s="60"/>
      <c r="N311" s="60"/>
    </row>
    <row r="312" spans="1:14" x14ac:dyDescent="0.25">
      <c r="A312" s="60"/>
      <c r="B312" s="60"/>
      <c r="C312" s="60"/>
      <c r="D312" s="60"/>
      <c r="E312" s="60"/>
      <c r="F312" s="60"/>
      <c r="G312" s="60"/>
      <c r="H312" s="60"/>
      <c r="I312" s="60"/>
      <c r="J312" s="60"/>
      <c r="K312" s="60"/>
      <c r="L312" s="60"/>
      <c r="M312" s="60"/>
      <c r="N312" s="60"/>
    </row>
    <row r="313" spans="1:14" x14ac:dyDescent="0.25">
      <c r="A313" s="60"/>
      <c r="B313" s="60"/>
      <c r="C313" s="60"/>
      <c r="D313" s="60"/>
      <c r="E313" s="60"/>
      <c r="F313" s="60"/>
      <c r="G313" s="60"/>
      <c r="H313" s="60"/>
      <c r="I313" s="60"/>
      <c r="J313" s="60"/>
      <c r="K313" s="60"/>
      <c r="L313" s="60"/>
      <c r="M313" s="60"/>
      <c r="N313" s="60"/>
    </row>
    <row r="314" spans="1:14" x14ac:dyDescent="0.25">
      <c r="A314" s="60"/>
      <c r="B314" s="60"/>
      <c r="C314" s="60"/>
      <c r="D314" s="60"/>
      <c r="E314" s="60"/>
      <c r="F314" s="60"/>
      <c r="G314" s="60"/>
      <c r="H314" s="60"/>
      <c r="I314" s="60"/>
      <c r="J314" s="60"/>
      <c r="K314" s="60"/>
      <c r="L314" s="60"/>
      <c r="M314" s="60"/>
      <c r="N314" s="60"/>
    </row>
    <row r="315" spans="1:14" x14ac:dyDescent="0.25">
      <c r="A315" s="60"/>
      <c r="B315" s="60"/>
      <c r="C315" s="60"/>
      <c r="D315" s="60"/>
      <c r="E315" s="60"/>
      <c r="F315" s="60"/>
      <c r="G315" s="60"/>
      <c r="H315" s="60"/>
      <c r="I315" s="60"/>
      <c r="J315" s="60"/>
      <c r="K315" s="60"/>
      <c r="L315" s="60"/>
      <c r="M315" s="60"/>
      <c r="N315" s="60"/>
    </row>
    <row r="316" spans="1:14" x14ac:dyDescent="0.25">
      <c r="A316" s="60"/>
      <c r="B316" s="60"/>
      <c r="C316" s="60"/>
      <c r="D316" s="60"/>
      <c r="E316" s="60"/>
      <c r="F316" s="60"/>
      <c r="G316" s="60"/>
      <c r="H316" s="60"/>
      <c r="I316" s="60"/>
      <c r="J316" s="60"/>
      <c r="K316" s="60"/>
      <c r="L316" s="60"/>
      <c r="M316" s="60"/>
      <c r="N316" s="60"/>
    </row>
    <row r="317" spans="1:14" x14ac:dyDescent="0.25">
      <c r="A317" s="60"/>
      <c r="B317" s="60"/>
      <c r="C317" s="60"/>
      <c r="D317" s="60"/>
      <c r="E317" s="60"/>
      <c r="F317" s="60"/>
      <c r="G317" s="60"/>
      <c r="H317" s="60"/>
      <c r="I317" s="60"/>
      <c r="J317" s="60"/>
      <c r="K317" s="60"/>
      <c r="L317" s="60"/>
      <c r="M317" s="60"/>
      <c r="N317" s="60"/>
    </row>
    <row r="318" spans="1:14" x14ac:dyDescent="0.25">
      <c r="A318" s="60"/>
      <c r="B318" s="60"/>
      <c r="C318" s="60"/>
      <c r="D318" s="60"/>
      <c r="E318" s="60"/>
      <c r="F318" s="60"/>
      <c r="G318" s="60"/>
      <c r="H318" s="60"/>
      <c r="I318" s="60"/>
      <c r="J318" s="60"/>
      <c r="K318" s="60"/>
      <c r="L318" s="60"/>
      <c r="M318" s="60"/>
      <c r="N318" s="60"/>
    </row>
    <row r="319" spans="1:14" x14ac:dyDescent="0.25">
      <c r="A319" s="60"/>
      <c r="B319" s="60"/>
      <c r="C319" s="60"/>
      <c r="D319" s="60"/>
      <c r="E319" s="60"/>
      <c r="F319" s="60"/>
      <c r="G319" s="60"/>
      <c r="H319" s="60"/>
      <c r="I319" s="60"/>
      <c r="J319" s="60"/>
      <c r="K319" s="60"/>
      <c r="L319" s="60"/>
      <c r="M319" s="60"/>
      <c r="N319" s="60"/>
    </row>
    <row r="320" spans="1:14" x14ac:dyDescent="0.25">
      <c r="A320" s="60"/>
      <c r="B320" s="60"/>
      <c r="C320" s="60"/>
      <c r="D320" s="60"/>
      <c r="E320" s="60"/>
      <c r="F320" s="60"/>
      <c r="G320" s="60"/>
      <c r="H320" s="60"/>
      <c r="I320" s="60"/>
      <c r="J320" s="60"/>
      <c r="K320" s="60"/>
      <c r="L320" s="60"/>
      <c r="M320" s="60"/>
      <c r="N320" s="60"/>
    </row>
    <row r="321" spans="1:14" x14ac:dyDescent="0.25">
      <c r="A321" s="60"/>
      <c r="B321" s="60"/>
      <c r="C321" s="60"/>
      <c r="D321" s="60"/>
      <c r="E321" s="60"/>
      <c r="F321" s="60"/>
      <c r="G321" s="60"/>
      <c r="H321" s="60"/>
      <c r="I321" s="60"/>
      <c r="J321" s="60"/>
      <c r="K321" s="60"/>
      <c r="L321" s="60"/>
      <c r="M321" s="60"/>
      <c r="N321" s="60"/>
    </row>
    <row r="322" spans="1:14" x14ac:dyDescent="0.25">
      <c r="A322" s="60"/>
      <c r="B322" s="60"/>
      <c r="C322" s="60"/>
      <c r="D322" s="60"/>
      <c r="E322" s="60"/>
      <c r="F322" s="60"/>
      <c r="G322" s="60"/>
      <c r="H322" s="60"/>
      <c r="I322" s="60"/>
      <c r="J322" s="60"/>
      <c r="K322" s="60"/>
      <c r="L322" s="60"/>
      <c r="M322" s="60"/>
      <c r="N322" s="60"/>
    </row>
    <row r="323" spans="1:14" x14ac:dyDescent="0.25">
      <c r="A323" s="60"/>
      <c r="B323" s="60"/>
      <c r="C323" s="60"/>
      <c r="D323" s="60"/>
      <c r="E323" s="60"/>
      <c r="F323" s="60"/>
      <c r="G323" s="60"/>
      <c r="H323" s="60"/>
      <c r="I323" s="60"/>
      <c r="J323" s="60"/>
      <c r="K323" s="60"/>
      <c r="L323" s="60"/>
      <c r="M323" s="60"/>
      <c r="N323" s="60"/>
    </row>
    <row r="324" spans="1:14" x14ac:dyDescent="0.25">
      <c r="A324" s="60"/>
      <c r="B324" s="60"/>
      <c r="C324" s="60"/>
      <c r="D324" s="60"/>
      <c r="E324" s="60"/>
      <c r="F324" s="60"/>
      <c r="G324" s="60"/>
      <c r="H324" s="60"/>
      <c r="I324" s="60"/>
      <c r="J324" s="60"/>
      <c r="K324" s="60"/>
      <c r="L324" s="60"/>
      <c r="M324" s="60"/>
      <c r="N324" s="60"/>
    </row>
    <row r="325" spans="1:14" x14ac:dyDescent="0.25">
      <c r="A325" s="60"/>
      <c r="B325" s="60"/>
      <c r="C325" s="60"/>
      <c r="D325" s="60"/>
      <c r="E325" s="60"/>
      <c r="F325" s="60"/>
      <c r="G325" s="60"/>
      <c r="H325" s="60"/>
      <c r="I325" s="60"/>
      <c r="J325" s="60"/>
      <c r="K325" s="60"/>
      <c r="L325" s="60"/>
      <c r="M325" s="60"/>
      <c r="N325" s="60"/>
    </row>
    <row r="326" spans="1:14" x14ac:dyDescent="0.25">
      <c r="A326" s="60"/>
      <c r="B326" s="60"/>
      <c r="C326" s="60"/>
      <c r="D326" s="60"/>
      <c r="E326" s="60"/>
      <c r="F326" s="60"/>
      <c r="G326" s="60"/>
      <c r="H326" s="60"/>
      <c r="I326" s="60"/>
      <c r="J326" s="60"/>
      <c r="K326" s="60"/>
      <c r="L326" s="60"/>
      <c r="M326" s="60"/>
      <c r="N326" s="60"/>
    </row>
    <row r="327" spans="1:14" x14ac:dyDescent="0.25">
      <c r="A327" s="60"/>
      <c r="B327" s="60"/>
      <c r="C327" s="60"/>
      <c r="D327" s="60"/>
      <c r="E327" s="60"/>
      <c r="F327" s="60"/>
      <c r="G327" s="60"/>
      <c r="H327" s="60"/>
      <c r="I327" s="60"/>
      <c r="J327" s="60"/>
      <c r="K327" s="60"/>
      <c r="L327" s="60"/>
      <c r="M327" s="60"/>
      <c r="N327" s="60"/>
    </row>
    <row r="328" spans="1:14" x14ac:dyDescent="0.25">
      <c r="A328" s="60"/>
      <c r="B328" s="60"/>
      <c r="C328" s="60"/>
      <c r="D328" s="60"/>
      <c r="E328" s="60"/>
      <c r="F328" s="60"/>
      <c r="G328" s="60"/>
      <c r="H328" s="60"/>
      <c r="I328" s="60"/>
      <c r="J328" s="60"/>
      <c r="K328" s="60"/>
      <c r="L328" s="60"/>
      <c r="M328" s="60"/>
      <c r="N328" s="60"/>
    </row>
  </sheetData>
  <mergeCells count="1">
    <mergeCell ref="A1:K1"/>
  </mergeCells>
  <pageMargins left="0.7" right="0.7" top="0.75" bottom="0.75" header="0.3" footer="0.3"/>
  <pageSetup paperSize="9" scale="3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7110-D766-4544-A5B1-E13E67D1FE7D}">
  <sheetPr codeName="Hárok6"/>
  <dimension ref="A1:H18"/>
  <sheetViews>
    <sheetView showGridLines="0" zoomScale="110" zoomScaleNormal="110" workbookViewId="0"/>
  </sheetViews>
  <sheetFormatPr defaultColWidth="9.140625" defaultRowHeight="12.75" x14ac:dyDescent="0.2"/>
  <cols>
    <col min="1" max="1" width="65.7109375" style="32" customWidth="1"/>
    <col min="2" max="3" width="10.7109375" style="32" customWidth="1"/>
    <col min="4" max="16384" width="9.140625" style="32"/>
  </cols>
  <sheetData>
    <row r="1" spans="1:8" x14ac:dyDescent="0.2">
      <c r="A1" s="89" t="s">
        <v>54</v>
      </c>
      <c r="B1" s="89"/>
      <c r="C1" s="89"/>
      <c r="H1" s="31"/>
    </row>
    <row r="2" spans="1:8" ht="24" x14ac:dyDescent="0.2">
      <c r="B2" s="33" t="s">
        <v>21</v>
      </c>
      <c r="C2" s="33" t="s">
        <v>22</v>
      </c>
      <c r="D2" s="33" t="s">
        <v>23</v>
      </c>
      <c r="E2" s="33" t="s">
        <v>24</v>
      </c>
      <c r="F2" s="33" t="s">
        <v>25</v>
      </c>
    </row>
    <row r="3" spans="1:8" x14ac:dyDescent="0.2">
      <c r="A3" s="35"/>
    </row>
    <row r="4" spans="1:8" x14ac:dyDescent="0.2">
      <c r="A4" s="36" t="s">
        <v>26</v>
      </c>
      <c r="B4" s="37">
        <v>8.5574569069860456</v>
      </c>
      <c r="C4" s="37">
        <f>B4</f>
        <v>8.5574569069860456</v>
      </c>
      <c r="D4" s="37">
        <v>0</v>
      </c>
      <c r="E4" s="37">
        <v>0</v>
      </c>
      <c r="F4" s="38">
        <f>B4</f>
        <v>8.5574569069860456</v>
      </c>
      <c r="G4" s="36" t="s">
        <v>26</v>
      </c>
    </row>
    <row r="5" spans="1:8" x14ac:dyDescent="0.2">
      <c r="A5" s="36"/>
      <c r="B5" s="37">
        <v>3.1901267597298837</v>
      </c>
      <c r="C5" s="37">
        <f t="shared" ref="C5:C9" si="0">B5+C4</f>
        <v>11.747583666715929</v>
      </c>
      <c r="D5" s="37">
        <f t="shared" ref="D5:D9" si="1">IF(AND(C4*B5&lt;0,ABS(B5)-ABS(C4)&gt;0),C4,0)</f>
        <v>0</v>
      </c>
      <c r="E5" s="37">
        <f t="shared" ref="E5:E6" si="2">IF(D5&lt;&gt;0,0,IF(C4*B5&gt;=0,C4,C4+B5))</f>
        <v>8.5574569069860456</v>
      </c>
      <c r="F5" s="37">
        <f t="shared" ref="F5:F9" si="3">IF(AND(C4&lt;&gt;0,D5=0),IF(C4+B5&lt;0,-1,IF(C4&lt;0,-1,1))*ABS(B5)+D5,IF(C4+B5&lt;0,-1,1)*ABS(B5)+D5)</f>
        <v>3.1901267597298837</v>
      </c>
      <c r="G5" s="36" t="s">
        <v>33</v>
      </c>
    </row>
    <row r="6" spans="1:8" x14ac:dyDescent="0.2">
      <c r="A6" s="36" t="s">
        <v>27</v>
      </c>
      <c r="B6" s="37">
        <v>0.61588645195131153</v>
      </c>
      <c r="C6" s="37">
        <f t="shared" si="0"/>
        <v>12.363470118667241</v>
      </c>
      <c r="D6" s="37">
        <f t="shared" si="1"/>
        <v>0</v>
      </c>
      <c r="E6" s="37">
        <f t="shared" si="2"/>
        <v>11.747583666715929</v>
      </c>
      <c r="F6" s="37">
        <f t="shared" si="3"/>
        <v>0.61588645195131153</v>
      </c>
      <c r="G6" s="36" t="s">
        <v>27</v>
      </c>
    </row>
    <row r="7" spans="1:8" x14ac:dyDescent="0.2">
      <c r="A7" s="36" t="s">
        <v>28</v>
      </c>
      <c r="B7" s="37">
        <v>-0.44388979610760015</v>
      </c>
      <c r="C7" s="37">
        <f t="shared" si="0"/>
        <v>11.919580322559641</v>
      </c>
      <c r="D7" s="37">
        <f t="shared" si="1"/>
        <v>0</v>
      </c>
      <c r="E7" s="37">
        <f>IF(D7&lt;&gt;0,0,IF(C6*B7&gt;=0,C6,C6+B7))</f>
        <v>11.919580322559641</v>
      </c>
      <c r="F7" s="37">
        <f t="shared" si="3"/>
        <v>0.44388979610760015</v>
      </c>
      <c r="G7" s="36" t="s">
        <v>28</v>
      </c>
    </row>
    <row r="8" spans="1:8" x14ac:dyDescent="0.2">
      <c r="A8" s="36" t="s">
        <v>29</v>
      </c>
      <c r="B8" s="37">
        <v>-5.1129191118163044</v>
      </c>
      <c r="C8" s="37">
        <f t="shared" si="0"/>
        <v>6.8066612107433366</v>
      </c>
      <c r="D8" s="37">
        <f t="shared" si="1"/>
        <v>0</v>
      </c>
      <c r="E8" s="37">
        <f>IF(D8&lt;&gt;0,0,IF(C7*B8&gt;=0,C7,C7+B8))</f>
        <v>6.8066612107433366</v>
      </c>
      <c r="F8" s="37">
        <f t="shared" si="3"/>
        <v>5.1129191118163044</v>
      </c>
      <c r="G8" s="36" t="s">
        <v>29</v>
      </c>
    </row>
    <row r="9" spans="1:8" x14ac:dyDescent="0.2">
      <c r="A9" s="36" t="s">
        <v>30</v>
      </c>
      <c r="B9" s="37">
        <v>-8.1085825360838797</v>
      </c>
      <c r="C9" s="37">
        <f t="shared" si="0"/>
        <v>-1.3019213253405431</v>
      </c>
      <c r="D9" s="37">
        <f t="shared" si="1"/>
        <v>6.8066612107433366</v>
      </c>
      <c r="E9" s="37">
        <f t="shared" ref="E9" si="4">IF(D9&lt;&gt;0,0,IF(C8*B9&gt;=0,C8,C8+C26))</f>
        <v>0</v>
      </c>
      <c r="F9" s="37">
        <f t="shared" si="3"/>
        <v>-1.3019213253405431</v>
      </c>
      <c r="G9" s="36" t="s">
        <v>30</v>
      </c>
    </row>
    <row r="10" spans="1:8" x14ac:dyDescent="0.2">
      <c r="A10" s="36" t="s">
        <v>34</v>
      </c>
      <c r="B10" s="37">
        <v>-1.3019213253405439</v>
      </c>
      <c r="C10" s="37">
        <f>C3+SUM(B4:B9)</f>
        <v>-1.3019213253405431</v>
      </c>
      <c r="D10" s="37"/>
      <c r="E10" s="37"/>
      <c r="F10" s="37">
        <f>C10</f>
        <v>-1.3019213253405431</v>
      </c>
      <c r="G10" s="36" t="s">
        <v>34</v>
      </c>
    </row>
    <row r="11" spans="1:8" x14ac:dyDescent="0.2">
      <c r="A11" s="39"/>
      <c r="B11" s="39"/>
      <c r="C11" s="39"/>
      <c r="D11" s="39"/>
      <c r="E11" s="39"/>
      <c r="F11" s="93" t="s">
        <v>32</v>
      </c>
    </row>
    <row r="12" spans="1:8" x14ac:dyDescent="0.2">
      <c r="G12" s="37"/>
    </row>
    <row r="13" spans="1:8" x14ac:dyDescent="0.2">
      <c r="G13" s="37"/>
    </row>
    <row r="14" spans="1:8" x14ac:dyDescent="0.2">
      <c r="G14" s="37"/>
    </row>
    <row r="15" spans="1:8" x14ac:dyDescent="0.2">
      <c r="G15" s="37"/>
    </row>
    <row r="16" spans="1:8" x14ac:dyDescent="0.2">
      <c r="G16" s="37"/>
    </row>
    <row r="17" spans="7:7" x14ac:dyDescent="0.2">
      <c r="G17" s="37"/>
    </row>
    <row r="18" spans="7:7" x14ac:dyDescent="0.2">
      <c r="G18" s="37"/>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C4E-D659-480C-A524-631C87E45986}">
  <sheetPr codeName="Sheet5"/>
  <dimension ref="A1:C11"/>
  <sheetViews>
    <sheetView showGridLines="0" workbookViewId="0"/>
  </sheetViews>
  <sheetFormatPr defaultRowHeight="15" x14ac:dyDescent="0.25"/>
  <cols>
    <col min="1" max="1" width="25.42578125" style="270" customWidth="1"/>
    <col min="2" max="2" width="21.5703125" style="270" customWidth="1"/>
    <col min="3" max="3" width="22.7109375" style="270" customWidth="1"/>
  </cols>
  <sheetData>
    <row r="1" spans="1:3" x14ac:dyDescent="0.25">
      <c r="A1" s="191" t="s">
        <v>187</v>
      </c>
      <c r="B1" s="192"/>
      <c r="C1" s="192"/>
    </row>
    <row r="2" spans="1:3" x14ac:dyDescent="0.25">
      <c r="A2" s="193" t="s">
        <v>174</v>
      </c>
      <c r="B2" s="194" t="s">
        <v>175</v>
      </c>
      <c r="C2" s="194" t="s">
        <v>188</v>
      </c>
    </row>
    <row r="3" spans="1:3" x14ac:dyDescent="0.25">
      <c r="A3" s="195" t="s">
        <v>176</v>
      </c>
      <c r="B3" s="196">
        <v>181.65769999999975</v>
      </c>
      <c r="C3" s="197" t="s">
        <v>177</v>
      </c>
    </row>
    <row r="4" spans="1:3" x14ac:dyDescent="0.25">
      <c r="A4" s="195" t="s">
        <v>178</v>
      </c>
      <c r="B4" s="196">
        <v>598.78230000000042</v>
      </c>
      <c r="C4" s="197" t="s">
        <v>177</v>
      </c>
    </row>
    <row r="5" spans="1:3" x14ac:dyDescent="0.25">
      <c r="A5" s="195" t="s">
        <v>179</v>
      </c>
      <c r="B5" s="196">
        <v>14014.616899999988</v>
      </c>
      <c r="C5" s="197" t="s">
        <v>180</v>
      </c>
    </row>
    <row r="6" spans="1:3" x14ac:dyDescent="0.25">
      <c r="A6" s="195" t="s">
        <v>181</v>
      </c>
      <c r="B6" s="196">
        <v>6831.346199999999</v>
      </c>
      <c r="C6" s="197" t="s">
        <v>180</v>
      </c>
    </row>
    <row r="7" spans="1:3" x14ac:dyDescent="0.25">
      <c r="A7" s="195" t="s">
        <v>182</v>
      </c>
      <c r="B7" s="196">
        <v>2836.2780000000002</v>
      </c>
      <c r="C7" s="197" t="s">
        <v>180</v>
      </c>
    </row>
    <row r="8" spans="1:3" x14ac:dyDescent="0.25">
      <c r="A8" s="195" t="s">
        <v>183</v>
      </c>
      <c r="B8" s="196">
        <v>2211.7620999999999</v>
      </c>
      <c r="C8" s="197" t="s">
        <v>180</v>
      </c>
    </row>
    <row r="9" spans="1:3" x14ac:dyDescent="0.25">
      <c r="A9" s="195" t="s">
        <v>184</v>
      </c>
      <c r="B9" s="196">
        <v>2234.7545999999998</v>
      </c>
      <c r="C9" s="197" t="s">
        <v>180</v>
      </c>
    </row>
    <row r="10" spans="1:3" x14ac:dyDescent="0.25">
      <c r="A10" s="198" t="s">
        <v>185</v>
      </c>
      <c r="B10" s="199">
        <v>28909.197799999987</v>
      </c>
      <c r="C10" s="198"/>
    </row>
    <row r="11" spans="1:3" x14ac:dyDescent="0.25">
      <c r="A11" s="200"/>
      <c r="B11" s="201"/>
      <c r="C11" s="202" t="s">
        <v>186</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0C0B-1259-4624-8FCD-6DDD93271070}">
  <sheetPr codeName="Hárok7"/>
  <dimension ref="A1:Z11"/>
  <sheetViews>
    <sheetView showGridLines="0" workbookViewId="0"/>
  </sheetViews>
  <sheetFormatPr defaultRowHeight="15" x14ac:dyDescent="0.25"/>
  <cols>
    <col min="1" max="1" width="35.7109375" customWidth="1"/>
    <col min="2" max="13" width="12.7109375" customWidth="1"/>
  </cols>
  <sheetData>
    <row r="1" spans="1:26" x14ac:dyDescent="0.25">
      <c r="A1" s="92" t="s">
        <v>55</v>
      </c>
      <c r="O1" s="31"/>
      <c r="P1" s="31"/>
      <c r="Q1" s="31"/>
      <c r="R1" s="31"/>
      <c r="S1" s="31"/>
      <c r="T1" s="31"/>
      <c r="U1" s="31"/>
      <c r="V1" s="31"/>
      <c r="W1" s="31"/>
      <c r="X1" s="31"/>
      <c r="Y1" s="31"/>
      <c r="Z1" s="31"/>
    </row>
    <row r="2" spans="1:26" x14ac:dyDescent="0.25">
      <c r="A2" s="90"/>
      <c r="B2" s="90" t="s">
        <v>40</v>
      </c>
      <c r="C2" s="90" t="s">
        <v>41</v>
      </c>
      <c r="D2" s="90" t="s">
        <v>42</v>
      </c>
      <c r="E2" s="90" t="s">
        <v>43</v>
      </c>
      <c r="F2" s="90" t="s">
        <v>44</v>
      </c>
      <c r="G2" s="90" t="s">
        <v>45</v>
      </c>
      <c r="H2" s="90" t="s">
        <v>46</v>
      </c>
      <c r="I2" s="90" t="s">
        <v>47</v>
      </c>
      <c r="J2" s="90" t="s">
        <v>48</v>
      </c>
      <c r="K2" s="90" t="s">
        <v>49</v>
      </c>
      <c r="L2" s="90" t="s">
        <v>50</v>
      </c>
      <c r="M2" s="90" t="s">
        <v>51</v>
      </c>
    </row>
    <row r="3" spans="1:26" x14ac:dyDescent="0.25">
      <c r="A3" t="s">
        <v>52</v>
      </c>
      <c r="C3" s="91">
        <v>8.4892338693052025</v>
      </c>
      <c r="D3" s="91">
        <v>2.5743002320916304</v>
      </c>
      <c r="E3" s="91">
        <v>-1.2154763730263198</v>
      </c>
      <c r="F3" s="91">
        <v>-1.1829864222832285</v>
      </c>
      <c r="G3" s="91">
        <v>-0.52165187316268913</v>
      </c>
      <c r="H3" s="91">
        <v>-0.9561068889599369</v>
      </c>
      <c r="I3" s="91">
        <v>-1.6222153652140108</v>
      </c>
      <c r="J3" s="91">
        <v>-2.7166633065085293</v>
      </c>
      <c r="K3" s="91">
        <v>-1.6659697847476167</v>
      </c>
      <c r="L3" s="91">
        <v>-1.5626781300274857</v>
      </c>
      <c r="M3" s="91">
        <f>SUM(D3:H3)</f>
        <v>-1.3019213253405439</v>
      </c>
    </row>
    <row r="5" spans="1:26" x14ac:dyDescent="0.25">
      <c r="A5" t="s">
        <v>30</v>
      </c>
      <c r="C5" s="91">
        <v>-1.2473097633947299</v>
      </c>
      <c r="D5" s="91">
        <v>-1.0313430275055933</v>
      </c>
      <c r="E5" s="91">
        <v>-1.3797708040289145</v>
      </c>
      <c r="F5" s="91">
        <v>-1.9054042884473619</v>
      </c>
      <c r="G5" s="91">
        <v>-1.4560030051825359</v>
      </c>
      <c r="H5" s="91">
        <v>-2.3360614109194744</v>
      </c>
      <c r="I5" s="91">
        <v>-2.9468751440858409</v>
      </c>
      <c r="J5" s="91">
        <v>-3.0132536628993609</v>
      </c>
      <c r="K5" s="91">
        <v>-2.6991968202877454</v>
      </c>
      <c r="L5" s="91">
        <v>-2.4504953098349502</v>
      </c>
      <c r="M5" s="91">
        <f>SUM(D5:H5)</f>
        <v>-8.1085825360838797</v>
      </c>
    </row>
    <row r="6" spans="1:26" x14ac:dyDescent="0.25">
      <c r="A6" t="s">
        <v>26</v>
      </c>
      <c r="C6" s="91">
        <v>1.7650732083049645</v>
      </c>
      <c r="D6" s="91">
        <v>1.8700847648439596</v>
      </c>
      <c r="E6" s="91">
        <v>1.8972820987083745</v>
      </c>
      <c r="F6" s="91">
        <v>1.7483804688127702</v>
      </c>
      <c r="G6" s="91">
        <v>1.6460193701439065</v>
      </c>
      <c r="H6" s="91">
        <v>1.3956902044770341</v>
      </c>
      <c r="I6" s="91">
        <v>1.2667771347937098</v>
      </c>
      <c r="J6" s="91">
        <v>1.1935180988296663</v>
      </c>
      <c r="K6" s="91">
        <v>1.087798872201877</v>
      </c>
      <c r="L6" s="91">
        <v>1.0594995220079289</v>
      </c>
      <c r="M6" s="91">
        <f t="shared" ref="M6:M10" si="0">SUM(D6:H6)</f>
        <v>8.5574569069860456</v>
      </c>
    </row>
    <row r="7" spans="1:26" x14ac:dyDescent="0.25">
      <c r="A7" t="s">
        <v>53</v>
      </c>
      <c r="C7" s="91">
        <v>3.0835602962718438</v>
      </c>
      <c r="D7" s="91">
        <v>1.2476159466306413</v>
      </c>
      <c r="E7" s="91">
        <v>6.0185741499204269E-2</v>
      </c>
      <c r="F7" s="91">
        <v>1.2563151928154734</v>
      </c>
      <c r="G7" s="91">
        <v>0.99343388836967006</v>
      </c>
      <c r="H7" s="91">
        <v>-0.36742400958510496</v>
      </c>
      <c r="I7" s="91">
        <v>-0.44706103609921832</v>
      </c>
      <c r="J7" s="91">
        <v>-0.80549465923707686</v>
      </c>
      <c r="K7" s="91">
        <v>-1.087798872201877</v>
      </c>
      <c r="L7" s="91">
        <v>-1.0594995220079289</v>
      </c>
      <c r="M7" s="91">
        <f t="shared" si="0"/>
        <v>3.1901267597298837</v>
      </c>
    </row>
    <row r="8" spans="1:26" x14ac:dyDescent="0.25">
      <c r="A8" t="s">
        <v>28</v>
      </c>
      <c r="C8" s="91">
        <v>4.2252436265104167</v>
      </c>
      <c r="D8" s="91">
        <v>0.27733622399383018</v>
      </c>
      <c r="E8" s="91">
        <v>-2.7597069485091752</v>
      </c>
      <c r="F8" s="91">
        <v>0.5969850884152027</v>
      </c>
      <c r="G8" s="91">
        <v>0.78640642159127538</v>
      </c>
      <c r="H8" s="91">
        <v>0.65508941840126667</v>
      </c>
      <c r="I8" s="91">
        <v>0.2911558359594732</v>
      </c>
      <c r="J8" s="91">
        <v>-0.51746820501862145</v>
      </c>
      <c r="K8" s="91">
        <v>0.53735959039796988</v>
      </c>
      <c r="L8" s="91">
        <v>0.29295740497002304</v>
      </c>
      <c r="M8" s="91">
        <f t="shared" si="0"/>
        <v>-0.44388979610760015</v>
      </c>
    </row>
    <row r="9" spans="1:26" x14ac:dyDescent="0.25">
      <c r="A9" t="s">
        <v>29</v>
      </c>
      <c r="C9" s="91">
        <v>-0.7873806075360883</v>
      </c>
      <c r="D9" s="91">
        <v>-0.86871214581413758</v>
      </c>
      <c r="E9" s="91">
        <v>-0.28748517079396263</v>
      </c>
      <c r="F9" s="91">
        <v>-2.3145385261411597</v>
      </c>
      <c r="G9" s="91">
        <v>-1.4358073159480587</v>
      </c>
      <c r="H9" s="91">
        <v>-0.20637595311898574</v>
      </c>
      <c r="I9" s="91">
        <v>-9.9765171630514196E-2</v>
      </c>
      <c r="J9" s="91">
        <v>-7.2846754201258412E-2</v>
      </c>
      <c r="K9" s="91">
        <v>0</v>
      </c>
      <c r="L9" s="91">
        <v>0</v>
      </c>
      <c r="M9" s="91">
        <f t="shared" si="0"/>
        <v>-5.1129191118163044</v>
      </c>
    </row>
    <row r="10" spans="1:26" x14ac:dyDescent="0.25">
      <c r="A10" t="s">
        <v>27</v>
      </c>
      <c r="C10" s="91">
        <f>C3-SUM(C5:C9)</f>
        <v>1.4500471091487963</v>
      </c>
      <c r="D10" s="91">
        <f t="shared" ref="D10:L10" si="1">D3-SUM(D5:D9)</f>
        <v>1.0793184699429301</v>
      </c>
      <c r="E10" s="91">
        <f t="shared" si="1"/>
        <v>1.2540187100981539</v>
      </c>
      <c r="F10" s="91">
        <f>F3-SUM(F5:F9)</f>
        <v>-0.56472435773815333</v>
      </c>
      <c r="G10" s="91">
        <f t="shared" si="1"/>
        <v>-1.0557012321369466</v>
      </c>
      <c r="H10" s="91">
        <f t="shared" si="1"/>
        <v>-9.7025138214672624E-2</v>
      </c>
      <c r="I10" s="91">
        <f t="shared" si="1"/>
        <v>0.31355301584837969</v>
      </c>
      <c r="J10" s="91">
        <f t="shared" si="1"/>
        <v>0.49888187601812239</v>
      </c>
      <c r="K10" s="91">
        <f t="shared" si="1"/>
        <v>0.49586744514215875</v>
      </c>
      <c r="L10" s="91">
        <f t="shared" si="1"/>
        <v>0.59485977483744135</v>
      </c>
      <c r="M10" s="91">
        <f t="shared" si="0"/>
        <v>0.61588645195131153</v>
      </c>
    </row>
    <row r="11" spans="1:26" x14ac:dyDescent="0.25">
      <c r="A11" s="94" t="s">
        <v>56</v>
      </c>
      <c r="B11" s="95"/>
      <c r="C11" s="95"/>
      <c r="D11" s="95"/>
      <c r="E11" s="95"/>
      <c r="F11" s="95"/>
      <c r="G11" s="95"/>
      <c r="H11" s="95"/>
      <c r="I11" s="95"/>
      <c r="J11" s="95"/>
      <c r="K11" s="95"/>
      <c r="L11" s="95"/>
      <c r="M11" s="96" t="s">
        <v>32</v>
      </c>
    </row>
  </sheetData>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FBF8-3744-4F00-9938-D20135939FD7}">
  <sheetPr codeName="Sheet21"/>
  <dimension ref="A1"/>
  <sheetViews>
    <sheetView showGridLines="0" workbookViewId="0"/>
  </sheetViews>
  <sheetFormatPr defaultRowHeight="15" x14ac:dyDescent="0.25"/>
  <sheetData>
    <row r="1" spans="1:1" x14ac:dyDescent="0.25">
      <c r="A1" s="322" t="s">
        <v>499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8645E-7BBF-4D0C-8B59-1E888EA9CF1F}">
  <sheetPr codeName="Sheet2"/>
  <dimension ref="A1:H7"/>
  <sheetViews>
    <sheetView showGridLines="0" zoomScaleNormal="100" workbookViewId="0"/>
  </sheetViews>
  <sheetFormatPr defaultRowHeight="14.25" x14ac:dyDescent="0.2"/>
  <cols>
    <col min="1" max="1" width="47.7109375" style="99" customWidth="1"/>
    <col min="2" max="16384" width="9.140625" style="99"/>
  </cols>
  <sheetData>
    <row r="1" spans="1:8" x14ac:dyDescent="0.2">
      <c r="A1" s="92" t="s">
        <v>96</v>
      </c>
    </row>
    <row r="2" spans="1:8" x14ac:dyDescent="0.2">
      <c r="A2" s="100"/>
      <c r="B2" s="101" t="s">
        <v>42</v>
      </c>
      <c r="C2" s="101" t="s">
        <v>43</v>
      </c>
      <c r="D2" s="101" t="s">
        <v>44</v>
      </c>
      <c r="E2" s="101" t="s">
        <v>45</v>
      </c>
      <c r="F2" s="101" t="s">
        <v>46</v>
      </c>
      <c r="G2" s="102"/>
      <c r="H2" s="101" t="s">
        <v>66</v>
      </c>
    </row>
    <row r="3" spans="1:8" x14ac:dyDescent="0.2">
      <c r="A3" s="103" t="s">
        <v>63</v>
      </c>
      <c r="B3" s="104">
        <v>77.835308209519098</v>
      </c>
      <c r="C3" s="104">
        <v>78.897932997854809</v>
      </c>
      <c r="D3" s="104">
        <v>75.580472966928099</v>
      </c>
      <c r="E3" s="104">
        <v>82.160336864811995</v>
      </c>
      <c r="F3" s="104">
        <v>83.301609688610256</v>
      </c>
      <c r="G3" s="104"/>
      <c r="H3" s="104">
        <f>AVERAGE(B3:F3)</f>
        <v>79.555132145544846</v>
      </c>
    </row>
    <row r="4" spans="1:8" x14ac:dyDescent="0.2">
      <c r="A4" s="103" t="s">
        <v>64</v>
      </c>
      <c r="B4" s="104">
        <v>13.588517746029646</v>
      </c>
      <c r="C4" s="104">
        <v>12.839070550732771</v>
      </c>
      <c r="D4" s="104">
        <v>12.273283034622612</v>
      </c>
      <c r="E4" s="104">
        <v>13.084238150629741</v>
      </c>
      <c r="F4" s="104">
        <v>12.711968230537765</v>
      </c>
      <c r="G4" s="104"/>
      <c r="H4" s="104">
        <f>AVERAGE(B4:F4)</f>
        <v>12.899415542510507</v>
      </c>
    </row>
    <row r="5" spans="1:8" x14ac:dyDescent="0.2">
      <c r="A5" s="103" t="s">
        <v>65</v>
      </c>
      <c r="B5" s="104">
        <v>8.5761740444512533</v>
      </c>
      <c r="C5" s="104">
        <v>8.2629964514124179</v>
      </c>
      <c r="D5" s="104">
        <v>12.146243998449288</v>
      </c>
      <c r="E5" s="104">
        <v>4.7554249845582728</v>
      </c>
      <c r="F5" s="104">
        <v>3.9864220808519661</v>
      </c>
      <c r="G5" s="104"/>
      <c r="H5" s="104">
        <f>AVERAGE(B5:F5)</f>
        <v>7.5454523119446391</v>
      </c>
    </row>
    <row r="6" spans="1:8" x14ac:dyDescent="0.2">
      <c r="A6" s="103"/>
      <c r="B6" s="105">
        <f>SUM(B3:B5)</f>
        <v>100</v>
      </c>
      <c r="C6" s="105">
        <f>SUM(C3:C5)</f>
        <v>100</v>
      </c>
      <c r="D6" s="105">
        <f>SUM(D3:D5)</f>
        <v>100</v>
      </c>
      <c r="E6" s="105">
        <f>SUM(E3:E5)</f>
        <v>100.00000000000001</v>
      </c>
      <c r="F6" s="105">
        <f>SUM(F3:F5)</f>
        <v>99.999999999999986</v>
      </c>
      <c r="G6" s="106"/>
      <c r="H6" s="107">
        <f>SUM(H3:H5)</f>
        <v>100</v>
      </c>
    </row>
    <row r="7" spans="1:8" x14ac:dyDescent="0.2">
      <c r="A7" s="116"/>
      <c r="B7" s="116"/>
      <c r="C7" s="116"/>
      <c r="D7" s="116"/>
      <c r="E7" s="116"/>
      <c r="F7" s="116"/>
      <c r="G7" s="116"/>
      <c r="H7" s="119" t="s">
        <v>100</v>
      </c>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41C2C-FCF1-451E-B468-ED9D94EDE2BF}">
  <sheetPr codeName="Sheet3"/>
  <dimension ref="A1:J38"/>
  <sheetViews>
    <sheetView showGridLines="0" workbookViewId="0"/>
  </sheetViews>
  <sheetFormatPr defaultRowHeight="14.25" x14ac:dyDescent="0.2"/>
  <cols>
    <col min="1" max="1" width="42.7109375" style="99" customWidth="1"/>
    <col min="2" max="5" width="9.140625" style="99"/>
    <col min="6" max="6" width="30.140625" style="99" customWidth="1"/>
    <col min="7" max="16384" width="9.140625" style="99"/>
  </cols>
  <sheetData>
    <row r="1" spans="1:10" x14ac:dyDescent="0.2">
      <c r="A1" s="92" t="s">
        <v>97</v>
      </c>
    </row>
    <row r="2" spans="1:10" x14ac:dyDescent="0.2">
      <c r="A2" s="102"/>
      <c r="B2" s="101" t="s">
        <v>46</v>
      </c>
      <c r="C2" s="103"/>
      <c r="D2" s="103"/>
      <c r="E2" s="103"/>
      <c r="F2" s="103"/>
      <c r="G2" s="103"/>
      <c r="H2" s="103"/>
      <c r="I2" s="103"/>
      <c r="J2" s="103"/>
    </row>
    <row r="3" spans="1:10" x14ac:dyDescent="0.2">
      <c r="A3" s="108" t="s">
        <v>59</v>
      </c>
      <c r="B3" s="109">
        <v>9292</v>
      </c>
      <c r="C3" s="103"/>
      <c r="D3" s="103"/>
      <c r="E3" s="103"/>
      <c r="F3" s="103" t="s">
        <v>67</v>
      </c>
      <c r="G3" s="104">
        <f>C18</f>
        <v>90.381435620230505</v>
      </c>
      <c r="H3" s="103"/>
      <c r="I3" s="103"/>
      <c r="J3" s="103"/>
    </row>
    <row r="4" spans="1:10" x14ac:dyDescent="0.2">
      <c r="A4" s="108" t="s">
        <v>60</v>
      </c>
      <c r="B4" s="109">
        <v>6052.2</v>
      </c>
      <c r="C4" s="103"/>
      <c r="D4" s="103"/>
      <c r="E4" s="103"/>
      <c r="F4" s="103" t="s">
        <v>68</v>
      </c>
      <c r="G4" s="104">
        <f>C11</f>
        <v>6.4819228119148562</v>
      </c>
      <c r="H4" s="103"/>
      <c r="I4" s="103"/>
      <c r="J4" s="103"/>
    </row>
    <row r="5" spans="1:10" x14ac:dyDescent="0.2">
      <c r="A5" s="108" t="s">
        <v>61</v>
      </c>
      <c r="B5" s="109">
        <v>12533.6</v>
      </c>
      <c r="C5" s="103"/>
      <c r="D5" s="103"/>
      <c r="E5" s="103"/>
      <c r="F5" s="103" t="s">
        <v>69</v>
      </c>
      <c r="G5" s="104">
        <f>C38</f>
        <v>3.1366415678546415</v>
      </c>
      <c r="H5" s="103"/>
      <c r="I5" s="103"/>
      <c r="J5" s="103"/>
    </row>
    <row r="6" spans="1:10" x14ac:dyDescent="0.2">
      <c r="A6" s="108" t="s">
        <v>62</v>
      </c>
      <c r="B6" s="109">
        <v>0</v>
      </c>
      <c r="C6" s="103"/>
      <c r="D6" s="103"/>
      <c r="E6" s="103"/>
      <c r="F6" s="103"/>
      <c r="G6" s="103"/>
      <c r="H6" s="103"/>
      <c r="I6" s="103"/>
      <c r="J6" s="103"/>
    </row>
    <row r="7" spans="1:10" x14ac:dyDescent="0.2">
      <c r="A7" s="110" t="s">
        <v>70</v>
      </c>
      <c r="B7" s="111">
        <f>SUM(B3:B6)</f>
        <v>27877.800000000003</v>
      </c>
      <c r="C7" s="103"/>
      <c r="D7" s="103"/>
      <c r="E7" s="103"/>
      <c r="F7" s="103"/>
      <c r="G7" s="103"/>
      <c r="H7" s="103"/>
      <c r="I7" s="103"/>
      <c r="J7" s="103"/>
    </row>
    <row r="8" spans="1:10" x14ac:dyDescent="0.2">
      <c r="A8" s="112"/>
      <c r="B8" s="112"/>
      <c r="C8" s="103"/>
      <c r="D8" s="103"/>
      <c r="E8" s="103"/>
      <c r="F8" s="103"/>
      <c r="G8" s="103"/>
      <c r="H8" s="103"/>
      <c r="I8" s="103"/>
      <c r="J8" s="103"/>
    </row>
    <row r="9" spans="1:10" x14ac:dyDescent="0.2">
      <c r="A9" s="112"/>
      <c r="B9" s="112"/>
      <c r="C9" s="103"/>
      <c r="D9" s="103"/>
      <c r="E9" s="103"/>
      <c r="F9" s="103"/>
      <c r="G9" s="103"/>
      <c r="H9" s="103"/>
      <c r="I9" s="103"/>
      <c r="J9" s="103"/>
    </row>
    <row r="10" spans="1:10" x14ac:dyDescent="0.2">
      <c r="A10" s="103" t="s">
        <v>71</v>
      </c>
      <c r="B10" s="103"/>
      <c r="C10" s="103"/>
      <c r="D10" s="103"/>
      <c r="E10" s="103"/>
      <c r="F10" s="103"/>
      <c r="G10" s="103"/>
      <c r="H10" s="103"/>
      <c r="I10" s="103"/>
      <c r="J10" s="103"/>
    </row>
    <row r="11" spans="1:10" x14ac:dyDescent="0.2">
      <c r="A11" s="106" t="s">
        <v>72</v>
      </c>
      <c r="B11" s="113">
        <f>SUM(B12:B16)</f>
        <v>1807017.4776599999</v>
      </c>
      <c r="C11" s="105">
        <f>B11/($B$11+$B$18+$B$38)*100</f>
        <v>6.4819228119148562</v>
      </c>
      <c r="D11" s="103"/>
      <c r="E11" s="103"/>
      <c r="F11" s="103"/>
      <c r="G11" s="103"/>
      <c r="H11" s="103"/>
      <c r="I11" s="103"/>
      <c r="J11" s="103"/>
    </row>
    <row r="12" spans="1:10" x14ac:dyDescent="0.2">
      <c r="A12" s="103" t="s">
        <v>73</v>
      </c>
      <c r="B12" s="114">
        <v>189236</v>
      </c>
      <c r="C12" s="103"/>
      <c r="D12" s="103"/>
      <c r="E12" s="103"/>
      <c r="F12" s="103"/>
      <c r="G12" s="103"/>
      <c r="H12" s="103"/>
      <c r="I12" s="103"/>
      <c r="J12" s="103"/>
    </row>
    <row r="13" spans="1:10" x14ac:dyDescent="0.2">
      <c r="A13" s="103" t="s">
        <v>74</v>
      </c>
      <c r="B13" s="114">
        <v>221926.31288000001</v>
      </c>
      <c r="C13" s="103"/>
      <c r="D13" s="103"/>
      <c r="E13" s="103"/>
      <c r="F13" s="103"/>
      <c r="G13" s="103"/>
      <c r="H13" s="103"/>
      <c r="I13" s="103"/>
      <c r="J13" s="103"/>
    </row>
    <row r="14" spans="1:10" x14ac:dyDescent="0.2">
      <c r="A14" s="103" t="s">
        <v>75</v>
      </c>
      <c r="B14" s="114">
        <v>1299279.0002199998</v>
      </c>
      <c r="C14" s="103"/>
      <c r="D14" s="103"/>
      <c r="E14" s="103"/>
      <c r="F14" s="103"/>
      <c r="G14" s="103"/>
      <c r="H14" s="103"/>
      <c r="I14" s="103"/>
      <c r="J14" s="103"/>
    </row>
    <row r="15" spans="1:10" x14ac:dyDescent="0.2">
      <c r="A15" s="103" t="s">
        <v>76</v>
      </c>
      <c r="B15" s="114">
        <v>93713.11825</v>
      </c>
      <c r="C15" s="103"/>
      <c r="D15" s="103"/>
      <c r="E15" s="103"/>
      <c r="F15" s="103"/>
      <c r="G15" s="103"/>
      <c r="H15" s="103"/>
      <c r="I15" s="103"/>
      <c r="J15" s="103"/>
    </row>
    <row r="16" spans="1:10" x14ac:dyDescent="0.2">
      <c r="A16" s="103" t="s">
        <v>77</v>
      </c>
      <c r="B16" s="114">
        <v>2863.0463100000002</v>
      </c>
      <c r="C16" s="103"/>
      <c r="D16" s="103"/>
      <c r="E16" s="103"/>
      <c r="F16" s="103"/>
      <c r="G16" s="103"/>
      <c r="H16" s="103"/>
      <c r="I16" s="103"/>
      <c r="J16" s="103"/>
    </row>
    <row r="17" spans="1:10" x14ac:dyDescent="0.2">
      <c r="A17" s="103"/>
      <c r="B17" s="103"/>
      <c r="C17" s="103"/>
      <c r="D17" s="103"/>
      <c r="E17" s="103"/>
      <c r="F17" s="103"/>
      <c r="G17" s="103"/>
      <c r="H17" s="103"/>
      <c r="I17" s="103"/>
      <c r="J17" s="103"/>
    </row>
    <row r="18" spans="1:10" x14ac:dyDescent="0.2">
      <c r="A18" s="106" t="s">
        <v>67</v>
      </c>
      <c r="B18" s="113">
        <f>SUM(B19:B36)</f>
        <v>25196355.859336622</v>
      </c>
      <c r="C18" s="105">
        <f>B18/($B$11+$B$18+$B$38)*100</f>
        <v>90.381435620230505</v>
      </c>
      <c r="D18" s="103"/>
      <c r="E18" s="103"/>
      <c r="F18" s="103"/>
      <c r="G18" s="103"/>
      <c r="H18" s="103"/>
      <c r="I18" s="103"/>
      <c r="J18" s="103"/>
    </row>
    <row r="19" spans="1:10" x14ac:dyDescent="0.2">
      <c r="A19" s="103" t="s">
        <v>78</v>
      </c>
      <c r="B19" s="114">
        <v>2876855.1628899998</v>
      </c>
      <c r="C19" s="103"/>
      <c r="D19" s="103"/>
      <c r="E19" s="103"/>
      <c r="F19" s="103"/>
      <c r="G19" s="103"/>
      <c r="H19" s="103"/>
      <c r="I19" s="103"/>
      <c r="J19" s="103"/>
    </row>
    <row r="20" spans="1:10" x14ac:dyDescent="0.2">
      <c r="A20" s="103" t="s">
        <v>79</v>
      </c>
      <c r="B20" s="114">
        <v>2559884.5487799998</v>
      </c>
      <c r="C20" s="103"/>
      <c r="D20" s="103"/>
      <c r="E20" s="103"/>
      <c r="F20" s="103"/>
      <c r="G20" s="103"/>
      <c r="H20" s="103"/>
      <c r="I20" s="103"/>
      <c r="J20" s="103"/>
    </row>
    <row r="21" spans="1:10" x14ac:dyDescent="0.2">
      <c r="A21" s="103" t="s">
        <v>80</v>
      </c>
      <c r="B21" s="114">
        <v>178431.43958999999</v>
      </c>
      <c r="C21" s="103"/>
      <c r="D21" s="103"/>
      <c r="E21" s="103"/>
      <c r="F21" s="103"/>
      <c r="G21" s="103"/>
      <c r="H21" s="103"/>
      <c r="I21" s="103"/>
      <c r="J21" s="103"/>
    </row>
    <row r="22" spans="1:10" x14ac:dyDescent="0.2">
      <c r="A22" s="103" t="s">
        <v>81</v>
      </c>
      <c r="B22" s="114">
        <v>5957899.2737722825</v>
      </c>
      <c r="C22" s="103"/>
      <c r="D22" s="103"/>
      <c r="E22" s="103"/>
      <c r="F22" s="103"/>
      <c r="G22" s="103"/>
      <c r="H22" s="103"/>
      <c r="I22" s="103"/>
      <c r="J22" s="103"/>
    </row>
    <row r="23" spans="1:10" x14ac:dyDescent="0.2">
      <c r="A23" s="103" t="s">
        <v>82</v>
      </c>
      <c r="B23" s="114">
        <v>2250888.3662800002</v>
      </c>
      <c r="C23" s="103"/>
      <c r="D23" s="103"/>
      <c r="E23" s="103"/>
      <c r="F23" s="103"/>
      <c r="G23" s="103"/>
      <c r="H23" s="103"/>
      <c r="I23" s="103"/>
      <c r="J23" s="103"/>
    </row>
    <row r="24" spans="1:10" x14ac:dyDescent="0.2">
      <c r="A24" s="103" t="s">
        <v>83</v>
      </c>
      <c r="B24" s="114">
        <v>12.882969999999998</v>
      </c>
      <c r="C24" s="103"/>
      <c r="D24" s="103"/>
      <c r="E24" s="103"/>
      <c r="F24" s="103"/>
      <c r="G24" s="103"/>
      <c r="H24" s="103"/>
      <c r="I24" s="103"/>
      <c r="J24" s="103"/>
    </row>
    <row r="25" spans="1:10" x14ac:dyDescent="0.2">
      <c r="A25" s="103" t="s">
        <v>84</v>
      </c>
      <c r="B25" s="114">
        <v>347898.82030999998</v>
      </c>
      <c r="C25" s="103"/>
      <c r="D25" s="103"/>
      <c r="E25" s="103"/>
      <c r="F25" s="103"/>
      <c r="G25" s="103"/>
      <c r="H25" s="103"/>
      <c r="I25" s="103"/>
      <c r="J25" s="103"/>
    </row>
    <row r="26" spans="1:10" x14ac:dyDescent="0.2">
      <c r="A26" s="103" t="s">
        <v>85</v>
      </c>
      <c r="B26" s="114">
        <v>39453.140149999999</v>
      </c>
      <c r="C26" s="103"/>
      <c r="D26" s="103"/>
      <c r="E26" s="103"/>
      <c r="F26" s="103"/>
      <c r="G26" s="103"/>
      <c r="H26" s="103"/>
      <c r="I26" s="103"/>
      <c r="J26" s="103"/>
    </row>
    <row r="27" spans="1:10" x14ac:dyDescent="0.2">
      <c r="A27" s="103" t="s">
        <v>86</v>
      </c>
      <c r="B27" s="114">
        <v>151783.51655</v>
      </c>
      <c r="C27" s="103"/>
      <c r="D27" s="103"/>
      <c r="E27" s="103"/>
      <c r="F27" s="103"/>
      <c r="G27" s="103"/>
      <c r="H27" s="103"/>
      <c r="I27" s="103"/>
      <c r="J27" s="103"/>
    </row>
    <row r="28" spans="1:10" x14ac:dyDescent="0.2">
      <c r="A28" s="103" t="s">
        <v>87</v>
      </c>
      <c r="B28" s="114">
        <v>127283.89511999994</v>
      </c>
      <c r="C28" s="103"/>
      <c r="D28" s="103"/>
      <c r="E28" s="103"/>
      <c r="F28" s="103"/>
      <c r="G28" s="103"/>
      <c r="H28" s="103"/>
      <c r="I28" s="103"/>
      <c r="J28" s="103"/>
    </row>
    <row r="29" spans="1:10" x14ac:dyDescent="0.2">
      <c r="A29" s="103" t="s">
        <v>88</v>
      </c>
      <c r="B29" s="114">
        <v>173929</v>
      </c>
      <c r="C29" s="103"/>
      <c r="D29" s="103"/>
      <c r="E29" s="103"/>
      <c r="F29" s="103"/>
      <c r="G29" s="103"/>
      <c r="H29" s="103"/>
      <c r="I29" s="103"/>
      <c r="J29" s="103"/>
    </row>
    <row r="30" spans="1:10" x14ac:dyDescent="0.2">
      <c r="A30" s="103" t="s">
        <v>89</v>
      </c>
      <c r="B30" s="114">
        <v>80982.20345999999</v>
      </c>
      <c r="C30" s="103"/>
      <c r="D30" s="103"/>
      <c r="F30" s="117"/>
      <c r="G30" s="117"/>
      <c r="H30" s="118" t="s">
        <v>99</v>
      </c>
      <c r="I30" s="103"/>
      <c r="J30" s="103"/>
    </row>
    <row r="31" spans="1:10" x14ac:dyDescent="0.2">
      <c r="A31" s="103" t="s">
        <v>90</v>
      </c>
      <c r="B31" s="114">
        <v>557.67129</v>
      </c>
      <c r="C31" s="103"/>
      <c r="D31" s="103"/>
      <c r="E31" s="396" t="s">
        <v>98</v>
      </c>
      <c r="F31" s="396"/>
      <c r="G31" s="396"/>
      <c r="H31" s="396"/>
      <c r="I31" s="103"/>
      <c r="J31" s="103"/>
    </row>
    <row r="32" spans="1:10" x14ac:dyDescent="0.2">
      <c r="A32" s="103" t="s">
        <v>91</v>
      </c>
      <c r="B32" s="114">
        <v>1215.1948200000002</v>
      </c>
      <c r="C32" s="103"/>
      <c r="D32" s="103"/>
      <c r="E32" s="396"/>
      <c r="F32" s="396"/>
      <c r="G32" s="396"/>
      <c r="H32" s="396"/>
      <c r="I32" s="103"/>
      <c r="J32" s="103"/>
    </row>
    <row r="33" spans="1:10" x14ac:dyDescent="0.2">
      <c r="A33" s="103" t="s">
        <v>92</v>
      </c>
      <c r="B33" s="114">
        <v>23.157490000000003</v>
      </c>
      <c r="C33" s="103"/>
      <c r="D33" s="103"/>
      <c r="E33" s="396"/>
      <c r="F33" s="396"/>
      <c r="G33" s="396"/>
      <c r="H33" s="396"/>
      <c r="I33" s="103"/>
      <c r="J33" s="103"/>
    </row>
    <row r="34" spans="1:10" x14ac:dyDescent="0.2">
      <c r="A34" s="103" t="s">
        <v>93</v>
      </c>
      <c r="B34" s="114">
        <v>16298.885180000001</v>
      </c>
      <c r="C34" s="103"/>
      <c r="D34" s="103"/>
      <c r="E34" s="396"/>
      <c r="F34" s="396"/>
      <c r="G34" s="396"/>
      <c r="H34" s="396"/>
      <c r="I34" s="103"/>
      <c r="J34" s="103"/>
    </row>
    <row r="35" spans="1:10" x14ac:dyDescent="0.2">
      <c r="A35" s="103" t="s">
        <v>94</v>
      </c>
      <c r="B35" s="114">
        <v>7103878.3537243363</v>
      </c>
      <c r="E35" s="396"/>
      <c r="F35" s="396"/>
      <c r="G35" s="396"/>
      <c r="H35" s="396"/>
    </row>
    <row r="36" spans="1:10" x14ac:dyDescent="0.2">
      <c r="A36" s="103" t="s">
        <v>95</v>
      </c>
      <c r="B36" s="114">
        <v>3329080.3469600007</v>
      </c>
    </row>
    <row r="38" spans="1:10" x14ac:dyDescent="0.2">
      <c r="A38" s="106" t="s">
        <v>69</v>
      </c>
      <c r="B38" s="113">
        <f>B7*1000-B11-B18</f>
        <v>874426.66300338134</v>
      </c>
      <c r="C38" s="105">
        <f>B38/($B$11+$B$18+$B$38)*100</f>
        <v>3.1366415678546415</v>
      </c>
    </row>
  </sheetData>
  <mergeCells count="1">
    <mergeCell ref="E31:H35"/>
  </mergeCells>
  <pageMargins left="0.7" right="0.7" top="0.75" bottom="0.75" header="0.3" footer="0.3"/>
  <pageSetup paperSize="9" orientation="portrait" verticalDpi="3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9EB06-61D2-47E3-A14B-1083F603F083}">
  <sheetPr codeName="Sheet11"/>
  <dimension ref="A1:M15"/>
  <sheetViews>
    <sheetView showGridLines="0" workbookViewId="0"/>
  </sheetViews>
  <sheetFormatPr defaultRowHeight="15" x14ac:dyDescent="0.25"/>
  <cols>
    <col min="1" max="1" width="40.7109375" style="130" customWidth="1"/>
    <col min="2" max="11" width="9.42578125" style="130" customWidth="1"/>
    <col min="12" max="16384" width="9.140625" style="130"/>
  </cols>
  <sheetData>
    <row r="1" spans="1:13" x14ac:dyDescent="0.25">
      <c r="A1" s="129" t="s">
        <v>125</v>
      </c>
      <c r="M1" s="129"/>
    </row>
    <row r="2" spans="1:13" x14ac:dyDescent="0.25">
      <c r="A2" s="131"/>
      <c r="B2" s="132">
        <v>2011</v>
      </c>
      <c r="C2" s="132">
        <v>2012</v>
      </c>
      <c r="D2" s="132">
        <v>2013</v>
      </c>
      <c r="E2" s="132">
        <v>2014</v>
      </c>
      <c r="F2" s="132">
        <v>2015</v>
      </c>
      <c r="G2" s="132">
        <v>2016</v>
      </c>
      <c r="H2" s="132">
        <v>2017</v>
      </c>
      <c r="I2" s="133" t="s">
        <v>110</v>
      </c>
      <c r="J2" s="133" t="s">
        <v>111</v>
      </c>
      <c r="K2" s="133" t="s">
        <v>112</v>
      </c>
    </row>
    <row r="3" spans="1:13" x14ac:dyDescent="0.25">
      <c r="A3" s="134" t="s">
        <v>113</v>
      </c>
      <c r="B3" s="135">
        <v>127.96</v>
      </c>
      <c r="C3" s="135">
        <v>116.917761</v>
      </c>
      <c r="D3" s="135">
        <v>409.43820799999997</v>
      </c>
      <c r="E3" s="135">
        <v>411.72301099999999</v>
      </c>
      <c r="F3" s="135">
        <v>675.12015099999996</v>
      </c>
      <c r="G3" s="135">
        <v>742.79810799999996</v>
      </c>
      <c r="H3" s="135">
        <v>699.88381200000003</v>
      </c>
      <c r="I3" s="135">
        <v>729.07277099999999</v>
      </c>
      <c r="J3" s="135">
        <v>745.410439</v>
      </c>
      <c r="K3" s="135">
        <v>902.11222099999998</v>
      </c>
    </row>
    <row r="4" spans="1:13" x14ac:dyDescent="0.25">
      <c r="A4" s="136" t="s">
        <v>114</v>
      </c>
      <c r="B4" s="137">
        <v>1.3804274734415646E-2</v>
      </c>
      <c r="C4" s="137">
        <v>1.2386942396057584E-2</v>
      </c>
      <c r="D4" s="137">
        <v>4.2850334221887769E-2</v>
      </c>
      <c r="E4" s="137">
        <v>4.1450906111520011E-2</v>
      </c>
      <c r="F4" s="137">
        <v>6.8527580911095148E-2</v>
      </c>
      <c r="G4" s="137">
        <v>7.2214017462040592E-2</v>
      </c>
      <c r="H4" s="137">
        <v>6.4587048805438613E-2</v>
      </c>
      <c r="I4" s="137">
        <v>6.4516030650778461E-2</v>
      </c>
      <c r="J4" s="137">
        <v>6.6216990162277584E-2</v>
      </c>
      <c r="K4" s="137">
        <v>7.6404302968697047E-2</v>
      </c>
    </row>
    <row r="5" spans="1:13" x14ac:dyDescent="0.25">
      <c r="A5" s="138" t="s">
        <v>115</v>
      </c>
      <c r="B5" s="139"/>
      <c r="C5" s="139"/>
      <c r="D5" s="139"/>
      <c r="E5" s="139"/>
      <c r="F5" s="139"/>
      <c r="G5" s="139"/>
      <c r="H5" s="139"/>
      <c r="I5" s="139"/>
      <c r="J5" s="139"/>
      <c r="K5" s="140" t="s">
        <v>116</v>
      </c>
    </row>
    <row r="6" spans="1:13" x14ac:dyDescent="0.25">
      <c r="B6" s="141"/>
      <c r="C6" s="141"/>
      <c r="D6" s="141"/>
      <c r="E6" s="141"/>
      <c r="F6" s="141"/>
      <c r="G6" s="141"/>
      <c r="H6" s="141"/>
      <c r="I6" s="141"/>
      <c r="J6" s="141"/>
      <c r="K6" s="141"/>
    </row>
    <row r="7" spans="1:13" x14ac:dyDescent="0.25">
      <c r="B7" s="141"/>
      <c r="C7" s="141"/>
      <c r="D7" s="141"/>
      <c r="E7" s="141"/>
      <c r="F7" s="141"/>
      <c r="G7" s="141"/>
      <c r="H7" s="141"/>
      <c r="I7" s="141"/>
      <c r="J7" s="141"/>
      <c r="K7" s="141"/>
    </row>
    <row r="8" spans="1:13" x14ac:dyDescent="0.25">
      <c r="B8" s="141"/>
      <c r="C8" s="141"/>
      <c r="D8" s="141"/>
      <c r="E8" s="141"/>
      <c r="F8" s="141"/>
      <c r="G8" s="141"/>
      <c r="H8" s="141"/>
      <c r="J8" s="141"/>
      <c r="K8" s="141"/>
    </row>
    <row r="9" spans="1:13" x14ac:dyDescent="0.25">
      <c r="B9" s="141"/>
      <c r="C9" s="141"/>
      <c r="D9" s="141"/>
      <c r="E9" s="141"/>
      <c r="F9" s="141"/>
      <c r="G9" s="141"/>
      <c r="H9" s="141"/>
      <c r="J9" s="141"/>
      <c r="K9" s="141"/>
    </row>
    <row r="10" spans="1:13" x14ac:dyDescent="0.25">
      <c r="B10" s="141"/>
      <c r="C10" s="141"/>
      <c r="D10" s="141"/>
      <c r="E10" s="141"/>
      <c r="F10" s="141"/>
      <c r="G10" s="141"/>
      <c r="H10" s="141"/>
      <c r="I10" s="141"/>
      <c r="J10" s="141"/>
      <c r="K10" s="141"/>
    </row>
    <row r="11" spans="1:13" x14ac:dyDescent="0.25">
      <c r="B11" s="141"/>
      <c r="C11" s="141"/>
      <c r="D11" s="141"/>
      <c r="E11" s="141"/>
      <c r="F11" s="141"/>
      <c r="G11" s="141"/>
      <c r="H11" s="141"/>
      <c r="I11" s="141"/>
      <c r="J11" s="141"/>
      <c r="K11" s="141"/>
    </row>
    <row r="12" spans="1:13" x14ac:dyDescent="0.25">
      <c r="B12" s="141"/>
      <c r="C12" s="141"/>
      <c r="D12" s="141"/>
      <c r="E12" s="141"/>
      <c r="F12" s="141"/>
      <c r="G12" s="141"/>
      <c r="H12" s="141"/>
      <c r="I12" s="141"/>
      <c r="J12" s="141"/>
      <c r="K12" s="141"/>
    </row>
    <row r="13" spans="1:13" x14ac:dyDescent="0.25">
      <c r="B13" s="141"/>
      <c r="C13" s="141"/>
      <c r="D13" s="141"/>
      <c r="E13" s="141"/>
      <c r="F13" s="141"/>
      <c r="G13" s="141"/>
      <c r="H13" s="141"/>
      <c r="I13" s="141"/>
      <c r="J13" s="141"/>
      <c r="K13" s="141"/>
    </row>
    <row r="14" spans="1:13" x14ac:dyDescent="0.25">
      <c r="B14" s="141"/>
      <c r="C14" s="141"/>
      <c r="D14" s="141"/>
      <c r="E14" s="141"/>
      <c r="F14" s="141"/>
      <c r="G14" s="141"/>
      <c r="H14" s="141"/>
      <c r="I14" s="141"/>
      <c r="J14" s="141"/>
      <c r="K14" s="141"/>
    </row>
    <row r="15" spans="1:13" x14ac:dyDescent="0.25">
      <c r="B15" s="141"/>
      <c r="C15" s="141"/>
      <c r="D15" s="141"/>
      <c r="E15" s="141"/>
      <c r="F15" s="141"/>
      <c r="G15" s="141"/>
      <c r="H15" s="141"/>
      <c r="I15" s="141"/>
      <c r="J15" s="141"/>
      <c r="K15" s="141"/>
    </row>
  </sheetData>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7E9FE-BBCA-4060-ACD1-F3BEDB8E16CB}">
  <sheetPr codeName="Sheet4"/>
  <dimension ref="A1:H11"/>
  <sheetViews>
    <sheetView showGridLines="0" workbookViewId="0"/>
  </sheetViews>
  <sheetFormatPr defaultRowHeight="14.25" x14ac:dyDescent="0.2"/>
  <cols>
    <col min="1" max="1" width="39.5703125" style="121" customWidth="1"/>
    <col min="2" max="16384" width="9.140625" style="121"/>
  </cols>
  <sheetData>
    <row r="1" spans="1:8" x14ac:dyDescent="0.2">
      <c r="A1" s="120" t="s">
        <v>109</v>
      </c>
    </row>
    <row r="2" spans="1:8" x14ac:dyDescent="0.2">
      <c r="A2" s="122"/>
      <c r="B2" s="122" t="s">
        <v>101</v>
      </c>
      <c r="C2" s="122" t="s">
        <v>102</v>
      </c>
      <c r="D2" s="122" t="s">
        <v>103</v>
      </c>
    </row>
    <row r="3" spans="1:8" x14ac:dyDescent="0.2">
      <c r="A3" s="123" t="s">
        <v>104</v>
      </c>
      <c r="B3" s="124">
        <v>730.57277099999999</v>
      </c>
      <c r="C3" s="124">
        <v>746.910439</v>
      </c>
      <c r="D3" s="124">
        <v>903.62222099999997</v>
      </c>
    </row>
    <row r="4" spans="1:8" x14ac:dyDescent="0.2">
      <c r="A4" s="123" t="s">
        <v>105</v>
      </c>
      <c r="B4" s="124">
        <v>136.706017</v>
      </c>
      <c r="C4" s="124">
        <v>182.5</v>
      </c>
      <c r="D4" s="124">
        <v>182.5</v>
      </c>
    </row>
    <row r="5" spans="1:8" x14ac:dyDescent="0.2">
      <c r="A5" s="123" t="s">
        <v>106</v>
      </c>
      <c r="B5" s="124">
        <f>B3-B4</f>
        <v>593.86675400000001</v>
      </c>
      <c r="C5" s="124">
        <f>C3-C4</f>
        <v>564.410439</v>
      </c>
      <c r="D5" s="124">
        <f>D3-D4</f>
        <v>721.12222099999997</v>
      </c>
    </row>
    <row r="6" spans="1:8" x14ac:dyDescent="0.2">
      <c r="A6" s="127" t="s">
        <v>107</v>
      </c>
      <c r="B6" s="127"/>
      <c r="C6" s="127"/>
      <c r="D6" s="128" t="s">
        <v>108</v>
      </c>
    </row>
    <row r="7" spans="1:8" x14ac:dyDescent="0.2">
      <c r="A7" s="123"/>
      <c r="B7" s="123"/>
      <c r="C7" s="123"/>
      <c r="D7" s="123"/>
    </row>
    <row r="8" spans="1:8" x14ac:dyDescent="0.2">
      <c r="A8" s="123"/>
      <c r="B8" s="123"/>
      <c r="C8" s="123"/>
      <c r="D8" s="123"/>
    </row>
    <row r="9" spans="1:8" x14ac:dyDescent="0.2">
      <c r="A9" s="123"/>
      <c r="B9" s="123"/>
      <c r="C9" s="123"/>
      <c r="D9" s="123"/>
    </row>
    <row r="11" spans="1:8" ht="14.25" customHeight="1" x14ac:dyDescent="0.2">
      <c r="H11" s="126"/>
    </row>
  </sheetData>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58C2-8936-4D56-B879-5C9CEC509F67}">
  <sheetPr codeName="Sheet12"/>
  <dimension ref="A1:H29"/>
  <sheetViews>
    <sheetView showGridLines="0" workbookViewId="0"/>
  </sheetViews>
  <sheetFormatPr defaultRowHeight="15" x14ac:dyDescent="0.25"/>
  <cols>
    <col min="1" max="1" width="45.5703125" style="142" customWidth="1"/>
    <col min="2" max="16384" width="9.140625" style="142"/>
  </cols>
  <sheetData>
    <row r="1" spans="1:8" x14ac:dyDescent="0.25">
      <c r="A1" s="42" t="s">
        <v>126</v>
      </c>
    </row>
    <row r="2" spans="1:8" x14ac:dyDescent="0.25">
      <c r="A2" s="143" t="s">
        <v>117</v>
      </c>
      <c r="B2" s="143">
        <v>2011</v>
      </c>
      <c r="C2" s="143">
        <v>2012</v>
      </c>
      <c r="D2" s="143">
        <v>2013</v>
      </c>
      <c r="E2" s="143">
        <v>2014</v>
      </c>
      <c r="F2" s="143">
        <v>2015</v>
      </c>
      <c r="G2" s="143">
        <v>2016</v>
      </c>
      <c r="H2" s="143">
        <v>2017</v>
      </c>
    </row>
    <row r="3" spans="1:8" x14ac:dyDescent="0.25">
      <c r="A3" s="144" t="s">
        <v>118</v>
      </c>
      <c r="B3" s="145">
        <v>132153.81915999998</v>
      </c>
      <c r="C3" s="146">
        <v>139268.60848</v>
      </c>
      <c r="D3" s="145">
        <v>287603.26634999993</v>
      </c>
      <c r="E3" s="145">
        <v>244453.55693999998</v>
      </c>
      <c r="F3" s="145">
        <v>542769.16937000002</v>
      </c>
      <c r="G3" s="145">
        <v>592866.76290000009</v>
      </c>
      <c r="H3" s="145">
        <v>666969.41351999994</v>
      </c>
    </row>
    <row r="4" spans="1:8" x14ac:dyDescent="0.25">
      <c r="A4" s="144" t="s">
        <v>119</v>
      </c>
      <c r="B4" s="145">
        <v>0</v>
      </c>
      <c r="C4" s="147">
        <v>0</v>
      </c>
      <c r="D4" s="145">
        <f>6900+1000</f>
        <v>7900</v>
      </c>
      <c r="E4" s="145">
        <f>3200</f>
        <v>3200</v>
      </c>
      <c r="F4" s="145">
        <v>300000</v>
      </c>
      <c r="G4" s="145">
        <v>420693.549</v>
      </c>
      <c r="H4" s="145">
        <v>273541.02799999999</v>
      </c>
    </row>
    <row r="5" spans="1:8" x14ac:dyDescent="0.25">
      <c r="A5" s="148" t="s">
        <v>120</v>
      </c>
      <c r="B5" s="149">
        <f>B3-B4</f>
        <v>132153.81915999998</v>
      </c>
      <c r="C5" s="149">
        <f t="shared" ref="C5:H5" si="0">C3-C4</f>
        <v>139268.60848</v>
      </c>
      <c r="D5" s="149">
        <f t="shared" si="0"/>
        <v>279703.26634999993</v>
      </c>
      <c r="E5" s="149">
        <f t="shared" si="0"/>
        <v>241253.55693999998</v>
      </c>
      <c r="F5" s="149">
        <f t="shared" si="0"/>
        <v>242769.16937000002</v>
      </c>
      <c r="G5" s="149">
        <f t="shared" si="0"/>
        <v>172173.21390000009</v>
      </c>
      <c r="H5" s="149">
        <f t="shared" si="0"/>
        <v>393428.38551999995</v>
      </c>
    </row>
    <row r="6" spans="1:8" x14ac:dyDescent="0.25">
      <c r="A6" s="144"/>
      <c r="B6" s="145"/>
      <c r="C6" s="145"/>
      <c r="D6" s="145"/>
      <c r="E6" s="145"/>
      <c r="F6" s="145"/>
      <c r="G6" s="145"/>
      <c r="H6" s="145"/>
    </row>
    <row r="7" spans="1:8" x14ac:dyDescent="0.25">
      <c r="A7" s="144" t="s">
        <v>121</v>
      </c>
      <c r="B7" s="145">
        <v>70627.199999999997</v>
      </c>
      <c r="C7" s="145">
        <v>72703.5</v>
      </c>
      <c r="D7" s="145">
        <v>74169.899999999994</v>
      </c>
      <c r="E7" s="145">
        <v>76087.8</v>
      </c>
      <c r="F7" s="145">
        <v>78896.399999999994</v>
      </c>
      <c r="G7" s="145">
        <v>81153.966</v>
      </c>
      <c r="H7" s="145">
        <v>84804.380814911448</v>
      </c>
    </row>
    <row r="8" spans="1:8" x14ac:dyDescent="0.25">
      <c r="A8" s="144"/>
      <c r="B8" s="145"/>
      <c r="C8" s="145"/>
      <c r="D8" s="145"/>
      <c r="E8" s="145"/>
      <c r="F8" s="145"/>
      <c r="G8" s="145"/>
      <c r="H8" s="145"/>
    </row>
    <row r="9" spans="1:8" x14ac:dyDescent="0.25">
      <c r="A9" s="143" t="s">
        <v>122</v>
      </c>
      <c r="B9" s="143">
        <v>2011</v>
      </c>
      <c r="C9" s="143">
        <v>2012</v>
      </c>
      <c r="D9" s="143">
        <v>2013</v>
      </c>
      <c r="E9" s="143">
        <v>2014</v>
      </c>
      <c r="F9" s="143">
        <v>2015</v>
      </c>
      <c r="G9" s="143">
        <v>2016</v>
      </c>
      <c r="H9" s="143">
        <v>2017</v>
      </c>
    </row>
    <row r="10" spans="1:8" x14ac:dyDescent="0.25">
      <c r="A10" s="144" t="s">
        <v>118</v>
      </c>
      <c r="B10" s="150">
        <f t="shared" ref="B10:H12" si="1">B3/B$7/10</f>
        <v>0.18711462320465769</v>
      </c>
      <c r="C10" s="150">
        <f t="shared" si="1"/>
        <v>0.19155695183863225</v>
      </c>
      <c r="D10" s="150">
        <f t="shared" si="1"/>
        <v>0.3877627802518272</v>
      </c>
      <c r="E10" s="150">
        <f t="shared" si="1"/>
        <v>0.32127825609361815</v>
      </c>
      <c r="F10" s="150">
        <f t="shared" si="1"/>
        <v>0.68795175618912907</v>
      </c>
      <c r="G10" s="150">
        <f t="shared" si="1"/>
        <v>0.73054564320368531</v>
      </c>
      <c r="H10" s="150">
        <f t="shared" si="1"/>
        <v>0.78647990482435604</v>
      </c>
    </row>
    <row r="11" spans="1:8" x14ac:dyDescent="0.25">
      <c r="A11" s="144" t="s">
        <v>119</v>
      </c>
      <c r="B11" s="150">
        <f t="shared" si="1"/>
        <v>0</v>
      </c>
      <c r="C11" s="150">
        <f t="shared" si="1"/>
        <v>0</v>
      </c>
      <c r="D11" s="150">
        <f t="shared" si="1"/>
        <v>1.0651221047891396E-2</v>
      </c>
      <c r="E11" s="150">
        <f t="shared" si="1"/>
        <v>4.2056676628841943E-3</v>
      </c>
      <c r="F11" s="150">
        <f t="shared" si="1"/>
        <v>0.38024548648607548</v>
      </c>
      <c r="G11" s="150">
        <f t="shared" si="1"/>
        <v>0.51838938962021897</v>
      </c>
      <c r="H11" s="150">
        <f t="shared" si="1"/>
        <v>0.32255530359571039</v>
      </c>
    </row>
    <row r="12" spans="1:8" x14ac:dyDescent="0.25">
      <c r="A12" s="148" t="s">
        <v>120</v>
      </c>
      <c r="B12" s="151">
        <f t="shared" si="1"/>
        <v>0.18711462320465769</v>
      </c>
      <c r="C12" s="151">
        <f t="shared" si="1"/>
        <v>0.19155695183863225</v>
      </c>
      <c r="D12" s="151">
        <f t="shared" si="1"/>
        <v>0.37711155920393574</v>
      </c>
      <c r="E12" s="151">
        <f t="shared" si="1"/>
        <v>0.31707258843073394</v>
      </c>
      <c r="F12" s="151">
        <f t="shared" si="1"/>
        <v>0.30770626970305365</v>
      </c>
      <c r="G12" s="151">
        <f t="shared" si="1"/>
        <v>0.21215625358346638</v>
      </c>
      <c r="H12" s="151">
        <f t="shared" si="1"/>
        <v>0.46392460122864554</v>
      </c>
    </row>
    <row r="13" spans="1:8" x14ac:dyDescent="0.25">
      <c r="A13" s="144"/>
      <c r="B13" s="144"/>
      <c r="C13" s="144"/>
      <c r="D13" s="144"/>
      <c r="E13" s="144"/>
      <c r="F13" s="144"/>
      <c r="G13" s="144"/>
      <c r="H13" s="144"/>
    </row>
    <row r="14" spans="1:8" x14ac:dyDescent="0.25">
      <c r="A14" s="144"/>
      <c r="B14" s="144"/>
      <c r="C14" s="144"/>
      <c r="D14" s="144"/>
      <c r="E14" s="144"/>
      <c r="F14" s="144"/>
      <c r="G14" s="144"/>
      <c r="H14" s="144"/>
    </row>
    <row r="15" spans="1:8" x14ac:dyDescent="0.25">
      <c r="A15" s="152" t="s">
        <v>123</v>
      </c>
      <c r="B15" s="144"/>
      <c r="C15" s="144"/>
      <c r="D15" s="144"/>
      <c r="E15" s="144"/>
      <c r="F15" s="144"/>
      <c r="G15" s="144"/>
      <c r="H15" s="144"/>
    </row>
    <row r="16" spans="1:8" x14ac:dyDescent="0.25">
      <c r="A16" s="152" t="s">
        <v>124</v>
      </c>
      <c r="B16" s="144"/>
      <c r="C16" s="144"/>
      <c r="D16" s="144"/>
      <c r="E16" s="144"/>
      <c r="F16" s="144"/>
      <c r="G16" s="144"/>
      <c r="H16" s="144"/>
    </row>
    <row r="17" spans="1:8" x14ac:dyDescent="0.25">
      <c r="A17" s="144"/>
      <c r="B17" s="144"/>
      <c r="C17" s="144"/>
      <c r="D17" s="144"/>
      <c r="E17" s="144"/>
      <c r="F17" s="144"/>
      <c r="G17" s="144"/>
      <c r="H17" s="144"/>
    </row>
    <row r="18" spans="1:8" x14ac:dyDescent="0.25">
      <c r="A18" s="144"/>
      <c r="B18" s="144"/>
      <c r="C18" s="144"/>
      <c r="D18" s="144"/>
      <c r="E18" s="144"/>
      <c r="F18" s="144"/>
      <c r="G18" s="144"/>
      <c r="H18" s="144"/>
    </row>
    <row r="19" spans="1:8" x14ac:dyDescent="0.25">
      <c r="A19" s="144"/>
      <c r="B19" s="144"/>
      <c r="C19" s="144"/>
      <c r="D19" s="144"/>
      <c r="E19" s="144"/>
      <c r="F19" s="144"/>
      <c r="G19" s="144"/>
      <c r="H19" s="144"/>
    </row>
    <row r="20" spans="1:8" x14ac:dyDescent="0.25">
      <c r="A20" s="144"/>
      <c r="B20" s="144"/>
      <c r="C20" s="144"/>
      <c r="D20" s="144"/>
      <c r="E20" s="144"/>
      <c r="F20" s="144"/>
      <c r="G20" s="144"/>
      <c r="H20" s="144"/>
    </row>
    <row r="21" spans="1:8" x14ac:dyDescent="0.25">
      <c r="A21" s="144"/>
      <c r="B21" s="144"/>
      <c r="C21" s="144"/>
      <c r="D21" s="144"/>
      <c r="E21" s="144"/>
      <c r="F21" s="144"/>
      <c r="G21" s="144"/>
      <c r="H21" s="144"/>
    </row>
    <row r="22" spans="1:8" x14ac:dyDescent="0.25">
      <c r="A22" s="144"/>
      <c r="B22" s="144"/>
      <c r="C22" s="144"/>
      <c r="D22" s="144"/>
      <c r="E22" s="144"/>
      <c r="F22" s="144"/>
      <c r="G22" s="144"/>
      <c r="H22" s="144"/>
    </row>
    <row r="23" spans="1:8" x14ac:dyDescent="0.25">
      <c r="A23" s="144"/>
      <c r="B23" s="144"/>
      <c r="C23" s="144"/>
      <c r="D23" s="144"/>
      <c r="E23" s="144"/>
      <c r="F23" s="144"/>
      <c r="G23" s="144"/>
      <c r="H23" s="144"/>
    </row>
    <row r="24" spans="1:8" x14ac:dyDescent="0.25">
      <c r="A24" s="144"/>
      <c r="B24" s="144"/>
      <c r="C24" s="144"/>
      <c r="D24" s="144"/>
      <c r="E24" s="144"/>
      <c r="F24" s="144"/>
      <c r="G24" s="144"/>
      <c r="H24" s="144"/>
    </row>
    <row r="25" spans="1:8" x14ac:dyDescent="0.25">
      <c r="A25" s="144"/>
      <c r="B25" s="144"/>
      <c r="C25" s="144"/>
      <c r="D25" s="144"/>
      <c r="E25" s="144"/>
      <c r="F25" s="144"/>
      <c r="G25" s="144"/>
      <c r="H25" s="144"/>
    </row>
    <row r="26" spans="1:8" x14ac:dyDescent="0.25">
      <c r="A26" s="144"/>
      <c r="B26" s="144"/>
      <c r="C26" s="144"/>
      <c r="D26" s="144"/>
      <c r="E26" s="144"/>
      <c r="F26" s="144"/>
      <c r="G26" s="144"/>
      <c r="H26" s="144"/>
    </row>
    <row r="27" spans="1:8" x14ac:dyDescent="0.25">
      <c r="A27" s="144"/>
      <c r="B27" s="144"/>
      <c r="C27" s="144"/>
      <c r="D27" s="144"/>
      <c r="E27" s="144"/>
      <c r="F27" s="144"/>
      <c r="G27" s="144"/>
      <c r="H27" s="144"/>
    </row>
    <row r="28" spans="1:8" x14ac:dyDescent="0.25">
      <c r="A28" s="144"/>
      <c r="B28" s="144"/>
      <c r="C28" s="144"/>
      <c r="D28" s="144"/>
      <c r="E28" s="144"/>
      <c r="F28" s="144"/>
      <c r="G28" s="144"/>
      <c r="H28" s="144"/>
    </row>
    <row r="29" spans="1:8" x14ac:dyDescent="0.25">
      <c r="A29" s="144"/>
      <c r="B29" s="144"/>
      <c r="C29" s="144"/>
      <c r="D29" s="144"/>
      <c r="E29" s="144"/>
      <c r="F29" s="144"/>
      <c r="G29" s="144"/>
      <c r="H29" s="144"/>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0EE0-4920-411A-8D8D-995CDF37269B}">
  <sheetPr codeName="Sheet17">
    <pageSetUpPr fitToPage="1"/>
  </sheetPr>
  <dimension ref="A1:N457"/>
  <sheetViews>
    <sheetView showGridLines="0" zoomScaleNormal="100" workbookViewId="0">
      <selection sqref="A1:K1"/>
    </sheetView>
  </sheetViews>
  <sheetFormatPr defaultColWidth="9" defaultRowHeight="15" x14ac:dyDescent="0.25"/>
  <cols>
    <col min="1" max="1" width="48.28515625" style="58" customWidth="1"/>
    <col min="2" max="2" width="9.140625" style="58" customWidth="1"/>
    <col min="3" max="8" width="9" style="58"/>
    <col min="9" max="14" width="9" style="58" customWidth="1"/>
    <col min="15" max="16384" width="9" style="58"/>
  </cols>
  <sheetData>
    <row r="1" spans="1:14" x14ac:dyDescent="0.25">
      <c r="A1" s="389" t="s">
        <v>172</v>
      </c>
      <c r="B1" s="389"/>
      <c r="C1" s="389"/>
      <c r="D1" s="389"/>
      <c r="E1" s="389"/>
      <c r="F1" s="389"/>
      <c r="G1" s="389"/>
      <c r="H1" s="389"/>
      <c r="I1" s="389"/>
      <c r="J1" s="389"/>
      <c r="K1" s="389"/>
      <c r="L1" s="115"/>
      <c r="M1" s="115"/>
      <c r="N1" s="60"/>
    </row>
    <row r="2" spans="1:14" x14ac:dyDescent="0.25">
      <c r="A2" s="59"/>
      <c r="B2" s="185">
        <v>2010</v>
      </c>
      <c r="C2" s="185">
        <v>2011</v>
      </c>
      <c r="D2" s="185">
        <v>2012</v>
      </c>
      <c r="E2" s="185">
        <v>2013</v>
      </c>
      <c r="F2" s="185">
        <v>2014</v>
      </c>
      <c r="G2" s="153">
        <v>2015</v>
      </c>
      <c r="H2" s="153">
        <v>2016</v>
      </c>
      <c r="I2" s="153">
        <v>2017</v>
      </c>
      <c r="J2" s="153">
        <v>2018</v>
      </c>
      <c r="K2" s="153">
        <v>2019</v>
      </c>
      <c r="L2" s="153">
        <v>2020</v>
      </c>
      <c r="M2" s="153">
        <v>2021</v>
      </c>
      <c r="N2" s="60"/>
    </row>
    <row r="3" spans="1:14" x14ac:dyDescent="0.25">
      <c r="A3" s="60" t="s">
        <v>167</v>
      </c>
      <c r="B3" s="64">
        <v>41.200669455571614</v>
      </c>
      <c r="C3" s="64">
        <v>43.675666032350144</v>
      </c>
      <c r="D3" s="64">
        <v>52.164899901655346</v>
      </c>
      <c r="E3" s="64">
        <v>54.739200133746976</v>
      </c>
      <c r="F3" s="64">
        <v>53.523723760720657</v>
      </c>
      <c r="G3" s="64">
        <v>52.340737338437428</v>
      </c>
      <c r="H3" s="64">
        <v>51.819085465274739</v>
      </c>
      <c r="I3" s="64">
        <v>50.862978576314802</v>
      </c>
      <c r="J3" s="64">
        <v>49.240763211100791</v>
      </c>
      <c r="K3" s="64">
        <v>46.524099904592262</v>
      </c>
      <c r="L3" s="64">
        <v>44.858130119844645</v>
      </c>
      <c r="M3" s="64">
        <v>43.29545198981716</v>
      </c>
      <c r="N3" s="60"/>
    </row>
    <row r="4" spans="1:14" x14ac:dyDescent="0.25">
      <c r="A4" s="186" t="s">
        <v>168</v>
      </c>
      <c r="B4" s="187">
        <v>41.200669455571614</v>
      </c>
      <c r="C4" s="187">
        <v>44.950999931715792</v>
      </c>
      <c r="D4" s="187">
        <v>50.071450786837538</v>
      </c>
      <c r="E4" s="187">
        <v>53.36712132541291</v>
      </c>
      <c r="F4" s="187">
        <v>55.368283759729664</v>
      </c>
      <c r="G4" s="187">
        <v>56.037887618061369</v>
      </c>
      <c r="H4" s="187">
        <v>56.284006796814538</v>
      </c>
      <c r="I4" s="187">
        <v>55.101131270018506</v>
      </c>
      <c r="J4" s="187">
        <v>53.597860589635125</v>
      </c>
      <c r="K4" s="187">
        <v>51.7981183900704</v>
      </c>
      <c r="L4" s="187">
        <v>49.855467441195501</v>
      </c>
      <c r="M4" s="187">
        <v>48.260395331299925</v>
      </c>
      <c r="N4" s="60"/>
    </row>
    <row r="5" spans="1:14" s="189" customFormat="1" x14ac:dyDescent="0.25">
      <c r="A5" s="188"/>
      <c r="B5" s="188"/>
      <c r="C5" s="188"/>
      <c r="D5" s="188"/>
      <c r="E5" s="188"/>
      <c r="F5" s="188"/>
      <c r="G5" s="188"/>
      <c r="H5" s="188"/>
      <c r="I5" s="188"/>
      <c r="J5" s="188"/>
      <c r="K5" s="188"/>
      <c r="L5" s="188"/>
      <c r="M5" s="190" t="s">
        <v>171</v>
      </c>
      <c r="N5" s="188"/>
    </row>
    <row r="6" spans="1:14" x14ac:dyDescent="0.25">
      <c r="A6" s="60"/>
      <c r="B6" s="60"/>
      <c r="C6" s="60"/>
      <c r="D6" s="60"/>
      <c r="E6" s="60"/>
      <c r="F6" s="60"/>
      <c r="G6" s="60"/>
      <c r="H6" s="60"/>
      <c r="I6" s="60"/>
      <c r="J6" s="60"/>
      <c r="K6" s="60"/>
      <c r="L6" s="60"/>
      <c r="M6" s="60"/>
      <c r="N6" s="60"/>
    </row>
    <row r="7" spans="1:14" x14ac:dyDescent="0.25">
      <c r="A7" s="60"/>
      <c r="B7" s="60"/>
      <c r="C7" s="60"/>
      <c r="D7" s="60"/>
      <c r="E7" s="60"/>
      <c r="F7" s="60"/>
      <c r="G7" s="60"/>
      <c r="H7" s="60"/>
      <c r="I7" s="60"/>
      <c r="J7" s="60"/>
      <c r="K7" s="60"/>
      <c r="L7" s="60"/>
      <c r="M7" s="60"/>
      <c r="N7" s="60"/>
    </row>
    <row r="8" spans="1:14" x14ac:dyDescent="0.25">
      <c r="A8" s="60"/>
      <c r="B8" s="60"/>
      <c r="C8" s="60"/>
      <c r="D8" s="60"/>
      <c r="E8" s="60"/>
      <c r="F8" s="60"/>
      <c r="G8" s="60"/>
      <c r="H8" s="60"/>
      <c r="I8" s="60"/>
      <c r="J8" s="60"/>
      <c r="K8" s="60"/>
      <c r="L8" s="60"/>
      <c r="M8" s="60"/>
      <c r="N8" s="60"/>
    </row>
    <row r="9" spans="1:14" x14ac:dyDescent="0.25">
      <c r="A9" s="60"/>
      <c r="B9" s="60"/>
      <c r="C9" s="60"/>
      <c r="D9" s="60"/>
      <c r="E9" s="60"/>
      <c r="F9" s="60"/>
      <c r="G9" s="60"/>
      <c r="H9" s="60"/>
      <c r="I9" s="60"/>
      <c r="J9" s="60"/>
      <c r="K9" s="60"/>
      <c r="L9" s="60"/>
      <c r="M9" s="60"/>
      <c r="N9" s="60"/>
    </row>
    <row r="10" spans="1:14" x14ac:dyDescent="0.25">
      <c r="A10" s="60"/>
      <c r="B10" s="60"/>
      <c r="C10" s="60"/>
      <c r="D10" s="60"/>
      <c r="E10" s="60"/>
      <c r="F10" s="60"/>
      <c r="G10" s="60"/>
      <c r="H10" s="60"/>
      <c r="I10" s="60"/>
      <c r="J10" s="60"/>
      <c r="K10" s="60"/>
      <c r="L10" s="60"/>
      <c r="M10" s="60"/>
      <c r="N10" s="60"/>
    </row>
    <row r="11" spans="1:14" x14ac:dyDescent="0.25">
      <c r="A11" s="60"/>
      <c r="B11" s="60"/>
      <c r="C11" s="60"/>
      <c r="D11" s="60"/>
      <c r="E11" s="60"/>
      <c r="F11" s="60"/>
      <c r="G11" s="60"/>
      <c r="H11" s="60"/>
      <c r="I11" s="60"/>
      <c r="J11" s="60"/>
      <c r="K11" s="60"/>
      <c r="L11" s="60"/>
      <c r="M11" s="60"/>
      <c r="N11" s="60"/>
    </row>
    <row r="12" spans="1:14" x14ac:dyDescent="0.25">
      <c r="A12" s="60"/>
      <c r="B12" s="60"/>
      <c r="C12" s="60"/>
      <c r="D12" s="60"/>
      <c r="E12" s="60"/>
      <c r="F12" s="60"/>
      <c r="G12" s="60"/>
      <c r="H12" s="60"/>
      <c r="I12" s="60"/>
      <c r="J12" s="60"/>
      <c r="K12" s="60"/>
      <c r="L12" s="60"/>
      <c r="M12" s="60"/>
      <c r="N12" s="60"/>
    </row>
    <row r="13" spans="1:14" x14ac:dyDescent="0.25">
      <c r="A13" s="60"/>
      <c r="B13" s="60"/>
      <c r="C13" s="60"/>
      <c r="D13" s="60"/>
      <c r="E13" s="60"/>
      <c r="F13" s="60"/>
      <c r="G13" s="60"/>
      <c r="H13" s="60"/>
      <c r="I13" s="60"/>
      <c r="J13" s="60"/>
      <c r="K13" s="60"/>
      <c r="L13" s="60"/>
      <c r="M13" s="60"/>
      <c r="N13" s="60"/>
    </row>
    <row r="14" spans="1:14" x14ac:dyDescent="0.25">
      <c r="A14" s="60"/>
      <c r="B14" s="60"/>
      <c r="C14" s="60"/>
      <c r="D14" s="60"/>
      <c r="E14" s="60"/>
      <c r="F14" s="60"/>
      <c r="G14" s="60"/>
      <c r="H14" s="60"/>
      <c r="I14" s="60"/>
      <c r="J14" s="60"/>
      <c r="K14" s="60"/>
      <c r="L14" s="60"/>
      <c r="M14" s="60"/>
      <c r="N14" s="60"/>
    </row>
    <row r="15" spans="1:14" x14ac:dyDescent="0.25">
      <c r="A15" s="60"/>
      <c r="B15" s="60"/>
      <c r="C15" s="60"/>
      <c r="D15" s="60"/>
      <c r="E15" s="60"/>
      <c r="F15" s="60"/>
      <c r="G15" s="60"/>
      <c r="H15" s="60"/>
      <c r="I15" s="60"/>
      <c r="J15" s="60"/>
      <c r="K15" s="60"/>
      <c r="L15" s="60"/>
      <c r="M15" s="60"/>
      <c r="N15" s="60"/>
    </row>
    <row r="16" spans="1:14" x14ac:dyDescent="0.25">
      <c r="A16" s="60"/>
      <c r="B16" s="60"/>
      <c r="C16" s="60"/>
      <c r="D16" s="60"/>
      <c r="E16" s="60"/>
      <c r="F16" s="60"/>
      <c r="G16" s="60"/>
      <c r="H16" s="60"/>
      <c r="I16" s="60"/>
      <c r="J16" s="60"/>
      <c r="K16" s="60"/>
      <c r="L16" s="60"/>
      <c r="M16" s="60"/>
      <c r="N16" s="60"/>
    </row>
    <row r="17" spans="1:14" x14ac:dyDescent="0.25">
      <c r="A17" s="60"/>
      <c r="B17" s="60"/>
      <c r="C17" s="60"/>
      <c r="D17" s="60"/>
      <c r="E17" s="60"/>
      <c r="F17" s="60"/>
      <c r="G17" s="60"/>
      <c r="H17" s="60"/>
      <c r="I17" s="60"/>
      <c r="J17" s="60"/>
      <c r="K17" s="60"/>
      <c r="L17" s="60"/>
      <c r="M17" s="60"/>
      <c r="N17" s="60"/>
    </row>
    <row r="18" spans="1:14" x14ac:dyDescent="0.25">
      <c r="A18" s="60"/>
      <c r="B18" s="60"/>
      <c r="C18" s="60"/>
      <c r="D18" s="60"/>
      <c r="E18" s="60"/>
      <c r="F18" s="60"/>
      <c r="G18" s="60"/>
      <c r="H18" s="60"/>
      <c r="I18" s="60"/>
      <c r="J18" s="60"/>
      <c r="K18" s="60"/>
      <c r="L18" s="60"/>
      <c r="M18" s="60"/>
      <c r="N18" s="60"/>
    </row>
    <row r="19" spans="1:14" x14ac:dyDescent="0.25">
      <c r="A19" s="60"/>
      <c r="B19" s="60"/>
      <c r="C19" s="60"/>
      <c r="D19" s="60"/>
      <c r="E19" s="60"/>
      <c r="F19" s="60"/>
      <c r="G19" s="60"/>
      <c r="H19" s="60"/>
      <c r="I19" s="60"/>
      <c r="J19" s="60"/>
      <c r="K19" s="60"/>
      <c r="L19" s="60"/>
      <c r="M19" s="60"/>
      <c r="N19" s="60"/>
    </row>
    <row r="20" spans="1:14" x14ac:dyDescent="0.25">
      <c r="A20" s="60"/>
      <c r="B20" s="60"/>
      <c r="C20" s="60"/>
      <c r="D20" s="60"/>
      <c r="E20" s="60"/>
      <c r="F20" s="60"/>
      <c r="G20" s="60"/>
      <c r="H20" s="60"/>
      <c r="I20" s="60"/>
      <c r="J20" s="60"/>
      <c r="K20" s="60"/>
      <c r="L20" s="60"/>
      <c r="M20" s="60"/>
      <c r="N20" s="60"/>
    </row>
    <row r="21" spans="1:14" x14ac:dyDescent="0.25">
      <c r="A21" s="60"/>
      <c r="B21" s="60"/>
      <c r="C21" s="60"/>
      <c r="D21" s="60"/>
      <c r="E21" s="60"/>
      <c r="F21" s="60"/>
      <c r="G21" s="60"/>
      <c r="H21" s="60"/>
      <c r="I21" s="60"/>
      <c r="J21" s="60"/>
      <c r="K21" s="60"/>
      <c r="L21" s="60"/>
      <c r="M21" s="60"/>
      <c r="N21" s="60"/>
    </row>
    <row r="22" spans="1:14" s="189" customFormat="1" x14ac:dyDescent="0.25">
      <c r="A22" s="188"/>
      <c r="B22" s="188"/>
      <c r="C22" s="188"/>
      <c r="D22" s="188"/>
      <c r="E22" s="188"/>
      <c r="F22" s="188"/>
      <c r="G22" s="188"/>
      <c r="H22" s="188"/>
      <c r="I22" s="188"/>
      <c r="J22" s="188"/>
      <c r="K22" s="188"/>
      <c r="L22" s="188"/>
      <c r="M22" s="188"/>
      <c r="N22" s="188"/>
    </row>
    <row r="23" spans="1:14" x14ac:dyDescent="0.25">
      <c r="A23" s="60"/>
      <c r="B23" s="60"/>
      <c r="C23" s="60"/>
      <c r="D23" s="60"/>
      <c r="E23" s="60"/>
      <c r="F23" s="60"/>
      <c r="G23" s="60"/>
      <c r="H23" s="60"/>
      <c r="I23" s="60"/>
      <c r="J23" s="60"/>
      <c r="K23" s="60"/>
      <c r="L23" s="60"/>
      <c r="M23" s="60"/>
      <c r="N23" s="60"/>
    </row>
    <row r="24" spans="1:14" x14ac:dyDescent="0.25">
      <c r="A24" s="60"/>
      <c r="B24" s="64"/>
      <c r="C24" s="64"/>
      <c r="D24" s="64"/>
      <c r="E24" s="64"/>
      <c r="F24" s="64"/>
      <c r="G24" s="64"/>
      <c r="H24" s="64"/>
      <c r="I24" s="64"/>
      <c r="J24" s="64"/>
      <c r="K24" s="64"/>
      <c r="L24" s="64"/>
      <c r="M24" s="64"/>
      <c r="N24" s="60"/>
    </row>
    <row r="25" spans="1:14" x14ac:dyDescent="0.25">
      <c r="A25" s="60"/>
      <c r="B25" s="60"/>
      <c r="C25" s="60"/>
      <c r="D25" s="60"/>
      <c r="E25" s="60"/>
      <c r="F25" s="60"/>
      <c r="G25" s="60"/>
      <c r="H25" s="60"/>
      <c r="I25" s="60"/>
      <c r="J25" s="60"/>
      <c r="K25" s="60"/>
      <c r="L25" s="60"/>
      <c r="M25" s="60"/>
      <c r="N25" s="60"/>
    </row>
    <row r="26" spans="1:14" x14ac:dyDescent="0.25">
      <c r="A26" s="60"/>
      <c r="B26" s="60"/>
      <c r="C26" s="60"/>
      <c r="D26" s="60"/>
      <c r="E26" s="60"/>
      <c r="F26" s="60"/>
      <c r="G26" s="60"/>
      <c r="H26" s="60"/>
      <c r="I26" s="60"/>
      <c r="J26" s="60"/>
      <c r="K26" s="60"/>
      <c r="L26" s="60"/>
      <c r="M26" s="60"/>
      <c r="N26" s="60"/>
    </row>
    <row r="27" spans="1:14" x14ac:dyDescent="0.25">
      <c r="A27" s="60"/>
      <c r="B27" s="60"/>
      <c r="C27" s="60"/>
      <c r="D27" s="60"/>
      <c r="E27" s="60"/>
      <c r="F27" s="60"/>
      <c r="G27" s="60"/>
      <c r="H27" s="60"/>
      <c r="I27" s="60"/>
      <c r="J27" s="60"/>
      <c r="K27" s="60"/>
      <c r="L27" s="60"/>
      <c r="M27" s="60"/>
      <c r="N27" s="60"/>
    </row>
    <row r="28" spans="1:14" x14ac:dyDescent="0.25">
      <c r="A28" s="60"/>
      <c r="B28" s="60"/>
      <c r="C28" s="60"/>
      <c r="D28" s="60"/>
      <c r="E28" s="60"/>
      <c r="F28" s="60"/>
      <c r="G28" s="60"/>
      <c r="H28" s="60"/>
      <c r="I28" s="60"/>
      <c r="J28" s="60"/>
      <c r="K28" s="60"/>
      <c r="L28" s="60"/>
      <c r="M28" s="60"/>
      <c r="N28" s="60"/>
    </row>
    <row r="29" spans="1:14" x14ac:dyDescent="0.25">
      <c r="A29" s="60"/>
      <c r="B29" s="60"/>
      <c r="C29" s="60"/>
      <c r="D29" s="60"/>
      <c r="E29" s="60"/>
      <c r="F29" s="60"/>
      <c r="G29" s="60"/>
      <c r="H29" s="60"/>
      <c r="I29" s="60"/>
      <c r="J29" s="60"/>
      <c r="K29" s="60"/>
      <c r="L29" s="60"/>
      <c r="M29" s="60"/>
      <c r="N29" s="60"/>
    </row>
    <row r="30" spans="1:14" x14ac:dyDescent="0.25">
      <c r="A30" s="60"/>
      <c r="B30" s="60"/>
      <c r="C30" s="60"/>
      <c r="D30" s="60"/>
      <c r="E30" s="60"/>
      <c r="F30" s="60"/>
      <c r="G30" s="60"/>
      <c r="H30" s="60"/>
      <c r="I30" s="60"/>
      <c r="J30" s="60"/>
      <c r="K30" s="60"/>
      <c r="L30" s="60"/>
      <c r="M30" s="60"/>
      <c r="N30" s="60"/>
    </row>
    <row r="31" spans="1:14" x14ac:dyDescent="0.25">
      <c r="A31" s="60"/>
      <c r="B31" s="60"/>
      <c r="C31" s="60"/>
      <c r="D31" s="60"/>
      <c r="E31" s="60"/>
      <c r="F31" s="60"/>
      <c r="G31" s="60"/>
      <c r="H31" s="60"/>
      <c r="I31" s="60"/>
      <c r="J31" s="60"/>
      <c r="K31" s="60"/>
      <c r="L31" s="60"/>
      <c r="M31" s="60"/>
      <c r="N31" s="60"/>
    </row>
    <row r="32" spans="1:14" x14ac:dyDescent="0.25">
      <c r="A32" s="60"/>
      <c r="B32" s="60"/>
      <c r="C32" s="60"/>
      <c r="D32" s="60"/>
      <c r="E32" s="60"/>
      <c r="F32" s="60"/>
      <c r="G32" s="60"/>
      <c r="H32" s="60"/>
      <c r="I32" s="60"/>
      <c r="J32" s="60"/>
      <c r="K32" s="60"/>
      <c r="L32" s="60"/>
      <c r="M32" s="60"/>
      <c r="N32" s="60"/>
    </row>
    <row r="33" spans="1:14" x14ac:dyDescent="0.25">
      <c r="A33" s="60"/>
      <c r="B33" s="60"/>
      <c r="C33" s="60"/>
      <c r="D33" s="60"/>
      <c r="E33" s="60"/>
      <c r="F33" s="60"/>
      <c r="G33" s="60"/>
      <c r="H33" s="60"/>
      <c r="I33" s="60"/>
      <c r="J33" s="60"/>
      <c r="K33" s="60"/>
      <c r="L33" s="60"/>
      <c r="M33" s="60"/>
      <c r="N33" s="60"/>
    </row>
    <row r="34" spans="1:14" x14ac:dyDescent="0.25">
      <c r="A34" s="60"/>
      <c r="B34" s="60"/>
      <c r="C34" s="60"/>
      <c r="D34" s="60"/>
      <c r="E34" s="60"/>
      <c r="F34" s="60"/>
      <c r="G34" s="60"/>
      <c r="H34" s="60"/>
      <c r="I34" s="60"/>
      <c r="J34" s="60"/>
      <c r="K34" s="60"/>
      <c r="L34" s="60"/>
      <c r="M34" s="60"/>
      <c r="N34" s="60"/>
    </row>
    <row r="35" spans="1:14" x14ac:dyDescent="0.25">
      <c r="A35" s="60"/>
      <c r="B35" s="60"/>
      <c r="C35" s="60"/>
      <c r="D35" s="60"/>
      <c r="E35" s="60"/>
      <c r="F35" s="60"/>
      <c r="G35" s="60"/>
      <c r="H35" s="60"/>
      <c r="I35" s="60"/>
      <c r="J35" s="60"/>
      <c r="K35" s="60"/>
      <c r="L35" s="60"/>
      <c r="M35" s="60"/>
      <c r="N35" s="60"/>
    </row>
    <row r="36" spans="1:14" x14ac:dyDescent="0.25">
      <c r="A36" s="60"/>
      <c r="B36" s="60"/>
      <c r="C36" s="60"/>
      <c r="D36" s="60"/>
      <c r="E36" s="60"/>
      <c r="F36" s="60"/>
      <c r="G36" s="60"/>
      <c r="H36" s="60"/>
      <c r="I36" s="60"/>
      <c r="J36" s="60"/>
      <c r="K36" s="60"/>
      <c r="L36" s="60"/>
      <c r="M36" s="60"/>
      <c r="N36" s="60"/>
    </row>
    <row r="37" spans="1:14" x14ac:dyDescent="0.25">
      <c r="A37" s="60"/>
      <c r="B37" s="60"/>
      <c r="C37" s="60"/>
      <c r="D37" s="60"/>
      <c r="E37" s="60"/>
      <c r="F37" s="60"/>
      <c r="G37" s="60"/>
      <c r="H37" s="60"/>
      <c r="I37" s="60"/>
      <c r="J37" s="60"/>
      <c r="K37" s="60"/>
      <c r="L37" s="60"/>
      <c r="M37" s="60"/>
      <c r="N37" s="60"/>
    </row>
    <row r="38" spans="1:14" x14ac:dyDescent="0.25">
      <c r="A38" s="60"/>
      <c r="B38" s="60"/>
      <c r="C38" s="60"/>
      <c r="D38" s="60"/>
      <c r="E38" s="60"/>
      <c r="F38" s="60"/>
      <c r="G38" s="60"/>
      <c r="H38" s="60"/>
      <c r="I38" s="60"/>
      <c r="J38" s="60"/>
      <c r="K38" s="60"/>
      <c r="L38" s="60"/>
      <c r="M38" s="60"/>
      <c r="N38" s="60"/>
    </row>
    <row r="39" spans="1:14" x14ac:dyDescent="0.25">
      <c r="A39" s="60"/>
      <c r="B39" s="60"/>
      <c r="C39" s="60"/>
      <c r="D39" s="60"/>
      <c r="E39" s="60"/>
      <c r="F39" s="60"/>
      <c r="G39" s="60"/>
      <c r="H39" s="60"/>
      <c r="I39" s="60"/>
      <c r="J39" s="60"/>
      <c r="K39" s="60"/>
      <c r="L39" s="60"/>
      <c r="M39" s="60"/>
      <c r="N39" s="60"/>
    </row>
    <row r="40" spans="1:14" x14ac:dyDescent="0.25">
      <c r="A40" s="60"/>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60"/>
      <c r="B42" s="60"/>
      <c r="C42" s="60"/>
      <c r="D42" s="60"/>
      <c r="E42" s="60"/>
      <c r="F42" s="60"/>
      <c r="G42" s="60"/>
      <c r="H42" s="60"/>
      <c r="I42" s="60"/>
      <c r="J42" s="60"/>
      <c r="K42" s="60"/>
      <c r="L42" s="60"/>
      <c r="M42" s="60"/>
      <c r="N42" s="60"/>
    </row>
    <row r="43" spans="1:14" x14ac:dyDescent="0.25">
      <c r="A43" s="60"/>
      <c r="B43" s="60"/>
      <c r="C43" s="60"/>
      <c r="D43" s="60"/>
      <c r="E43" s="60"/>
      <c r="F43" s="60"/>
      <c r="G43" s="60"/>
      <c r="H43" s="60"/>
      <c r="I43" s="60"/>
      <c r="J43" s="60"/>
      <c r="K43" s="60"/>
      <c r="L43" s="60"/>
      <c r="M43" s="60"/>
      <c r="N43" s="60"/>
    </row>
    <row r="44" spans="1:14" x14ac:dyDescent="0.25">
      <c r="A44" s="60"/>
      <c r="B44" s="60"/>
      <c r="C44" s="60"/>
      <c r="D44" s="60"/>
      <c r="E44" s="60"/>
      <c r="F44" s="60"/>
      <c r="G44" s="60"/>
      <c r="H44" s="60"/>
      <c r="I44" s="60"/>
      <c r="J44" s="60"/>
      <c r="K44" s="60"/>
      <c r="L44" s="60"/>
      <c r="M44" s="60"/>
      <c r="N44" s="60"/>
    </row>
    <row r="45" spans="1:14" x14ac:dyDescent="0.25">
      <c r="A45" s="60"/>
      <c r="B45" s="60"/>
      <c r="C45" s="60"/>
      <c r="D45" s="60"/>
      <c r="E45" s="60"/>
      <c r="F45" s="60"/>
      <c r="G45" s="60"/>
      <c r="H45" s="60"/>
      <c r="I45" s="60"/>
      <c r="J45" s="60"/>
      <c r="K45" s="60"/>
      <c r="L45" s="60"/>
      <c r="M45" s="60"/>
      <c r="N45" s="60"/>
    </row>
    <row r="46" spans="1:14" x14ac:dyDescent="0.25">
      <c r="A46" s="60"/>
      <c r="B46" s="60"/>
      <c r="C46" s="60"/>
      <c r="D46" s="60"/>
      <c r="E46" s="60"/>
      <c r="F46" s="60"/>
      <c r="G46" s="60"/>
      <c r="H46" s="60"/>
      <c r="I46" s="60"/>
      <c r="J46" s="60"/>
      <c r="K46" s="60"/>
      <c r="L46" s="60"/>
      <c r="M46" s="60"/>
      <c r="N46" s="60"/>
    </row>
    <row r="47" spans="1:14" x14ac:dyDescent="0.25">
      <c r="A47" s="60"/>
      <c r="B47" s="60"/>
      <c r="C47" s="60"/>
      <c r="D47" s="60"/>
      <c r="E47" s="60"/>
      <c r="F47" s="60"/>
      <c r="G47" s="60"/>
      <c r="H47" s="60"/>
      <c r="I47" s="60"/>
      <c r="J47" s="60"/>
      <c r="K47" s="60"/>
      <c r="L47" s="60"/>
      <c r="M47" s="60"/>
      <c r="N47" s="60"/>
    </row>
    <row r="48" spans="1:14" x14ac:dyDescent="0.25">
      <c r="A48" s="60"/>
      <c r="B48" s="60"/>
      <c r="C48" s="60"/>
      <c r="D48" s="60"/>
      <c r="E48" s="60"/>
      <c r="F48" s="60"/>
      <c r="G48" s="60"/>
      <c r="H48" s="60"/>
      <c r="I48" s="60"/>
      <c r="J48" s="60"/>
      <c r="K48" s="60"/>
      <c r="L48" s="60"/>
      <c r="M48" s="60"/>
      <c r="N48" s="60"/>
    </row>
    <row r="49" spans="1:14" x14ac:dyDescent="0.25">
      <c r="A49" s="60"/>
      <c r="B49" s="60"/>
      <c r="C49" s="60"/>
      <c r="D49" s="60"/>
      <c r="E49" s="60"/>
      <c r="F49" s="60"/>
      <c r="G49" s="60"/>
      <c r="H49" s="60"/>
      <c r="I49" s="60"/>
      <c r="J49" s="60"/>
      <c r="K49" s="60"/>
      <c r="L49" s="60"/>
      <c r="M49" s="60"/>
      <c r="N49" s="60"/>
    </row>
    <row r="50" spans="1:14" x14ac:dyDescent="0.25">
      <c r="A50" s="60"/>
      <c r="B50" s="60"/>
      <c r="C50" s="60"/>
      <c r="D50" s="60"/>
      <c r="E50" s="60"/>
      <c r="F50" s="60"/>
      <c r="G50" s="60"/>
      <c r="H50" s="60"/>
      <c r="I50" s="60"/>
      <c r="J50" s="60"/>
      <c r="K50" s="60"/>
      <c r="L50" s="60"/>
      <c r="M50" s="60"/>
      <c r="N50" s="60"/>
    </row>
    <row r="51" spans="1:14" x14ac:dyDescent="0.25">
      <c r="A51" s="60"/>
      <c r="B51" s="60"/>
      <c r="C51" s="60"/>
      <c r="D51" s="60"/>
      <c r="E51" s="60"/>
      <c r="F51" s="60"/>
      <c r="G51" s="60"/>
      <c r="H51" s="60"/>
      <c r="I51" s="60"/>
      <c r="J51" s="60"/>
      <c r="K51" s="60"/>
      <c r="L51" s="60"/>
      <c r="M51" s="60"/>
      <c r="N51" s="60"/>
    </row>
    <row r="52" spans="1:14" x14ac:dyDescent="0.25">
      <c r="A52" s="60"/>
      <c r="B52" s="60"/>
      <c r="C52" s="60"/>
      <c r="D52" s="60"/>
      <c r="E52" s="60"/>
      <c r="F52" s="60"/>
      <c r="G52" s="60"/>
      <c r="H52" s="60"/>
      <c r="I52" s="60"/>
      <c r="J52" s="60"/>
      <c r="K52" s="60"/>
      <c r="L52" s="60"/>
      <c r="M52" s="60"/>
      <c r="N52" s="60"/>
    </row>
    <row r="53" spans="1:14" x14ac:dyDescent="0.25">
      <c r="A53" s="60"/>
      <c r="B53" s="60"/>
      <c r="C53" s="60"/>
      <c r="D53" s="60"/>
      <c r="E53" s="60"/>
      <c r="F53" s="60"/>
      <c r="G53" s="60"/>
      <c r="H53" s="60"/>
      <c r="I53" s="60"/>
      <c r="J53" s="60"/>
      <c r="K53" s="60"/>
      <c r="L53" s="60"/>
      <c r="M53" s="60"/>
      <c r="N53" s="60"/>
    </row>
    <row r="54" spans="1:14" x14ac:dyDescent="0.25">
      <c r="A54" s="60"/>
      <c r="B54" s="60"/>
      <c r="C54" s="60"/>
      <c r="D54" s="60"/>
      <c r="E54" s="60"/>
      <c r="F54" s="60"/>
      <c r="G54" s="60"/>
      <c r="H54" s="60"/>
      <c r="I54" s="60"/>
      <c r="J54" s="60"/>
      <c r="K54" s="60"/>
      <c r="L54" s="60"/>
      <c r="M54" s="60"/>
      <c r="N54" s="60"/>
    </row>
    <row r="55" spans="1:14" x14ac:dyDescent="0.25">
      <c r="A55" s="60"/>
      <c r="B55" s="60"/>
      <c r="C55" s="60"/>
      <c r="D55" s="60"/>
      <c r="E55" s="60"/>
      <c r="F55" s="60"/>
      <c r="G55" s="60"/>
      <c r="H55" s="60"/>
      <c r="I55" s="60"/>
      <c r="J55" s="60"/>
      <c r="K55" s="60"/>
      <c r="L55" s="60"/>
      <c r="M55" s="60"/>
      <c r="N55" s="60"/>
    </row>
    <row r="56" spans="1:14" x14ac:dyDescent="0.25">
      <c r="A56" s="60"/>
      <c r="B56" s="60"/>
      <c r="C56" s="60"/>
      <c r="D56" s="60"/>
      <c r="E56" s="60"/>
      <c r="F56" s="60"/>
      <c r="G56" s="60"/>
      <c r="H56" s="60"/>
      <c r="I56" s="60"/>
      <c r="J56" s="60"/>
      <c r="K56" s="60"/>
      <c r="L56" s="60"/>
      <c r="M56" s="60"/>
      <c r="N56" s="60"/>
    </row>
    <row r="57" spans="1:14" x14ac:dyDescent="0.25">
      <c r="A57" s="60"/>
      <c r="B57" s="60"/>
      <c r="C57" s="60"/>
      <c r="D57" s="60"/>
      <c r="E57" s="60"/>
      <c r="F57" s="60"/>
      <c r="G57" s="60"/>
      <c r="H57" s="60"/>
      <c r="I57" s="60"/>
      <c r="J57" s="60"/>
      <c r="K57" s="60"/>
      <c r="L57" s="60"/>
      <c r="M57" s="60"/>
      <c r="N57" s="60"/>
    </row>
    <row r="58" spans="1:14" x14ac:dyDescent="0.25">
      <c r="A58" s="60"/>
      <c r="B58" s="60"/>
      <c r="C58" s="60"/>
      <c r="D58" s="60"/>
      <c r="E58" s="60"/>
      <c r="F58" s="60"/>
      <c r="G58" s="60"/>
      <c r="H58" s="60"/>
      <c r="I58" s="60"/>
      <c r="J58" s="60"/>
      <c r="K58" s="60"/>
      <c r="L58" s="60"/>
      <c r="M58" s="60"/>
      <c r="N58" s="60"/>
    </row>
    <row r="59" spans="1:14" x14ac:dyDescent="0.25">
      <c r="A59" s="60"/>
      <c r="B59" s="60"/>
      <c r="C59" s="60"/>
      <c r="D59" s="60"/>
      <c r="E59" s="60"/>
      <c r="F59" s="60"/>
      <c r="G59" s="60"/>
      <c r="H59" s="60"/>
      <c r="I59" s="60"/>
      <c r="J59" s="60"/>
      <c r="K59" s="60"/>
      <c r="L59" s="60"/>
      <c r="M59" s="60"/>
      <c r="N59" s="60"/>
    </row>
    <row r="60" spans="1:14" x14ac:dyDescent="0.25">
      <c r="A60" s="60"/>
      <c r="B60" s="60"/>
      <c r="C60" s="60"/>
      <c r="D60" s="60"/>
      <c r="E60" s="60"/>
      <c r="F60" s="60"/>
      <c r="G60" s="60"/>
      <c r="H60" s="60"/>
      <c r="I60" s="60"/>
      <c r="J60" s="60"/>
      <c r="K60" s="60"/>
      <c r="L60" s="60"/>
      <c r="M60" s="60"/>
      <c r="N60" s="60"/>
    </row>
    <row r="61" spans="1:14" x14ac:dyDescent="0.25">
      <c r="A61" s="60"/>
      <c r="B61" s="60"/>
      <c r="C61" s="60"/>
      <c r="D61" s="60"/>
      <c r="E61" s="60"/>
      <c r="F61" s="60"/>
      <c r="G61" s="60"/>
      <c r="H61" s="60"/>
      <c r="I61" s="60"/>
      <c r="J61" s="60"/>
      <c r="K61" s="60"/>
      <c r="L61" s="60"/>
      <c r="M61" s="60"/>
      <c r="N61" s="60"/>
    </row>
    <row r="62" spans="1:14" x14ac:dyDescent="0.25">
      <c r="A62" s="60"/>
      <c r="B62" s="60"/>
      <c r="C62" s="60"/>
      <c r="D62" s="60"/>
      <c r="E62" s="60"/>
      <c r="F62" s="60"/>
      <c r="G62" s="60"/>
      <c r="H62" s="60"/>
      <c r="I62" s="60"/>
      <c r="J62" s="60"/>
      <c r="K62" s="60"/>
      <c r="L62" s="60"/>
      <c r="M62" s="60"/>
      <c r="N62" s="60"/>
    </row>
    <row r="63" spans="1:14" x14ac:dyDescent="0.25">
      <c r="A63" s="60"/>
      <c r="B63" s="60"/>
      <c r="C63" s="60"/>
      <c r="D63" s="60"/>
      <c r="E63" s="60"/>
      <c r="F63" s="60"/>
      <c r="G63" s="60"/>
      <c r="H63" s="60"/>
      <c r="I63" s="60"/>
      <c r="J63" s="60"/>
      <c r="K63" s="60"/>
      <c r="L63" s="60"/>
      <c r="M63" s="60"/>
      <c r="N63" s="60"/>
    </row>
    <row r="64" spans="1:14" x14ac:dyDescent="0.25">
      <c r="A64" s="60"/>
      <c r="B64" s="60"/>
      <c r="C64" s="60"/>
      <c r="D64" s="60"/>
      <c r="E64" s="60"/>
      <c r="F64" s="60"/>
      <c r="G64" s="60"/>
      <c r="H64" s="60"/>
      <c r="I64" s="60"/>
      <c r="J64" s="60"/>
      <c r="K64" s="60"/>
      <c r="L64" s="60"/>
      <c r="M64" s="60"/>
      <c r="N64" s="60"/>
    </row>
    <row r="65" spans="1:14" x14ac:dyDescent="0.25">
      <c r="A65" s="60"/>
      <c r="B65" s="60"/>
      <c r="C65" s="60"/>
      <c r="D65" s="60"/>
      <c r="E65" s="60"/>
      <c r="F65" s="60"/>
      <c r="G65" s="60"/>
      <c r="H65" s="60"/>
      <c r="I65" s="60"/>
      <c r="J65" s="60"/>
      <c r="K65" s="60"/>
      <c r="L65" s="60"/>
      <c r="M65" s="60"/>
      <c r="N65" s="60"/>
    </row>
    <row r="66" spans="1:14" x14ac:dyDescent="0.25">
      <c r="A66" s="60"/>
      <c r="B66" s="60"/>
      <c r="C66" s="60"/>
      <c r="D66" s="60"/>
      <c r="E66" s="60"/>
      <c r="F66" s="60"/>
      <c r="G66" s="60"/>
      <c r="H66" s="60"/>
      <c r="I66" s="60"/>
      <c r="J66" s="60"/>
      <c r="K66" s="60"/>
      <c r="L66" s="60"/>
      <c r="M66" s="60"/>
      <c r="N66" s="60"/>
    </row>
    <row r="67" spans="1:14" x14ac:dyDescent="0.25">
      <c r="A67" s="60"/>
      <c r="B67" s="60"/>
      <c r="C67" s="60"/>
      <c r="D67" s="60"/>
      <c r="E67" s="60"/>
      <c r="F67" s="60"/>
      <c r="G67" s="60"/>
      <c r="H67" s="60"/>
      <c r="I67" s="60"/>
      <c r="J67" s="60"/>
      <c r="K67" s="60"/>
      <c r="L67" s="60"/>
      <c r="M67" s="60"/>
      <c r="N67" s="60"/>
    </row>
    <row r="68" spans="1:14" x14ac:dyDescent="0.25">
      <c r="A68" s="60"/>
      <c r="B68" s="60"/>
      <c r="C68" s="60"/>
      <c r="D68" s="60"/>
      <c r="E68" s="60"/>
      <c r="F68" s="60"/>
      <c r="G68" s="60"/>
      <c r="H68" s="60"/>
      <c r="I68" s="60"/>
      <c r="J68" s="60"/>
      <c r="K68" s="60"/>
      <c r="L68" s="60"/>
      <c r="M68" s="60"/>
      <c r="N68" s="60"/>
    </row>
    <row r="69" spans="1:14" x14ac:dyDescent="0.25">
      <c r="A69" s="60"/>
      <c r="B69" s="60"/>
      <c r="C69" s="60"/>
      <c r="D69" s="60"/>
      <c r="E69" s="60"/>
      <c r="F69" s="60"/>
      <c r="G69" s="60"/>
      <c r="H69" s="60"/>
      <c r="I69" s="60"/>
      <c r="J69" s="60"/>
      <c r="K69" s="60"/>
      <c r="L69" s="60"/>
      <c r="M69" s="60"/>
      <c r="N69" s="60"/>
    </row>
    <row r="70" spans="1:14" x14ac:dyDescent="0.25">
      <c r="A70" s="60"/>
      <c r="B70" s="60"/>
      <c r="C70" s="60"/>
      <c r="D70" s="60"/>
      <c r="E70" s="60"/>
      <c r="F70" s="60"/>
      <c r="G70" s="60"/>
      <c r="H70" s="60"/>
      <c r="I70" s="60"/>
      <c r="J70" s="60"/>
      <c r="K70" s="60"/>
      <c r="L70" s="60"/>
      <c r="M70" s="60"/>
      <c r="N70" s="60"/>
    </row>
    <row r="71" spans="1:14" x14ac:dyDescent="0.25">
      <c r="A71" s="60"/>
      <c r="B71" s="60"/>
      <c r="C71" s="60"/>
      <c r="D71" s="60"/>
      <c r="E71" s="60"/>
      <c r="F71" s="60"/>
      <c r="G71" s="60"/>
      <c r="H71" s="60"/>
      <c r="I71" s="60"/>
      <c r="J71" s="60"/>
      <c r="K71" s="60"/>
      <c r="L71" s="60"/>
      <c r="M71" s="60"/>
      <c r="N71" s="60"/>
    </row>
    <row r="72" spans="1:14" x14ac:dyDescent="0.25">
      <c r="A72" s="60"/>
      <c r="B72" s="60"/>
      <c r="C72" s="60"/>
      <c r="D72" s="60"/>
      <c r="E72" s="60"/>
      <c r="F72" s="60"/>
      <c r="G72" s="60"/>
      <c r="H72" s="60"/>
      <c r="I72" s="60"/>
      <c r="J72" s="60"/>
      <c r="K72" s="60"/>
      <c r="L72" s="60"/>
      <c r="M72" s="60"/>
      <c r="N72" s="60"/>
    </row>
    <row r="73" spans="1:14" x14ac:dyDescent="0.25">
      <c r="A73" s="60"/>
      <c r="B73" s="60"/>
      <c r="C73" s="60"/>
      <c r="D73" s="60"/>
      <c r="E73" s="60"/>
      <c r="F73" s="60"/>
      <c r="G73" s="60"/>
      <c r="H73" s="60"/>
      <c r="I73" s="60"/>
      <c r="J73" s="60"/>
      <c r="K73" s="60"/>
      <c r="L73" s="60"/>
      <c r="M73" s="60"/>
      <c r="N73" s="60"/>
    </row>
    <row r="74" spans="1:14" x14ac:dyDescent="0.25">
      <c r="A74" s="60"/>
      <c r="B74" s="60"/>
      <c r="C74" s="60"/>
      <c r="D74" s="60"/>
      <c r="E74" s="60"/>
      <c r="F74" s="60"/>
      <c r="G74" s="60"/>
      <c r="H74" s="60"/>
      <c r="I74" s="60"/>
      <c r="J74" s="60"/>
      <c r="K74" s="60"/>
      <c r="L74" s="60"/>
      <c r="M74" s="60"/>
      <c r="N74" s="60"/>
    </row>
    <row r="75" spans="1:14" x14ac:dyDescent="0.25">
      <c r="A75" s="60"/>
      <c r="B75" s="60"/>
      <c r="C75" s="60"/>
      <c r="D75" s="60"/>
      <c r="E75" s="60"/>
      <c r="F75" s="60"/>
      <c r="G75" s="60"/>
      <c r="H75" s="60"/>
      <c r="I75" s="60"/>
      <c r="J75" s="60"/>
      <c r="K75" s="60"/>
      <c r="L75" s="60"/>
      <c r="M75" s="60"/>
      <c r="N75" s="60"/>
    </row>
    <row r="76" spans="1:14" x14ac:dyDescent="0.25">
      <c r="A76" s="60"/>
      <c r="B76" s="60"/>
      <c r="C76" s="60"/>
      <c r="D76" s="60"/>
      <c r="E76" s="60"/>
      <c r="F76" s="60"/>
      <c r="G76" s="60"/>
      <c r="H76" s="60"/>
      <c r="I76" s="60"/>
      <c r="J76" s="60"/>
      <c r="K76" s="60"/>
      <c r="L76" s="60"/>
      <c r="M76" s="60"/>
      <c r="N76" s="60"/>
    </row>
    <row r="77" spans="1:14" x14ac:dyDescent="0.25">
      <c r="A77" s="60"/>
      <c r="B77" s="60"/>
      <c r="C77" s="60"/>
      <c r="D77" s="60"/>
      <c r="E77" s="60"/>
      <c r="F77" s="60"/>
      <c r="G77" s="60"/>
      <c r="H77" s="60"/>
      <c r="I77" s="60"/>
      <c r="J77" s="60"/>
      <c r="K77" s="60"/>
      <c r="L77" s="60"/>
      <c r="M77" s="60"/>
      <c r="N77" s="60"/>
    </row>
    <row r="78" spans="1:14" x14ac:dyDescent="0.25">
      <c r="A78" s="60"/>
      <c r="B78" s="60"/>
      <c r="C78" s="60"/>
      <c r="D78" s="60"/>
      <c r="E78" s="60"/>
      <c r="F78" s="60"/>
      <c r="G78" s="60"/>
      <c r="H78" s="60"/>
      <c r="I78" s="60"/>
      <c r="J78" s="60"/>
      <c r="K78" s="60"/>
      <c r="L78" s="60"/>
      <c r="M78" s="60"/>
      <c r="N78" s="60"/>
    </row>
    <row r="79" spans="1:14" x14ac:dyDescent="0.25">
      <c r="A79" s="60"/>
      <c r="B79" s="60"/>
      <c r="C79" s="60"/>
      <c r="D79" s="60"/>
      <c r="E79" s="60"/>
      <c r="F79" s="60"/>
      <c r="G79" s="60"/>
      <c r="H79" s="60"/>
      <c r="I79" s="60"/>
      <c r="J79" s="60"/>
      <c r="K79" s="60"/>
      <c r="L79" s="60"/>
      <c r="M79" s="60"/>
      <c r="N79" s="60"/>
    </row>
    <row r="80" spans="1:14" x14ac:dyDescent="0.25">
      <c r="A80" s="60"/>
      <c r="B80" s="60"/>
      <c r="C80" s="60"/>
      <c r="D80" s="60"/>
      <c r="E80" s="60"/>
      <c r="F80" s="60"/>
      <c r="G80" s="60"/>
      <c r="H80" s="60"/>
      <c r="I80" s="60"/>
      <c r="J80" s="60"/>
      <c r="K80" s="60"/>
      <c r="L80" s="60"/>
      <c r="M80" s="60"/>
      <c r="N80" s="60"/>
    </row>
    <row r="81" spans="1:14" x14ac:dyDescent="0.25">
      <c r="A81" s="60"/>
      <c r="B81" s="60"/>
      <c r="C81" s="60"/>
      <c r="D81" s="60"/>
      <c r="E81" s="60"/>
      <c r="F81" s="60"/>
      <c r="G81" s="60"/>
      <c r="H81" s="60"/>
      <c r="I81" s="60"/>
      <c r="J81" s="60"/>
      <c r="K81" s="60"/>
      <c r="L81" s="60"/>
      <c r="M81" s="60"/>
      <c r="N81" s="60"/>
    </row>
    <row r="82" spans="1:14" x14ac:dyDescent="0.25">
      <c r="A82" s="60"/>
      <c r="B82" s="60"/>
      <c r="C82" s="60"/>
      <c r="D82" s="60"/>
      <c r="E82" s="60"/>
      <c r="F82" s="60"/>
      <c r="G82" s="60"/>
      <c r="H82" s="60"/>
      <c r="I82" s="60"/>
      <c r="J82" s="60"/>
      <c r="K82" s="60"/>
      <c r="L82" s="60"/>
      <c r="M82" s="60"/>
      <c r="N82" s="60"/>
    </row>
    <row r="83" spans="1:14" x14ac:dyDescent="0.25">
      <c r="A83" s="60"/>
      <c r="B83" s="60"/>
      <c r="C83" s="60"/>
      <c r="D83" s="60"/>
      <c r="E83" s="60"/>
      <c r="F83" s="60"/>
      <c r="G83" s="60"/>
      <c r="H83" s="60"/>
      <c r="I83" s="60"/>
      <c r="J83" s="60"/>
      <c r="K83" s="60"/>
      <c r="L83" s="60"/>
      <c r="M83" s="60"/>
      <c r="N83" s="60"/>
    </row>
    <row r="84" spans="1:14" x14ac:dyDescent="0.25">
      <c r="A84" s="60"/>
      <c r="B84" s="60"/>
      <c r="C84" s="60"/>
      <c r="D84" s="60"/>
      <c r="E84" s="60"/>
      <c r="F84" s="60"/>
      <c r="G84" s="60"/>
      <c r="H84" s="60"/>
      <c r="I84" s="60"/>
      <c r="J84" s="60"/>
      <c r="K84" s="60"/>
      <c r="L84" s="60"/>
      <c r="M84" s="60"/>
      <c r="N84" s="60"/>
    </row>
    <row r="85" spans="1:14" x14ac:dyDescent="0.25">
      <c r="A85" s="60"/>
      <c r="B85" s="60"/>
      <c r="C85" s="60"/>
      <c r="D85" s="60"/>
      <c r="E85" s="60"/>
      <c r="F85" s="60"/>
      <c r="G85" s="60"/>
      <c r="H85" s="60"/>
      <c r="I85" s="60"/>
      <c r="J85" s="60"/>
      <c r="K85" s="60"/>
      <c r="L85" s="60"/>
      <c r="M85" s="60"/>
      <c r="N85" s="60"/>
    </row>
    <row r="86" spans="1:14" x14ac:dyDescent="0.25">
      <c r="A86" s="60"/>
      <c r="B86" s="60"/>
      <c r="C86" s="60"/>
      <c r="D86" s="60"/>
      <c r="E86" s="60"/>
      <c r="F86" s="60"/>
      <c r="G86" s="60"/>
      <c r="H86" s="60"/>
      <c r="I86" s="60"/>
      <c r="J86" s="60"/>
      <c r="K86" s="60"/>
      <c r="L86" s="60"/>
      <c r="M86" s="60"/>
      <c r="N86" s="60"/>
    </row>
    <row r="87" spans="1:14" x14ac:dyDescent="0.25">
      <c r="A87" s="60"/>
      <c r="B87" s="60"/>
      <c r="C87" s="60"/>
      <c r="D87" s="60"/>
      <c r="E87" s="60"/>
      <c r="F87" s="60"/>
      <c r="G87" s="60"/>
      <c r="H87" s="60"/>
      <c r="I87" s="60"/>
      <c r="J87" s="60"/>
      <c r="K87" s="60"/>
      <c r="L87" s="60"/>
      <c r="M87" s="60"/>
      <c r="N87" s="60"/>
    </row>
    <row r="88" spans="1:14" x14ac:dyDescent="0.25">
      <c r="A88" s="60"/>
      <c r="B88" s="60"/>
      <c r="C88" s="60"/>
      <c r="D88" s="60"/>
      <c r="E88" s="60"/>
      <c r="F88" s="60"/>
      <c r="G88" s="60"/>
      <c r="H88" s="60"/>
      <c r="I88" s="60"/>
      <c r="J88" s="60"/>
      <c r="K88" s="60"/>
      <c r="L88" s="60"/>
      <c r="M88" s="60"/>
      <c r="N88" s="60"/>
    </row>
    <row r="89" spans="1:14" x14ac:dyDescent="0.25">
      <c r="A89" s="60"/>
      <c r="B89" s="60"/>
      <c r="C89" s="60"/>
      <c r="D89" s="60"/>
      <c r="E89" s="60"/>
      <c r="F89" s="60"/>
      <c r="G89" s="60"/>
      <c r="H89" s="60"/>
      <c r="I89" s="60"/>
      <c r="J89" s="60"/>
      <c r="K89" s="60"/>
      <c r="L89" s="60"/>
      <c r="M89" s="60"/>
      <c r="N89" s="60"/>
    </row>
    <row r="90" spans="1:14" x14ac:dyDescent="0.25">
      <c r="A90" s="60"/>
      <c r="B90" s="60"/>
      <c r="C90" s="60"/>
      <c r="D90" s="60"/>
      <c r="E90" s="60"/>
      <c r="F90" s="60"/>
      <c r="G90" s="60"/>
      <c r="H90" s="60"/>
      <c r="I90" s="60"/>
      <c r="J90" s="60"/>
      <c r="K90" s="60"/>
      <c r="L90" s="60"/>
      <c r="M90" s="60"/>
      <c r="N90" s="60"/>
    </row>
    <row r="91" spans="1:14" x14ac:dyDescent="0.25">
      <c r="A91" s="60"/>
      <c r="B91" s="60"/>
      <c r="C91" s="60"/>
      <c r="D91" s="60"/>
      <c r="E91" s="60"/>
      <c r="F91" s="60"/>
      <c r="G91" s="60"/>
      <c r="H91" s="60"/>
      <c r="I91" s="60"/>
      <c r="J91" s="60"/>
      <c r="K91" s="60"/>
      <c r="L91" s="60"/>
      <c r="M91" s="60"/>
      <c r="N91" s="60"/>
    </row>
    <row r="92" spans="1:14" x14ac:dyDescent="0.25">
      <c r="A92" s="60"/>
      <c r="B92" s="60"/>
      <c r="C92" s="60"/>
      <c r="D92" s="60"/>
      <c r="E92" s="60"/>
      <c r="F92" s="60"/>
      <c r="G92" s="60"/>
      <c r="H92" s="60"/>
      <c r="I92" s="60"/>
      <c r="J92" s="60"/>
      <c r="K92" s="60"/>
      <c r="L92" s="60"/>
      <c r="M92" s="60"/>
      <c r="N92" s="60"/>
    </row>
    <row r="93" spans="1:14" x14ac:dyDescent="0.25">
      <c r="A93" s="60"/>
      <c r="B93" s="60"/>
      <c r="C93" s="60"/>
      <c r="D93" s="60"/>
      <c r="E93" s="60"/>
      <c r="F93" s="60"/>
      <c r="G93" s="60"/>
      <c r="H93" s="60"/>
      <c r="I93" s="60"/>
      <c r="J93" s="60"/>
      <c r="K93" s="60"/>
      <c r="L93" s="60"/>
      <c r="M93" s="60"/>
      <c r="N93" s="60"/>
    </row>
    <row r="94" spans="1:14" x14ac:dyDescent="0.25">
      <c r="A94" s="60"/>
      <c r="B94" s="60"/>
      <c r="C94" s="60"/>
      <c r="D94" s="60"/>
      <c r="E94" s="60"/>
      <c r="F94" s="60"/>
      <c r="G94" s="60"/>
      <c r="H94" s="60"/>
      <c r="I94" s="60"/>
      <c r="J94" s="60"/>
      <c r="K94" s="60"/>
      <c r="L94" s="60"/>
      <c r="M94" s="60"/>
      <c r="N94" s="60"/>
    </row>
    <row r="95" spans="1:14" x14ac:dyDescent="0.25">
      <c r="A95" s="60"/>
      <c r="B95" s="60"/>
      <c r="C95" s="60"/>
      <c r="D95" s="60"/>
      <c r="E95" s="60"/>
      <c r="F95" s="60"/>
      <c r="G95" s="60"/>
      <c r="H95" s="60"/>
      <c r="I95" s="60"/>
      <c r="J95" s="60"/>
      <c r="K95" s="60"/>
      <c r="L95" s="60"/>
      <c r="M95" s="60"/>
      <c r="N95" s="60"/>
    </row>
    <row r="96" spans="1:14" x14ac:dyDescent="0.25">
      <c r="A96" s="60"/>
      <c r="B96" s="60"/>
      <c r="C96" s="60"/>
      <c r="D96" s="60"/>
      <c r="E96" s="60"/>
      <c r="F96" s="60"/>
      <c r="G96" s="60"/>
      <c r="H96" s="60"/>
      <c r="I96" s="60"/>
      <c r="J96" s="60"/>
      <c r="K96" s="60"/>
      <c r="L96" s="60"/>
      <c r="M96" s="60"/>
      <c r="N96" s="60"/>
    </row>
    <row r="97" spans="1:14" x14ac:dyDescent="0.25">
      <c r="A97" s="60"/>
      <c r="B97" s="60"/>
      <c r="C97" s="60"/>
      <c r="D97" s="60"/>
      <c r="E97" s="60"/>
      <c r="F97" s="60"/>
      <c r="G97" s="60"/>
      <c r="H97" s="60"/>
      <c r="I97" s="60"/>
      <c r="J97" s="60"/>
      <c r="K97" s="60"/>
      <c r="L97" s="60"/>
      <c r="M97" s="60"/>
      <c r="N97" s="60"/>
    </row>
    <row r="98" spans="1:14" x14ac:dyDescent="0.25">
      <c r="A98" s="60"/>
      <c r="B98" s="60"/>
      <c r="C98" s="60"/>
      <c r="D98" s="60"/>
      <c r="E98" s="60"/>
      <c r="F98" s="60"/>
      <c r="G98" s="60"/>
      <c r="H98" s="60"/>
      <c r="I98" s="60"/>
      <c r="J98" s="60"/>
      <c r="K98" s="60"/>
      <c r="L98" s="60"/>
      <c r="M98" s="60"/>
      <c r="N98" s="60"/>
    </row>
    <row r="99" spans="1:14" x14ac:dyDescent="0.25">
      <c r="A99" s="60"/>
      <c r="B99" s="60"/>
      <c r="C99" s="60"/>
      <c r="D99" s="60"/>
      <c r="E99" s="60"/>
      <c r="F99" s="60"/>
      <c r="G99" s="60"/>
      <c r="H99" s="60"/>
      <c r="I99" s="60"/>
      <c r="J99" s="60"/>
      <c r="K99" s="60"/>
      <c r="L99" s="60"/>
      <c r="M99" s="60"/>
      <c r="N99" s="60"/>
    </row>
    <row r="100" spans="1:14" x14ac:dyDescent="0.25">
      <c r="A100" s="60"/>
      <c r="B100" s="60"/>
      <c r="C100" s="60"/>
      <c r="D100" s="60"/>
      <c r="E100" s="60"/>
      <c r="F100" s="60"/>
      <c r="G100" s="60"/>
      <c r="H100" s="60"/>
      <c r="I100" s="60"/>
      <c r="J100" s="60"/>
      <c r="K100" s="60"/>
      <c r="L100" s="60"/>
      <c r="M100" s="60"/>
      <c r="N100" s="60"/>
    </row>
    <row r="101" spans="1:14" x14ac:dyDescent="0.25">
      <c r="A101" s="60"/>
      <c r="B101" s="60"/>
      <c r="C101" s="60"/>
      <c r="D101" s="60"/>
      <c r="E101" s="60"/>
      <c r="F101" s="60"/>
      <c r="G101" s="60"/>
      <c r="H101" s="60"/>
      <c r="I101" s="60"/>
      <c r="J101" s="60"/>
      <c r="K101" s="60"/>
      <c r="L101" s="60"/>
      <c r="M101" s="60"/>
      <c r="N101" s="60"/>
    </row>
    <row r="102" spans="1:14" x14ac:dyDescent="0.25">
      <c r="A102" s="60"/>
      <c r="B102" s="60"/>
      <c r="C102" s="60"/>
      <c r="D102" s="60"/>
      <c r="E102" s="60"/>
      <c r="F102" s="60"/>
      <c r="G102" s="60"/>
      <c r="H102" s="60"/>
      <c r="I102" s="60"/>
      <c r="J102" s="60"/>
      <c r="K102" s="60"/>
      <c r="L102" s="60"/>
      <c r="M102" s="60"/>
      <c r="N102" s="60"/>
    </row>
    <row r="103" spans="1:14" x14ac:dyDescent="0.25">
      <c r="A103" s="60"/>
      <c r="B103" s="60"/>
      <c r="C103" s="60"/>
      <c r="D103" s="60"/>
      <c r="E103" s="60"/>
      <c r="F103" s="60"/>
      <c r="G103" s="60"/>
      <c r="H103" s="60"/>
      <c r="I103" s="60"/>
      <c r="J103" s="60"/>
      <c r="K103" s="60"/>
      <c r="L103" s="60"/>
      <c r="M103" s="60"/>
      <c r="N103" s="60"/>
    </row>
    <row r="104" spans="1:14" x14ac:dyDescent="0.25">
      <c r="A104" s="60"/>
      <c r="B104" s="60"/>
      <c r="C104" s="60"/>
      <c r="D104" s="60"/>
      <c r="E104" s="60"/>
      <c r="F104" s="60"/>
      <c r="G104" s="60"/>
      <c r="H104" s="60"/>
      <c r="I104" s="60"/>
      <c r="J104" s="60"/>
      <c r="K104" s="60"/>
      <c r="L104" s="60"/>
      <c r="M104" s="60"/>
      <c r="N104" s="60"/>
    </row>
    <row r="105" spans="1:14" x14ac:dyDescent="0.25">
      <c r="A105" s="60"/>
      <c r="B105" s="60"/>
      <c r="C105" s="60"/>
      <c r="D105" s="60"/>
      <c r="E105" s="60"/>
      <c r="F105" s="60"/>
      <c r="G105" s="60"/>
      <c r="H105" s="60"/>
      <c r="I105" s="60"/>
      <c r="J105" s="60"/>
      <c r="K105" s="60"/>
      <c r="L105" s="60"/>
      <c r="M105" s="60"/>
      <c r="N105" s="60"/>
    </row>
    <row r="106" spans="1:14" x14ac:dyDescent="0.25">
      <c r="A106" s="60"/>
      <c r="B106" s="60"/>
      <c r="C106" s="60"/>
      <c r="D106" s="60"/>
      <c r="E106" s="60"/>
      <c r="F106" s="60"/>
      <c r="G106" s="60"/>
      <c r="H106" s="60"/>
      <c r="I106" s="60"/>
      <c r="J106" s="60"/>
      <c r="K106" s="60"/>
      <c r="L106" s="60"/>
      <c r="M106" s="60"/>
      <c r="N106" s="60"/>
    </row>
    <row r="107" spans="1:14" x14ac:dyDescent="0.25">
      <c r="A107" s="60"/>
      <c r="B107" s="60"/>
      <c r="C107" s="60"/>
      <c r="D107" s="60"/>
      <c r="E107" s="60"/>
      <c r="F107" s="60"/>
      <c r="G107" s="60"/>
      <c r="H107" s="60"/>
      <c r="I107" s="60"/>
      <c r="J107" s="60"/>
      <c r="K107" s="60"/>
      <c r="L107" s="60"/>
      <c r="M107" s="60"/>
      <c r="N107" s="60"/>
    </row>
    <row r="108" spans="1:14" x14ac:dyDescent="0.25">
      <c r="A108" s="60"/>
      <c r="B108" s="60"/>
      <c r="C108" s="60"/>
      <c r="D108" s="60"/>
      <c r="E108" s="60"/>
      <c r="F108" s="60"/>
      <c r="G108" s="60"/>
      <c r="H108" s="60"/>
      <c r="I108" s="60"/>
      <c r="J108" s="60"/>
      <c r="K108" s="60"/>
      <c r="L108" s="60"/>
      <c r="M108" s="60"/>
      <c r="N108" s="60"/>
    </row>
    <row r="109" spans="1:14" x14ac:dyDescent="0.25">
      <c r="A109" s="60"/>
      <c r="B109" s="60"/>
      <c r="C109" s="60"/>
      <c r="D109" s="60"/>
      <c r="E109" s="60"/>
      <c r="F109" s="60"/>
      <c r="G109" s="60"/>
      <c r="H109" s="60"/>
      <c r="I109" s="60"/>
      <c r="J109" s="60"/>
      <c r="K109" s="60"/>
      <c r="L109" s="60"/>
      <c r="M109" s="60"/>
      <c r="N109" s="60"/>
    </row>
    <row r="110" spans="1:14" x14ac:dyDescent="0.25">
      <c r="A110" s="60"/>
      <c r="B110" s="60"/>
      <c r="C110" s="60"/>
      <c r="D110" s="60"/>
      <c r="E110" s="60"/>
      <c r="F110" s="60"/>
      <c r="G110" s="60"/>
      <c r="H110" s="60"/>
      <c r="I110" s="60"/>
      <c r="J110" s="60"/>
      <c r="K110" s="60"/>
      <c r="L110" s="60"/>
      <c r="M110" s="60"/>
      <c r="N110" s="60"/>
    </row>
    <row r="111" spans="1:14" x14ac:dyDescent="0.25">
      <c r="A111" s="60"/>
      <c r="B111" s="60"/>
      <c r="C111" s="60"/>
      <c r="D111" s="60"/>
      <c r="E111" s="60"/>
      <c r="F111" s="60"/>
      <c r="G111" s="60"/>
      <c r="H111" s="60"/>
      <c r="I111" s="60"/>
      <c r="J111" s="60"/>
      <c r="K111" s="60"/>
      <c r="L111" s="60"/>
      <c r="M111" s="60"/>
      <c r="N111" s="60"/>
    </row>
    <row r="112" spans="1:14" x14ac:dyDescent="0.25">
      <c r="A112" s="60"/>
      <c r="B112" s="60"/>
      <c r="C112" s="60"/>
      <c r="D112" s="60"/>
      <c r="E112" s="60"/>
      <c r="F112" s="60"/>
      <c r="G112" s="60"/>
      <c r="H112" s="60"/>
      <c r="I112" s="60"/>
      <c r="J112" s="60"/>
      <c r="K112" s="60"/>
      <c r="L112" s="60"/>
      <c r="M112" s="60"/>
      <c r="N112" s="60"/>
    </row>
    <row r="113" spans="1:14" x14ac:dyDescent="0.25">
      <c r="A113" s="60"/>
      <c r="B113" s="60"/>
      <c r="C113" s="60"/>
      <c r="D113" s="60"/>
      <c r="E113" s="60"/>
      <c r="F113" s="60"/>
      <c r="G113" s="60"/>
      <c r="H113" s="60"/>
      <c r="I113" s="60"/>
      <c r="J113" s="60"/>
      <c r="K113" s="60"/>
      <c r="L113" s="60"/>
      <c r="M113" s="60"/>
      <c r="N113" s="60"/>
    </row>
    <row r="114" spans="1:14" x14ac:dyDescent="0.25">
      <c r="A114" s="60"/>
      <c r="B114" s="60"/>
      <c r="C114" s="60"/>
      <c r="D114" s="60"/>
      <c r="E114" s="60"/>
      <c r="F114" s="60"/>
      <c r="G114" s="60"/>
      <c r="H114" s="60"/>
      <c r="I114" s="60"/>
      <c r="J114" s="60"/>
      <c r="K114" s="60"/>
      <c r="L114" s="60"/>
      <c r="M114" s="60"/>
      <c r="N114" s="60"/>
    </row>
    <row r="115" spans="1:14" x14ac:dyDescent="0.25">
      <c r="A115" s="60"/>
      <c r="B115" s="60"/>
      <c r="C115" s="60"/>
      <c r="D115" s="60"/>
      <c r="E115" s="60"/>
      <c r="F115" s="60"/>
      <c r="G115" s="60"/>
      <c r="H115" s="60"/>
      <c r="I115" s="60"/>
      <c r="J115" s="60"/>
      <c r="K115" s="60"/>
      <c r="L115" s="60"/>
      <c r="M115" s="60"/>
      <c r="N115" s="60"/>
    </row>
    <row r="116" spans="1:14" x14ac:dyDescent="0.25">
      <c r="A116" s="60"/>
      <c r="B116" s="60"/>
      <c r="C116" s="60"/>
      <c r="D116" s="60"/>
      <c r="E116" s="60"/>
      <c r="F116" s="60"/>
      <c r="G116" s="60"/>
      <c r="H116" s="60"/>
      <c r="I116" s="60"/>
      <c r="J116" s="60"/>
      <c r="K116" s="60"/>
      <c r="L116" s="60"/>
      <c r="M116" s="60"/>
      <c r="N116" s="60"/>
    </row>
    <row r="117" spans="1:14" x14ac:dyDescent="0.25">
      <c r="A117" s="60"/>
      <c r="B117" s="60"/>
      <c r="C117" s="60"/>
      <c r="D117" s="60"/>
      <c r="E117" s="60"/>
      <c r="F117" s="60"/>
      <c r="G117" s="60"/>
      <c r="H117" s="60"/>
      <c r="I117" s="60"/>
      <c r="J117" s="60"/>
      <c r="K117" s="60"/>
      <c r="L117" s="60"/>
      <c r="M117" s="60"/>
      <c r="N117" s="60"/>
    </row>
    <row r="118" spans="1:14" x14ac:dyDescent="0.25">
      <c r="A118" s="60"/>
      <c r="B118" s="60"/>
      <c r="C118" s="60"/>
      <c r="D118" s="60"/>
      <c r="E118" s="60"/>
      <c r="F118" s="60"/>
      <c r="G118" s="60"/>
      <c r="H118" s="60"/>
      <c r="I118" s="60"/>
      <c r="J118" s="60"/>
      <c r="K118" s="60"/>
      <c r="L118" s="60"/>
      <c r="M118" s="60"/>
      <c r="N118" s="60"/>
    </row>
    <row r="119" spans="1:14" x14ac:dyDescent="0.25">
      <c r="A119" s="60"/>
      <c r="B119" s="60"/>
      <c r="C119" s="60"/>
      <c r="D119" s="60"/>
      <c r="E119" s="60"/>
      <c r="F119" s="60"/>
      <c r="G119" s="60"/>
      <c r="H119" s="60"/>
      <c r="I119" s="60"/>
      <c r="J119" s="60"/>
      <c r="K119" s="60"/>
      <c r="L119" s="60"/>
      <c r="M119" s="60"/>
      <c r="N119" s="60"/>
    </row>
    <row r="120" spans="1:14" x14ac:dyDescent="0.25">
      <c r="A120" s="60"/>
      <c r="B120" s="60"/>
      <c r="C120" s="60"/>
      <c r="D120" s="60"/>
      <c r="E120" s="60"/>
      <c r="F120" s="60"/>
      <c r="G120" s="60"/>
      <c r="H120" s="60"/>
      <c r="I120" s="60"/>
      <c r="J120" s="60"/>
      <c r="K120" s="60"/>
      <c r="L120" s="60"/>
      <c r="M120" s="60"/>
      <c r="N120" s="60"/>
    </row>
    <row r="121" spans="1:14" x14ac:dyDescent="0.25">
      <c r="A121" s="60"/>
      <c r="B121" s="60"/>
      <c r="C121" s="60"/>
      <c r="D121" s="60"/>
      <c r="E121" s="60"/>
      <c r="F121" s="60"/>
      <c r="G121" s="60"/>
      <c r="H121" s="60"/>
      <c r="I121" s="60"/>
      <c r="J121" s="60"/>
      <c r="K121" s="60"/>
      <c r="L121" s="60"/>
      <c r="M121" s="60"/>
      <c r="N121" s="60"/>
    </row>
    <row r="122" spans="1:14" x14ac:dyDescent="0.25">
      <c r="A122" s="60"/>
      <c r="B122" s="60"/>
      <c r="C122" s="60"/>
      <c r="D122" s="60"/>
      <c r="E122" s="60"/>
      <c r="F122" s="60"/>
      <c r="G122" s="60"/>
      <c r="H122" s="60"/>
      <c r="I122" s="60"/>
      <c r="J122" s="60"/>
      <c r="K122" s="60"/>
      <c r="L122" s="60"/>
      <c r="M122" s="60"/>
      <c r="N122" s="60"/>
    </row>
    <row r="123" spans="1:14" x14ac:dyDescent="0.25">
      <c r="A123" s="60"/>
      <c r="B123" s="60"/>
      <c r="C123" s="60"/>
      <c r="D123" s="60"/>
      <c r="E123" s="60"/>
      <c r="F123" s="60"/>
      <c r="G123" s="60"/>
      <c r="H123" s="60"/>
      <c r="I123" s="60"/>
      <c r="J123" s="60"/>
      <c r="K123" s="60"/>
      <c r="L123" s="60"/>
      <c r="M123" s="60"/>
      <c r="N123" s="60"/>
    </row>
    <row r="124" spans="1:14" x14ac:dyDescent="0.25">
      <c r="A124" s="60"/>
      <c r="B124" s="60"/>
      <c r="C124" s="60"/>
      <c r="D124" s="60"/>
      <c r="E124" s="60"/>
      <c r="F124" s="60"/>
      <c r="G124" s="60"/>
      <c r="H124" s="60"/>
      <c r="I124" s="60"/>
      <c r="J124" s="60"/>
      <c r="K124" s="60"/>
      <c r="L124" s="60"/>
      <c r="M124" s="60"/>
      <c r="N124" s="60"/>
    </row>
    <row r="125" spans="1:14" x14ac:dyDescent="0.25">
      <c r="A125" s="60"/>
      <c r="B125" s="60"/>
      <c r="C125" s="60"/>
      <c r="D125" s="60"/>
      <c r="E125" s="60"/>
      <c r="F125" s="60"/>
      <c r="G125" s="60"/>
      <c r="H125" s="60"/>
      <c r="I125" s="60"/>
      <c r="J125" s="60"/>
      <c r="K125" s="60"/>
      <c r="L125" s="60"/>
      <c r="M125" s="60"/>
      <c r="N125" s="60"/>
    </row>
    <row r="126" spans="1:14" x14ac:dyDescent="0.25">
      <c r="A126" s="60"/>
      <c r="B126" s="60"/>
      <c r="C126" s="60"/>
      <c r="D126" s="60"/>
      <c r="E126" s="60"/>
      <c r="F126" s="60"/>
      <c r="G126" s="60"/>
      <c r="H126" s="60"/>
      <c r="I126" s="60"/>
      <c r="J126" s="60"/>
      <c r="K126" s="60"/>
      <c r="L126" s="60"/>
      <c r="M126" s="60"/>
      <c r="N126" s="60"/>
    </row>
    <row r="127" spans="1:14" x14ac:dyDescent="0.25">
      <c r="A127" s="60"/>
      <c r="B127" s="60"/>
      <c r="C127" s="60"/>
      <c r="D127" s="60"/>
      <c r="E127" s="60"/>
      <c r="F127" s="60"/>
      <c r="G127" s="60"/>
      <c r="H127" s="60"/>
      <c r="I127" s="60"/>
      <c r="J127" s="60"/>
      <c r="K127" s="60"/>
      <c r="L127" s="60"/>
      <c r="M127" s="60"/>
      <c r="N127" s="60"/>
    </row>
    <row r="128" spans="1:14" x14ac:dyDescent="0.25">
      <c r="A128" s="60"/>
      <c r="B128" s="60"/>
      <c r="C128" s="60"/>
      <c r="D128" s="60"/>
      <c r="E128" s="60"/>
      <c r="F128" s="60"/>
      <c r="G128" s="60"/>
      <c r="H128" s="60"/>
      <c r="I128" s="60"/>
      <c r="J128" s="60"/>
      <c r="K128" s="60"/>
      <c r="L128" s="60"/>
      <c r="M128" s="60"/>
      <c r="N128" s="60"/>
    </row>
    <row r="129" spans="1:14" x14ac:dyDescent="0.25">
      <c r="A129" s="60"/>
      <c r="B129" s="60"/>
      <c r="C129" s="60"/>
      <c r="D129" s="60"/>
      <c r="E129" s="60"/>
      <c r="F129" s="60"/>
      <c r="G129" s="60"/>
      <c r="H129" s="60"/>
      <c r="I129" s="60"/>
      <c r="J129" s="60"/>
      <c r="K129" s="60"/>
      <c r="L129" s="60"/>
      <c r="M129" s="60"/>
      <c r="N129" s="60"/>
    </row>
    <row r="130" spans="1:14" x14ac:dyDescent="0.25">
      <c r="A130" s="60"/>
      <c r="B130" s="60"/>
      <c r="C130" s="60"/>
      <c r="D130" s="60"/>
      <c r="E130" s="60"/>
      <c r="F130" s="60"/>
      <c r="G130" s="60"/>
      <c r="H130" s="60"/>
      <c r="I130" s="60"/>
      <c r="J130" s="60"/>
      <c r="K130" s="60"/>
      <c r="L130" s="60"/>
      <c r="M130" s="60"/>
      <c r="N130" s="60"/>
    </row>
    <row r="131" spans="1:14" x14ac:dyDescent="0.25">
      <c r="A131" s="60"/>
      <c r="B131" s="60"/>
      <c r="C131" s="60"/>
      <c r="D131" s="60"/>
      <c r="E131" s="60"/>
      <c r="F131" s="60"/>
      <c r="G131" s="60"/>
      <c r="H131" s="60"/>
      <c r="I131" s="60"/>
      <c r="J131" s="60"/>
      <c r="K131" s="60"/>
      <c r="L131" s="60"/>
      <c r="M131" s="60"/>
      <c r="N131" s="60"/>
    </row>
    <row r="132" spans="1:14" x14ac:dyDescent="0.25">
      <c r="A132" s="60"/>
      <c r="B132" s="60"/>
      <c r="C132" s="60"/>
      <c r="D132" s="60"/>
      <c r="E132" s="60"/>
      <c r="F132" s="60"/>
      <c r="G132" s="60"/>
      <c r="H132" s="60"/>
      <c r="I132" s="60"/>
      <c r="J132" s="60"/>
      <c r="K132" s="60"/>
      <c r="L132" s="60"/>
      <c r="M132" s="60"/>
      <c r="N132" s="60"/>
    </row>
    <row r="133" spans="1:14" x14ac:dyDescent="0.25">
      <c r="A133" s="60"/>
      <c r="B133" s="60"/>
      <c r="C133" s="60"/>
      <c r="D133" s="60"/>
      <c r="E133" s="60"/>
      <c r="F133" s="60"/>
      <c r="G133" s="60"/>
      <c r="H133" s="60"/>
      <c r="I133" s="60"/>
      <c r="J133" s="60"/>
      <c r="K133" s="60"/>
      <c r="L133" s="60"/>
      <c r="M133" s="60"/>
      <c r="N133" s="60"/>
    </row>
    <row r="134" spans="1:14" x14ac:dyDescent="0.25">
      <c r="A134" s="60"/>
      <c r="B134" s="60"/>
      <c r="C134" s="60"/>
      <c r="D134" s="60"/>
      <c r="E134" s="60"/>
      <c r="F134" s="60"/>
      <c r="G134" s="60"/>
      <c r="H134" s="60"/>
      <c r="I134" s="60"/>
      <c r="J134" s="60"/>
      <c r="K134" s="60"/>
      <c r="L134" s="60"/>
      <c r="M134" s="60"/>
      <c r="N134" s="60"/>
    </row>
    <row r="135" spans="1:14" x14ac:dyDescent="0.25">
      <c r="A135" s="60"/>
      <c r="B135" s="60"/>
      <c r="C135" s="60"/>
      <c r="D135" s="60"/>
      <c r="E135" s="60"/>
      <c r="F135" s="60"/>
      <c r="G135" s="60"/>
      <c r="H135" s="60"/>
      <c r="I135" s="60"/>
      <c r="J135" s="60"/>
      <c r="K135" s="60"/>
      <c r="L135" s="60"/>
      <c r="M135" s="60"/>
      <c r="N135" s="60"/>
    </row>
    <row r="136" spans="1:14" x14ac:dyDescent="0.25">
      <c r="A136" s="60"/>
      <c r="B136" s="60"/>
      <c r="C136" s="60"/>
      <c r="D136" s="60"/>
      <c r="E136" s="60"/>
      <c r="F136" s="60"/>
      <c r="G136" s="60"/>
      <c r="H136" s="60"/>
      <c r="I136" s="60"/>
      <c r="J136" s="60"/>
      <c r="K136" s="60"/>
      <c r="L136" s="60"/>
      <c r="M136" s="60"/>
      <c r="N136" s="60"/>
    </row>
    <row r="137" spans="1:14" x14ac:dyDescent="0.25">
      <c r="A137" s="60"/>
      <c r="B137" s="60"/>
      <c r="C137" s="60"/>
      <c r="D137" s="60"/>
      <c r="E137" s="60"/>
      <c r="F137" s="60"/>
      <c r="G137" s="60"/>
      <c r="H137" s="60"/>
      <c r="I137" s="60"/>
      <c r="J137" s="60"/>
      <c r="K137" s="60"/>
      <c r="L137" s="60"/>
      <c r="M137" s="60"/>
      <c r="N137" s="60"/>
    </row>
    <row r="138" spans="1:14" x14ac:dyDescent="0.25">
      <c r="A138" s="60"/>
      <c r="B138" s="60"/>
      <c r="C138" s="60"/>
      <c r="D138" s="60"/>
      <c r="E138" s="60"/>
      <c r="F138" s="60"/>
      <c r="G138" s="60"/>
      <c r="H138" s="60"/>
      <c r="I138" s="60"/>
      <c r="J138" s="60"/>
      <c r="K138" s="60"/>
      <c r="L138" s="60"/>
      <c r="M138" s="60"/>
      <c r="N138" s="60"/>
    </row>
    <row r="139" spans="1:14" x14ac:dyDescent="0.25">
      <c r="A139" s="60"/>
      <c r="B139" s="60"/>
      <c r="C139" s="60"/>
      <c r="D139" s="60"/>
      <c r="E139" s="60"/>
      <c r="F139" s="60"/>
      <c r="G139" s="60"/>
      <c r="H139" s="60"/>
      <c r="I139" s="60"/>
      <c r="J139" s="60"/>
      <c r="K139" s="60"/>
      <c r="L139" s="60"/>
      <c r="M139" s="60"/>
      <c r="N139" s="60"/>
    </row>
    <row r="140" spans="1:14" x14ac:dyDescent="0.25">
      <c r="A140" s="60"/>
      <c r="B140" s="60"/>
      <c r="C140" s="60"/>
      <c r="D140" s="60"/>
      <c r="E140" s="60"/>
      <c r="F140" s="60"/>
      <c r="G140" s="60"/>
      <c r="H140" s="60"/>
      <c r="I140" s="60"/>
      <c r="J140" s="60"/>
      <c r="K140" s="60"/>
      <c r="L140" s="60"/>
      <c r="M140" s="60"/>
      <c r="N140" s="60"/>
    </row>
    <row r="141" spans="1:14" x14ac:dyDescent="0.25">
      <c r="A141" s="60"/>
      <c r="B141" s="60"/>
      <c r="C141" s="60"/>
      <c r="D141" s="60"/>
      <c r="E141" s="60"/>
      <c r="F141" s="60"/>
      <c r="G141" s="60"/>
      <c r="H141" s="60"/>
      <c r="I141" s="60"/>
      <c r="J141" s="60"/>
      <c r="K141" s="60"/>
      <c r="L141" s="60"/>
      <c r="M141" s="60"/>
      <c r="N141" s="60"/>
    </row>
    <row r="142" spans="1:14" x14ac:dyDescent="0.25">
      <c r="A142" s="60"/>
      <c r="B142" s="60"/>
      <c r="C142" s="60"/>
      <c r="D142" s="60"/>
      <c r="E142" s="60"/>
      <c r="F142" s="60"/>
      <c r="G142" s="60"/>
      <c r="H142" s="60"/>
      <c r="I142" s="60"/>
      <c r="J142" s="60"/>
      <c r="K142" s="60"/>
      <c r="L142" s="60"/>
      <c r="M142" s="60"/>
      <c r="N142" s="60"/>
    </row>
    <row r="143" spans="1:14" x14ac:dyDescent="0.25">
      <c r="A143" s="60"/>
      <c r="B143" s="60"/>
      <c r="C143" s="60"/>
      <c r="D143" s="60"/>
      <c r="E143" s="60"/>
      <c r="F143" s="60"/>
      <c r="G143" s="60"/>
      <c r="H143" s="60"/>
      <c r="I143" s="60"/>
      <c r="J143" s="60"/>
      <c r="K143" s="60"/>
      <c r="L143" s="60"/>
      <c r="M143" s="60"/>
      <c r="N143" s="60"/>
    </row>
    <row r="144" spans="1:14" x14ac:dyDescent="0.25">
      <c r="A144" s="60"/>
      <c r="B144" s="60"/>
      <c r="C144" s="60"/>
      <c r="D144" s="60"/>
      <c r="E144" s="60"/>
      <c r="F144" s="60"/>
      <c r="G144" s="60"/>
      <c r="H144" s="60"/>
      <c r="I144" s="60"/>
      <c r="J144" s="60"/>
      <c r="K144" s="60"/>
      <c r="L144" s="60"/>
      <c r="M144" s="60"/>
      <c r="N144" s="60"/>
    </row>
    <row r="145" spans="1:14" x14ac:dyDescent="0.25">
      <c r="A145" s="60"/>
      <c r="B145" s="60"/>
      <c r="C145" s="60"/>
      <c r="D145" s="60"/>
      <c r="E145" s="60"/>
      <c r="F145" s="60"/>
      <c r="G145" s="60"/>
      <c r="H145" s="60"/>
      <c r="I145" s="60"/>
      <c r="J145" s="60"/>
      <c r="K145" s="60"/>
      <c r="L145" s="60"/>
      <c r="M145" s="60"/>
      <c r="N145" s="60"/>
    </row>
    <row r="146" spans="1:14" x14ac:dyDescent="0.25">
      <c r="A146" s="60"/>
      <c r="B146" s="60"/>
      <c r="C146" s="60"/>
      <c r="D146" s="60"/>
      <c r="E146" s="60"/>
      <c r="F146" s="60"/>
      <c r="G146" s="60"/>
      <c r="H146" s="60"/>
      <c r="I146" s="60"/>
      <c r="J146" s="60"/>
      <c r="K146" s="60"/>
      <c r="L146" s="60"/>
      <c r="M146" s="60"/>
      <c r="N146" s="60"/>
    </row>
    <row r="147" spans="1:14" x14ac:dyDescent="0.25">
      <c r="A147" s="60"/>
      <c r="B147" s="60"/>
      <c r="C147" s="60"/>
      <c r="D147" s="60"/>
      <c r="E147" s="60"/>
      <c r="F147" s="60"/>
      <c r="G147" s="60"/>
      <c r="H147" s="60"/>
      <c r="I147" s="60"/>
      <c r="J147" s="60"/>
      <c r="K147" s="60"/>
      <c r="L147" s="60"/>
      <c r="M147" s="60"/>
      <c r="N147" s="60"/>
    </row>
    <row r="148" spans="1:14" x14ac:dyDescent="0.25">
      <c r="A148" s="60"/>
      <c r="B148" s="60"/>
      <c r="C148" s="60"/>
      <c r="D148" s="60"/>
      <c r="E148" s="60"/>
      <c r="F148" s="60"/>
      <c r="G148" s="60"/>
      <c r="H148" s="60"/>
      <c r="I148" s="60"/>
      <c r="J148" s="60"/>
      <c r="K148" s="60"/>
      <c r="L148" s="60"/>
      <c r="M148" s="60"/>
      <c r="N148" s="60"/>
    </row>
    <row r="149" spans="1:14" x14ac:dyDescent="0.25">
      <c r="A149" s="60"/>
      <c r="B149" s="60"/>
      <c r="C149" s="60"/>
      <c r="D149" s="60"/>
      <c r="E149" s="60"/>
      <c r="F149" s="60"/>
      <c r="G149" s="60"/>
      <c r="H149" s="60"/>
      <c r="I149" s="60"/>
      <c r="J149" s="60"/>
      <c r="K149" s="60"/>
      <c r="L149" s="60"/>
      <c r="M149" s="60"/>
      <c r="N149" s="60"/>
    </row>
    <row r="150" spans="1:14" x14ac:dyDescent="0.25">
      <c r="A150" s="60"/>
      <c r="B150" s="60"/>
      <c r="C150" s="60"/>
      <c r="D150" s="60"/>
      <c r="E150" s="60"/>
      <c r="F150" s="60"/>
      <c r="G150" s="60"/>
      <c r="H150" s="60"/>
      <c r="I150" s="60"/>
      <c r="J150" s="60"/>
      <c r="K150" s="60"/>
      <c r="L150" s="60"/>
      <c r="M150" s="60"/>
      <c r="N150" s="60"/>
    </row>
    <row r="151" spans="1:14" x14ac:dyDescent="0.25">
      <c r="A151" s="60"/>
      <c r="B151" s="60"/>
      <c r="C151" s="60"/>
      <c r="D151" s="60"/>
      <c r="E151" s="60"/>
      <c r="F151" s="60"/>
      <c r="G151" s="60"/>
      <c r="H151" s="60"/>
      <c r="I151" s="60"/>
      <c r="J151" s="60"/>
      <c r="K151" s="60"/>
      <c r="L151" s="60"/>
      <c r="M151" s="60"/>
      <c r="N151" s="60"/>
    </row>
    <row r="152" spans="1:14" x14ac:dyDescent="0.25">
      <c r="A152" s="60"/>
      <c r="B152" s="60"/>
      <c r="C152" s="60"/>
      <c r="D152" s="60"/>
      <c r="E152" s="60"/>
      <c r="F152" s="60"/>
      <c r="G152" s="60"/>
      <c r="H152" s="60"/>
      <c r="I152" s="60"/>
      <c r="J152" s="60"/>
      <c r="K152" s="60"/>
      <c r="L152" s="60"/>
      <c r="M152" s="60"/>
      <c r="N152" s="60"/>
    </row>
    <row r="153" spans="1:14" x14ac:dyDescent="0.25">
      <c r="A153" s="60"/>
      <c r="B153" s="60"/>
      <c r="C153" s="60"/>
      <c r="D153" s="60"/>
      <c r="E153" s="60"/>
      <c r="F153" s="60"/>
      <c r="G153" s="60"/>
      <c r="H153" s="60"/>
      <c r="I153" s="60"/>
      <c r="J153" s="60"/>
      <c r="K153" s="60"/>
      <c r="L153" s="60"/>
      <c r="M153" s="60"/>
      <c r="N153" s="60"/>
    </row>
    <row r="154" spans="1:14" x14ac:dyDescent="0.25">
      <c r="A154" s="60"/>
      <c r="B154" s="60"/>
      <c r="C154" s="60"/>
      <c r="D154" s="60"/>
      <c r="E154" s="60"/>
      <c r="F154" s="60"/>
      <c r="G154" s="60"/>
      <c r="H154" s="60"/>
      <c r="I154" s="60"/>
      <c r="J154" s="60"/>
      <c r="K154" s="60"/>
      <c r="L154" s="60"/>
      <c r="M154" s="60"/>
      <c r="N154" s="60"/>
    </row>
    <row r="155" spans="1:14" x14ac:dyDescent="0.25">
      <c r="A155" s="60"/>
      <c r="B155" s="60"/>
      <c r="C155" s="60"/>
      <c r="D155" s="60"/>
      <c r="E155" s="60"/>
      <c r="F155" s="60"/>
      <c r="G155" s="60"/>
      <c r="H155" s="60"/>
      <c r="I155" s="60"/>
      <c r="J155" s="60"/>
      <c r="K155" s="60"/>
      <c r="L155" s="60"/>
      <c r="M155" s="60"/>
      <c r="N155" s="60"/>
    </row>
    <row r="156" spans="1:14" x14ac:dyDescent="0.25">
      <c r="A156" s="60"/>
      <c r="B156" s="60"/>
      <c r="C156" s="60"/>
      <c r="D156" s="60"/>
      <c r="E156" s="60"/>
      <c r="F156" s="60"/>
      <c r="G156" s="60"/>
      <c r="H156" s="60"/>
      <c r="I156" s="60"/>
      <c r="J156" s="60"/>
      <c r="K156" s="60"/>
      <c r="L156" s="60"/>
      <c r="M156" s="60"/>
      <c r="N156" s="60"/>
    </row>
    <row r="157" spans="1:14" x14ac:dyDescent="0.25">
      <c r="A157" s="60"/>
      <c r="B157" s="60"/>
      <c r="C157" s="60"/>
      <c r="D157" s="60"/>
      <c r="E157" s="60"/>
      <c r="F157" s="60"/>
      <c r="G157" s="60"/>
      <c r="H157" s="60"/>
      <c r="I157" s="60"/>
      <c r="J157" s="60"/>
      <c r="K157" s="60"/>
      <c r="L157" s="60"/>
      <c r="M157" s="60"/>
      <c r="N157" s="60"/>
    </row>
    <row r="158" spans="1:14" x14ac:dyDescent="0.25">
      <c r="A158" s="60"/>
      <c r="B158" s="60"/>
      <c r="C158" s="60"/>
      <c r="D158" s="60"/>
      <c r="E158" s="60"/>
      <c r="F158" s="60"/>
      <c r="G158" s="60"/>
      <c r="H158" s="60"/>
      <c r="I158" s="60"/>
      <c r="J158" s="60"/>
      <c r="K158" s="60"/>
      <c r="L158" s="60"/>
      <c r="M158" s="60"/>
      <c r="N158" s="60"/>
    </row>
    <row r="159" spans="1:14" x14ac:dyDescent="0.25">
      <c r="A159" s="60"/>
      <c r="B159" s="60"/>
      <c r="C159" s="60"/>
      <c r="D159" s="60"/>
      <c r="E159" s="60"/>
      <c r="F159" s="60"/>
      <c r="G159" s="60"/>
      <c r="H159" s="60"/>
      <c r="I159" s="60"/>
      <c r="J159" s="60"/>
      <c r="K159" s="60"/>
      <c r="L159" s="60"/>
      <c r="M159" s="60"/>
      <c r="N159" s="60"/>
    </row>
    <row r="160" spans="1:14" x14ac:dyDescent="0.25">
      <c r="A160" s="60"/>
      <c r="B160" s="60"/>
      <c r="C160" s="60"/>
      <c r="D160" s="60"/>
      <c r="E160" s="60"/>
      <c r="F160" s="60"/>
      <c r="G160" s="60"/>
      <c r="H160" s="60"/>
      <c r="I160" s="60"/>
      <c r="J160" s="60"/>
      <c r="K160" s="60"/>
      <c r="L160" s="60"/>
      <c r="M160" s="60"/>
      <c r="N160" s="60"/>
    </row>
    <row r="161" spans="1:14" x14ac:dyDescent="0.25">
      <c r="A161" s="60"/>
      <c r="B161" s="60"/>
      <c r="C161" s="60"/>
      <c r="D161" s="60"/>
      <c r="E161" s="60"/>
      <c r="F161" s="60"/>
      <c r="G161" s="60"/>
      <c r="H161" s="60"/>
      <c r="I161" s="60"/>
      <c r="J161" s="60"/>
      <c r="K161" s="60"/>
      <c r="L161" s="60"/>
      <c r="M161" s="60"/>
      <c r="N161" s="60"/>
    </row>
    <row r="162" spans="1:14" x14ac:dyDescent="0.25">
      <c r="A162" s="60"/>
      <c r="B162" s="60"/>
      <c r="C162" s="60"/>
      <c r="D162" s="60"/>
      <c r="E162" s="60"/>
      <c r="F162" s="60"/>
      <c r="G162" s="60"/>
      <c r="H162" s="60"/>
      <c r="I162" s="60"/>
      <c r="J162" s="60"/>
      <c r="K162" s="60"/>
      <c r="L162" s="60"/>
      <c r="M162" s="60"/>
      <c r="N162" s="60"/>
    </row>
    <row r="163" spans="1:14" x14ac:dyDescent="0.25">
      <c r="A163" s="60"/>
      <c r="B163" s="60"/>
      <c r="C163" s="60"/>
      <c r="D163" s="60"/>
      <c r="E163" s="60"/>
      <c r="F163" s="60"/>
      <c r="G163" s="60"/>
      <c r="H163" s="60"/>
      <c r="I163" s="60"/>
      <c r="J163" s="60"/>
      <c r="K163" s="60"/>
      <c r="L163" s="60"/>
      <c r="M163" s="60"/>
      <c r="N163" s="60"/>
    </row>
    <row r="164" spans="1:14" x14ac:dyDescent="0.25">
      <c r="A164" s="60"/>
      <c r="B164" s="60"/>
      <c r="C164" s="60"/>
      <c r="D164" s="60"/>
      <c r="E164" s="60"/>
      <c r="F164" s="60"/>
      <c r="G164" s="60"/>
      <c r="H164" s="60"/>
      <c r="I164" s="60"/>
      <c r="J164" s="60"/>
      <c r="K164" s="60"/>
      <c r="L164" s="60"/>
      <c r="M164" s="60"/>
      <c r="N164" s="60"/>
    </row>
    <row r="165" spans="1:14" x14ac:dyDescent="0.25">
      <c r="A165" s="60"/>
      <c r="B165" s="60"/>
      <c r="C165" s="60"/>
      <c r="D165" s="60"/>
      <c r="E165" s="60"/>
      <c r="F165" s="60"/>
      <c r="G165" s="60"/>
      <c r="H165" s="60"/>
      <c r="I165" s="60"/>
      <c r="J165" s="60"/>
      <c r="K165" s="60"/>
      <c r="L165" s="60"/>
      <c r="M165" s="60"/>
      <c r="N165" s="60"/>
    </row>
    <row r="166" spans="1:14" x14ac:dyDescent="0.25">
      <c r="A166" s="60"/>
      <c r="B166" s="60"/>
      <c r="C166" s="60"/>
      <c r="D166" s="60"/>
      <c r="E166" s="60"/>
      <c r="F166" s="60"/>
      <c r="G166" s="60"/>
      <c r="H166" s="60"/>
      <c r="I166" s="60"/>
      <c r="J166" s="60"/>
      <c r="K166" s="60"/>
      <c r="L166" s="60"/>
      <c r="M166" s="60"/>
      <c r="N166" s="60"/>
    </row>
    <row r="167" spans="1:14" x14ac:dyDescent="0.25">
      <c r="A167" s="60"/>
      <c r="B167" s="60"/>
      <c r="C167" s="60"/>
      <c r="D167" s="60"/>
      <c r="E167" s="60"/>
      <c r="F167" s="60"/>
      <c r="G167" s="60"/>
      <c r="H167" s="60"/>
      <c r="I167" s="60"/>
      <c r="J167" s="60"/>
      <c r="K167" s="60"/>
      <c r="L167" s="60"/>
      <c r="M167" s="60"/>
      <c r="N167" s="60"/>
    </row>
    <row r="168" spans="1:14" x14ac:dyDescent="0.25">
      <c r="A168" s="60"/>
      <c r="B168" s="60"/>
      <c r="C168" s="60"/>
      <c r="D168" s="60"/>
      <c r="E168" s="60"/>
      <c r="F168" s="60"/>
      <c r="G168" s="60"/>
      <c r="H168" s="60"/>
      <c r="I168" s="60"/>
      <c r="J168" s="60"/>
      <c r="K168" s="60"/>
      <c r="L168" s="60"/>
      <c r="M168" s="60"/>
      <c r="N168" s="60"/>
    </row>
    <row r="169" spans="1:14" x14ac:dyDescent="0.25">
      <c r="A169" s="60"/>
      <c r="B169" s="60"/>
      <c r="C169" s="60"/>
      <c r="D169" s="60"/>
      <c r="E169" s="60"/>
      <c r="F169" s="60"/>
      <c r="G169" s="60"/>
      <c r="H169" s="60"/>
      <c r="I169" s="60"/>
      <c r="J169" s="60"/>
      <c r="K169" s="60"/>
      <c r="L169" s="60"/>
      <c r="M169" s="60"/>
      <c r="N169" s="60"/>
    </row>
    <row r="170" spans="1:14" x14ac:dyDescent="0.25">
      <c r="A170" s="60"/>
      <c r="B170" s="60"/>
      <c r="C170" s="60"/>
      <c r="D170" s="60"/>
      <c r="E170" s="60"/>
      <c r="F170" s="60"/>
      <c r="G170" s="60"/>
      <c r="H170" s="60"/>
      <c r="I170" s="60"/>
      <c r="J170" s="60"/>
      <c r="K170" s="60"/>
      <c r="L170" s="60"/>
      <c r="M170" s="60"/>
      <c r="N170" s="60"/>
    </row>
    <row r="171" spans="1:14" x14ac:dyDescent="0.25">
      <c r="A171" s="60"/>
      <c r="B171" s="60"/>
      <c r="C171" s="60"/>
      <c r="D171" s="60"/>
      <c r="E171" s="60"/>
      <c r="F171" s="60"/>
      <c r="G171" s="60"/>
      <c r="H171" s="60"/>
      <c r="I171" s="60"/>
      <c r="J171" s="60"/>
      <c r="K171" s="60"/>
      <c r="L171" s="60"/>
      <c r="M171" s="60"/>
      <c r="N171" s="60"/>
    </row>
    <row r="172" spans="1:14" x14ac:dyDescent="0.25">
      <c r="A172" s="60"/>
      <c r="B172" s="60"/>
      <c r="C172" s="60"/>
      <c r="D172" s="60"/>
      <c r="E172" s="60"/>
      <c r="F172" s="60"/>
      <c r="G172" s="60"/>
      <c r="H172" s="60"/>
      <c r="I172" s="60"/>
      <c r="J172" s="60"/>
      <c r="K172" s="60"/>
      <c r="L172" s="60"/>
      <c r="M172" s="60"/>
      <c r="N172" s="60"/>
    </row>
    <row r="173" spans="1:14" x14ac:dyDescent="0.25">
      <c r="A173" s="60"/>
      <c r="B173" s="60"/>
      <c r="C173" s="60"/>
      <c r="D173" s="60"/>
      <c r="E173" s="60"/>
      <c r="F173" s="60"/>
      <c r="G173" s="60"/>
      <c r="H173" s="60"/>
      <c r="I173" s="60"/>
      <c r="J173" s="60"/>
      <c r="K173" s="60"/>
      <c r="L173" s="60"/>
      <c r="M173" s="60"/>
      <c r="N173" s="60"/>
    </row>
    <row r="174" spans="1:14" x14ac:dyDescent="0.25">
      <c r="A174" s="60"/>
      <c r="B174" s="60"/>
      <c r="C174" s="60"/>
      <c r="D174" s="60"/>
      <c r="E174" s="60"/>
      <c r="F174" s="60"/>
      <c r="G174" s="60"/>
      <c r="H174" s="60"/>
      <c r="I174" s="60"/>
      <c r="J174" s="60"/>
      <c r="K174" s="60"/>
      <c r="L174" s="60"/>
      <c r="M174" s="60"/>
      <c r="N174" s="60"/>
    </row>
    <row r="175" spans="1:14" x14ac:dyDescent="0.25">
      <c r="A175" s="60"/>
      <c r="B175" s="60"/>
      <c r="C175" s="60"/>
      <c r="D175" s="60"/>
      <c r="E175" s="60"/>
      <c r="F175" s="60"/>
      <c r="G175" s="60"/>
      <c r="H175" s="60"/>
      <c r="I175" s="60"/>
      <c r="J175" s="60"/>
      <c r="K175" s="60"/>
      <c r="L175" s="60"/>
      <c r="M175" s="60"/>
      <c r="N175" s="60"/>
    </row>
    <row r="176" spans="1:14" x14ac:dyDescent="0.25">
      <c r="A176" s="60"/>
      <c r="B176" s="60"/>
      <c r="C176" s="60"/>
      <c r="D176" s="60"/>
      <c r="E176" s="60"/>
      <c r="F176" s="60"/>
      <c r="G176" s="60"/>
      <c r="H176" s="60"/>
      <c r="I176" s="60"/>
      <c r="J176" s="60"/>
      <c r="K176" s="60"/>
      <c r="L176" s="60"/>
      <c r="M176" s="60"/>
      <c r="N176" s="60"/>
    </row>
    <row r="177" spans="1:14" x14ac:dyDescent="0.25">
      <c r="A177" s="60"/>
      <c r="B177" s="60"/>
      <c r="C177" s="60"/>
      <c r="D177" s="60"/>
      <c r="E177" s="60"/>
      <c r="F177" s="60"/>
      <c r="G177" s="60"/>
      <c r="H177" s="60"/>
      <c r="I177" s="60"/>
      <c r="J177" s="60"/>
      <c r="K177" s="60"/>
      <c r="L177" s="60"/>
      <c r="M177" s="60"/>
      <c r="N177" s="60"/>
    </row>
    <row r="178" spans="1:14" x14ac:dyDescent="0.25">
      <c r="A178" s="60"/>
      <c r="B178" s="60"/>
      <c r="C178" s="60"/>
      <c r="D178" s="60"/>
      <c r="E178" s="60"/>
      <c r="F178" s="60"/>
      <c r="G178" s="60"/>
      <c r="H178" s="60"/>
      <c r="I178" s="60"/>
      <c r="J178" s="60"/>
      <c r="K178" s="60"/>
      <c r="L178" s="60"/>
      <c r="M178" s="60"/>
      <c r="N178" s="60"/>
    </row>
    <row r="179" spans="1:14" x14ac:dyDescent="0.25">
      <c r="A179" s="60"/>
      <c r="B179" s="60"/>
      <c r="C179" s="60"/>
      <c r="D179" s="60"/>
      <c r="E179" s="60"/>
      <c r="F179" s="60"/>
      <c r="G179" s="60"/>
      <c r="H179" s="60"/>
      <c r="I179" s="60"/>
      <c r="J179" s="60"/>
      <c r="K179" s="60"/>
      <c r="L179" s="60"/>
      <c r="M179" s="60"/>
      <c r="N179" s="60"/>
    </row>
    <row r="180" spans="1:14" x14ac:dyDescent="0.25">
      <c r="A180" s="60"/>
      <c r="B180" s="60"/>
      <c r="C180" s="60"/>
      <c r="D180" s="60"/>
      <c r="E180" s="60"/>
      <c r="F180" s="60"/>
      <c r="G180" s="60"/>
      <c r="H180" s="60"/>
      <c r="I180" s="60"/>
      <c r="J180" s="60"/>
      <c r="K180" s="60"/>
      <c r="L180" s="60"/>
      <c r="M180" s="60"/>
      <c r="N180" s="60"/>
    </row>
    <row r="181" spans="1:14" x14ac:dyDescent="0.25">
      <c r="A181" s="60"/>
      <c r="B181" s="60"/>
      <c r="C181" s="60"/>
      <c r="D181" s="60"/>
      <c r="E181" s="60"/>
      <c r="F181" s="60"/>
      <c r="G181" s="60"/>
      <c r="H181" s="60"/>
      <c r="I181" s="60"/>
      <c r="J181" s="60"/>
      <c r="K181" s="60"/>
      <c r="L181" s="60"/>
      <c r="M181" s="60"/>
      <c r="N181" s="60"/>
    </row>
    <row r="182" spans="1:14" x14ac:dyDescent="0.25">
      <c r="A182" s="60"/>
      <c r="B182" s="60"/>
      <c r="C182" s="60"/>
      <c r="D182" s="60"/>
      <c r="E182" s="60"/>
      <c r="F182" s="60"/>
      <c r="G182" s="60"/>
      <c r="H182" s="60"/>
      <c r="I182" s="60"/>
      <c r="J182" s="60"/>
      <c r="K182" s="60"/>
      <c r="L182" s="60"/>
      <c r="M182" s="60"/>
      <c r="N182" s="60"/>
    </row>
    <row r="183" spans="1:14" x14ac:dyDescent="0.25">
      <c r="A183" s="60"/>
      <c r="B183" s="60"/>
      <c r="C183" s="60"/>
      <c r="D183" s="60"/>
      <c r="E183" s="60"/>
      <c r="F183" s="60"/>
      <c r="G183" s="60"/>
      <c r="H183" s="60"/>
      <c r="I183" s="60"/>
      <c r="J183" s="60"/>
      <c r="K183" s="60"/>
      <c r="L183" s="60"/>
      <c r="M183" s="60"/>
      <c r="N183" s="60"/>
    </row>
    <row r="184" spans="1:14" x14ac:dyDescent="0.25">
      <c r="A184" s="60"/>
      <c r="B184" s="60"/>
      <c r="C184" s="60"/>
      <c r="D184" s="60"/>
      <c r="E184" s="60"/>
      <c r="F184" s="60"/>
      <c r="G184" s="60"/>
      <c r="H184" s="60"/>
      <c r="I184" s="60"/>
      <c r="J184" s="60"/>
      <c r="K184" s="60"/>
      <c r="L184" s="60"/>
      <c r="M184" s="60"/>
      <c r="N184" s="60"/>
    </row>
    <row r="185" spans="1:14" x14ac:dyDescent="0.25">
      <c r="A185" s="60"/>
      <c r="B185" s="60"/>
      <c r="C185" s="60"/>
      <c r="D185" s="60"/>
      <c r="E185" s="60"/>
      <c r="F185" s="60"/>
      <c r="G185" s="60"/>
      <c r="H185" s="60"/>
      <c r="I185" s="60"/>
      <c r="J185" s="60"/>
      <c r="K185" s="60"/>
      <c r="L185" s="60"/>
      <c r="M185" s="60"/>
      <c r="N185" s="60"/>
    </row>
    <row r="186" spans="1:14" x14ac:dyDescent="0.25">
      <c r="A186" s="60"/>
      <c r="B186" s="60"/>
      <c r="C186" s="60"/>
      <c r="D186" s="60"/>
      <c r="E186" s="60"/>
      <c r="F186" s="60"/>
      <c r="G186" s="60"/>
      <c r="H186" s="60"/>
      <c r="I186" s="60"/>
      <c r="J186" s="60"/>
      <c r="K186" s="60"/>
      <c r="L186" s="60"/>
      <c r="M186" s="60"/>
      <c r="N186" s="60"/>
    </row>
    <row r="187" spans="1:14" x14ac:dyDescent="0.25">
      <c r="A187" s="60"/>
      <c r="B187" s="60"/>
      <c r="C187" s="60"/>
      <c r="D187" s="60"/>
      <c r="E187" s="60"/>
      <c r="F187" s="60"/>
      <c r="G187" s="60"/>
      <c r="H187" s="60"/>
      <c r="I187" s="60"/>
      <c r="J187" s="60"/>
      <c r="K187" s="60"/>
      <c r="L187" s="60"/>
      <c r="M187" s="60"/>
      <c r="N187" s="60"/>
    </row>
    <row r="188" spans="1:14" x14ac:dyDescent="0.25">
      <c r="A188" s="60"/>
      <c r="B188" s="60"/>
      <c r="C188" s="60"/>
      <c r="D188" s="60"/>
      <c r="E188" s="60"/>
      <c r="F188" s="60"/>
      <c r="G188" s="60"/>
      <c r="H188" s="60"/>
      <c r="I188" s="60"/>
      <c r="J188" s="60"/>
      <c r="K188" s="60"/>
      <c r="L188" s="60"/>
      <c r="M188" s="60"/>
      <c r="N188" s="60"/>
    </row>
    <row r="189" spans="1:14" x14ac:dyDescent="0.25">
      <c r="A189" s="60"/>
      <c r="B189" s="60"/>
      <c r="C189" s="60"/>
      <c r="D189" s="60"/>
      <c r="E189" s="60"/>
      <c r="F189" s="60"/>
      <c r="G189" s="60"/>
      <c r="H189" s="60"/>
      <c r="I189" s="60"/>
      <c r="J189" s="60"/>
      <c r="K189" s="60"/>
      <c r="L189" s="60"/>
      <c r="M189" s="60"/>
      <c r="N189" s="60"/>
    </row>
    <row r="190" spans="1:14" x14ac:dyDescent="0.25">
      <c r="A190" s="60"/>
      <c r="B190" s="60"/>
      <c r="C190" s="60"/>
      <c r="D190" s="60"/>
      <c r="E190" s="60"/>
      <c r="F190" s="60"/>
      <c r="G190" s="60"/>
      <c r="H190" s="60"/>
      <c r="I190" s="60"/>
      <c r="J190" s="60"/>
      <c r="K190" s="60"/>
      <c r="L190" s="60"/>
      <c r="M190" s="60"/>
      <c r="N190" s="60"/>
    </row>
    <row r="191" spans="1:14" x14ac:dyDescent="0.25">
      <c r="A191" s="60"/>
      <c r="B191" s="60"/>
      <c r="C191" s="60"/>
      <c r="D191" s="60"/>
      <c r="E191" s="60"/>
      <c r="F191" s="60"/>
      <c r="G191" s="60"/>
      <c r="H191" s="60"/>
      <c r="I191" s="60"/>
      <c r="J191" s="60"/>
      <c r="K191" s="60"/>
      <c r="L191" s="60"/>
      <c r="M191" s="60"/>
      <c r="N191" s="60"/>
    </row>
    <row r="192" spans="1:14" x14ac:dyDescent="0.25">
      <c r="A192" s="60"/>
      <c r="B192" s="60"/>
      <c r="C192" s="60"/>
      <c r="D192" s="60"/>
      <c r="E192" s="60"/>
      <c r="F192" s="60"/>
      <c r="G192" s="60"/>
      <c r="H192" s="60"/>
      <c r="I192" s="60"/>
      <c r="J192" s="60"/>
      <c r="K192" s="60"/>
      <c r="L192" s="60"/>
      <c r="M192" s="60"/>
      <c r="N192" s="60"/>
    </row>
    <row r="193" spans="1:14" x14ac:dyDescent="0.25">
      <c r="A193" s="60"/>
      <c r="B193" s="60"/>
      <c r="C193" s="60"/>
      <c r="D193" s="60"/>
      <c r="E193" s="60"/>
      <c r="F193" s="60"/>
      <c r="G193" s="60"/>
      <c r="H193" s="60"/>
      <c r="I193" s="60"/>
      <c r="J193" s="60"/>
      <c r="K193" s="60"/>
      <c r="L193" s="60"/>
      <c r="M193" s="60"/>
      <c r="N193" s="60"/>
    </row>
    <row r="194" spans="1:14" x14ac:dyDescent="0.25">
      <c r="A194" s="60"/>
      <c r="B194" s="60"/>
      <c r="C194" s="60"/>
      <c r="D194" s="60"/>
      <c r="E194" s="60"/>
      <c r="F194" s="60"/>
      <c r="G194" s="60"/>
      <c r="H194" s="60"/>
      <c r="I194" s="60"/>
      <c r="J194" s="60"/>
      <c r="K194" s="60"/>
      <c r="L194" s="60"/>
      <c r="M194" s="60"/>
      <c r="N194" s="60"/>
    </row>
    <row r="195" spans="1:14" x14ac:dyDescent="0.25">
      <c r="A195" s="60"/>
      <c r="B195" s="60"/>
      <c r="C195" s="60"/>
      <c r="D195" s="60"/>
      <c r="E195" s="60"/>
      <c r="F195" s="60"/>
      <c r="G195" s="60"/>
      <c r="H195" s="60"/>
      <c r="I195" s="60"/>
      <c r="J195" s="60"/>
      <c r="K195" s="60"/>
      <c r="L195" s="60"/>
      <c r="M195" s="60"/>
      <c r="N195" s="60"/>
    </row>
    <row r="196" spans="1:14" x14ac:dyDescent="0.25">
      <c r="A196" s="60"/>
      <c r="B196" s="60"/>
      <c r="C196" s="60"/>
      <c r="D196" s="60"/>
      <c r="E196" s="60"/>
      <c r="F196" s="60"/>
      <c r="G196" s="60"/>
      <c r="H196" s="60"/>
      <c r="I196" s="60"/>
      <c r="J196" s="60"/>
      <c r="K196" s="60"/>
      <c r="L196" s="60"/>
      <c r="M196" s="60"/>
      <c r="N196" s="60"/>
    </row>
    <row r="197" spans="1:14" x14ac:dyDescent="0.25">
      <c r="A197" s="60"/>
      <c r="B197" s="60"/>
      <c r="C197" s="60"/>
      <c r="D197" s="60"/>
      <c r="E197" s="60"/>
      <c r="F197" s="60"/>
      <c r="G197" s="60"/>
      <c r="H197" s="60"/>
      <c r="I197" s="60"/>
      <c r="J197" s="60"/>
      <c r="K197" s="60"/>
      <c r="L197" s="60"/>
      <c r="M197" s="60"/>
      <c r="N197" s="60"/>
    </row>
    <row r="198" spans="1:14" x14ac:dyDescent="0.25">
      <c r="A198" s="60"/>
      <c r="B198" s="60"/>
      <c r="C198" s="60"/>
      <c r="D198" s="60"/>
      <c r="E198" s="60"/>
      <c r="F198" s="60"/>
      <c r="G198" s="60"/>
      <c r="H198" s="60"/>
      <c r="I198" s="60"/>
      <c r="J198" s="60"/>
      <c r="K198" s="60"/>
      <c r="L198" s="60"/>
      <c r="M198" s="60"/>
      <c r="N198" s="60"/>
    </row>
    <row r="199" spans="1:14" x14ac:dyDescent="0.25">
      <c r="A199" s="60"/>
      <c r="B199" s="60"/>
      <c r="C199" s="60"/>
      <c r="D199" s="60"/>
      <c r="E199" s="60"/>
      <c r="F199" s="60"/>
      <c r="G199" s="60"/>
      <c r="H199" s="60"/>
      <c r="I199" s="60"/>
      <c r="J199" s="60"/>
      <c r="K199" s="60"/>
      <c r="L199" s="60"/>
      <c r="M199" s="60"/>
      <c r="N199" s="60"/>
    </row>
    <row r="200" spans="1:14" x14ac:dyDescent="0.25">
      <c r="A200" s="60"/>
      <c r="B200" s="60"/>
      <c r="C200" s="60"/>
      <c r="D200" s="60"/>
      <c r="E200" s="60"/>
      <c r="F200" s="60"/>
      <c r="G200" s="60"/>
      <c r="H200" s="60"/>
      <c r="I200" s="60"/>
      <c r="J200" s="60"/>
      <c r="K200" s="60"/>
      <c r="L200" s="60"/>
      <c r="M200" s="60"/>
      <c r="N200" s="60"/>
    </row>
    <row r="201" spans="1:14" x14ac:dyDescent="0.25">
      <c r="A201" s="60"/>
      <c r="B201" s="60"/>
      <c r="C201" s="60"/>
      <c r="D201" s="60"/>
      <c r="E201" s="60"/>
      <c r="F201" s="60"/>
      <c r="G201" s="60"/>
      <c r="H201" s="60"/>
      <c r="I201" s="60"/>
      <c r="J201" s="60"/>
      <c r="K201" s="60"/>
      <c r="L201" s="60"/>
      <c r="M201" s="60"/>
      <c r="N201" s="60"/>
    </row>
    <row r="202" spans="1:14" x14ac:dyDescent="0.25">
      <c r="A202" s="60"/>
      <c r="B202" s="60"/>
      <c r="C202" s="60"/>
      <c r="D202" s="60"/>
      <c r="E202" s="60"/>
      <c r="F202" s="60"/>
      <c r="G202" s="60"/>
      <c r="H202" s="60"/>
      <c r="I202" s="60"/>
      <c r="J202" s="60"/>
      <c r="K202" s="60"/>
      <c r="L202" s="60"/>
      <c r="M202" s="60"/>
      <c r="N202" s="60"/>
    </row>
    <row r="203" spans="1:14" x14ac:dyDescent="0.25">
      <c r="A203" s="60"/>
      <c r="B203" s="60"/>
      <c r="C203" s="60"/>
      <c r="D203" s="60"/>
      <c r="E203" s="60"/>
      <c r="F203" s="60"/>
      <c r="G203" s="60"/>
      <c r="H203" s="60"/>
      <c r="I203" s="60"/>
      <c r="J203" s="60"/>
      <c r="K203" s="60"/>
      <c r="L203" s="60"/>
      <c r="M203" s="60"/>
      <c r="N203" s="60"/>
    </row>
    <row r="204" spans="1:14" x14ac:dyDescent="0.25">
      <c r="A204" s="60"/>
      <c r="B204" s="60"/>
      <c r="C204" s="60"/>
      <c r="D204" s="60"/>
      <c r="E204" s="60"/>
      <c r="F204" s="60"/>
      <c r="G204" s="60"/>
      <c r="H204" s="60"/>
      <c r="I204" s="60"/>
      <c r="J204" s="60"/>
      <c r="K204" s="60"/>
      <c r="L204" s="60"/>
      <c r="M204" s="60"/>
      <c r="N204" s="60"/>
    </row>
    <row r="205" spans="1:14" x14ac:dyDescent="0.25">
      <c r="A205" s="60"/>
      <c r="B205" s="60"/>
      <c r="C205" s="60"/>
      <c r="D205" s="60"/>
      <c r="E205" s="60"/>
      <c r="F205" s="60"/>
      <c r="G205" s="60"/>
      <c r="H205" s="60"/>
      <c r="I205" s="60"/>
      <c r="J205" s="60"/>
      <c r="K205" s="60"/>
      <c r="L205" s="60"/>
      <c r="M205" s="60"/>
      <c r="N205" s="60"/>
    </row>
    <row r="206" spans="1:14" x14ac:dyDescent="0.25">
      <c r="A206" s="60"/>
      <c r="B206" s="60"/>
      <c r="C206" s="60"/>
      <c r="D206" s="60"/>
      <c r="E206" s="60"/>
      <c r="F206" s="60"/>
      <c r="G206" s="60"/>
      <c r="H206" s="60"/>
      <c r="I206" s="60"/>
      <c r="J206" s="60"/>
      <c r="K206" s="60"/>
      <c r="L206" s="60"/>
      <c r="M206" s="60"/>
      <c r="N206" s="60"/>
    </row>
    <row r="207" spans="1:14" x14ac:dyDescent="0.25">
      <c r="A207" s="60"/>
      <c r="B207" s="60"/>
      <c r="C207" s="60"/>
      <c r="D207" s="60"/>
      <c r="E207" s="60"/>
      <c r="F207" s="60"/>
      <c r="G207" s="60"/>
      <c r="H207" s="60"/>
      <c r="I207" s="60"/>
      <c r="J207" s="60"/>
      <c r="K207" s="60"/>
      <c r="L207" s="60"/>
      <c r="M207" s="60"/>
      <c r="N207" s="60"/>
    </row>
    <row r="208" spans="1:14" x14ac:dyDescent="0.25">
      <c r="A208" s="60"/>
      <c r="B208" s="60"/>
      <c r="C208" s="60"/>
      <c r="D208" s="60"/>
      <c r="E208" s="60"/>
      <c r="F208" s="60"/>
      <c r="G208" s="60"/>
      <c r="H208" s="60"/>
      <c r="I208" s="60"/>
      <c r="J208" s="60"/>
      <c r="K208" s="60"/>
      <c r="L208" s="60"/>
      <c r="M208" s="60"/>
      <c r="N208" s="60"/>
    </row>
    <row r="209" spans="1:14" x14ac:dyDescent="0.25">
      <c r="A209" s="60"/>
      <c r="B209" s="60"/>
      <c r="C209" s="60"/>
      <c r="D209" s="60"/>
      <c r="E209" s="60"/>
      <c r="F209" s="60"/>
      <c r="G209" s="60"/>
      <c r="H209" s="60"/>
      <c r="I209" s="60"/>
      <c r="J209" s="60"/>
      <c r="K209" s="60"/>
      <c r="L209" s="60"/>
      <c r="M209" s="60"/>
      <c r="N209" s="60"/>
    </row>
    <row r="210" spans="1:14" x14ac:dyDescent="0.25">
      <c r="A210" s="60"/>
      <c r="B210" s="60"/>
      <c r="C210" s="60"/>
      <c r="D210" s="60"/>
      <c r="E210" s="60"/>
      <c r="F210" s="60"/>
      <c r="G210" s="60"/>
      <c r="H210" s="60"/>
      <c r="I210" s="60"/>
      <c r="J210" s="60"/>
      <c r="K210" s="60"/>
      <c r="L210" s="60"/>
      <c r="M210" s="60"/>
      <c r="N210" s="60"/>
    </row>
    <row r="211" spans="1:14" x14ac:dyDescent="0.25">
      <c r="A211" s="60"/>
      <c r="B211" s="60"/>
      <c r="C211" s="60"/>
      <c r="D211" s="60"/>
      <c r="E211" s="60"/>
      <c r="F211" s="60"/>
      <c r="G211" s="60"/>
      <c r="H211" s="60"/>
      <c r="I211" s="60"/>
      <c r="J211" s="60"/>
      <c r="K211" s="60"/>
      <c r="L211" s="60"/>
      <c r="M211" s="60"/>
      <c r="N211" s="60"/>
    </row>
    <row r="212" spans="1:14" x14ac:dyDescent="0.25">
      <c r="A212" s="60"/>
      <c r="B212" s="60"/>
      <c r="C212" s="60"/>
      <c r="D212" s="60"/>
      <c r="E212" s="60"/>
      <c r="F212" s="60"/>
      <c r="G212" s="60"/>
      <c r="H212" s="60"/>
      <c r="I212" s="60"/>
      <c r="J212" s="60"/>
      <c r="K212" s="60"/>
      <c r="L212" s="60"/>
      <c r="M212" s="60"/>
      <c r="N212" s="60"/>
    </row>
    <row r="213" spans="1:14" x14ac:dyDescent="0.25">
      <c r="A213" s="60"/>
      <c r="B213" s="60"/>
      <c r="C213" s="60"/>
      <c r="D213" s="60"/>
      <c r="E213" s="60"/>
      <c r="F213" s="60"/>
      <c r="G213" s="60"/>
      <c r="H213" s="60"/>
      <c r="I213" s="60"/>
      <c r="J213" s="60"/>
      <c r="K213" s="60"/>
      <c r="L213" s="60"/>
      <c r="M213" s="60"/>
      <c r="N213" s="60"/>
    </row>
    <row r="214" spans="1:14" x14ac:dyDescent="0.25">
      <c r="A214" s="60"/>
      <c r="B214" s="60"/>
      <c r="C214" s="60"/>
      <c r="D214" s="60"/>
      <c r="E214" s="60"/>
      <c r="F214" s="60"/>
      <c r="G214" s="60"/>
      <c r="H214" s="60"/>
      <c r="I214" s="60"/>
      <c r="J214" s="60"/>
      <c r="K214" s="60"/>
      <c r="L214" s="60"/>
      <c r="M214" s="60"/>
      <c r="N214" s="60"/>
    </row>
    <row r="215" spans="1:14" x14ac:dyDescent="0.25">
      <c r="A215" s="60"/>
      <c r="B215" s="60"/>
      <c r="C215" s="60"/>
      <c r="D215" s="60"/>
      <c r="E215" s="60"/>
      <c r="F215" s="60"/>
      <c r="G215" s="60"/>
      <c r="H215" s="60"/>
      <c r="I215" s="60"/>
      <c r="J215" s="60"/>
      <c r="K215" s="60"/>
      <c r="L215" s="60"/>
      <c r="M215" s="60"/>
      <c r="N215" s="60"/>
    </row>
    <row r="216" spans="1:14" x14ac:dyDescent="0.25">
      <c r="A216" s="60"/>
      <c r="B216" s="60"/>
      <c r="C216" s="60"/>
      <c r="D216" s="60"/>
      <c r="E216" s="60"/>
      <c r="F216" s="60"/>
      <c r="G216" s="60"/>
      <c r="H216" s="60"/>
      <c r="I216" s="60"/>
      <c r="J216" s="60"/>
      <c r="K216" s="60"/>
      <c r="L216" s="60"/>
      <c r="M216" s="60"/>
      <c r="N216" s="60"/>
    </row>
    <row r="217" spans="1:14" x14ac:dyDescent="0.25">
      <c r="A217" s="60"/>
      <c r="B217" s="60"/>
      <c r="C217" s="60"/>
      <c r="D217" s="60"/>
      <c r="E217" s="60"/>
      <c r="F217" s="60"/>
      <c r="G217" s="60"/>
      <c r="H217" s="60"/>
      <c r="I217" s="60"/>
      <c r="J217" s="60"/>
      <c r="K217" s="60"/>
      <c r="L217" s="60"/>
      <c r="M217" s="60"/>
      <c r="N217" s="60"/>
    </row>
    <row r="218" spans="1:14" x14ac:dyDescent="0.25">
      <c r="A218" s="60"/>
      <c r="B218" s="60"/>
      <c r="C218" s="60"/>
      <c r="D218" s="60"/>
      <c r="E218" s="60"/>
      <c r="F218" s="60"/>
      <c r="G218" s="60"/>
      <c r="H218" s="60"/>
      <c r="I218" s="60"/>
      <c r="J218" s="60"/>
      <c r="K218" s="60"/>
      <c r="L218" s="60"/>
      <c r="M218" s="60"/>
      <c r="N218" s="60"/>
    </row>
    <row r="219" spans="1:14" x14ac:dyDescent="0.25">
      <c r="A219" s="60"/>
      <c r="B219" s="60"/>
      <c r="C219" s="60"/>
      <c r="D219" s="60"/>
      <c r="E219" s="60"/>
      <c r="F219" s="60"/>
      <c r="G219" s="60"/>
      <c r="H219" s="60"/>
      <c r="I219" s="60"/>
      <c r="J219" s="60"/>
      <c r="K219" s="60"/>
      <c r="L219" s="60"/>
      <c r="M219" s="60"/>
      <c r="N219" s="60"/>
    </row>
    <row r="220" spans="1:14" x14ac:dyDescent="0.25">
      <c r="A220" s="60"/>
      <c r="B220" s="60"/>
      <c r="C220" s="60"/>
      <c r="D220" s="60"/>
      <c r="E220" s="60"/>
      <c r="F220" s="60"/>
      <c r="G220" s="60"/>
      <c r="H220" s="60"/>
      <c r="I220" s="60"/>
      <c r="J220" s="60"/>
      <c r="K220" s="60"/>
      <c r="L220" s="60"/>
      <c r="M220" s="60"/>
      <c r="N220" s="60"/>
    </row>
    <row r="221" spans="1:14" x14ac:dyDescent="0.25">
      <c r="A221" s="60"/>
      <c r="B221" s="60"/>
      <c r="C221" s="60"/>
      <c r="D221" s="60"/>
      <c r="E221" s="60"/>
      <c r="F221" s="60"/>
      <c r="G221" s="60"/>
      <c r="H221" s="60"/>
      <c r="I221" s="60"/>
      <c r="J221" s="60"/>
      <c r="K221" s="60"/>
      <c r="L221" s="60"/>
      <c r="M221" s="60"/>
      <c r="N221" s="60"/>
    </row>
    <row r="222" spans="1:14" x14ac:dyDescent="0.25">
      <c r="A222" s="60"/>
      <c r="B222" s="60"/>
      <c r="C222" s="60"/>
      <c r="D222" s="60"/>
      <c r="E222" s="60"/>
      <c r="F222" s="60"/>
      <c r="G222" s="60"/>
      <c r="H222" s="60"/>
      <c r="I222" s="60"/>
      <c r="J222" s="60"/>
      <c r="K222" s="60"/>
      <c r="L222" s="60"/>
      <c r="M222" s="60"/>
      <c r="N222" s="60"/>
    </row>
    <row r="223" spans="1:14" x14ac:dyDescent="0.25">
      <c r="A223" s="60"/>
      <c r="B223" s="60"/>
      <c r="C223" s="60"/>
      <c r="D223" s="60"/>
      <c r="E223" s="60"/>
      <c r="F223" s="60"/>
      <c r="G223" s="60"/>
      <c r="H223" s="60"/>
      <c r="I223" s="60"/>
      <c r="J223" s="60"/>
      <c r="K223" s="60"/>
      <c r="L223" s="60"/>
      <c r="M223" s="60"/>
      <c r="N223" s="60"/>
    </row>
    <row r="224" spans="1:14" x14ac:dyDescent="0.25">
      <c r="A224" s="60"/>
      <c r="B224" s="60"/>
      <c r="C224" s="60"/>
      <c r="D224" s="60"/>
      <c r="E224" s="60"/>
      <c r="F224" s="60"/>
      <c r="G224" s="60"/>
      <c r="H224" s="60"/>
      <c r="I224" s="60"/>
      <c r="J224" s="60"/>
      <c r="K224" s="60"/>
      <c r="L224" s="60"/>
      <c r="M224" s="60"/>
      <c r="N224" s="60"/>
    </row>
    <row r="225" spans="1:14" x14ac:dyDescent="0.25">
      <c r="A225" s="60"/>
      <c r="B225" s="60"/>
      <c r="C225" s="60"/>
      <c r="D225" s="60"/>
      <c r="E225" s="60"/>
      <c r="F225" s="60"/>
      <c r="G225" s="60"/>
      <c r="H225" s="60"/>
      <c r="I225" s="60"/>
      <c r="J225" s="60"/>
      <c r="K225" s="60"/>
      <c r="L225" s="60"/>
      <c r="M225" s="60"/>
      <c r="N225" s="60"/>
    </row>
    <row r="226" spans="1:14" x14ac:dyDescent="0.25">
      <c r="A226" s="60"/>
      <c r="B226" s="60"/>
      <c r="C226" s="60"/>
      <c r="D226" s="60"/>
      <c r="E226" s="60"/>
      <c r="F226" s="60"/>
      <c r="G226" s="60"/>
      <c r="H226" s="60"/>
      <c r="I226" s="60"/>
      <c r="J226" s="60"/>
      <c r="K226" s="60"/>
      <c r="L226" s="60"/>
      <c r="M226" s="60"/>
      <c r="N226" s="60"/>
    </row>
    <row r="227" spans="1:14" x14ac:dyDescent="0.25">
      <c r="A227" s="60"/>
      <c r="B227" s="60"/>
      <c r="C227" s="60"/>
      <c r="D227" s="60"/>
      <c r="E227" s="60"/>
      <c r="F227" s="60"/>
      <c r="G227" s="60"/>
      <c r="H227" s="60"/>
      <c r="I227" s="60"/>
      <c r="J227" s="60"/>
      <c r="K227" s="60"/>
      <c r="L227" s="60"/>
      <c r="M227" s="60"/>
      <c r="N227" s="60"/>
    </row>
    <row r="228" spans="1:14" x14ac:dyDescent="0.25">
      <c r="A228" s="60"/>
      <c r="B228" s="60"/>
      <c r="C228" s="60"/>
      <c r="D228" s="60"/>
      <c r="E228" s="60"/>
      <c r="F228" s="60"/>
      <c r="G228" s="60"/>
      <c r="H228" s="60"/>
      <c r="I228" s="60"/>
      <c r="J228" s="60"/>
      <c r="K228" s="60"/>
      <c r="L228" s="60"/>
      <c r="M228" s="60"/>
      <c r="N228" s="60"/>
    </row>
    <row r="229" spans="1:14" x14ac:dyDescent="0.25">
      <c r="A229" s="60"/>
      <c r="B229" s="60"/>
      <c r="C229" s="60"/>
      <c r="D229" s="60"/>
      <c r="E229" s="60"/>
      <c r="F229" s="60"/>
      <c r="G229" s="60"/>
      <c r="H229" s="60"/>
      <c r="I229" s="60"/>
      <c r="J229" s="60"/>
      <c r="K229" s="60"/>
      <c r="L229" s="60"/>
      <c r="M229" s="60"/>
      <c r="N229" s="60"/>
    </row>
    <row r="230" spans="1:14" x14ac:dyDescent="0.25">
      <c r="A230" s="60"/>
      <c r="B230" s="60"/>
      <c r="C230" s="60"/>
      <c r="D230" s="60"/>
      <c r="E230" s="60"/>
      <c r="F230" s="60"/>
      <c r="G230" s="60"/>
      <c r="H230" s="60"/>
      <c r="I230" s="60"/>
      <c r="J230" s="60"/>
      <c r="K230" s="60"/>
      <c r="L230" s="60"/>
      <c r="M230" s="60"/>
      <c r="N230" s="60"/>
    </row>
    <row r="231" spans="1:14" x14ac:dyDescent="0.25">
      <c r="A231" s="60"/>
      <c r="B231" s="60"/>
      <c r="C231" s="60"/>
      <c r="D231" s="60"/>
      <c r="E231" s="60"/>
      <c r="F231" s="60"/>
      <c r="G231" s="60"/>
      <c r="H231" s="60"/>
      <c r="I231" s="60"/>
      <c r="J231" s="60"/>
      <c r="K231" s="60"/>
      <c r="L231" s="60"/>
      <c r="M231" s="60"/>
      <c r="N231" s="60"/>
    </row>
    <row r="232" spans="1:14" x14ac:dyDescent="0.25">
      <c r="A232" s="60"/>
      <c r="B232" s="60"/>
      <c r="C232" s="60"/>
      <c r="D232" s="60"/>
      <c r="E232" s="60"/>
      <c r="F232" s="60"/>
      <c r="G232" s="60"/>
      <c r="H232" s="60"/>
      <c r="I232" s="60"/>
      <c r="J232" s="60"/>
      <c r="K232" s="60"/>
      <c r="L232" s="60"/>
      <c r="M232" s="60"/>
      <c r="N232" s="60"/>
    </row>
    <row r="233" spans="1:14" x14ac:dyDescent="0.25">
      <c r="A233" s="60"/>
      <c r="B233" s="60"/>
      <c r="C233" s="60"/>
      <c r="D233" s="60"/>
      <c r="E233" s="60"/>
      <c r="F233" s="60"/>
      <c r="G233" s="60"/>
      <c r="H233" s="60"/>
      <c r="I233" s="60"/>
      <c r="J233" s="60"/>
      <c r="K233" s="60"/>
      <c r="L233" s="60"/>
      <c r="M233" s="60"/>
      <c r="N233" s="60"/>
    </row>
    <row r="234" spans="1:14" x14ac:dyDescent="0.25">
      <c r="A234" s="60"/>
      <c r="B234" s="60"/>
      <c r="C234" s="60"/>
      <c r="D234" s="60"/>
      <c r="E234" s="60"/>
      <c r="F234" s="60"/>
      <c r="G234" s="60"/>
      <c r="H234" s="60"/>
      <c r="I234" s="60"/>
      <c r="J234" s="60"/>
      <c r="K234" s="60"/>
      <c r="L234" s="60"/>
      <c r="M234" s="60"/>
      <c r="N234" s="60"/>
    </row>
    <row r="235" spans="1:14" x14ac:dyDescent="0.25">
      <c r="A235" s="60"/>
      <c r="B235" s="60"/>
      <c r="C235" s="60"/>
      <c r="D235" s="60"/>
      <c r="E235" s="60"/>
      <c r="F235" s="60"/>
      <c r="G235" s="60"/>
      <c r="H235" s="60"/>
      <c r="I235" s="60"/>
      <c r="J235" s="60"/>
      <c r="K235" s="60"/>
      <c r="L235" s="60"/>
      <c r="M235" s="60"/>
      <c r="N235" s="60"/>
    </row>
    <row r="236" spans="1:14" x14ac:dyDescent="0.25">
      <c r="A236" s="60"/>
      <c r="B236" s="60"/>
      <c r="C236" s="60"/>
      <c r="D236" s="60"/>
      <c r="E236" s="60"/>
      <c r="F236" s="60"/>
      <c r="G236" s="60"/>
      <c r="H236" s="60"/>
      <c r="I236" s="60"/>
      <c r="J236" s="60"/>
      <c r="K236" s="60"/>
      <c r="L236" s="60"/>
      <c r="M236" s="60"/>
      <c r="N236" s="60"/>
    </row>
    <row r="237" spans="1:14" x14ac:dyDescent="0.25">
      <c r="A237" s="60"/>
      <c r="B237" s="60"/>
      <c r="C237" s="60"/>
      <c r="D237" s="60"/>
      <c r="E237" s="60"/>
      <c r="F237" s="60"/>
      <c r="G237" s="60"/>
      <c r="H237" s="60"/>
      <c r="I237" s="60"/>
      <c r="J237" s="60"/>
      <c r="K237" s="60"/>
      <c r="L237" s="60"/>
      <c r="M237" s="60"/>
      <c r="N237" s="60"/>
    </row>
    <row r="238" spans="1:14" x14ac:dyDescent="0.25">
      <c r="A238" s="60"/>
      <c r="B238" s="60"/>
      <c r="C238" s="60"/>
      <c r="D238" s="60"/>
      <c r="E238" s="60"/>
      <c r="F238" s="60"/>
      <c r="G238" s="60"/>
      <c r="H238" s="60"/>
      <c r="I238" s="60"/>
      <c r="J238" s="60"/>
      <c r="K238" s="60"/>
      <c r="L238" s="60"/>
      <c r="M238" s="60"/>
      <c r="N238" s="60"/>
    </row>
    <row r="239" spans="1:14" x14ac:dyDescent="0.25">
      <c r="A239" s="60"/>
      <c r="B239" s="60"/>
      <c r="C239" s="60"/>
      <c r="D239" s="60"/>
      <c r="E239" s="60"/>
      <c r="F239" s="60"/>
      <c r="G239" s="60"/>
      <c r="H239" s="60"/>
      <c r="I239" s="60"/>
      <c r="J239" s="60"/>
      <c r="K239" s="60"/>
      <c r="L239" s="60"/>
      <c r="M239" s="60"/>
      <c r="N239" s="60"/>
    </row>
    <row r="240" spans="1:14" x14ac:dyDescent="0.25">
      <c r="A240" s="60"/>
      <c r="B240" s="60"/>
      <c r="C240" s="60"/>
      <c r="D240" s="60"/>
      <c r="E240" s="60"/>
      <c r="F240" s="60"/>
      <c r="G240" s="60"/>
      <c r="H240" s="60"/>
      <c r="I240" s="60"/>
      <c r="J240" s="60"/>
      <c r="K240" s="60"/>
      <c r="L240" s="60"/>
      <c r="M240" s="60"/>
      <c r="N240" s="60"/>
    </row>
    <row r="241" spans="1:14" x14ac:dyDescent="0.25">
      <c r="A241" s="60"/>
      <c r="B241" s="60"/>
      <c r="C241" s="60"/>
      <c r="D241" s="60"/>
      <c r="E241" s="60"/>
      <c r="F241" s="60"/>
      <c r="G241" s="60"/>
      <c r="H241" s="60"/>
      <c r="I241" s="60"/>
      <c r="J241" s="60"/>
      <c r="K241" s="60"/>
      <c r="L241" s="60"/>
      <c r="M241" s="60"/>
      <c r="N241" s="60"/>
    </row>
    <row r="242" spans="1:14" x14ac:dyDescent="0.25">
      <c r="A242" s="60"/>
      <c r="B242" s="60"/>
      <c r="C242" s="60"/>
      <c r="D242" s="60"/>
      <c r="E242" s="60"/>
      <c r="F242" s="60"/>
      <c r="G242" s="60"/>
      <c r="H242" s="60"/>
      <c r="I242" s="60"/>
      <c r="J242" s="60"/>
      <c r="K242" s="60"/>
      <c r="L242" s="60"/>
      <c r="M242" s="60"/>
      <c r="N242" s="60"/>
    </row>
    <row r="243" spans="1:14" x14ac:dyDescent="0.25">
      <c r="A243" s="60"/>
      <c r="B243" s="60"/>
      <c r="C243" s="60"/>
      <c r="D243" s="60"/>
      <c r="E243" s="60"/>
      <c r="F243" s="60"/>
      <c r="G243" s="60"/>
      <c r="H243" s="60"/>
      <c r="I243" s="60"/>
      <c r="J243" s="60"/>
      <c r="K243" s="60"/>
      <c r="L243" s="60"/>
      <c r="M243" s="60"/>
      <c r="N243" s="60"/>
    </row>
    <row r="244" spans="1:14" x14ac:dyDescent="0.25">
      <c r="A244" s="60"/>
      <c r="B244" s="60"/>
      <c r="C244" s="60"/>
      <c r="D244" s="60"/>
      <c r="E244" s="60"/>
      <c r="F244" s="60"/>
      <c r="G244" s="60"/>
      <c r="H244" s="60"/>
      <c r="I244" s="60"/>
      <c r="J244" s="60"/>
      <c r="K244" s="60"/>
      <c r="L244" s="60"/>
      <c r="M244" s="60"/>
      <c r="N244" s="60"/>
    </row>
    <row r="245" spans="1:14" x14ac:dyDescent="0.25">
      <c r="A245" s="60"/>
      <c r="B245" s="60"/>
      <c r="C245" s="60"/>
      <c r="D245" s="60"/>
      <c r="E245" s="60"/>
      <c r="F245" s="60"/>
      <c r="G245" s="60"/>
      <c r="H245" s="60"/>
      <c r="I245" s="60"/>
      <c r="J245" s="60"/>
      <c r="K245" s="60"/>
      <c r="L245" s="60"/>
      <c r="M245" s="60"/>
      <c r="N245" s="60"/>
    </row>
    <row r="246" spans="1:14" x14ac:dyDescent="0.25">
      <c r="A246" s="60"/>
      <c r="B246" s="60"/>
      <c r="C246" s="60"/>
      <c r="D246" s="60"/>
      <c r="E246" s="60"/>
      <c r="F246" s="60"/>
      <c r="G246" s="60"/>
      <c r="H246" s="60"/>
      <c r="I246" s="60"/>
      <c r="J246" s="60"/>
      <c r="K246" s="60"/>
      <c r="L246" s="60"/>
      <c r="M246" s="60"/>
      <c r="N246" s="60"/>
    </row>
    <row r="247" spans="1:14" x14ac:dyDescent="0.25">
      <c r="A247" s="60"/>
      <c r="B247" s="60"/>
      <c r="C247" s="60"/>
      <c r="D247" s="60"/>
      <c r="E247" s="60"/>
      <c r="F247" s="60"/>
      <c r="G247" s="60"/>
      <c r="H247" s="60"/>
      <c r="I247" s="60"/>
      <c r="J247" s="60"/>
      <c r="K247" s="60"/>
      <c r="L247" s="60"/>
      <c r="M247" s="60"/>
      <c r="N247" s="60"/>
    </row>
    <row r="248" spans="1:14" x14ac:dyDescent="0.25">
      <c r="A248" s="60"/>
      <c r="B248" s="60"/>
      <c r="C248" s="60"/>
      <c r="D248" s="60"/>
      <c r="E248" s="60"/>
      <c r="F248" s="60"/>
      <c r="G248" s="60"/>
      <c r="H248" s="60"/>
      <c r="I248" s="60"/>
      <c r="J248" s="60"/>
      <c r="K248" s="60"/>
      <c r="L248" s="60"/>
      <c r="M248" s="60"/>
      <c r="N248" s="60"/>
    </row>
    <row r="249" spans="1:14" x14ac:dyDescent="0.25">
      <c r="A249" s="60"/>
      <c r="B249" s="60"/>
      <c r="C249" s="60"/>
      <c r="D249" s="60"/>
      <c r="E249" s="60"/>
      <c r="F249" s="60"/>
      <c r="G249" s="60"/>
      <c r="H249" s="60"/>
      <c r="I249" s="60"/>
      <c r="J249" s="60"/>
      <c r="K249" s="60"/>
      <c r="L249" s="60"/>
      <c r="M249" s="60"/>
      <c r="N249" s="60"/>
    </row>
    <row r="250" spans="1:14" x14ac:dyDescent="0.25">
      <c r="A250" s="60"/>
      <c r="B250" s="60"/>
      <c r="C250" s="60"/>
      <c r="D250" s="60"/>
      <c r="E250" s="60"/>
      <c r="F250" s="60"/>
      <c r="G250" s="60"/>
      <c r="H250" s="60"/>
      <c r="I250" s="60"/>
      <c r="J250" s="60"/>
      <c r="K250" s="60"/>
      <c r="L250" s="60"/>
      <c r="M250" s="60"/>
      <c r="N250" s="60"/>
    </row>
    <row r="251" spans="1:14" x14ac:dyDescent="0.25">
      <c r="A251" s="60"/>
      <c r="B251" s="60"/>
      <c r="C251" s="60"/>
      <c r="D251" s="60"/>
      <c r="E251" s="60"/>
      <c r="F251" s="60"/>
      <c r="G251" s="60"/>
      <c r="H251" s="60"/>
      <c r="I251" s="60"/>
      <c r="J251" s="60"/>
      <c r="K251" s="60"/>
      <c r="L251" s="60"/>
      <c r="M251" s="60"/>
      <c r="N251" s="60"/>
    </row>
    <row r="252" spans="1:14" x14ac:dyDescent="0.25">
      <c r="A252" s="60"/>
      <c r="B252" s="60"/>
      <c r="C252" s="60"/>
      <c r="D252" s="60"/>
      <c r="E252" s="60"/>
      <c r="F252" s="60"/>
      <c r="G252" s="60"/>
      <c r="H252" s="60"/>
      <c r="I252" s="60"/>
      <c r="J252" s="60"/>
      <c r="K252" s="60"/>
      <c r="L252" s="60"/>
      <c r="M252" s="60"/>
      <c r="N252" s="60"/>
    </row>
    <row r="253" spans="1:14" x14ac:dyDescent="0.25">
      <c r="A253" s="60"/>
      <c r="B253" s="60"/>
      <c r="C253" s="60"/>
      <c r="D253" s="60"/>
      <c r="E253" s="60"/>
      <c r="F253" s="60"/>
      <c r="G253" s="60"/>
      <c r="H253" s="60"/>
      <c r="I253" s="60"/>
      <c r="J253" s="60"/>
      <c r="K253" s="60"/>
      <c r="L253" s="60"/>
      <c r="M253" s="60"/>
      <c r="N253" s="60"/>
    </row>
    <row r="254" spans="1:14" x14ac:dyDescent="0.25">
      <c r="A254" s="60"/>
      <c r="B254" s="60"/>
      <c r="C254" s="60"/>
      <c r="D254" s="60"/>
      <c r="E254" s="60"/>
      <c r="F254" s="60"/>
      <c r="G254" s="60"/>
      <c r="H254" s="60"/>
      <c r="I254" s="60"/>
      <c r="J254" s="60"/>
      <c r="K254" s="60"/>
      <c r="L254" s="60"/>
      <c r="M254" s="60"/>
      <c r="N254" s="60"/>
    </row>
    <row r="255" spans="1:14" x14ac:dyDescent="0.25">
      <c r="A255" s="60"/>
      <c r="B255" s="60"/>
      <c r="C255" s="60"/>
      <c r="D255" s="60"/>
      <c r="E255" s="60"/>
      <c r="F255" s="60"/>
      <c r="G255" s="60"/>
      <c r="H255" s="60"/>
      <c r="I255" s="60"/>
      <c r="J255" s="60"/>
      <c r="K255" s="60"/>
      <c r="L255" s="60"/>
      <c r="M255" s="60"/>
      <c r="N255" s="60"/>
    </row>
    <row r="256" spans="1:14" x14ac:dyDescent="0.25">
      <c r="A256" s="60"/>
      <c r="B256" s="60"/>
      <c r="C256" s="60"/>
      <c r="D256" s="60"/>
      <c r="E256" s="60"/>
      <c r="F256" s="60"/>
      <c r="G256" s="60"/>
      <c r="H256" s="60"/>
      <c r="I256" s="60"/>
      <c r="J256" s="60"/>
      <c r="K256" s="60"/>
      <c r="L256" s="60"/>
      <c r="M256" s="60"/>
      <c r="N256" s="60"/>
    </row>
    <row r="257" spans="1:14" x14ac:dyDescent="0.25">
      <c r="A257" s="60"/>
      <c r="B257" s="60"/>
      <c r="C257" s="60"/>
      <c r="D257" s="60"/>
      <c r="E257" s="60"/>
      <c r="F257" s="60"/>
      <c r="G257" s="60"/>
      <c r="H257" s="60"/>
      <c r="I257" s="60"/>
      <c r="J257" s="60"/>
      <c r="K257" s="60"/>
      <c r="L257" s="60"/>
      <c r="M257" s="60"/>
      <c r="N257" s="60"/>
    </row>
    <row r="258" spans="1:14" x14ac:dyDescent="0.25">
      <c r="A258" s="60"/>
      <c r="B258" s="60"/>
      <c r="C258" s="60"/>
      <c r="D258" s="60"/>
      <c r="E258" s="60"/>
      <c r="F258" s="60"/>
      <c r="G258" s="60"/>
      <c r="H258" s="60"/>
      <c r="I258" s="60"/>
      <c r="J258" s="60"/>
      <c r="K258" s="60"/>
      <c r="L258" s="60"/>
      <c r="M258" s="60"/>
      <c r="N258" s="60"/>
    </row>
    <row r="259" spans="1:14" x14ac:dyDescent="0.25">
      <c r="A259" s="60"/>
      <c r="B259" s="60"/>
      <c r="C259" s="60"/>
      <c r="D259" s="60"/>
      <c r="E259" s="60"/>
      <c r="F259" s="60"/>
      <c r="G259" s="60"/>
      <c r="H259" s="60"/>
      <c r="I259" s="60"/>
      <c r="J259" s="60"/>
      <c r="K259" s="60"/>
      <c r="L259" s="60"/>
      <c r="M259" s="60"/>
      <c r="N259" s="60"/>
    </row>
    <row r="260" spans="1:14" x14ac:dyDescent="0.25">
      <c r="A260" s="60"/>
      <c r="B260" s="60"/>
      <c r="C260" s="60"/>
      <c r="D260" s="60"/>
      <c r="E260" s="60"/>
      <c r="F260" s="60"/>
      <c r="G260" s="60"/>
      <c r="H260" s="60"/>
      <c r="I260" s="60"/>
      <c r="J260" s="60"/>
      <c r="K260" s="60"/>
      <c r="L260" s="60"/>
      <c r="M260" s="60"/>
      <c r="N260" s="60"/>
    </row>
    <row r="261" spans="1:14" x14ac:dyDescent="0.25">
      <c r="A261" s="60"/>
      <c r="B261" s="60"/>
      <c r="C261" s="60"/>
      <c r="D261" s="60"/>
      <c r="E261" s="60"/>
      <c r="F261" s="60"/>
      <c r="G261" s="60"/>
      <c r="H261" s="60"/>
      <c r="I261" s="60"/>
      <c r="J261" s="60"/>
      <c r="K261" s="60"/>
      <c r="L261" s="60"/>
      <c r="M261" s="60"/>
      <c r="N261" s="60"/>
    </row>
    <row r="262" spans="1:14" x14ac:dyDescent="0.25">
      <c r="A262" s="60"/>
      <c r="B262" s="60"/>
      <c r="C262" s="60"/>
      <c r="D262" s="60"/>
      <c r="E262" s="60"/>
      <c r="F262" s="60"/>
      <c r="G262" s="60"/>
      <c r="H262" s="60"/>
      <c r="I262" s="60"/>
      <c r="J262" s="60"/>
      <c r="K262" s="60"/>
      <c r="L262" s="60"/>
      <c r="M262" s="60"/>
      <c r="N262" s="60"/>
    </row>
    <row r="263" spans="1:14" x14ac:dyDescent="0.25">
      <c r="A263" s="60"/>
      <c r="B263" s="60"/>
      <c r="C263" s="60"/>
      <c r="D263" s="60"/>
      <c r="E263" s="60"/>
      <c r="F263" s="60"/>
      <c r="G263" s="60"/>
      <c r="H263" s="60"/>
      <c r="I263" s="60"/>
      <c r="J263" s="60"/>
      <c r="K263" s="60"/>
      <c r="L263" s="60"/>
      <c r="M263" s="60"/>
      <c r="N263" s="60"/>
    </row>
    <row r="264" spans="1:14" x14ac:dyDescent="0.25">
      <c r="A264" s="60"/>
      <c r="B264" s="60"/>
      <c r="C264" s="60"/>
      <c r="D264" s="60"/>
      <c r="E264" s="60"/>
      <c r="F264" s="60"/>
      <c r="G264" s="60"/>
      <c r="H264" s="60"/>
      <c r="I264" s="60"/>
      <c r="J264" s="60"/>
      <c r="K264" s="60"/>
      <c r="L264" s="60"/>
      <c r="M264" s="60"/>
      <c r="N264" s="60"/>
    </row>
    <row r="265" spans="1:14" x14ac:dyDescent="0.25">
      <c r="A265" s="60"/>
      <c r="B265" s="60"/>
      <c r="C265" s="60"/>
      <c r="D265" s="60"/>
      <c r="E265" s="60"/>
      <c r="F265" s="60"/>
      <c r="G265" s="60"/>
      <c r="H265" s="60"/>
      <c r="I265" s="60"/>
      <c r="J265" s="60"/>
      <c r="K265" s="60"/>
      <c r="L265" s="60"/>
      <c r="M265" s="60"/>
      <c r="N265" s="60"/>
    </row>
    <row r="266" spans="1:14" x14ac:dyDescent="0.25">
      <c r="A266" s="60"/>
      <c r="B266" s="60"/>
      <c r="C266" s="60"/>
      <c r="D266" s="60"/>
      <c r="E266" s="60"/>
      <c r="F266" s="60"/>
      <c r="G266" s="60"/>
      <c r="H266" s="60"/>
      <c r="I266" s="60"/>
      <c r="J266" s="60"/>
      <c r="K266" s="60"/>
      <c r="L266" s="60"/>
      <c r="M266" s="60"/>
      <c r="N266" s="60"/>
    </row>
    <row r="267" spans="1:14" x14ac:dyDescent="0.25">
      <c r="A267" s="60"/>
      <c r="B267" s="60"/>
      <c r="C267" s="60"/>
      <c r="D267" s="60"/>
      <c r="E267" s="60"/>
      <c r="F267" s="60"/>
      <c r="G267" s="60"/>
      <c r="H267" s="60"/>
      <c r="I267" s="60"/>
      <c r="J267" s="60"/>
      <c r="K267" s="60"/>
      <c r="L267" s="60"/>
      <c r="M267" s="60"/>
      <c r="N267" s="60"/>
    </row>
    <row r="268" spans="1:14" x14ac:dyDescent="0.25">
      <c r="A268" s="60"/>
      <c r="B268" s="60"/>
      <c r="C268" s="60"/>
      <c r="D268" s="60"/>
      <c r="E268" s="60"/>
      <c r="F268" s="60"/>
      <c r="G268" s="60"/>
      <c r="H268" s="60"/>
      <c r="I268" s="60"/>
      <c r="J268" s="60"/>
      <c r="K268" s="60"/>
      <c r="L268" s="60"/>
      <c r="M268" s="60"/>
      <c r="N268" s="60"/>
    </row>
    <row r="269" spans="1:14" x14ac:dyDescent="0.25">
      <c r="A269" s="60"/>
      <c r="B269" s="60"/>
      <c r="C269" s="60"/>
      <c r="D269" s="60"/>
      <c r="E269" s="60"/>
      <c r="F269" s="60"/>
      <c r="G269" s="60"/>
      <c r="H269" s="60"/>
      <c r="I269" s="60"/>
      <c r="J269" s="60"/>
      <c r="K269" s="60"/>
      <c r="L269" s="60"/>
      <c r="M269" s="60"/>
      <c r="N269" s="60"/>
    </row>
    <row r="270" spans="1:14" x14ac:dyDescent="0.25">
      <c r="A270" s="60"/>
      <c r="B270" s="60"/>
      <c r="C270" s="60"/>
      <c r="D270" s="60"/>
      <c r="E270" s="60"/>
      <c r="F270" s="60"/>
      <c r="G270" s="60"/>
      <c r="H270" s="60"/>
      <c r="I270" s="60"/>
      <c r="J270" s="60"/>
      <c r="K270" s="60"/>
      <c r="L270" s="60"/>
      <c r="M270" s="60"/>
      <c r="N270" s="60"/>
    </row>
    <row r="271" spans="1:14" x14ac:dyDescent="0.25">
      <c r="A271" s="60"/>
      <c r="B271" s="60"/>
      <c r="C271" s="60"/>
      <c r="D271" s="60"/>
      <c r="E271" s="60"/>
      <c r="F271" s="60"/>
      <c r="G271" s="60"/>
      <c r="H271" s="60"/>
      <c r="I271" s="60"/>
      <c r="J271" s="60"/>
      <c r="K271" s="60"/>
      <c r="L271" s="60"/>
      <c r="M271" s="60"/>
      <c r="N271" s="60"/>
    </row>
    <row r="272" spans="1:14" x14ac:dyDescent="0.25">
      <c r="A272" s="60"/>
      <c r="B272" s="60"/>
      <c r="C272" s="60"/>
      <c r="D272" s="60"/>
      <c r="E272" s="60"/>
      <c r="F272" s="60"/>
      <c r="G272" s="60"/>
      <c r="H272" s="60"/>
      <c r="I272" s="60"/>
      <c r="J272" s="60"/>
      <c r="K272" s="60"/>
      <c r="L272" s="60"/>
      <c r="M272" s="60"/>
      <c r="N272" s="60"/>
    </row>
    <row r="273" spans="1:14" x14ac:dyDescent="0.25">
      <c r="A273" s="60"/>
      <c r="B273" s="60"/>
      <c r="C273" s="60"/>
      <c r="D273" s="60"/>
      <c r="E273" s="60"/>
      <c r="F273" s="60"/>
      <c r="G273" s="60"/>
      <c r="H273" s="60"/>
      <c r="I273" s="60"/>
      <c r="J273" s="60"/>
      <c r="K273" s="60"/>
      <c r="L273" s="60"/>
      <c r="M273" s="60"/>
      <c r="N273" s="60"/>
    </row>
    <row r="274" spans="1:14" x14ac:dyDescent="0.25">
      <c r="A274" s="60"/>
      <c r="B274" s="60"/>
      <c r="C274" s="60"/>
      <c r="D274" s="60"/>
      <c r="E274" s="60"/>
      <c r="F274" s="60"/>
      <c r="G274" s="60"/>
      <c r="H274" s="60"/>
      <c r="I274" s="60"/>
      <c r="J274" s="60"/>
      <c r="K274" s="60"/>
      <c r="L274" s="60"/>
      <c r="M274" s="60"/>
      <c r="N274" s="60"/>
    </row>
    <row r="275" spans="1:14" x14ac:dyDescent="0.25">
      <c r="A275" s="60"/>
      <c r="B275" s="60"/>
      <c r="C275" s="60"/>
      <c r="D275" s="60"/>
      <c r="E275" s="60"/>
      <c r="F275" s="60"/>
      <c r="G275" s="60"/>
      <c r="H275" s="60"/>
      <c r="I275" s="60"/>
      <c r="J275" s="60"/>
      <c r="K275" s="60"/>
      <c r="L275" s="60"/>
      <c r="M275" s="60"/>
      <c r="N275" s="60"/>
    </row>
    <row r="276" spans="1:14" x14ac:dyDescent="0.25">
      <c r="A276" s="60"/>
      <c r="B276" s="60"/>
      <c r="C276" s="60"/>
      <c r="D276" s="60"/>
      <c r="E276" s="60"/>
      <c r="F276" s="60"/>
      <c r="G276" s="60"/>
      <c r="H276" s="60"/>
      <c r="I276" s="60"/>
      <c r="J276" s="60"/>
      <c r="K276" s="60"/>
      <c r="L276" s="60"/>
      <c r="M276" s="60"/>
      <c r="N276" s="60"/>
    </row>
    <row r="277" spans="1:14" x14ac:dyDescent="0.25">
      <c r="A277" s="60"/>
      <c r="B277" s="60"/>
      <c r="C277" s="60"/>
      <c r="D277" s="60"/>
      <c r="E277" s="60"/>
      <c r="F277" s="60"/>
      <c r="G277" s="60"/>
      <c r="H277" s="60"/>
      <c r="I277" s="60"/>
      <c r="J277" s="60"/>
      <c r="K277" s="60"/>
      <c r="L277" s="60"/>
      <c r="M277" s="60"/>
      <c r="N277" s="60"/>
    </row>
    <row r="278" spans="1:14" x14ac:dyDescent="0.25">
      <c r="A278" s="60"/>
      <c r="B278" s="60"/>
      <c r="C278" s="60"/>
      <c r="D278" s="60"/>
      <c r="E278" s="60"/>
      <c r="F278" s="60"/>
      <c r="G278" s="60"/>
      <c r="H278" s="60"/>
      <c r="I278" s="60"/>
      <c r="J278" s="60"/>
      <c r="K278" s="60"/>
      <c r="L278" s="60"/>
      <c r="M278" s="60"/>
      <c r="N278" s="60"/>
    </row>
    <row r="279" spans="1:14" x14ac:dyDescent="0.25">
      <c r="A279" s="60"/>
      <c r="B279" s="60"/>
      <c r="C279" s="60"/>
      <c r="D279" s="60"/>
      <c r="E279" s="60"/>
      <c r="F279" s="60"/>
      <c r="G279" s="60"/>
      <c r="H279" s="60"/>
      <c r="I279" s="60"/>
      <c r="J279" s="60"/>
      <c r="K279" s="60"/>
      <c r="L279" s="60"/>
      <c r="M279" s="60"/>
      <c r="N279" s="60"/>
    </row>
    <row r="280" spans="1:14" x14ac:dyDescent="0.25">
      <c r="A280" s="60"/>
      <c r="B280" s="60"/>
      <c r="C280" s="60"/>
      <c r="D280" s="60"/>
      <c r="E280" s="60"/>
      <c r="F280" s="60"/>
      <c r="G280" s="60"/>
      <c r="H280" s="60"/>
      <c r="I280" s="60"/>
      <c r="J280" s="60"/>
      <c r="K280" s="60"/>
      <c r="L280" s="60"/>
      <c r="M280" s="60"/>
      <c r="N280" s="60"/>
    </row>
    <row r="281" spans="1:14" x14ac:dyDescent="0.25">
      <c r="A281" s="60"/>
      <c r="B281" s="60"/>
      <c r="C281" s="60"/>
      <c r="D281" s="60"/>
      <c r="E281" s="60"/>
      <c r="F281" s="60"/>
      <c r="G281" s="60"/>
      <c r="H281" s="60"/>
      <c r="I281" s="60"/>
      <c r="J281" s="60"/>
      <c r="K281" s="60"/>
      <c r="L281" s="60"/>
      <c r="M281" s="60"/>
      <c r="N281" s="60"/>
    </row>
    <row r="282" spans="1:14" x14ac:dyDescent="0.25">
      <c r="A282" s="60"/>
      <c r="B282" s="60"/>
      <c r="C282" s="60"/>
      <c r="D282" s="60"/>
      <c r="E282" s="60"/>
      <c r="F282" s="60"/>
      <c r="G282" s="60"/>
      <c r="H282" s="60"/>
      <c r="I282" s="60"/>
      <c r="J282" s="60"/>
      <c r="K282" s="60"/>
      <c r="L282" s="60"/>
      <c r="M282" s="60"/>
      <c r="N282" s="60"/>
    </row>
    <row r="283" spans="1:14" x14ac:dyDescent="0.25">
      <c r="A283" s="60"/>
      <c r="B283" s="60"/>
      <c r="C283" s="60"/>
      <c r="D283" s="60"/>
      <c r="E283" s="60"/>
      <c r="F283" s="60"/>
      <c r="G283" s="60"/>
      <c r="H283" s="60"/>
      <c r="I283" s="60"/>
      <c r="J283" s="60"/>
      <c r="K283" s="60"/>
      <c r="L283" s="60"/>
      <c r="M283" s="60"/>
      <c r="N283" s="60"/>
    </row>
    <row r="284" spans="1:14" x14ac:dyDescent="0.25">
      <c r="A284" s="60"/>
      <c r="B284" s="60"/>
      <c r="C284" s="60"/>
      <c r="D284" s="60"/>
      <c r="E284" s="60"/>
      <c r="F284" s="60"/>
      <c r="G284" s="60"/>
      <c r="H284" s="60"/>
      <c r="I284" s="60"/>
      <c r="J284" s="60"/>
      <c r="K284" s="60"/>
      <c r="L284" s="60"/>
      <c r="M284" s="60"/>
      <c r="N284" s="60"/>
    </row>
    <row r="285" spans="1:14" x14ac:dyDescent="0.25">
      <c r="A285" s="60"/>
      <c r="B285" s="60"/>
      <c r="C285" s="60"/>
      <c r="D285" s="60"/>
      <c r="E285" s="60"/>
      <c r="F285" s="60"/>
      <c r="G285" s="60"/>
      <c r="H285" s="60"/>
      <c r="I285" s="60"/>
      <c r="J285" s="60"/>
      <c r="K285" s="60"/>
      <c r="L285" s="60"/>
      <c r="M285" s="60"/>
      <c r="N285" s="60"/>
    </row>
    <row r="286" spans="1:14" x14ac:dyDescent="0.25">
      <c r="A286" s="60"/>
      <c r="B286" s="60"/>
      <c r="C286" s="60"/>
      <c r="D286" s="60"/>
      <c r="E286" s="60"/>
      <c r="F286" s="60"/>
      <c r="G286" s="60"/>
      <c r="H286" s="60"/>
      <c r="I286" s="60"/>
      <c r="J286" s="60"/>
      <c r="K286" s="60"/>
      <c r="L286" s="60"/>
      <c r="M286" s="60"/>
      <c r="N286" s="60"/>
    </row>
    <row r="287" spans="1:14" x14ac:dyDescent="0.25">
      <c r="A287" s="60"/>
      <c r="B287" s="60"/>
      <c r="C287" s="60"/>
      <c r="D287" s="60"/>
      <c r="E287" s="60"/>
      <c r="F287" s="60"/>
      <c r="G287" s="60"/>
      <c r="H287" s="60"/>
      <c r="I287" s="60"/>
      <c r="J287" s="60"/>
      <c r="K287" s="60"/>
      <c r="L287" s="60"/>
      <c r="M287" s="60"/>
      <c r="N287" s="60"/>
    </row>
    <row r="288" spans="1:14" x14ac:dyDescent="0.25">
      <c r="A288" s="60"/>
      <c r="B288" s="60"/>
      <c r="C288" s="60"/>
      <c r="D288" s="60"/>
      <c r="E288" s="60"/>
      <c r="F288" s="60"/>
      <c r="G288" s="60"/>
      <c r="H288" s="60"/>
      <c r="I288" s="60"/>
      <c r="J288" s="60"/>
      <c r="K288" s="60"/>
      <c r="L288" s="60"/>
      <c r="M288" s="60"/>
      <c r="N288" s="60"/>
    </row>
    <row r="289" spans="1:14" x14ac:dyDescent="0.25">
      <c r="A289" s="60"/>
      <c r="B289" s="60"/>
      <c r="C289" s="60"/>
      <c r="D289" s="60"/>
      <c r="E289" s="60"/>
      <c r="F289" s="60"/>
      <c r="G289" s="60"/>
      <c r="H289" s="60"/>
      <c r="I289" s="60"/>
      <c r="J289" s="60"/>
      <c r="K289" s="60"/>
      <c r="L289" s="60"/>
      <c r="M289" s="60"/>
      <c r="N289" s="60"/>
    </row>
    <row r="290" spans="1:14" x14ac:dyDescent="0.25">
      <c r="A290" s="60"/>
      <c r="B290" s="60"/>
      <c r="C290" s="60"/>
      <c r="D290" s="60"/>
      <c r="E290" s="60"/>
      <c r="F290" s="60"/>
      <c r="G290" s="60"/>
      <c r="H290" s="60"/>
      <c r="I290" s="60"/>
      <c r="J290" s="60"/>
      <c r="K290" s="60"/>
      <c r="L290" s="60"/>
      <c r="M290" s="60"/>
      <c r="N290" s="60"/>
    </row>
    <row r="291" spans="1:14" x14ac:dyDescent="0.25">
      <c r="A291" s="60"/>
      <c r="B291" s="60"/>
      <c r="C291" s="60"/>
      <c r="D291" s="60"/>
      <c r="E291" s="60"/>
      <c r="F291" s="60"/>
      <c r="G291" s="60"/>
      <c r="H291" s="60"/>
      <c r="I291" s="60"/>
      <c r="J291" s="60"/>
      <c r="K291" s="60"/>
      <c r="L291" s="60"/>
      <c r="M291" s="60"/>
      <c r="N291" s="60"/>
    </row>
    <row r="292" spans="1:14" x14ac:dyDescent="0.25">
      <c r="A292" s="60"/>
      <c r="B292" s="60"/>
      <c r="C292" s="60"/>
      <c r="D292" s="60"/>
      <c r="E292" s="60"/>
      <c r="F292" s="60"/>
      <c r="G292" s="60"/>
      <c r="H292" s="60"/>
      <c r="I292" s="60"/>
      <c r="J292" s="60"/>
      <c r="K292" s="60"/>
      <c r="L292" s="60"/>
      <c r="M292" s="60"/>
      <c r="N292" s="60"/>
    </row>
    <row r="293" spans="1:14" x14ac:dyDescent="0.25">
      <c r="A293" s="60"/>
      <c r="B293" s="60"/>
      <c r="C293" s="60"/>
      <c r="D293" s="60"/>
      <c r="E293" s="60"/>
      <c r="F293" s="60"/>
      <c r="G293" s="60"/>
      <c r="H293" s="60"/>
      <c r="I293" s="60"/>
      <c r="J293" s="60"/>
      <c r="K293" s="60"/>
      <c r="L293" s="60"/>
      <c r="M293" s="60"/>
      <c r="N293" s="60"/>
    </row>
    <row r="294" spans="1:14" x14ac:dyDescent="0.25">
      <c r="A294" s="60"/>
      <c r="B294" s="60"/>
      <c r="C294" s="60"/>
      <c r="D294" s="60"/>
      <c r="E294" s="60"/>
      <c r="F294" s="60"/>
      <c r="G294" s="60"/>
      <c r="H294" s="60"/>
      <c r="I294" s="60"/>
      <c r="J294" s="60"/>
      <c r="K294" s="60"/>
      <c r="L294" s="60"/>
      <c r="M294" s="60"/>
      <c r="N294" s="60"/>
    </row>
    <row r="295" spans="1:14" x14ac:dyDescent="0.25">
      <c r="A295" s="60"/>
      <c r="B295" s="60"/>
      <c r="C295" s="60"/>
      <c r="D295" s="60"/>
      <c r="E295" s="60"/>
      <c r="F295" s="60"/>
      <c r="G295" s="60"/>
      <c r="H295" s="60"/>
      <c r="I295" s="60"/>
      <c r="J295" s="60"/>
      <c r="K295" s="60"/>
      <c r="L295" s="60"/>
      <c r="M295" s="60"/>
      <c r="N295" s="60"/>
    </row>
    <row r="296" spans="1:14" x14ac:dyDescent="0.25">
      <c r="A296" s="60"/>
      <c r="B296" s="60"/>
      <c r="C296" s="60"/>
      <c r="D296" s="60"/>
      <c r="E296" s="60"/>
      <c r="F296" s="60"/>
      <c r="G296" s="60"/>
      <c r="H296" s="60"/>
      <c r="I296" s="60"/>
      <c r="J296" s="60"/>
      <c r="K296" s="60"/>
      <c r="L296" s="60"/>
      <c r="M296" s="60"/>
      <c r="N296" s="60"/>
    </row>
    <row r="297" spans="1:14" x14ac:dyDescent="0.25">
      <c r="A297" s="60"/>
      <c r="B297" s="60"/>
      <c r="C297" s="60"/>
      <c r="D297" s="60"/>
      <c r="E297" s="60"/>
      <c r="F297" s="60"/>
      <c r="G297" s="60"/>
      <c r="H297" s="60"/>
      <c r="I297" s="60"/>
      <c r="J297" s="60"/>
      <c r="K297" s="60"/>
      <c r="L297" s="60"/>
      <c r="M297" s="60"/>
      <c r="N297" s="60"/>
    </row>
    <row r="298" spans="1:14" x14ac:dyDescent="0.25">
      <c r="A298" s="60"/>
      <c r="B298" s="60"/>
      <c r="C298" s="60"/>
      <c r="D298" s="60"/>
      <c r="E298" s="60"/>
      <c r="F298" s="60"/>
      <c r="G298" s="60"/>
      <c r="H298" s="60"/>
      <c r="I298" s="60"/>
      <c r="J298" s="60"/>
      <c r="K298" s="60"/>
      <c r="L298" s="60"/>
      <c r="M298" s="60"/>
      <c r="N298" s="60"/>
    </row>
    <row r="299" spans="1:14" x14ac:dyDescent="0.25">
      <c r="A299" s="60"/>
      <c r="B299" s="60"/>
      <c r="C299" s="60"/>
      <c r="D299" s="60"/>
      <c r="E299" s="60"/>
      <c r="F299" s="60"/>
      <c r="G299" s="60"/>
      <c r="H299" s="60"/>
      <c r="I299" s="60"/>
      <c r="J299" s="60"/>
      <c r="K299" s="60"/>
      <c r="L299" s="60"/>
      <c r="M299" s="60"/>
      <c r="N299" s="60"/>
    </row>
    <row r="300" spans="1:14" x14ac:dyDescent="0.25">
      <c r="A300" s="60"/>
      <c r="B300" s="60"/>
      <c r="C300" s="60"/>
      <c r="D300" s="60"/>
      <c r="E300" s="60"/>
      <c r="F300" s="60"/>
      <c r="G300" s="60"/>
      <c r="H300" s="60"/>
      <c r="I300" s="60"/>
      <c r="J300" s="60"/>
      <c r="K300" s="60"/>
      <c r="L300" s="60"/>
      <c r="M300" s="60"/>
      <c r="N300" s="60"/>
    </row>
    <row r="301" spans="1:14" x14ac:dyDescent="0.25">
      <c r="A301" s="60"/>
      <c r="B301" s="60"/>
      <c r="C301" s="60"/>
      <c r="D301" s="60"/>
      <c r="E301" s="60"/>
      <c r="F301" s="60"/>
      <c r="G301" s="60"/>
      <c r="H301" s="60"/>
      <c r="I301" s="60"/>
      <c r="J301" s="60"/>
      <c r="K301" s="60"/>
      <c r="L301" s="60"/>
      <c r="M301" s="60"/>
      <c r="N301" s="60"/>
    </row>
    <row r="302" spans="1:14" x14ac:dyDescent="0.25">
      <c r="A302" s="60"/>
      <c r="B302" s="60"/>
      <c r="C302" s="60"/>
      <c r="D302" s="60"/>
      <c r="E302" s="60"/>
      <c r="F302" s="60"/>
      <c r="G302" s="60"/>
      <c r="H302" s="60"/>
      <c r="I302" s="60"/>
      <c r="J302" s="60"/>
      <c r="K302" s="60"/>
      <c r="L302" s="60"/>
      <c r="M302" s="60"/>
      <c r="N302" s="60"/>
    </row>
    <row r="303" spans="1:14" x14ac:dyDescent="0.25">
      <c r="A303" s="60"/>
      <c r="B303" s="60"/>
      <c r="C303" s="60"/>
      <c r="D303" s="60"/>
      <c r="E303" s="60"/>
      <c r="F303" s="60"/>
      <c r="G303" s="60"/>
      <c r="H303" s="60"/>
      <c r="I303" s="60"/>
      <c r="J303" s="60"/>
      <c r="K303" s="60"/>
      <c r="L303" s="60"/>
      <c r="M303" s="60"/>
      <c r="N303" s="60"/>
    </row>
    <row r="304" spans="1:14" x14ac:dyDescent="0.25">
      <c r="A304" s="60"/>
      <c r="B304" s="60"/>
      <c r="C304" s="60"/>
      <c r="D304" s="60"/>
      <c r="E304" s="60"/>
      <c r="F304" s="60"/>
      <c r="G304" s="60"/>
      <c r="H304" s="60"/>
      <c r="I304" s="60"/>
      <c r="J304" s="60"/>
      <c r="K304" s="60"/>
      <c r="L304" s="60"/>
      <c r="M304" s="60"/>
      <c r="N304" s="60"/>
    </row>
    <row r="305" spans="1:14" x14ac:dyDescent="0.25">
      <c r="A305" s="60"/>
      <c r="B305" s="60"/>
      <c r="C305" s="60"/>
      <c r="D305" s="60"/>
      <c r="E305" s="60"/>
      <c r="F305" s="60"/>
      <c r="G305" s="60"/>
      <c r="H305" s="60"/>
      <c r="I305" s="60"/>
      <c r="J305" s="60"/>
      <c r="K305" s="60"/>
      <c r="L305" s="60"/>
      <c r="M305" s="60"/>
      <c r="N305" s="60"/>
    </row>
    <row r="306" spans="1:14" x14ac:dyDescent="0.25">
      <c r="A306" s="60"/>
      <c r="B306" s="60"/>
      <c r="C306" s="60"/>
      <c r="D306" s="60"/>
      <c r="E306" s="60"/>
      <c r="F306" s="60"/>
      <c r="G306" s="60"/>
      <c r="H306" s="60"/>
      <c r="I306" s="60"/>
      <c r="J306" s="60"/>
      <c r="K306" s="60"/>
      <c r="L306" s="60"/>
      <c r="M306" s="60"/>
      <c r="N306" s="60"/>
    </row>
    <row r="307" spans="1:14" x14ac:dyDescent="0.25">
      <c r="A307" s="60"/>
      <c r="B307" s="60"/>
      <c r="C307" s="60"/>
      <c r="D307" s="60"/>
      <c r="E307" s="60"/>
      <c r="F307" s="60"/>
      <c r="G307" s="60"/>
      <c r="H307" s="60"/>
      <c r="I307" s="60"/>
      <c r="J307" s="60"/>
      <c r="K307" s="60"/>
      <c r="L307" s="60"/>
      <c r="M307" s="60"/>
      <c r="N307" s="60"/>
    </row>
    <row r="308" spans="1:14" x14ac:dyDescent="0.25">
      <c r="A308" s="60"/>
      <c r="B308" s="60"/>
      <c r="C308" s="60"/>
      <c r="D308" s="60"/>
      <c r="E308" s="60"/>
      <c r="F308" s="60"/>
      <c r="G308" s="60"/>
      <c r="H308" s="60"/>
      <c r="I308" s="60"/>
      <c r="J308" s="60"/>
      <c r="K308" s="60"/>
      <c r="L308" s="60"/>
      <c r="M308" s="60"/>
      <c r="N308" s="60"/>
    </row>
    <row r="309" spans="1:14" x14ac:dyDescent="0.25">
      <c r="A309" s="60"/>
      <c r="B309" s="60"/>
      <c r="C309" s="60"/>
      <c r="D309" s="60"/>
      <c r="E309" s="60"/>
      <c r="F309" s="60"/>
      <c r="G309" s="60"/>
      <c r="H309" s="60"/>
      <c r="I309" s="60"/>
      <c r="J309" s="60"/>
      <c r="K309" s="60"/>
      <c r="L309" s="60"/>
      <c r="M309" s="60"/>
      <c r="N309" s="60"/>
    </row>
    <row r="310" spans="1:14" x14ac:dyDescent="0.25">
      <c r="A310" s="60"/>
      <c r="B310" s="60"/>
      <c r="C310" s="60"/>
      <c r="D310" s="60"/>
      <c r="E310" s="60"/>
      <c r="F310" s="60"/>
      <c r="G310" s="60"/>
      <c r="H310" s="60"/>
      <c r="I310" s="60"/>
      <c r="J310" s="60"/>
      <c r="K310" s="60"/>
      <c r="L310" s="60"/>
      <c r="M310" s="60"/>
      <c r="N310" s="60"/>
    </row>
    <row r="311" spans="1:14" x14ac:dyDescent="0.25">
      <c r="A311" s="60"/>
      <c r="B311" s="60"/>
      <c r="C311" s="60"/>
      <c r="D311" s="60"/>
      <c r="E311" s="60"/>
      <c r="F311" s="60"/>
      <c r="G311" s="60"/>
      <c r="H311" s="60"/>
      <c r="I311" s="60"/>
      <c r="J311" s="60"/>
      <c r="K311" s="60"/>
      <c r="L311" s="60"/>
      <c r="M311" s="60"/>
      <c r="N311" s="60"/>
    </row>
    <row r="312" spans="1:14" x14ac:dyDescent="0.25">
      <c r="A312" s="60"/>
      <c r="B312" s="60"/>
      <c r="C312" s="60"/>
      <c r="D312" s="60"/>
      <c r="E312" s="60"/>
      <c r="F312" s="60"/>
      <c r="G312" s="60"/>
      <c r="H312" s="60"/>
      <c r="I312" s="60"/>
      <c r="J312" s="60"/>
      <c r="K312" s="60"/>
      <c r="L312" s="60"/>
      <c r="M312" s="60"/>
      <c r="N312" s="60"/>
    </row>
    <row r="313" spans="1:14" x14ac:dyDescent="0.25">
      <c r="A313" s="60"/>
      <c r="B313" s="60"/>
      <c r="C313" s="60"/>
      <c r="D313" s="60"/>
      <c r="E313" s="60"/>
      <c r="F313" s="60"/>
      <c r="G313" s="60"/>
      <c r="H313" s="60"/>
      <c r="I313" s="60"/>
      <c r="J313" s="60"/>
      <c r="K313" s="60"/>
      <c r="L313" s="60"/>
      <c r="M313" s="60"/>
      <c r="N313" s="60"/>
    </row>
    <row r="314" spans="1:14" x14ac:dyDescent="0.25">
      <c r="A314" s="60"/>
      <c r="B314" s="60"/>
      <c r="C314" s="60"/>
      <c r="D314" s="60"/>
      <c r="E314" s="60"/>
      <c r="F314" s="60"/>
      <c r="G314" s="60"/>
      <c r="H314" s="60"/>
      <c r="I314" s="60"/>
      <c r="J314" s="60"/>
      <c r="K314" s="60"/>
      <c r="L314" s="60"/>
      <c r="M314" s="60"/>
      <c r="N314" s="60"/>
    </row>
    <row r="315" spans="1:14" x14ac:dyDescent="0.25">
      <c r="A315" s="60"/>
      <c r="B315" s="60"/>
      <c r="C315" s="60"/>
      <c r="D315" s="60"/>
      <c r="E315" s="60"/>
      <c r="F315" s="60"/>
      <c r="G315" s="60"/>
      <c r="H315" s="60"/>
      <c r="I315" s="60"/>
      <c r="J315" s="60"/>
      <c r="K315" s="60"/>
      <c r="L315" s="60"/>
      <c r="M315" s="60"/>
      <c r="N315" s="60"/>
    </row>
    <row r="316" spans="1:14" x14ac:dyDescent="0.25">
      <c r="A316" s="60"/>
      <c r="B316" s="60"/>
      <c r="C316" s="60"/>
      <c r="D316" s="60"/>
      <c r="E316" s="60"/>
      <c r="F316" s="60"/>
      <c r="G316" s="60"/>
      <c r="H316" s="60"/>
      <c r="I316" s="60"/>
      <c r="J316" s="60"/>
      <c r="K316" s="60"/>
      <c r="L316" s="60"/>
      <c r="M316" s="60"/>
      <c r="N316" s="60"/>
    </row>
    <row r="317" spans="1:14" x14ac:dyDescent="0.25">
      <c r="A317" s="60"/>
      <c r="B317" s="60"/>
      <c r="C317" s="60"/>
      <c r="D317" s="60"/>
      <c r="E317" s="60"/>
      <c r="F317" s="60"/>
      <c r="G317" s="60"/>
      <c r="H317" s="60"/>
      <c r="I317" s="60"/>
      <c r="J317" s="60"/>
      <c r="K317" s="60"/>
      <c r="L317" s="60"/>
      <c r="M317" s="60"/>
      <c r="N317" s="60"/>
    </row>
    <row r="318" spans="1:14" x14ac:dyDescent="0.25">
      <c r="A318" s="60"/>
      <c r="B318" s="60"/>
      <c r="C318" s="60"/>
      <c r="D318" s="60"/>
      <c r="E318" s="60"/>
      <c r="F318" s="60"/>
      <c r="G318" s="60"/>
      <c r="H318" s="60"/>
      <c r="I318" s="60"/>
      <c r="J318" s="60"/>
      <c r="K318" s="60"/>
      <c r="L318" s="60"/>
      <c r="M318" s="60"/>
      <c r="N318" s="60"/>
    </row>
    <row r="319" spans="1:14" x14ac:dyDescent="0.25">
      <c r="A319" s="60"/>
      <c r="B319" s="60"/>
      <c r="C319" s="60"/>
      <c r="D319" s="60"/>
      <c r="E319" s="60"/>
      <c r="F319" s="60"/>
      <c r="G319" s="60"/>
      <c r="H319" s="60"/>
      <c r="I319" s="60"/>
      <c r="J319" s="60"/>
      <c r="K319" s="60"/>
      <c r="L319" s="60"/>
      <c r="M319" s="60"/>
      <c r="N319" s="60"/>
    </row>
    <row r="320" spans="1:14" x14ac:dyDescent="0.25">
      <c r="A320" s="60"/>
      <c r="B320" s="60"/>
      <c r="C320" s="60"/>
      <c r="D320" s="60"/>
      <c r="E320" s="60"/>
      <c r="F320" s="60"/>
      <c r="G320" s="60"/>
      <c r="H320" s="60"/>
      <c r="I320" s="60"/>
      <c r="J320" s="60"/>
      <c r="K320" s="60"/>
      <c r="L320" s="60"/>
      <c r="M320" s="60"/>
      <c r="N320" s="60"/>
    </row>
    <row r="321" spans="1:14" x14ac:dyDescent="0.25">
      <c r="A321" s="60"/>
      <c r="B321" s="60"/>
      <c r="C321" s="60"/>
      <c r="D321" s="60"/>
      <c r="E321" s="60"/>
      <c r="F321" s="60"/>
      <c r="G321" s="60"/>
      <c r="H321" s="60"/>
      <c r="I321" s="60"/>
      <c r="J321" s="60"/>
      <c r="K321" s="60"/>
      <c r="L321" s="60"/>
      <c r="M321" s="60"/>
      <c r="N321" s="60"/>
    </row>
    <row r="322" spans="1:14" x14ac:dyDescent="0.25">
      <c r="A322" s="60"/>
      <c r="B322" s="60"/>
      <c r="C322" s="60"/>
      <c r="D322" s="60"/>
      <c r="E322" s="60"/>
      <c r="F322" s="60"/>
      <c r="G322" s="60"/>
      <c r="H322" s="60"/>
      <c r="I322" s="60"/>
      <c r="J322" s="60"/>
      <c r="K322" s="60"/>
      <c r="L322" s="60"/>
      <c r="M322" s="60"/>
      <c r="N322" s="60"/>
    </row>
    <row r="323" spans="1:14" x14ac:dyDescent="0.25">
      <c r="A323" s="60"/>
      <c r="B323" s="60"/>
      <c r="C323" s="60"/>
      <c r="D323" s="60"/>
      <c r="E323" s="60"/>
      <c r="F323" s="60"/>
      <c r="G323" s="60"/>
      <c r="H323" s="60"/>
      <c r="I323" s="60"/>
      <c r="J323" s="60"/>
      <c r="K323" s="60"/>
      <c r="L323" s="60"/>
      <c r="M323" s="60"/>
      <c r="N323" s="60"/>
    </row>
    <row r="324" spans="1:14" x14ac:dyDescent="0.25">
      <c r="A324" s="60"/>
      <c r="B324" s="60"/>
      <c r="C324" s="60"/>
      <c r="D324" s="60"/>
      <c r="E324" s="60"/>
      <c r="F324" s="60"/>
      <c r="G324" s="60"/>
      <c r="H324" s="60"/>
      <c r="I324" s="60"/>
      <c r="J324" s="60"/>
      <c r="K324" s="60"/>
      <c r="L324" s="60"/>
      <c r="M324" s="60"/>
      <c r="N324" s="60"/>
    </row>
    <row r="325" spans="1:14" x14ac:dyDescent="0.25">
      <c r="A325" s="60"/>
      <c r="B325" s="60"/>
      <c r="C325" s="60"/>
      <c r="D325" s="60"/>
      <c r="E325" s="60"/>
      <c r="F325" s="60"/>
      <c r="G325" s="60"/>
      <c r="H325" s="60"/>
      <c r="I325" s="60"/>
      <c r="J325" s="60"/>
      <c r="K325" s="60"/>
      <c r="L325" s="60"/>
      <c r="M325" s="60"/>
      <c r="N325" s="60"/>
    </row>
    <row r="326" spans="1:14" x14ac:dyDescent="0.25">
      <c r="A326" s="60"/>
      <c r="B326" s="60"/>
      <c r="C326" s="60"/>
      <c r="D326" s="60"/>
      <c r="E326" s="60"/>
      <c r="F326" s="60"/>
      <c r="G326" s="60"/>
      <c r="H326" s="60"/>
      <c r="I326" s="60"/>
      <c r="J326" s="60"/>
      <c r="K326" s="60"/>
      <c r="L326" s="60"/>
      <c r="M326" s="60"/>
      <c r="N326" s="60"/>
    </row>
    <row r="327" spans="1:14" x14ac:dyDescent="0.25">
      <c r="A327" s="60"/>
      <c r="B327" s="60"/>
      <c r="C327" s="60"/>
      <c r="D327" s="60"/>
      <c r="E327" s="60"/>
      <c r="F327" s="60"/>
      <c r="G327" s="60"/>
      <c r="H327" s="60"/>
      <c r="I327" s="60"/>
      <c r="J327" s="60"/>
      <c r="K327" s="60"/>
      <c r="L327" s="60"/>
      <c r="M327" s="60"/>
      <c r="N327" s="60"/>
    </row>
    <row r="328" spans="1:14" x14ac:dyDescent="0.25">
      <c r="A328" s="60"/>
      <c r="B328" s="60"/>
      <c r="C328" s="60"/>
      <c r="D328" s="60"/>
      <c r="E328" s="60"/>
      <c r="F328" s="60"/>
      <c r="G328" s="60"/>
      <c r="H328" s="60"/>
      <c r="I328" s="60"/>
      <c r="J328" s="60"/>
      <c r="K328" s="60"/>
      <c r="L328" s="60"/>
      <c r="M328" s="60"/>
      <c r="N328" s="60"/>
    </row>
    <row r="329" spans="1:14" x14ac:dyDescent="0.25">
      <c r="A329" s="60"/>
      <c r="B329" s="60"/>
      <c r="C329" s="60"/>
      <c r="D329" s="60"/>
      <c r="E329" s="60"/>
      <c r="F329" s="60"/>
      <c r="G329" s="60"/>
      <c r="H329" s="60"/>
      <c r="I329" s="60"/>
      <c r="J329" s="60"/>
      <c r="K329" s="60"/>
      <c r="L329" s="60"/>
      <c r="M329" s="60"/>
      <c r="N329" s="60"/>
    </row>
    <row r="330" spans="1:14" x14ac:dyDescent="0.25">
      <c r="A330" s="60"/>
      <c r="B330" s="60"/>
      <c r="C330" s="60"/>
      <c r="D330" s="60"/>
      <c r="E330" s="60"/>
      <c r="F330" s="60"/>
      <c r="G330" s="60"/>
      <c r="H330" s="60"/>
      <c r="I330" s="60"/>
      <c r="J330" s="60"/>
      <c r="K330" s="60"/>
      <c r="L330" s="60"/>
      <c r="M330" s="60"/>
      <c r="N330" s="60"/>
    </row>
    <row r="331" spans="1:14" x14ac:dyDescent="0.25">
      <c r="A331" s="60"/>
      <c r="B331" s="60"/>
      <c r="C331" s="60"/>
      <c r="D331" s="60"/>
      <c r="E331" s="60"/>
      <c r="F331" s="60"/>
      <c r="G331" s="60"/>
      <c r="H331" s="60"/>
      <c r="I331" s="60"/>
      <c r="J331" s="60"/>
      <c r="K331" s="60"/>
      <c r="L331" s="60"/>
      <c r="M331" s="60"/>
      <c r="N331" s="60"/>
    </row>
    <row r="332" spans="1:14" x14ac:dyDescent="0.25">
      <c r="A332" s="60"/>
      <c r="B332" s="60"/>
      <c r="C332" s="60"/>
      <c r="D332" s="60"/>
      <c r="E332" s="60"/>
      <c r="F332" s="60"/>
      <c r="G332" s="60"/>
      <c r="H332" s="60"/>
      <c r="I332" s="60"/>
      <c r="J332" s="60"/>
      <c r="K332" s="60"/>
      <c r="L332" s="60"/>
      <c r="M332" s="60"/>
      <c r="N332" s="60"/>
    </row>
    <row r="333" spans="1:14" x14ac:dyDescent="0.25">
      <c r="A333" s="60"/>
      <c r="B333" s="60"/>
      <c r="C333" s="60"/>
      <c r="D333" s="60"/>
      <c r="E333" s="60"/>
      <c r="F333" s="60"/>
      <c r="G333" s="60"/>
      <c r="H333" s="60"/>
      <c r="I333" s="60"/>
      <c r="J333" s="60"/>
      <c r="K333" s="60"/>
      <c r="L333" s="60"/>
      <c r="M333" s="60"/>
      <c r="N333" s="60"/>
    </row>
    <row r="334" spans="1:14" x14ac:dyDescent="0.25">
      <c r="A334" s="60"/>
      <c r="B334" s="60"/>
      <c r="C334" s="60"/>
      <c r="D334" s="60"/>
      <c r="E334" s="60"/>
      <c r="F334" s="60"/>
      <c r="G334" s="60"/>
      <c r="H334" s="60"/>
      <c r="I334" s="60"/>
      <c r="J334" s="60"/>
      <c r="K334" s="60"/>
      <c r="L334" s="60"/>
      <c r="M334" s="60"/>
      <c r="N334" s="60"/>
    </row>
    <row r="335" spans="1:14" x14ac:dyDescent="0.25">
      <c r="A335" s="60"/>
      <c r="B335" s="60"/>
      <c r="C335" s="60"/>
      <c r="D335" s="60"/>
      <c r="E335" s="60"/>
      <c r="F335" s="60"/>
      <c r="G335" s="60"/>
      <c r="H335" s="60"/>
      <c r="I335" s="60"/>
      <c r="J335" s="60"/>
      <c r="K335" s="60"/>
      <c r="L335" s="60"/>
      <c r="M335" s="60"/>
      <c r="N335" s="60"/>
    </row>
    <row r="336" spans="1:14" x14ac:dyDescent="0.25">
      <c r="A336" s="60"/>
      <c r="B336" s="60"/>
      <c r="C336" s="60"/>
      <c r="D336" s="60"/>
      <c r="E336" s="60"/>
      <c r="F336" s="60"/>
      <c r="G336" s="60"/>
      <c r="H336" s="60"/>
      <c r="I336" s="60"/>
      <c r="J336" s="60"/>
      <c r="K336" s="60"/>
      <c r="L336" s="60"/>
      <c r="M336" s="60"/>
      <c r="N336" s="60"/>
    </row>
    <row r="337" spans="1:14" x14ac:dyDescent="0.25">
      <c r="A337" s="60"/>
      <c r="B337" s="60"/>
      <c r="C337" s="60"/>
      <c r="D337" s="60"/>
      <c r="E337" s="60"/>
      <c r="F337" s="60"/>
      <c r="G337" s="60"/>
      <c r="H337" s="60"/>
      <c r="I337" s="60"/>
      <c r="J337" s="60"/>
      <c r="K337" s="60"/>
      <c r="L337" s="60"/>
      <c r="M337" s="60"/>
      <c r="N337" s="60"/>
    </row>
    <row r="338" spans="1:14" x14ac:dyDescent="0.25">
      <c r="A338" s="60"/>
      <c r="B338" s="60"/>
      <c r="C338" s="60"/>
      <c r="D338" s="60"/>
      <c r="E338" s="60"/>
      <c r="F338" s="60"/>
      <c r="G338" s="60"/>
      <c r="H338" s="60"/>
      <c r="I338" s="60"/>
      <c r="J338" s="60"/>
      <c r="K338" s="60"/>
      <c r="L338" s="60"/>
      <c r="M338" s="60"/>
      <c r="N338" s="60"/>
    </row>
    <row r="339" spans="1:14" x14ac:dyDescent="0.25">
      <c r="A339" s="60"/>
      <c r="B339" s="60"/>
      <c r="C339" s="60"/>
      <c r="D339" s="60"/>
      <c r="E339" s="60"/>
      <c r="F339" s="60"/>
      <c r="G339" s="60"/>
      <c r="H339" s="60"/>
      <c r="I339" s="60"/>
      <c r="J339" s="60"/>
      <c r="K339" s="60"/>
      <c r="L339" s="60"/>
      <c r="M339" s="60"/>
      <c r="N339" s="60"/>
    </row>
    <row r="340" spans="1:14" x14ac:dyDescent="0.25">
      <c r="A340" s="60"/>
      <c r="B340" s="60"/>
      <c r="C340" s="60"/>
      <c r="D340" s="60"/>
      <c r="E340" s="60"/>
      <c r="F340" s="60"/>
      <c r="G340" s="60"/>
      <c r="H340" s="60"/>
      <c r="I340" s="60"/>
      <c r="J340" s="60"/>
      <c r="K340" s="60"/>
      <c r="L340" s="60"/>
      <c r="M340" s="60"/>
      <c r="N340" s="60"/>
    </row>
    <row r="341" spans="1:14" x14ac:dyDescent="0.25">
      <c r="A341" s="60"/>
      <c r="B341" s="60"/>
      <c r="C341" s="60"/>
      <c r="D341" s="60"/>
      <c r="E341" s="60"/>
      <c r="F341" s="60"/>
      <c r="G341" s="60"/>
      <c r="H341" s="60"/>
      <c r="I341" s="60"/>
      <c r="J341" s="60"/>
      <c r="K341" s="60"/>
      <c r="L341" s="60"/>
      <c r="M341" s="60"/>
      <c r="N341" s="60"/>
    </row>
    <row r="342" spans="1:14" x14ac:dyDescent="0.25">
      <c r="A342" s="60"/>
      <c r="B342" s="60"/>
      <c r="C342" s="60"/>
      <c r="D342" s="60"/>
      <c r="E342" s="60"/>
      <c r="F342" s="60"/>
      <c r="G342" s="60"/>
      <c r="H342" s="60"/>
      <c r="I342" s="60"/>
      <c r="J342" s="60"/>
      <c r="K342" s="60"/>
      <c r="L342" s="60"/>
      <c r="M342" s="60"/>
      <c r="N342" s="60"/>
    </row>
    <row r="343" spans="1:14" x14ac:dyDescent="0.25">
      <c r="A343" s="60"/>
      <c r="B343" s="60"/>
      <c r="C343" s="60"/>
      <c r="D343" s="60"/>
      <c r="E343" s="60"/>
      <c r="F343" s="60"/>
      <c r="G343" s="60"/>
      <c r="H343" s="60"/>
      <c r="I343" s="60"/>
      <c r="J343" s="60"/>
      <c r="K343" s="60"/>
      <c r="L343" s="60"/>
      <c r="M343" s="60"/>
      <c r="N343" s="60"/>
    </row>
    <row r="344" spans="1:14" x14ac:dyDescent="0.25">
      <c r="A344" s="60"/>
      <c r="B344" s="60"/>
      <c r="C344" s="60"/>
      <c r="D344" s="60"/>
      <c r="E344" s="60"/>
      <c r="F344" s="60"/>
      <c r="G344" s="60"/>
      <c r="H344" s="60"/>
      <c r="I344" s="60"/>
      <c r="J344" s="60"/>
      <c r="K344" s="60"/>
      <c r="L344" s="60"/>
      <c r="M344" s="60"/>
      <c r="N344" s="60"/>
    </row>
    <row r="345" spans="1:14" x14ac:dyDescent="0.25">
      <c r="A345" s="60"/>
      <c r="B345" s="60"/>
      <c r="C345" s="60"/>
      <c r="D345" s="60"/>
      <c r="E345" s="60"/>
      <c r="F345" s="60"/>
      <c r="G345" s="60"/>
      <c r="H345" s="60"/>
      <c r="I345" s="60"/>
      <c r="J345" s="60"/>
      <c r="K345" s="60"/>
      <c r="L345" s="60"/>
      <c r="M345" s="60"/>
      <c r="N345" s="60"/>
    </row>
    <row r="346" spans="1:14" x14ac:dyDescent="0.25">
      <c r="A346" s="60"/>
      <c r="B346" s="60"/>
      <c r="C346" s="60"/>
      <c r="D346" s="60"/>
      <c r="E346" s="60"/>
      <c r="F346" s="60"/>
      <c r="G346" s="60"/>
      <c r="H346" s="60"/>
      <c r="I346" s="60"/>
      <c r="J346" s="60"/>
      <c r="K346" s="60"/>
      <c r="L346" s="60"/>
      <c r="M346" s="60"/>
      <c r="N346" s="60"/>
    </row>
    <row r="347" spans="1:14" x14ac:dyDescent="0.25">
      <c r="A347" s="60"/>
      <c r="B347" s="60"/>
      <c r="C347" s="60"/>
      <c r="D347" s="60"/>
      <c r="E347" s="60"/>
      <c r="F347" s="60"/>
      <c r="G347" s="60"/>
      <c r="H347" s="60"/>
      <c r="I347" s="60"/>
      <c r="J347" s="60"/>
      <c r="K347" s="60"/>
      <c r="L347" s="60"/>
      <c r="M347" s="60"/>
      <c r="N347" s="60"/>
    </row>
    <row r="348" spans="1:14" x14ac:dyDescent="0.25">
      <c r="A348" s="60"/>
      <c r="B348" s="60"/>
      <c r="C348" s="60"/>
      <c r="D348" s="60"/>
      <c r="E348" s="60"/>
      <c r="F348" s="60"/>
      <c r="G348" s="60"/>
      <c r="H348" s="60"/>
      <c r="I348" s="60"/>
      <c r="J348" s="60"/>
      <c r="K348" s="60"/>
      <c r="L348" s="60"/>
      <c r="M348" s="60"/>
      <c r="N348" s="60"/>
    </row>
    <row r="349" spans="1:14" x14ac:dyDescent="0.25">
      <c r="A349" s="60"/>
      <c r="B349" s="60"/>
      <c r="C349" s="60"/>
      <c r="D349" s="60"/>
      <c r="E349" s="60"/>
      <c r="F349" s="60"/>
      <c r="G349" s="60"/>
      <c r="H349" s="60"/>
      <c r="I349" s="60"/>
      <c r="J349" s="60"/>
      <c r="K349" s="60"/>
      <c r="L349" s="60"/>
      <c r="M349" s="60"/>
      <c r="N349" s="60"/>
    </row>
    <row r="350" spans="1:14" x14ac:dyDescent="0.25">
      <c r="A350" s="60"/>
      <c r="B350" s="60"/>
      <c r="C350" s="60"/>
      <c r="D350" s="60"/>
      <c r="E350" s="60"/>
      <c r="F350" s="60"/>
      <c r="G350" s="60"/>
      <c r="H350" s="60"/>
      <c r="I350" s="60"/>
      <c r="J350" s="60"/>
      <c r="K350" s="60"/>
      <c r="L350" s="60"/>
      <c r="M350" s="60"/>
      <c r="N350" s="60"/>
    </row>
    <row r="351" spans="1:14" x14ac:dyDescent="0.25">
      <c r="A351" s="60"/>
      <c r="B351" s="60"/>
      <c r="C351" s="60"/>
      <c r="D351" s="60"/>
      <c r="E351" s="60"/>
      <c r="F351" s="60"/>
      <c r="G351" s="60"/>
      <c r="H351" s="60"/>
      <c r="I351" s="60"/>
      <c r="J351" s="60"/>
      <c r="K351" s="60"/>
      <c r="L351" s="60"/>
      <c r="M351" s="60"/>
      <c r="N351" s="60"/>
    </row>
    <row r="352" spans="1:14" x14ac:dyDescent="0.25">
      <c r="A352" s="60"/>
      <c r="B352" s="60"/>
      <c r="C352" s="60"/>
      <c r="D352" s="60"/>
      <c r="E352" s="60"/>
      <c r="F352" s="60"/>
      <c r="G352" s="60"/>
      <c r="H352" s="60"/>
      <c r="I352" s="60"/>
      <c r="J352" s="60"/>
      <c r="K352" s="60"/>
      <c r="L352" s="60"/>
      <c r="M352" s="60"/>
      <c r="N352" s="60"/>
    </row>
    <row r="353" spans="1:14" x14ac:dyDescent="0.25">
      <c r="A353" s="60"/>
      <c r="B353" s="60"/>
      <c r="C353" s="60"/>
      <c r="D353" s="60"/>
      <c r="E353" s="60"/>
      <c r="F353" s="60"/>
      <c r="G353" s="60"/>
      <c r="H353" s="60"/>
      <c r="I353" s="60"/>
      <c r="J353" s="60"/>
      <c r="K353" s="60"/>
      <c r="L353" s="60"/>
      <c r="M353" s="60"/>
      <c r="N353" s="60"/>
    </row>
    <row r="354" spans="1:14" x14ac:dyDescent="0.25">
      <c r="A354" s="60"/>
      <c r="B354" s="60"/>
      <c r="C354" s="60"/>
      <c r="D354" s="60"/>
      <c r="E354" s="60"/>
      <c r="F354" s="60"/>
      <c r="G354" s="60"/>
      <c r="H354" s="60"/>
      <c r="I354" s="60"/>
      <c r="J354" s="60"/>
      <c r="K354" s="60"/>
      <c r="L354" s="60"/>
      <c r="M354" s="60"/>
      <c r="N354" s="60"/>
    </row>
    <row r="355" spans="1:14" x14ac:dyDescent="0.25">
      <c r="A355" s="60"/>
      <c r="B355" s="60"/>
      <c r="C355" s="60"/>
      <c r="D355" s="60"/>
      <c r="E355" s="60"/>
      <c r="F355" s="60"/>
      <c r="G355" s="60"/>
      <c r="H355" s="60"/>
      <c r="I355" s="60"/>
      <c r="J355" s="60"/>
      <c r="K355" s="60"/>
      <c r="L355" s="60"/>
      <c r="M355" s="60"/>
      <c r="N355" s="60"/>
    </row>
    <row r="356" spans="1:14" x14ac:dyDescent="0.25">
      <c r="A356" s="60"/>
      <c r="B356" s="60"/>
      <c r="C356" s="60"/>
      <c r="D356" s="60"/>
      <c r="E356" s="60"/>
      <c r="F356" s="60"/>
      <c r="G356" s="60"/>
      <c r="H356" s="60"/>
      <c r="I356" s="60"/>
      <c r="J356" s="60"/>
      <c r="K356" s="60"/>
      <c r="L356" s="60"/>
      <c r="M356" s="60"/>
      <c r="N356" s="60"/>
    </row>
    <row r="357" spans="1:14" x14ac:dyDescent="0.25">
      <c r="A357" s="60"/>
      <c r="B357" s="60"/>
      <c r="C357" s="60"/>
      <c r="D357" s="60"/>
      <c r="E357" s="60"/>
      <c r="F357" s="60"/>
      <c r="G357" s="60"/>
      <c r="H357" s="60"/>
      <c r="I357" s="60"/>
      <c r="J357" s="60"/>
      <c r="K357" s="60"/>
      <c r="L357" s="60"/>
      <c r="M357" s="60"/>
      <c r="N357" s="60"/>
    </row>
    <row r="358" spans="1:14" x14ac:dyDescent="0.25">
      <c r="A358" s="60"/>
      <c r="B358" s="60"/>
      <c r="C358" s="60"/>
      <c r="D358" s="60"/>
      <c r="E358" s="60"/>
      <c r="F358" s="60"/>
      <c r="G358" s="60"/>
      <c r="H358" s="60"/>
      <c r="I358" s="60"/>
      <c r="J358" s="60"/>
      <c r="K358" s="60"/>
      <c r="L358" s="60"/>
      <c r="M358" s="60"/>
      <c r="N358" s="60"/>
    </row>
    <row r="359" spans="1:14" x14ac:dyDescent="0.25">
      <c r="A359" s="60"/>
      <c r="B359" s="60"/>
      <c r="C359" s="60"/>
      <c r="D359" s="60"/>
      <c r="E359" s="60"/>
      <c r="F359" s="60"/>
      <c r="G359" s="60"/>
      <c r="H359" s="60"/>
      <c r="I359" s="60"/>
      <c r="J359" s="60"/>
      <c r="K359" s="60"/>
      <c r="L359" s="60"/>
      <c r="M359" s="60"/>
      <c r="N359" s="60"/>
    </row>
    <row r="360" spans="1:14" x14ac:dyDescent="0.25">
      <c r="A360" s="60"/>
      <c r="B360" s="60"/>
      <c r="C360" s="60"/>
      <c r="D360" s="60"/>
      <c r="E360" s="60"/>
      <c r="F360" s="60"/>
      <c r="G360" s="60"/>
      <c r="H360" s="60"/>
      <c r="I360" s="60"/>
      <c r="J360" s="60"/>
      <c r="K360" s="60"/>
      <c r="L360" s="60"/>
      <c r="M360" s="60"/>
      <c r="N360" s="60"/>
    </row>
    <row r="361" spans="1:14" x14ac:dyDescent="0.25">
      <c r="A361" s="60"/>
      <c r="B361" s="60"/>
      <c r="C361" s="60"/>
      <c r="D361" s="60"/>
      <c r="E361" s="60"/>
      <c r="F361" s="60"/>
      <c r="G361" s="60"/>
      <c r="H361" s="60"/>
      <c r="I361" s="60"/>
      <c r="J361" s="60"/>
      <c r="K361" s="60"/>
      <c r="L361" s="60"/>
      <c r="M361" s="60"/>
      <c r="N361" s="60"/>
    </row>
    <row r="362" spans="1:14" x14ac:dyDescent="0.25">
      <c r="A362" s="60"/>
      <c r="B362" s="60"/>
      <c r="C362" s="60"/>
      <c r="D362" s="60"/>
      <c r="E362" s="60"/>
      <c r="F362" s="60"/>
      <c r="G362" s="60"/>
      <c r="H362" s="60"/>
      <c r="I362" s="60"/>
      <c r="J362" s="60"/>
      <c r="K362" s="60"/>
      <c r="L362" s="60"/>
      <c r="M362" s="60"/>
      <c r="N362" s="60"/>
    </row>
    <row r="363" spans="1:14" x14ac:dyDescent="0.25">
      <c r="A363" s="60"/>
      <c r="B363" s="60"/>
      <c r="C363" s="60"/>
      <c r="D363" s="60"/>
      <c r="E363" s="60"/>
      <c r="F363" s="60"/>
      <c r="G363" s="60"/>
      <c r="H363" s="60"/>
      <c r="I363" s="60"/>
      <c r="J363" s="60"/>
      <c r="K363" s="60"/>
      <c r="L363" s="60"/>
      <c r="M363" s="60"/>
      <c r="N363" s="60"/>
    </row>
    <row r="364" spans="1:14" x14ac:dyDescent="0.25">
      <c r="A364" s="60"/>
      <c r="B364" s="60"/>
      <c r="C364" s="60"/>
      <c r="D364" s="60"/>
      <c r="E364" s="60"/>
      <c r="F364" s="60"/>
      <c r="G364" s="60"/>
      <c r="H364" s="60"/>
      <c r="I364" s="60"/>
      <c r="J364" s="60"/>
      <c r="K364" s="60"/>
      <c r="L364" s="60"/>
      <c r="M364" s="60"/>
      <c r="N364" s="60"/>
    </row>
    <row r="365" spans="1:14" x14ac:dyDescent="0.25">
      <c r="A365" s="60"/>
      <c r="B365" s="60"/>
      <c r="C365" s="60"/>
      <c r="D365" s="60"/>
      <c r="E365" s="60"/>
      <c r="F365" s="60"/>
      <c r="G365" s="60"/>
      <c r="H365" s="60"/>
      <c r="I365" s="60"/>
      <c r="J365" s="60"/>
      <c r="K365" s="60"/>
      <c r="L365" s="60"/>
      <c r="M365" s="60"/>
      <c r="N365" s="60"/>
    </row>
    <row r="366" spans="1:14" x14ac:dyDescent="0.25">
      <c r="A366" s="60"/>
      <c r="B366" s="60"/>
      <c r="C366" s="60"/>
      <c r="D366" s="60"/>
      <c r="E366" s="60"/>
      <c r="F366" s="60"/>
      <c r="G366" s="60"/>
      <c r="H366" s="60"/>
      <c r="I366" s="60"/>
      <c r="J366" s="60"/>
      <c r="K366" s="60"/>
      <c r="L366" s="60"/>
      <c r="M366" s="60"/>
      <c r="N366" s="60"/>
    </row>
    <row r="367" spans="1:14" x14ac:dyDescent="0.25">
      <c r="A367" s="60"/>
      <c r="B367" s="60"/>
      <c r="C367" s="60"/>
      <c r="D367" s="60"/>
      <c r="E367" s="60"/>
      <c r="F367" s="60"/>
      <c r="G367" s="60"/>
      <c r="H367" s="60"/>
      <c r="I367" s="60"/>
      <c r="J367" s="60"/>
      <c r="K367" s="60"/>
      <c r="L367" s="60"/>
      <c r="M367" s="60"/>
      <c r="N367" s="60"/>
    </row>
    <row r="368" spans="1:14" x14ac:dyDescent="0.25">
      <c r="A368" s="60"/>
      <c r="B368" s="60"/>
      <c r="C368" s="60"/>
      <c r="D368" s="60"/>
      <c r="E368" s="60"/>
      <c r="F368" s="60"/>
      <c r="G368" s="60"/>
      <c r="H368" s="60"/>
      <c r="I368" s="60"/>
      <c r="J368" s="60"/>
      <c r="K368" s="60"/>
      <c r="L368" s="60"/>
      <c r="M368" s="60"/>
      <c r="N368" s="60"/>
    </row>
    <row r="369" spans="1:14" x14ac:dyDescent="0.25">
      <c r="A369" s="60"/>
      <c r="B369" s="60"/>
      <c r="C369" s="60"/>
      <c r="D369" s="60"/>
      <c r="E369" s="60"/>
      <c r="F369" s="60"/>
      <c r="G369" s="60"/>
      <c r="H369" s="60"/>
      <c r="I369" s="60"/>
      <c r="J369" s="60"/>
      <c r="K369" s="60"/>
      <c r="L369" s="60"/>
      <c r="M369" s="60"/>
      <c r="N369" s="60"/>
    </row>
    <row r="370" spans="1:14" x14ac:dyDescent="0.25">
      <c r="A370" s="60"/>
      <c r="B370" s="60"/>
      <c r="C370" s="60"/>
      <c r="D370" s="60"/>
      <c r="E370" s="60"/>
      <c r="F370" s="60"/>
      <c r="G370" s="60"/>
      <c r="H370" s="60"/>
      <c r="I370" s="60"/>
      <c r="J370" s="60"/>
      <c r="K370" s="60"/>
      <c r="L370" s="60"/>
      <c r="M370" s="60"/>
      <c r="N370" s="60"/>
    </row>
    <row r="371" spans="1:14" x14ac:dyDescent="0.25">
      <c r="A371" s="60"/>
      <c r="B371" s="60"/>
      <c r="C371" s="60"/>
      <c r="D371" s="60"/>
      <c r="E371" s="60"/>
      <c r="F371" s="60"/>
      <c r="G371" s="60"/>
      <c r="H371" s="60"/>
      <c r="I371" s="60"/>
      <c r="J371" s="60"/>
      <c r="K371" s="60"/>
      <c r="L371" s="60"/>
      <c r="M371" s="60"/>
      <c r="N371" s="60"/>
    </row>
    <row r="372" spans="1:14" x14ac:dyDescent="0.25">
      <c r="A372" s="60"/>
      <c r="B372" s="60"/>
      <c r="C372" s="60"/>
      <c r="D372" s="60"/>
      <c r="E372" s="60"/>
      <c r="F372" s="60"/>
      <c r="G372" s="60"/>
      <c r="H372" s="60"/>
      <c r="I372" s="60"/>
      <c r="J372" s="60"/>
      <c r="K372" s="60"/>
      <c r="L372" s="60"/>
      <c r="M372" s="60"/>
      <c r="N372" s="60"/>
    </row>
    <row r="373" spans="1:14" x14ac:dyDescent="0.25">
      <c r="A373" s="60"/>
      <c r="B373" s="60"/>
      <c r="C373" s="60"/>
      <c r="D373" s="60"/>
      <c r="E373" s="60"/>
      <c r="F373" s="60"/>
      <c r="G373" s="60"/>
      <c r="H373" s="60"/>
      <c r="I373" s="60"/>
      <c r="J373" s="60"/>
      <c r="K373" s="60"/>
      <c r="L373" s="60"/>
      <c r="M373" s="60"/>
      <c r="N373" s="60"/>
    </row>
    <row r="374" spans="1:14" x14ac:dyDescent="0.25">
      <c r="A374" s="60"/>
      <c r="B374" s="60"/>
      <c r="C374" s="60"/>
      <c r="D374" s="60"/>
      <c r="E374" s="60"/>
      <c r="F374" s="60"/>
      <c r="G374" s="60"/>
      <c r="H374" s="60"/>
      <c r="I374" s="60"/>
      <c r="J374" s="60"/>
      <c r="K374" s="60"/>
      <c r="L374" s="60"/>
      <c r="M374" s="60"/>
      <c r="N374" s="60"/>
    </row>
    <row r="375" spans="1:14" x14ac:dyDescent="0.25">
      <c r="A375" s="60"/>
      <c r="B375" s="60"/>
      <c r="C375" s="60"/>
      <c r="D375" s="60"/>
      <c r="E375" s="60"/>
      <c r="F375" s="60"/>
      <c r="G375" s="60"/>
      <c r="H375" s="60"/>
      <c r="I375" s="60"/>
      <c r="J375" s="60"/>
      <c r="K375" s="60"/>
      <c r="L375" s="60"/>
      <c r="M375" s="60"/>
      <c r="N375" s="60"/>
    </row>
    <row r="376" spans="1:14" x14ac:dyDescent="0.25">
      <c r="A376" s="60"/>
      <c r="B376" s="60"/>
      <c r="C376" s="60"/>
      <c r="D376" s="60"/>
      <c r="E376" s="60"/>
      <c r="F376" s="60"/>
      <c r="G376" s="60"/>
      <c r="H376" s="60"/>
      <c r="I376" s="60"/>
      <c r="J376" s="60"/>
      <c r="K376" s="60"/>
      <c r="L376" s="60"/>
      <c r="M376" s="60"/>
      <c r="N376" s="60"/>
    </row>
    <row r="377" spans="1:14" x14ac:dyDescent="0.25">
      <c r="A377" s="60"/>
      <c r="B377" s="60"/>
      <c r="C377" s="60"/>
      <c r="D377" s="60"/>
      <c r="E377" s="60"/>
      <c r="F377" s="60"/>
      <c r="G377" s="60"/>
      <c r="H377" s="60"/>
      <c r="I377" s="60"/>
      <c r="J377" s="60"/>
      <c r="K377" s="60"/>
      <c r="L377" s="60"/>
      <c r="M377" s="60"/>
      <c r="N377" s="60"/>
    </row>
    <row r="378" spans="1:14" x14ac:dyDescent="0.25">
      <c r="A378" s="60"/>
      <c r="B378" s="60"/>
      <c r="C378" s="60"/>
      <c r="D378" s="60"/>
      <c r="E378" s="60"/>
      <c r="F378" s="60"/>
      <c r="G378" s="60"/>
      <c r="H378" s="60"/>
      <c r="I378" s="60"/>
      <c r="J378" s="60"/>
      <c r="K378" s="60"/>
      <c r="L378" s="60"/>
      <c r="M378" s="60"/>
      <c r="N378" s="60"/>
    </row>
    <row r="379" spans="1:14" x14ac:dyDescent="0.25">
      <c r="A379" s="60"/>
      <c r="B379" s="60"/>
      <c r="C379" s="60"/>
      <c r="D379" s="60"/>
      <c r="E379" s="60"/>
      <c r="F379" s="60"/>
      <c r="G379" s="60"/>
      <c r="H379" s="60"/>
      <c r="I379" s="60"/>
      <c r="J379" s="60"/>
      <c r="K379" s="60"/>
      <c r="L379" s="60"/>
      <c r="M379" s="60"/>
      <c r="N379" s="60"/>
    </row>
    <row r="380" spans="1:14" x14ac:dyDescent="0.25">
      <c r="A380" s="60"/>
      <c r="B380" s="60"/>
      <c r="C380" s="60"/>
      <c r="D380" s="60"/>
      <c r="E380" s="60"/>
      <c r="F380" s="60"/>
      <c r="G380" s="60"/>
      <c r="H380" s="60"/>
      <c r="I380" s="60"/>
      <c r="J380" s="60"/>
      <c r="K380" s="60"/>
      <c r="L380" s="60"/>
      <c r="M380" s="60"/>
      <c r="N380" s="60"/>
    </row>
    <row r="381" spans="1:14" x14ac:dyDescent="0.25">
      <c r="A381" s="60"/>
      <c r="B381" s="60"/>
      <c r="C381" s="60"/>
      <c r="D381" s="60"/>
      <c r="E381" s="60"/>
      <c r="F381" s="60"/>
      <c r="G381" s="60"/>
      <c r="H381" s="60"/>
      <c r="I381" s="60"/>
      <c r="J381" s="60"/>
      <c r="K381" s="60"/>
      <c r="L381" s="60"/>
      <c r="M381" s="60"/>
      <c r="N381" s="60"/>
    </row>
    <row r="382" spans="1:14" x14ac:dyDescent="0.25">
      <c r="A382" s="60"/>
      <c r="B382" s="60"/>
      <c r="C382" s="60"/>
      <c r="D382" s="60"/>
      <c r="E382" s="60"/>
      <c r="F382" s="60"/>
      <c r="G382" s="60"/>
      <c r="H382" s="60"/>
      <c r="I382" s="60"/>
      <c r="J382" s="60"/>
      <c r="K382" s="60"/>
      <c r="L382" s="60"/>
      <c r="M382" s="60"/>
      <c r="N382" s="60"/>
    </row>
    <row r="383" spans="1:14" x14ac:dyDescent="0.25">
      <c r="A383" s="60"/>
      <c r="B383" s="60"/>
      <c r="C383" s="60"/>
      <c r="D383" s="60"/>
      <c r="E383" s="60"/>
      <c r="F383" s="60"/>
      <c r="G383" s="60"/>
      <c r="H383" s="60"/>
      <c r="I383" s="60"/>
      <c r="J383" s="60"/>
      <c r="K383" s="60"/>
      <c r="L383" s="60"/>
      <c r="M383" s="60"/>
      <c r="N383" s="60"/>
    </row>
    <row r="384" spans="1:14" x14ac:dyDescent="0.25">
      <c r="A384" s="60"/>
      <c r="B384" s="60"/>
      <c r="C384" s="60"/>
      <c r="D384" s="60"/>
      <c r="E384" s="60"/>
      <c r="F384" s="60"/>
      <c r="G384" s="60"/>
      <c r="H384" s="60"/>
      <c r="I384" s="60"/>
      <c r="J384" s="60"/>
      <c r="K384" s="60"/>
      <c r="L384" s="60"/>
      <c r="M384" s="60"/>
      <c r="N384" s="60"/>
    </row>
    <row r="385" spans="1:14" x14ac:dyDescent="0.25">
      <c r="A385" s="60"/>
      <c r="B385" s="60"/>
      <c r="C385" s="60"/>
      <c r="D385" s="60"/>
      <c r="E385" s="60"/>
      <c r="F385" s="60"/>
      <c r="G385" s="60"/>
      <c r="H385" s="60"/>
      <c r="I385" s="60"/>
      <c r="J385" s="60"/>
      <c r="K385" s="60"/>
      <c r="L385" s="60"/>
      <c r="M385" s="60"/>
      <c r="N385" s="60"/>
    </row>
    <row r="386" spans="1:14" x14ac:dyDescent="0.25">
      <c r="A386" s="60"/>
      <c r="B386" s="60"/>
      <c r="C386" s="60"/>
      <c r="D386" s="60"/>
      <c r="E386" s="60"/>
      <c r="F386" s="60"/>
      <c r="G386" s="60"/>
      <c r="H386" s="60"/>
      <c r="I386" s="60"/>
      <c r="J386" s="60"/>
      <c r="K386" s="60"/>
      <c r="L386" s="60"/>
      <c r="M386" s="60"/>
      <c r="N386" s="60"/>
    </row>
    <row r="387" spans="1:14" x14ac:dyDescent="0.25">
      <c r="A387" s="60"/>
      <c r="B387" s="60"/>
      <c r="C387" s="60"/>
      <c r="D387" s="60"/>
      <c r="E387" s="60"/>
      <c r="F387" s="60"/>
      <c r="G387" s="60"/>
      <c r="H387" s="60"/>
      <c r="I387" s="60"/>
      <c r="J387" s="60"/>
      <c r="K387" s="60"/>
      <c r="L387" s="60"/>
      <c r="M387" s="60"/>
      <c r="N387" s="60"/>
    </row>
    <row r="388" spans="1:14" x14ac:dyDescent="0.25">
      <c r="A388" s="60"/>
      <c r="B388" s="60"/>
      <c r="C388" s="60"/>
      <c r="D388" s="60"/>
      <c r="E388" s="60"/>
      <c r="F388" s="60"/>
      <c r="G388" s="60"/>
      <c r="H388" s="60"/>
      <c r="I388" s="60"/>
      <c r="J388" s="60"/>
      <c r="K388" s="60"/>
      <c r="L388" s="60"/>
      <c r="M388" s="60"/>
      <c r="N388" s="60"/>
    </row>
    <row r="389" spans="1:14" x14ac:dyDescent="0.25">
      <c r="A389" s="60"/>
      <c r="B389" s="60"/>
      <c r="C389" s="60"/>
      <c r="D389" s="60"/>
      <c r="E389" s="60"/>
      <c r="F389" s="60"/>
      <c r="G389" s="60"/>
      <c r="H389" s="60"/>
      <c r="I389" s="60"/>
      <c r="J389" s="60"/>
      <c r="K389" s="60"/>
      <c r="L389" s="60"/>
      <c r="M389" s="60"/>
      <c r="N389" s="60"/>
    </row>
    <row r="390" spans="1:14" x14ac:dyDescent="0.25">
      <c r="A390" s="60"/>
      <c r="B390" s="60"/>
      <c r="C390" s="60"/>
      <c r="D390" s="60"/>
      <c r="E390" s="60"/>
      <c r="F390" s="60"/>
      <c r="G390" s="60"/>
      <c r="H390" s="60"/>
      <c r="I390" s="60"/>
      <c r="J390" s="60"/>
      <c r="K390" s="60"/>
      <c r="L390" s="60"/>
      <c r="M390" s="60"/>
      <c r="N390" s="60"/>
    </row>
    <row r="391" spans="1:14" x14ac:dyDescent="0.25">
      <c r="A391" s="60"/>
      <c r="B391" s="60"/>
      <c r="C391" s="60"/>
      <c r="D391" s="60"/>
      <c r="E391" s="60"/>
      <c r="F391" s="60"/>
      <c r="G391" s="60"/>
      <c r="H391" s="60"/>
      <c r="I391" s="60"/>
      <c r="J391" s="60"/>
      <c r="K391" s="60"/>
      <c r="L391" s="60"/>
      <c r="M391" s="60"/>
      <c r="N391" s="60"/>
    </row>
    <row r="392" spans="1:14" x14ac:dyDescent="0.25">
      <c r="A392" s="60"/>
      <c r="B392" s="60"/>
      <c r="C392" s="60"/>
      <c r="D392" s="60"/>
      <c r="E392" s="60"/>
      <c r="F392" s="60"/>
      <c r="G392" s="60"/>
      <c r="H392" s="60"/>
      <c r="I392" s="60"/>
      <c r="J392" s="60"/>
      <c r="K392" s="60"/>
      <c r="L392" s="60"/>
      <c r="M392" s="60"/>
      <c r="N392" s="60"/>
    </row>
    <row r="393" spans="1:14" x14ac:dyDescent="0.25">
      <c r="A393" s="60"/>
      <c r="B393" s="60"/>
      <c r="C393" s="60"/>
      <c r="D393" s="60"/>
      <c r="E393" s="60"/>
      <c r="F393" s="60"/>
      <c r="G393" s="60"/>
      <c r="H393" s="60"/>
      <c r="I393" s="60"/>
      <c r="J393" s="60"/>
      <c r="K393" s="60"/>
      <c r="L393" s="60"/>
      <c r="M393" s="60"/>
      <c r="N393" s="60"/>
    </row>
    <row r="394" spans="1:14" x14ac:dyDescent="0.25">
      <c r="A394" s="60"/>
      <c r="B394" s="60"/>
      <c r="C394" s="60"/>
      <c r="D394" s="60"/>
      <c r="E394" s="60"/>
      <c r="F394" s="60"/>
      <c r="G394" s="60"/>
      <c r="H394" s="60"/>
      <c r="I394" s="60"/>
      <c r="J394" s="60"/>
      <c r="K394" s="60"/>
      <c r="L394" s="60"/>
      <c r="M394" s="60"/>
      <c r="N394" s="60"/>
    </row>
    <row r="395" spans="1:14" x14ac:dyDescent="0.25">
      <c r="A395" s="60"/>
      <c r="B395" s="60"/>
      <c r="C395" s="60"/>
      <c r="D395" s="60"/>
      <c r="E395" s="60"/>
      <c r="F395" s="60"/>
      <c r="G395" s="60"/>
      <c r="H395" s="60"/>
      <c r="I395" s="60"/>
      <c r="J395" s="60"/>
      <c r="K395" s="60"/>
      <c r="L395" s="60"/>
      <c r="M395" s="60"/>
      <c r="N395" s="60"/>
    </row>
    <row r="396" spans="1:14" x14ac:dyDescent="0.25">
      <c r="A396" s="60"/>
      <c r="B396" s="60"/>
      <c r="C396" s="60"/>
      <c r="D396" s="60"/>
      <c r="E396" s="60"/>
      <c r="F396" s="60"/>
      <c r="G396" s="60"/>
      <c r="H396" s="60"/>
      <c r="I396" s="60"/>
      <c r="J396" s="60"/>
      <c r="K396" s="60"/>
      <c r="L396" s="60"/>
      <c r="M396" s="60"/>
      <c r="N396" s="60"/>
    </row>
    <row r="397" spans="1:14" x14ac:dyDescent="0.25">
      <c r="A397" s="60"/>
      <c r="B397" s="60"/>
      <c r="C397" s="60"/>
      <c r="D397" s="60"/>
      <c r="E397" s="60"/>
      <c r="F397" s="60"/>
      <c r="G397" s="60"/>
      <c r="H397" s="60"/>
      <c r="I397" s="60"/>
      <c r="J397" s="60"/>
      <c r="K397" s="60"/>
      <c r="L397" s="60"/>
      <c r="M397" s="60"/>
      <c r="N397" s="60"/>
    </row>
    <row r="398" spans="1:14" x14ac:dyDescent="0.25">
      <c r="A398" s="60"/>
      <c r="B398" s="60"/>
      <c r="C398" s="60"/>
      <c r="D398" s="60"/>
      <c r="E398" s="60"/>
      <c r="F398" s="60"/>
      <c r="G398" s="60"/>
      <c r="H398" s="60"/>
      <c r="I398" s="60"/>
      <c r="J398" s="60"/>
      <c r="K398" s="60"/>
      <c r="L398" s="60"/>
      <c r="M398" s="60"/>
      <c r="N398" s="60"/>
    </row>
    <row r="399" spans="1:14" x14ac:dyDescent="0.25">
      <c r="A399" s="60"/>
      <c r="B399" s="60"/>
      <c r="C399" s="60"/>
      <c r="D399" s="60"/>
      <c r="E399" s="60"/>
      <c r="F399" s="60"/>
      <c r="G399" s="60"/>
      <c r="H399" s="60"/>
      <c r="I399" s="60"/>
      <c r="J399" s="60"/>
      <c r="K399" s="60"/>
      <c r="L399" s="60"/>
      <c r="M399" s="60"/>
      <c r="N399" s="60"/>
    </row>
    <row r="400" spans="1:14" x14ac:dyDescent="0.25">
      <c r="A400" s="60"/>
      <c r="B400" s="60"/>
      <c r="C400" s="60"/>
      <c r="D400" s="60"/>
      <c r="E400" s="60"/>
      <c r="F400" s="60"/>
      <c r="G400" s="60"/>
      <c r="H400" s="60"/>
      <c r="I400" s="60"/>
      <c r="J400" s="60"/>
      <c r="K400" s="60"/>
      <c r="L400" s="60"/>
      <c r="M400" s="60"/>
      <c r="N400" s="60"/>
    </row>
    <row r="401" spans="1:14" x14ac:dyDescent="0.25">
      <c r="A401" s="60"/>
      <c r="B401" s="60"/>
      <c r="C401" s="60"/>
      <c r="D401" s="60"/>
      <c r="E401" s="60"/>
      <c r="F401" s="60"/>
      <c r="G401" s="60"/>
      <c r="H401" s="60"/>
      <c r="I401" s="60"/>
      <c r="J401" s="60"/>
      <c r="K401" s="60"/>
      <c r="L401" s="60"/>
      <c r="M401" s="60"/>
      <c r="N401" s="60"/>
    </row>
    <row r="402" spans="1:14" x14ac:dyDescent="0.25">
      <c r="A402" s="60"/>
      <c r="B402" s="60"/>
      <c r="C402" s="60"/>
      <c r="D402" s="60"/>
      <c r="E402" s="60"/>
      <c r="F402" s="60"/>
      <c r="G402" s="60"/>
      <c r="H402" s="60"/>
      <c r="I402" s="60"/>
      <c r="J402" s="60"/>
      <c r="K402" s="60"/>
      <c r="L402" s="60"/>
      <c r="M402" s="60"/>
      <c r="N402" s="60"/>
    </row>
    <row r="403" spans="1:14" x14ac:dyDescent="0.25">
      <c r="A403" s="60"/>
      <c r="B403" s="60"/>
      <c r="C403" s="60"/>
      <c r="D403" s="60"/>
      <c r="E403" s="60"/>
      <c r="F403" s="60"/>
      <c r="G403" s="60"/>
      <c r="H403" s="60"/>
      <c r="I403" s="60"/>
      <c r="J403" s="60"/>
      <c r="K403" s="60"/>
      <c r="L403" s="60"/>
      <c r="M403" s="60"/>
      <c r="N403" s="60"/>
    </row>
    <row r="404" spans="1:14" x14ac:dyDescent="0.25">
      <c r="A404" s="60"/>
      <c r="B404" s="60"/>
      <c r="C404" s="60"/>
      <c r="D404" s="60"/>
      <c r="E404" s="60"/>
      <c r="F404" s="60"/>
      <c r="G404" s="60"/>
      <c r="H404" s="60"/>
      <c r="I404" s="60"/>
      <c r="J404" s="60"/>
      <c r="K404" s="60"/>
      <c r="L404" s="60"/>
      <c r="M404" s="60"/>
      <c r="N404" s="60"/>
    </row>
    <row r="405" spans="1:14" x14ac:dyDescent="0.25">
      <c r="A405" s="60"/>
      <c r="B405" s="60"/>
      <c r="C405" s="60"/>
      <c r="D405" s="60"/>
      <c r="E405" s="60"/>
      <c r="F405" s="60"/>
      <c r="G405" s="60"/>
      <c r="H405" s="60"/>
      <c r="I405" s="60"/>
      <c r="J405" s="60"/>
      <c r="K405" s="60"/>
      <c r="L405" s="60"/>
      <c r="M405" s="60"/>
      <c r="N405" s="60"/>
    </row>
    <row r="406" spans="1:14" x14ac:dyDescent="0.25">
      <c r="A406" s="60"/>
      <c r="B406" s="60"/>
      <c r="C406" s="60"/>
      <c r="D406" s="60"/>
      <c r="E406" s="60"/>
      <c r="F406" s="60"/>
      <c r="G406" s="60"/>
      <c r="H406" s="60"/>
      <c r="I406" s="60"/>
      <c r="J406" s="60"/>
      <c r="K406" s="60"/>
      <c r="L406" s="60"/>
      <c r="M406" s="60"/>
      <c r="N406" s="60"/>
    </row>
    <row r="407" spans="1:14" x14ac:dyDescent="0.25">
      <c r="A407" s="60"/>
      <c r="B407" s="60"/>
      <c r="C407" s="60"/>
      <c r="D407" s="60"/>
      <c r="E407" s="60"/>
      <c r="F407" s="60"/>
      <c r="G407" s="60"/>
      <c r="H407" s="60"/>
      <c r="I407" s="60"/>
      <c r="J407" s="60"/>
      <c r="K407" s="60"/>
      <c r="L407" s="60"/>
      <c r="M407" s="60"/>
      <c r="N407" s="60"/>
    </row>
    <row r="408" spans="1:14" x14ac:dyDescent="0.25">
      <c r="A408" s="60"/>
      <c r="B408" s="60"/>
      <c r="C408" s="60"/>
      <c r="D408" s="60"/>
      <c r="E408" s="60"/>
      <c r="F408" s="60"/>
      <c r="G408" s="60"/>
      <c r="H408" s="60"/>
      <c r="I408" s="60"/>
      <c r="J408" s="60"/>
      <c r="K408" s="60"/>
      <c r="L408" s="60"/>
      <c r="M408" s="60"/>
      <c r="N408" s="60"/>
    </row>
    <row r="409" spans="1:14" x14ac:dyDescent="0.25">
      <c r="A409" s="60"/>
      <c r="B409" s="60"/>
      <c r="C409" s="60"/>
      <c r="D409" s="60"/>
      <c r="E409" s="60"/>
      <c r="F409" s="60"/>
      <c r="G409" s="60"/>
      <c r="H409" s="60"/>
      <c r="I409" s="60"/>
      <c r="J409" s="60"/>
      <c r="K409" s="60"/>
      <c r="L409" s="60"/>
      <c r="M409" s="60"/>
      <c r="N409" s="60"/>
    </row>
    <row r="410" spans="1:14" x14ac:dyDescent="0.25">
      <c r="A410" s="60"/>
      <c r="B410" s="60"/>
      <c r="C410" s="60"/>
      <c r="D410" s="60"/>
      <c r="E410" s="60"/>
      <c r="F410" s="60"/>
      <c r="G410" s="60"/>
      <c r="H410" s="60"/>
      <c r="I410" s="60"/>
      <c r="J410" s="60"/>
      <c r="K410" s="60"/>
      <c r="L410" s="60"/>
      <c r="M410" s="60"/>
      <c r="N410" s="60"/>
    </row>
    <row r="411" spans="1:14" x14ac:dyDescent="0.25">
      <c r="A411" s="60"/>
      <c r="B411" s="60"/>
      <c r="C411" s="60"/>
      <c r="D411" s="60"/>
      <c r="E411" s="60"/>
      <c r="F411" s="60"/>
      <c r="G411" s="60"/>
      <c r="H411" s="60"/>
      <c r="I411" s="60"/>
      <c r="J411" s="60"/>
      <c r="K411" s="60"/>
      <c r="L411" s="60"/>
      <c r="M411" s="60"/>
      <c r="N411" s="60"/>
    </row>
    <row r="412" spans="1:14" x14ac:dyDescent="0.25">
      <c r="A412" s="60"/>
      <c r="B412" s="60"/>
      <c r="C412" s="60"/>
      <c r="D412" s="60"/>
      <c r="E412" s="60"/>
      <c r="F412" s="60"/>
      <c r="G412" s="60"/>
      <c r="H412" s="60"/>
      <c r="I412" s="60"/>
      <c r="J412" s="60"/>
      <c r="K412" s="60"/>
      <c r="L412" s="60"/>
      <c r="M412" s="60"/>
      <c r="N412" s="60"/>
    </row>
    <row r="413" spans="1:14" x14ac:dyDescent="0.25">
      <c r="A413" s="60"/>
      <c r="B413" s="60"/>
      <c r="C413" s="60"/>
      <c r="D413" s="60"/>
      <c r="E413" s="60"/>
      <c r="F413" s="60"/>
      <c r="G413" s="60"/>
      <c r="H413" s="60"/>
      <c r="I413" s="60"/>
      <c r="J413" s="60"/>
      <c r="K413" s="60"/>
      <c r="L413" s="60"/>
      <c r="M413" s="60"/>
      <c r="N413" s="60"/>
    </row>
    <row r="414" spans="1:14" x14ac:dyDescent="0.25">
      <c r="A414" s="60"/>
      <c r="B414" s="60"/>
      <c r="C414" s="60"/>
      <c r="D414" s="60"/>
      <c r="E414" s="60"/>
      <c r="F414" s="60"/>
      <c r="G414" s="60"/>
      <c r="H414" s="60"/>
      <c r="I414" s="60"/>
      <c r="J414" s="60"/>
      <c r="K414" s="60"/>
      <c r="L414" s="60"/>
      <c r="M414" s="60"/>
      <c r="N414" s="60"/>
    </row>
    <row r="415" spans="1:14" x14ac:dyDescent="0.25">
      <c r="A415" s="60"/>
      <c r="B415" s="60"/>
      <c r="C415" s="60"/>
      <c r="D415" s="60"/>
      <c r="E415" s="60"/>
      <c r="F415" s="60"/>
      <c r="G415" s="60"/>
      <c r="H415" s="60"/>
      <c r="I415" s="60"/>
      <c r="J415" s="60"/>
      <c r="K415" s="60"/>
      <c r="L415" s="60"/>
      <c r="M415" s="60"/>
      <c r="N415" s="60"/>
    </row>
    <row r="416" spans="1:14" x14ac:dyDescent="0.25">
      <c r="A416" s="60"/>
      <c r="B416" s="60"/>
      <c r="C416" s="60"/>
      <c r="D416" s="60"/>
      <c r="E416" s="60"/>
      <c r="F416" s="60"/>
      <c r="G416" s="60"/>
      <c r="H416" s="60"/>
      <c r="I416" s="60"/>
      <c r="J416" s="60"/>
      <c r="K416" s="60"/>
      <c r="L416" s="60"/>
      <c r="M416" s="60"/>
      <c r="N416" s="60"/>
    </row>
    <row r="417" spans="1:14" x14ac:dyDescent="0.25">
      <c r="A417" s="60"/>
      <c r="B417" s="60"/>
      <c r="C417" s="60"/>
      <c r="D417" s="60"/>
      <c r="E417" s="60"/>
      <c r="F417" s="60"/>
      <c r="G417" s="60"/>
      <c r="H417" s="60"/>
      <c r="I417" s="60"/>
      <c r="J417" s="60"/>
      <c r="K417" s="60"/>
      <c r="L417" s="60"/>
      <c r="M417" s="60"/>
      <c r="N417" s="60"/>
    </row>
    <row r="418" spans="1:14" x14ac:dyDescent="0.25">
      <c r="A418" s="60"/>
      <c r="B418" s="60"/>
      <c r="C418" s="60"/>
      <c r="D418" s="60"/>
      <c r="E418" s="60"/>
      <c r="F418" s="60"/>
      <c r="G418" s="60"/>
      <c r="H418" s="60"/>
      <c r="I418" s="60"/>
      <c r="J418" s="60"/>
      <c r="K418" s="60"/>
      <c r="L418" s="60"/>
      <c r="M418" s="60"/>
      <c r="N418" s="60"/>
    </row>
    <row r="419" spans="1:14" x14ac:dyDescent="0.25">
      <c r="A419" s="60"/>
      <c r="B419" s="60"/>
      <c r="C419" s="60"/>
      <c r="D419" s="60"/>
      <c r="E419" s="60"/>
      <c r="F419" s="60"/>
      <c r="G419" s="60"/>
      <c r="H419" s="60"/>
      <c r="I419" s="60"/>
      <c r="J419" s="60"/>
      <c r="K419" s="60"/>
      <c r="L419" s="60"/>
      <c r="M419" s="60"/>
      <c r="N419" s="60"/>
    </row>
    <row r="420" spans="1:14" x14ac:dyDescent="0.25">
      <c r="A420" s="60"/>
      <c r="B420" s="60"/>
      <c r="C420" s="60"/>
      <c r="D420" s="60"/>
      <c r="E420" s="60"/>
      <c r="F420" s="60"/>
      <c r="G420" s="60"/>
      <c r="H420" s="60"/>
      <c r="I420" s="60"/>
      <c r="J420" s="60"/>
      <c r="K420" s="60"/>
      <c r="L420" s="60"/>
      <c r="M420" s="60"/>
      <c r="N420" s="60"/>
    </row>
    <row r="421" spans="1:14" x14ac:dyDescent="0.25">
      <c r="A421" s="60"/>
      <c r="B421" s="60"/>
      <c r="C421" s="60"/>
      <c r="D421" s="60"/>
      <c r="E421" s="60"/>
      <c r="F421" s="60"/>
      <c r="G421" s="60"/>
      <c r="H421" s="60"/>
      <c r="I421" s="60"/>
      <c r="J421" s="60"/>
      <c r="K421" s="60"/>
      <c r="L421" s="60"/>
      <c r="M421" s="60"/>
      <c r="N421" s="60"/>
    </row>
    <row r="422" spans="1:14" x14ac:dyDescent="0.25">
      <c r="A422" s="60"/>
      <c r="B422" s="60"/>
      <c r="C422" s="60"/>
      <c r="D422" s="60"/>
      <c r="E422" s="60"/>
      <c r="F422" s="60"/>
      <c r="G422" s="60"/>
      <c r="H422" s="60"/>
      <c r="I422" s="60"/>
      <c r="J422" s="60"/>
      <c r="K422" s="60"/>
      <c r="L422" s="60"/>
      <c r="M422" s="60"/>
      <c r="N422" s="60"/>
    </row>
    <row r="423" spans="1:14" x14ac:dyDescent="0.25">
      <c r="A423" s="60"/>
      <c r="B423" s="60"/>
      <c r="C423" s="60"/>
      <c r="D423" s="60"/>
      <c r="E423" s="60"/>
      <c r="F423" s="60"/>
      <c r="G423" s="60"/>
      <c r="H423" s="60"/>
      <c r="I423" s="60"/>
      <c r="J423" s="60"/>
      <c r="K423" s="60"/>
      <c r="L423" s="60"/>
      <c r="M423" s="60"/>
      <c r="N423" s="60"/>
    </row>
    <row r="424" spans="1:14" x14ac:dyDescent="0.25">
      <c r="A424" s="60"/>
      <c r="B424" s="60"/>
      <c r="C424" s="60"/>
      <c r="D424" s="60"/>
      <c r="E424" s="60"/>
      <c r="F424" s="60"/>
      <c r="G424" s="60"/>
      <c r="H424" s="60"/>
      <c r="I424" s="60"/>
      <c r="J424" s="60"/>
      <c r="K424" s="60"/>
      <c r="L424" s="60"/>
      <c r="M424" s="60"/>
      <c r="N424" s="60"/>
    </row>
    <row r="425" spans="1:14" x14ac:dyDescent="0.25">
      <c r="A425" s="60"/>
      <c r="B425" s="60"/>
      <c r="C425" s="60"/>
      <c r="D425" s="60"/>
      <c r="E425" s="60"/>
      <c r="F425" s="60"/>
      <c r="G425" s="60"/>
      <c r="H425" s="60"/>
      <c r="I425" s="60"/>
      <c r="J425" s="60"/>
      <c r="K425" s="60"/>
      <c r="L425" s="60"/>
      <c r="M425" s="60"/>
      <c r="N425" s="60"/>
    </row>
    <row r="426" spans="1:14" x14ac:dyDescent="0.25">
      <c r="A426" s="60"/>
      <c r="B426" s="60"/>
      <c r="C426" s="60"/>
      <c r="D426" s="60"/>
      <c r="E426" s="60"/>
      <c r="F426" s="60"/>
      <c r="G426" s="60"/>
      <c r="H426" s="60"/>
      <c r="I426" s="60"/>
      <c r="J426" s="60"/>
      <c r="K426" s="60"/>
      <c r="L426" s="60"/>
      <c r="M426" s="60"/>
      <c r="N426" s="60"/>
    </row>
    <row r="427" spans="1:14" x14ac:dyDescent="0.25">
      <c r="A427" s="60"/>
      <c r="B427" s="60"/>
      <c r="C427" s="60"/>
      <c r="D427" s="60"/>
      <c r="E427" s="60"/>
      <c r="F427" s="60"/>
      <c r="G427" s="60"/>
      <c r="H427" s="60"/>
      <c r="I427" s="60"/>
      <c r="J427" s="60"/>
      <c r="K427" s="60"/>
      <c r="L427" s="60"/>
      <c r="M427" s="60"/>
      <c r="N427" s="60"/>
    </row>
    <row r="428" spans="1:14" x14ac:dyDescent="0.25">
      <c r="A428" s="60"/>
      <c r="B428" s="60"/>
      <c r="C428" s="60"/>
      <c r="D428" s="60"/>
      <c r="E428" s="60"/>
      <c r="F428" s="60"/>
      <c r="G428" s="60"/>
      <c r="H428" s="60"/>
      <c r="I428" s="60"/>
      <c r="J428" s="60"/>
      <c r="K428" s="60"/>
      <c r="L428" s="60"/>
      <c r="M428" s="60"/>
      <c r="N428" s="60"/>
    </row>
    <row r="429" spans="1:14" x14ac:dyDescent="0.25">
      <c r="A429" s="60"/>
      <c r="B429" s="60"/>
      <c r="C429" s="60"/>
      <c r="D429" s="60"/>
      <c r="E429" s="60"/>
      <c r="F429" s="60"/>
      <c r="G429" s="60"/>
      <c r="H429" s="60"/>
      <c r="I429" s="60"/>
      <c r="J429" s="60"/>
      <c r="K429" s="60"/>
      <c r="L429" s="60"/>
      <c r="M429" s="60"/>
      <c r="N429" s="60"/>
    </row>
    <row r="430" spans="1:14" x14ac:dyDescent="0.25">
      <c r="A430" s="60"/>
      <c r="B430" s="60"/>
      <c r="C430" s="60"/>
      <c r="D430" s="60"/>
      <c r="E430" s="60"/>
      <c r="F430" s="60"/>
      <c r="G430" s="60"/>
      <c r="H430" s="60"/>
      <c r="I430" s="60"/>
      <c r="J430" s="60"/>
      <c r="K430" s="60"/>
      <c r="L430" s="60"/>
      <c r="M430" s="60"/>
      <c r="N430" s="60"/>
    </row>
    <row r="431" spans="1:14" x14ac:dyDescent="0.25">
      <c r="A431" s="60"/>
      <c r="B431" s="60"/>
      <c r="C431" s="60"/>
      <c r="D431" s="60"/>
      <c r="E431" s="60"/>
      <c r="F431" s="60"/>
      <c r="G431" s="60"/>
      <c r="H431" s="60"/>
      <c r="I431" s="60"/>
      <c r="J431" s="60"/>
      <c r="K431" s="60"/>
      <c r="L431" s="60"/>
      <c r="M431" s="60"/>
      <c r="N431" s="60"/>
    </row>
    <row r="432" spans="1:14" x14ac:dyDescent="0.25">
      <c r="A432" s="60"/>
      <c r="B432" s="60"/>
      <c r="C432" s="60"/>
      <c r="D432" s="60"/>
      <c r="E432" s="60"/>
      <c r="F432" s="60"/>
      <c r="G432" s="60"/>
      <c r="H432" s="60"/>
      <c r="I432" s="60"/>
      <c r="J432" s="60"/>
      <c r="K432" s="60"/>
      <c r="L432" s="60"/>
      <c r="M432" s="60"/>
      <c r="N432" s="60"/>
    </row>
    <row r="433" spans="1:14" x14ac:dyDescent="0.25">
      <c r="A433" s="60"/>
      <c r="B433" s="60"/>
      <c r="C433" s="60"/>
      <c r="D433" s="60"/>
      <c r="E433" s="60"/>
      <c r="F433" s="60"/>
      <c r="G433" s="60"/>
      <c r="H433" s="60"/>
      <c r="I433" s="60"/>
      <c r="J433" s="60"/>
      <c r="K433" s="60"/>
      <c r="L433" s="60"/>
      <c r="M433" s="60"/>
      <c r="N433" s="60"/>
    </row>
    <row r="434" spans="1:14" x14ac:dyDescent="0.25">
      <c r="A434" s="60"/>
      <c r="B434" s="60"/>
      <c r="C434" s="60"/>
      <c r="D434" s="60"/>
      <c r="E434" s="60"/>
      <c r="F434" s="60"/>
      <c r="G434" s="60"/>
      <c r="H434" s="60"/>
      <c r="I434" s="60"/>
      <c r="J434" s="60"/>
      <c r="K434" s="60"/>
      <c r="L434" s="60"/>
      <c r="M434" s="60"/>
      <c r="N434" s="60"/>
    </row>
    <row r="435" spans="1:14" x14ac:dyDescent="0.25">
      <c r="A435" s="60"/>
      <c r="B435" s="60"/>
      <c r="C435" s="60"/>
      <c r="D435" s="60"/>
      <c r="E435" s="60"/>
      <c r="F435" s="60"/>
      <c r="G435" s="60"/>
      <c r="H435" s="60"/>
      <c r="I435" s="60"/>
      <c r="J435" s="60"/>
      <c r="K435" s="60"/>
      <c r="L435" s="60"/>
      <c r="M435" s="60"/>
      <c r="N435" s="60"/>
    </row>
    <row r="436" spans="1:14" x14ac:dyDescent="0.25">
      <c r="A436" s="60"/>
      <c r="B436" s="60"/>
      <c r="C436" s="60"/>
      <c r="D436" s="60"/>
      <c r="E436" s="60"/>
      <c r="F436" s="60"/>
      <c r="G436" s="60"/>
      <c r="H436" s="60"/>
      <c r="I436" s="60"/>
      <c r="J436" s="60"/>
      <c r="K436" s="60"/>
      <c r="L436" s="60"/>
      <c r="M436" s="60"/>
      <c r="N436" s="60"/>
    </row>
    <row r="437" spans="1:14" x14ac:dyDescent="0.25">
      <c r="A437" s="60"/>
      <c r="B437" s="60"/>
      <c r="C437" s="60"/>
      <c r="D437" s="60"/>
      <c r="E437" s="60"/>
      <c r="F437" s="60"/>
      <c r="G437" s="60"/>
      <c r="H437" s="60"/>
      <c r="I437" s="60"/>
      <c r="J437" s="60"/>
      <c r="K437" s="60"/>
      <c r="L437" s="60"/>
      <c r="M437" s="60"/>
      <c r="N437" s="60"/>
    </row>
    <row r="438" spans="1:14" x14ac:dyDescent="0.25">
      <c r="A438" s="60"/>
      <c r="B438" s="60"/>
      <c r="C438" s="60"/>
      <c r="D438" s="60"/>
      <c r="E438" s="60"/>
      <c r="F438" s="60"/>
      <c r="G438" s="60"/>
      <c r="H438" s="60"/>
      <c r="I438" s="60"/>
      <c r="J438" s="60"/>
      <c r="K438" s="60"/>
      <c r="L438" s="60"/>
      <c r="M438" s="60"/>
      <c r="N438" s="60"/>
    </row>
    <row r="439" spans="1:14" x14ac:dyDescent="0.25">
      <c r="A439" s="60"/>
      <c r="B439" s="60"/>
      <c r="C439" s="60"/>
      <c r="D439" s="60"/>
      <c r="E439" s="60"/>
      <c r="F439" s="60"/>
      <c r="G439" s="60"/>
      <c r="H439" s="60"/>
      <c r="I439" s="60"/>
      <c r="J439" s="60"/>
      <c r="K439" s="60"/>
      <c r="L439" s="60"/>
      <c r="M439" s="60"/>
      <c r="N439" s="60"/>
    </row>
    <row r="440" spans="1:14" x14ac:dyDescent="0.25">
      <c r="A440" s="60"/>
      <c r="B440" s="60"/>
      <c r="C440" s="60"/>
      <c r="D440" s="60"/>
      <c r="E440" s="60"/>
      <c r="F440" s="60"/>
      <c r="G440" s="60"/>
      <c r="H440" s="60"/>
      <c r="I440" s="60"/>
      <c r="J440" s="60"/>
      <c r="K440" s="60"/>
      <c r="L440" s="60"/>
      <c r="M440" s="60"/>
      <c r="N440" s="60"/>
    </row>
    <row r="441" spans="1:14" x14ac:dyDescent="0.25">
      <c r="A441" s="60"/>
      <c r="B441" s="60"/>
      <c r="C441" s="60"/>
      <c r="D441" s="60"/>
      <c r="E441" s="60"/>
      <c r="F441" s="60"/>
      <c r="G441" s="60"/>
      <c r="H441" s="60"/>
      <c r="I441" s="60"/>
      <c r="J441" s="60"/>
      <c r="K441" s="60"/>
      <c r="L441" s="60"/>
      <c r="M441" s="60"/>
      <c r="N441" s="60"/>
    </row>
    <row r="442" spans="1:14" x14ac:dyDescent="0.25">
      <c r="A442" s="60"/>
      <c r="B442" s="60"/>
      <c r="C442" s="60"/>
      <c r="D442" s="60"/>
      <c r="E442" s="60"/>
      <c r="F442" s="60"/>
      <c r="G442" s="60"/>
      <c r="H442" s="60"/>
      <c r="I442" s="60"/>
      <c r="J442" s="60"/>
      <c r="K442" s="60"/>
      <c r="L442" s="60"/>
      <c r="M442" s="60"/>
      <c r="N442" s="60"/>
    </row>
    <row r="443" spans="1:14" x14ac:dyDescent="0.25">
      <c r="A443" s="60"/>
      <c r="B443" s="60"/>
      <c r="C443" s="60"/>
      <c r="D443" s="60"/>
      <c r="E443" s="60"/>
      <c r="F443" s="60"/>
      <c r="G443" s="60"/>
      <c r="H443" s="60"/>
      <c r="I443" s="60"/>
      <c r="J443" s="60"/>
      <c r="K443" s="60"/>
      <c r="L443" s="60"/>
      <c r="M443" s="60"/>
      <c r="N443" s="60"/>
    </row>
    <row r="444" spans="1:14" x14ac:dyDescent="0.25">
      <c r="A444" s="60"/>
      <c r="B444" s="60"/>
      <c r="C444" s="60"/>
      <c r="D444" s="60"/>
      <c r="E444" s="60"/>
      <c r="F444" s="60"/>
      <c r="G444" s="60"/>
      <c r="H444" s="60"/>
      <c r="I444" s="60"/>
      <c r="J444" s="60"/>
      <c r="K444" s="60"/>
      <c r="L444" s="60"/>
      <c r="M444" s="60"/>
      <c r="N444" s="60"/>
    </row>
    <row r="445" spans="1:14" x14ac:dyDescent="0.25">
      <c r="A445" s="60"/>
      <c r="B445" s="60"/>
      <c r="C445" s="60"/>
      <c r="D445" s="60"/>
      <c r="E445" s="60"/>
      <c r="F445" s="60"/>
      <c r="G445" s="60"/>
      <c r="H445" s="60"/>
      <c r="I445" s="60"/>
      <c r="J445" s="60"/>
      <c r="K445" s="60"/>
      <c r="L445" s="60"/>
      <c r="M445" s="60"/>
      <c r="N445" s="60"/>
    </row>
    <row r="446" spans="1:14" x14ac:dyDescent="0.25">
      <c r="A446" s="60"/>
      <c r="B446" s="60"/>
      <c r="C446" s="60"/>
      <c r="D446" s="60"/>
      <c r="E446" s="60"/>
      <c r="F446" s="60"/>
      <c r="G446" s="60"/>
      <c r="H446" s="60"/>
      <c r="I446" s="60"/>
      <c r="J446" s="60"/>
      <c r="K446" s="60"/>
      <c r="L446" s="60"/>
      <c r="M446" s="60"/>
      <c r="N446" s="60"/>
    </row>
    <row r="447" spans="1:14" x14ac:dyDescent="0.25">
      <c r="A447" s="60"/>
      <c r="B447" s="60"/>
      <c r="C447" s="60"/>
      <c r="D447" s="60"/>
      <c r="E447" s="60"/>
      <c r="F447" s="60"/>
      <c r="G447" s="60"/>
      <c r="H447" s="60"/>
      <c r="I447" s="60"/>
      <c r="J447" s="60"/>
      <c r="K447" s="60"/>
      <c r="L447" s="60"/>
      <c r="M447" s="60"/>
      <c r="N447" s="60"/>
    </row>
    <row r="448" spans="1:14" x14ac:dyDescent="0.25">
      <c r="A448" s="60"/>
      <c r="B448" s="60"/>
      <c r="C448" s="60"/>
      <c r="D448" s="60"/>
      <c r="E448" s="60"/>
      <c r="F448" s="60"/>
      <c r="G448" s="60"/>
      <c r="H448" s="60"/>
      <c r="I448" s="60"/>
      <c r="J448" s="60"/>
      <c r="K448" s="60"/>
      <c r="L448" s="60"/>
      <c r="M448" s="60"/>
      <c r="N448" s="60"/>
    </row>
    <row r="449" spans="1:14" x14ac:dyDescent="0.25">
      <c r="A449" s="60"/>
      <c r="B449" s="60"/>
      <c r="C449" s="60"/>
      <c r="D449" s="60"/>
      <c r="E449" s="60"/>
      <c r="F449" s="60"/>
      <c r="G449" s="60"/>
      <c r="H449" s="60"/>
      <c r="I449" s="60"/>
      <c r="J449" s="60"/>
      <c r="K449" s="60"/>
      <c r="L449" s="60"/>
      <c r="M449" s="60"/>
      <c r="N449" s="60"/>
    </row>
    <row r="450" spans="1:14" x14ac:dyDescent="0.25">
      <c r="A450" s="60"/>
      <c r="B450" s="60"/>
      <c r="C450" s="60"/>
      <c r="D450" s="60"/>
      <c r="E450" s="60"/>
      <c r="F450" s="60"/>
      <c r="G450" s="60"/>
      <c r="H450" s="60"/>
      <c r="I450" s="60"/>
      <c r="J450" s="60"/>
      <c r="K450" s="60"/>
      <c r="L450" s="60"/>
      <c r="M450" s="60"/>
      <c r="N450" s="60"/>
    </row>
    <row r="451" spans="1:14" x14ac:dyDescent="0.25">
      <c r="A451" s="60"/>
      <c r="B451" s="60"/>
      <c r="C451" s="60"/>
      <c r="D451" s="60"/>
      <c r="E451" s="60"/>
      <c r="F451" s="60"/>
      <c r="G451" s="60"/>
      <c r="H451" s="60"/>
      <c r="I451" s="60"/>
      <c r="J451" s="60"/>
      <c r="K451" s="60"/>
      <c r="L451" s="60"/>
      <c r="M451" s="60"/>
      <c r="N451" s="60"/>
    </row>
    <row r="452" spans="1:14" x14ac:dyDescent="0.25">
      <c r="A452" s="60"/>
      <c r="B452" s="60"/>
      <c r="C452" s="60"/>
      <c r="D452" s="60"/>
      <c r="E452" s="60"/>
      <c r="F452" s="60"/>
      <c r="G452" s="60"/>
      <c r="H452" s="60"/>
      <c r="I452" s="60"/>
      <c r="J452" s="60"/>
      <c r="K452" s="60"/>
      <c r="L452" s="60"/>
      <c r="M452" s="60"/>
      <c r="N452" s="60"/>
    </row>
    <row r="453" spans="1:14" x14ac:dyDescent="0.25">
      <c r="A453" s="60"/>
      <c r="B453" s="60"/>
      <c r="C453" s="60"/>
      <c r="D453" s="60"/>
      <c r="E453" s="60"/>
      <c r="F453" s="60"/>
      <c r="G453" s="60"/>
      <c r="H453" s="60"/>
      <c r="I453" s="60"/>
      <c r="J453" s="60"/>
      <c r="K453" s="60"/>
      <c r="L453" s="60"/>
      <c r="M453" s="60"/>
      <c r="N453" s="60"/>
    </row>
    <row r="454" spans="1:14" x14ac:dyDescent="0.25">
      <c r="A454" s="60"/>
      <c r="B454" s="60"/>
      <c r="C454" s="60"/>
      <c r="D454" s="60"/>
      <c r="E454" s="60"/>
      <c r="F454" s="60"/>
      <c r="G454" s="60"/>
      <c r="H454" s="60"/>
      <c r="I454" s="60"/>
      <c r="J454" s="60"/>
      <c r="K454" s="60"/>
      <c r="L454" s="60"/>
      <c r="M454" s="60"/>
      <c r="N454" s="60"/>
    </row>
    <row r="455" spans="1:14" x14ac:dyDescent="0.25">
      <c r="A455" s="60"/>
      <c r="B455" s="60"/>
      <c r="C455" s="60"/>
      <c r="D455" s="60"/>
      <c r="E455" s="60"/>
      <c r="F455" s="60"/>
      <c r="G455" s="60"/>
      <c r="H455" s="60"/>
      <c r="I455" s="60"/>
      <c r="J455" s="60"/>
      <c r="K455" s="60"/>
      <c r="L455" s="60"/>
      <c r="M455" s="60"/>
      <c r="N455" s="60"/>
    </row>
    <row r="456" spans="1:14" x14ac:dyDescent="0.25">
      <c r="A456" s="60"/>
      <c r="B456" s="60"/>
      <c r="C456" s="60"/>
      <c r="D456" s="60"/>
      <c r="E456" s="60"/>
      <c r="F456" s="60"/>
      <c r="G456" s="60"/>
      <c r="H456" s="60"/>
      <c r="I456" s="60"/>
      <c r="J456" s="60"/>
      <c r="K456" s="60"/>
      <c r="L456" s="60"/>
      <c r="M456" s="60"/>
      <c r="N456" s="60"/>
    </row>
    <row r="457" spans="1:14" x14ac:dyDescent="0.25">
      <c r="A457" s="60"/>
      <c r="B457" s="60"/>
      <c r="C457" s="60"/>
      <c r="D457" s="60"/>
      <c r="E457" s="60"/>
      <c r="F457" s="60"/>
      <c r="G457" s="60"/>
      <c r="H457" s="60"/>
      <c r="I457" s="60"/>
      <c r="J457" s="60"/>
      <c r="K457" s="60"/>
      <c r="L457" s="60"/>
      <c r="M457" s="60"/>
      <c r="N457" s="60"/>
    </row>
  </sheetData>
  <mergeCells count="1">
    <mergeCell ref="A1:K1"/>
  </mergeCells>
  <pageMargins left="0.7" right="0.7" top="0.75" bottom="0.75" header="0.3" footer="0.3"/>
  <pageSetup paperSize="9" scale="3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32F8-D722-46AB-88CC-3244CBFE94F1}">
  <sheetPr codeName="Sheet18">
    <pageSetUpPr fitToPage="1"/>
  </sheetPr>
  <dimension ref="A1:N457"/>
  <sheetViews>
    <sheetView showGridLines="0" zoomScaleNormal="100" workbookViewId="0">
      <selection sqref="A1:K1"/>
    </sheetView>
  </sheetViews>
  <sheetFormatPr defaultColWidth="9" defaultRowHeight="15" x14ac:dyDescent="0.25"/>
  <cols>
    <col min="1" max="1" width="48.28515625" style="58" customWidth="1"/>
    <col min="2" max="2" width="9.140625" style="58" customWidth="1"/>
    <col min="3" max="8" width="9" style="58"/>
    <col min="9" max="14" width="9" style="58" customWidth="1"/>
    <col min="15" max="16384" width="9" style="58"/>
  </cols>
  <sheetData>
    <row r="1" spans="1:14" x14ac:dyDescent="0.25">
      <c r="A1" s="389" t="s">
        <v>173</v>
      </c>
      <c r="B1" s="389"/>
      <c r="C1" s="389"/>
      <c r="D1" s="389"/>
      <c r="E1" s="389"/>
      <c r="F1" s="389"/>
      <c r="G1" s="389"/>
      <c r="H1" s="389"/>
      <c r="I1" s="389"/>
      <c r="J1" s="389"/>
      <c r="K1" s="389"/>
      <c r="L1" s="115"/>
      <c r="M1" s="115"/>
      <c r="N1" s="60"/>
    </row>
    <row r="2" spans="1:14" x14ac:dyDescent="0.25">
      <c r="A2" s="59"/>
      <c r="B2" s="185">
        <v>2010</v>
      </c>
      <c r="C2" s="185">
        <v>2011</v>
      </c>
      <c r="D2" s="185">
        <v>2012</v>
      </c>
      <c r="E2" s="185">
        <v>2013</v>
      </c>
      <c r="F2" s="185">
        <v>2014</v>
      </c>
      <c r="G2" s="153">
        <v>2015</v>
      </c>
      <c r="H2" s="153">
        <v>2016</v>
      </c>
      <c r="I2" s="153">
        <v>2017</v>
      </c>
      <c r="J2" s="153">
        <v>2018</v>
      </c>
      <c r="K2" s="153">
        <v>2019</v>
      </c>
      <c r="L2" s="153">
        <v>2020</v>
      </c>
      <c r="M2" s="153">
        <v>2021</v>
      </c>
      <c r="N2" s="60"/>
    </row>
    <row r="3" spans="1:14" x14ac:dyDescent="0.25">
      <c r="A3" s="60" t="s">
        <v>169</v>
      </c>
      <c r="B3" s="64">
        <v>37.361362469349913</v>
      </c>
      <c r="C3" s="64">
        <v>41.256767930768881</v>
      </c>
      <c r="D3" s="64">
        <v>45.58983817835454</v>
      </c>
      <c r="E3" s="64">
        <v>48.016796571115769</v>
      </c>
      <c r="F3" s="64">
        <v>49.730473834638559</v>
      </c>
      <c r="G3" s="64">
        <v>48.085539166829108</v>
      </c>
      <c r="H3" s="64">
        <v>46.895851029634215</v>
      </c>
      <c r="I3" s="64">
        <v>45.506599549719205</v>
      </c>
      <c r="J3" s="64">
        <v>43.903563697705309</v>
      </c>
      <c r="K3" s="64">
        <v>42.030974743939332</v>
      </c>
      <c r="L3" s="64">
        <v>40.088323795064426</v>
      </c>
      <c r="M3" s="64">
        <v>38.49325168516885</v>
      </c>
      <c r="N3" s="60"/>
    </row>
    <row r="4" spans="1:14" x14ac:dyDescent="0.25">
      <c r="A4" s="186" t="s">
        <v>170</v>
      </c>
      <c r="B4" s="187">
        <v>37.361362469349913</v>
      </c>
      <c r="C4" s="187">
        <v>41.111692945494092</v>
      </c>
      <c r="D4" s="187">
        <v>46.232143800615837</v>
      </c>
      <c r="E4" s="187">
        <v>49.52781433919121</v>
      </c>
      <c r="F4" s="187">
        <v>51.528976773507964</v>
      </c>
      <c r="G4" s="187">
        <v>52.198580631839668</v>
      </c>
      <c r="H4" s="187">
        <v>52.444699810592837</v>
      </c>
      <c r="I4" s="187">
        <v>51.261824283796805</v>
      </c>
      <c r="J4" s="187">
        <v>49.758553603413425</v>
      </c>
      <c r="K4" s="187">
        <v>47.958811403848699</v>
      </c>
      <c r="L4" s="187">
        <v>46.0161604549738</v>
      </c>
      <c r="M4" s="187">
        <v>44.421088345078225</v>
      </c>
      <c r="N4" s="60"/>
    </row>
    <row r="5" spans="1:14" s="189" customFormat="1" x14ac:dyDescent="0.25">
      <c r="A5" s="188"/>
      <c r="B5" s="188"/>
      <c r="C5" s="188"/>
      <c r="D5" s="188"/>
      <c r="E5" s="188"/>
      <c r="F5" s="188"/>
      <c r="G5" s="188"/>
      <c r="H5" s="188"/>
      <c r="I5" s="188"/>
      <c r="J5" s="188"/>
      <c r="K5" s="188"/>
      <c r="L5" s="188"/>
      <c r="M5" s="190" t="s">
        <v>32</v>
      </c>
      <c r="N5" s="188"/>
    </row>
    <row r="6" spans="1:14" x14ac:dyDescent="0.25">
      <c r="A6" s="60"/>
      <c r="B6" s="60"/>
      <c r="C6" s="60"/>
      <c r="D6" s="60"/>
      <c r="E6" s="60"/>
      <c r="F6" s="60"/>
      <c r="G6" s="60"/>
      <c r="H6" s="60"/>
      <c r="I6" s="60"/>
      <c r="J6" s="60"/>
      <c r="K6" s="60"/>
      <c r="L6" s="60"/>
      <c r="M6" s="60"/>
      <c r="N6" s="60"/>
    </row>
    <row r="7" spans="1:14" x14ac:dyDescent="0.25">
      <c r="A7" s="60"/>
      <c r="B7" s="60"/>
      <c r="C7" s="60"/>
      <c r="D7" s="60"/>
      <c r="E7" s="60"/>
      <c r="F7" s="60"/>
      <c r="G7" s="60"/>
      <c r="H7" s="60"/>
      <c r="I7" s="60"/>
      <c r="J7" s="60"/>
      <c r="K7" s="60"/>
      <c r="L7" s="60"/>
      <c r="M7" s="60"/>
      <c r="N7" s="60"/>
    </row>
    <row r="8" spans="1:14" x14ac:dyDescent="0.25">
      <c r="A8" s="60"/>
      <c r="B8" s="60"/>
      <c r="C8" s="60"/>
      <c r="D8" s="60"/>
      <c r="E8" s="60"/>
      <c r="F8" s="60"/>
      <c r="G8" s="60"/>
      <c r="H8" s="60"/>
      <c r="I8" s="60"/>
      <c r="J8" s="60"/>
      <c r="K8" s="60"/>
      <c r="L8" s="60"/>
      <c r="M8" s="60"/>
      <c r="N8" s="60"/>
    </row>
    <row r="9" spans="1:14" x14ac:dyDescent="0.25">
      <c r="A9" s="60"/>
      <c r="B9" s="60"/>
      <c r="C9" s="60"/>
      <c r="D9" s="60"/>
      <c r="E9" s="60"/>
      <c r="F9" s="60"/>
      <c r="G9" s="60"/>
      <c r="H9" s="60"/>
      <c r="I9" s="60"/>
      <c r="J9" s="60"/>
      <c r="K9" s="60"/>
      <c r="L9" s="60"/>
      <c r="M9" s="60"/>
      <c r="N9" s="60"/>
    </row>
    <row r="10" spans="1:14" x14ac:dyDescent="0.25">
      <c r="A10" s="60"/>
      <c r="B10" s="60"/>
      <c r="C10" s="60"/>
      <c r="D10" s="60"/>
      <c r="E10" s="60"/>
      <c r="F10" s="60"/>
      <c r="G10" s="60"/>
      <c r="H10" s="60"/>
      <c r="I10" s="60"/>
      <c r="J10" s="60"/>
      <c r="K10" s="60"/>
      <c r="L10" s="60"/>
      <c r="M10" s="60"/>
      <c r="N10" s="60"/>
    </row>
    <row r="11" spans="1:14" x14ac:dyDescent="0.25">
      <c r="A11" s="60"/>
      <c r="B11" s="60"/>
      <c r="C11" s="60"/>
      <c r="D11" s="60"/>
      <c r="E11" s="60"/>
      <c r="F11" s="60"/>
      <c r="G11" s="60"/>
      <c r="H11" s="60"/>
      <c r="I11" s="60"/>
      <c r="J11" s="60"/>
      <c r="K11" s="60"/>
      <c r="L11" s="60"/>
      <c r="M11" s="60"/>
      <c r="N11" s="60"/>
    </row>
    <row r="12" spans="1:14" x14ac:dyDescent="0.25">
      <c r="A12" s="60"/>
      <c r="B12" s="60"/>
      <c r="C12" s="60"/>
      <c r="D12" s="60"/>
      <c r="E12" s="60"/>
      <c r="F12" s="60"/>
      <c r="G12" s="60"/>
      <c r="H12" s="60"/>
      <c r="I12" s="60"/>
      <c r="J12" s="60"/>
      <c r="K12" s="60"/>
      <c r="L12" s="60"/>
      <c r="M12" s="60"/>
      <c r="N12" s="60"/>
    </row>
    <row r="13" spans="1:14" x14ac:dyDescent="0.25">
      <c r="A13" s="60"/>
      <c r="B13" s="60"/>
      <c r="C13" s="60"/>
      <c r="D13" s="60"/>
      <c r="E13" s="60"/>
      <c r="F13" s="60"/>
      <c r="G13" s="60"/>
      <c r="H13" s="60"/>
      <c r="I13" s="60"/>
      <c r="J13" s="60"/>
      <c r="K13" s="60"/>
      <c r="L13" s="60"/>
      <c r="M13" s="60"/>
      <c r="N13" s="60"/>
    </row>
    <row r="14" spans="1:14" x14ac:dyDescent="0.25">
      <c r="A14" s="60"/>
      <c r="B14" s="60"/>
      <c r="C14" s="60"/>
      <c r="D14" s="60"/>
      <c r="E14" s="60"/>
      <c r="F14" s="60"/>
      <c r="G14" s="60"/>
      <c r="H14" s="60"/>
      <c r="I14" s="60"/>
      <c r="J14" s="60"/>
      <c r="K14" s="60"/>
      <c r="L14" s="60"/>
      <c r="M14" s="60"/>
      <c r="N14" s="60"/>
    </row>
    <row r="15" spans="1:14" x14ac:dyDescent="0.25">
      <c r="A15" s="60"/>
      <c r="B15" s="60"/>
      <c r="C15" s="60"/>
      <c r="D15" s="60"/>
      <c r="E15" s="60"/>
      <c r="F15" s="60"/>
      <c r="G15" s="60"/>
      <c r="H15" s="60"/>
      <c r="I15" s="60"/>
      <c r="J15" s="60"/>
      <c r="K15" s="60"/>
      <c r="L15" s="60"/>
      <c r="M15" s="60"/>
      <c r="N15" s="60"/>
    </row>
    <row r="16" spans="1:14" x14ac:dyDescent="0.25">
      <c r="A16" s="60"/>
      <c r="B16" s="60"/>
      <c r="C16" s="60"/>
      <c r="D16" s="60"/>
      <c r="E16" s="60"/>
      <c r="F16" s="60"/>
      <c r="G16" s="60"/>
      <c r="H16" s="60"/>
      <c r="I16" s="60"/>
      <c r="J16" s="60"/>
      <c r="K16" s="60"/>
      <c r="L16" s="60"/>
      <c r="M16" s="60"/>
      <c r="N16" s="60"/>
    </row>
    <row r="17" spans="1:14" x14ac:dyDescent="0.25">
      <c r="A17" s="60"/>
      <c r="B17" s="60"/>
      <c r="C17" s="60"/>
      <c r="D17" s="60"/>
      <c r="E17" s="60"/>
      <c r="F17" s="60"/>
      <c r="G17" s="60"/>
      <c r="H17" s="60"/>
      <c r="I17" s="60"/>
      <c r="J17" s="60"/>
      <c r="K17" s="60"/>
      <c r="L17" s="60"/>
      <c r="M17" s="60"/>
      <c r="N17" s="60"/>
    </row>
    <row r="18" spans="1:14" x14ac:dyDescent="0.25">
      <c r="A18" s="60"/>
      <c r="B18" s="60"/>
      <c r="C18" s="60"/>
      <c r="D18" s="60"/>
      <c r="E18" s="60"/>
      <c r="F18" s="60"/>
      <c r="G18" s="60"/>
      <c r="H18" s="60"/>
      <c r="I18" s="60"/>
      <c r="J18" s="60"/>
      <c r="K18" s="60"/>
      <c r="L18" s="60"/>
      <c r="M18" s="60"/>
      <c r="N18" s="60"/>
    </row>
    <row r="19" spans="1:14" x14ac:dyDescent="0.25">
      <c r="A19" s="60"/>
      <c r="B19" s="60"/>
      <c r="C19" s="60"/>
      <c r="D19" s="60"/>
      <c r="E19" s="60"/>
      <c r="F19" s="60"/>
      <c r="G19" s="60"/>
      <c r="H19" s="60"/>
      <c r="I19" s="60"/>
      <c r="J19" s="60"/>
      <c r="K19" s="60"/>
      <c r="L19" s="60"/>
      <c r="M19" s="60"/>
      <c r="N19" s="60"/>
    </row>
    <row r="20" spans="1:14" x14ac:dyDescent="0.25">
      <c r="A20" s="60"/>
      <c r="B20" s="60"/>
      <c r="C20" s="60"/>
      <c r="D20" s="60"/>
      <c r="E20" s="60"/>
      <c r="F20" s="60"/>
      <c r="G20" s="60"/>
      <c r="H20" s="60"/>
      <c r="I20" s="60"/>
      <c r="J20" s="60"/>
      <c r="K20" s="60"/>
      <c r="L20" s="60"/>
      <c r="M20" s="60"/>
      <c r="N20" s="60"/>
    </row>
    <row r="21" spans="1:14" x14ac:dyDescent="0.25">
      <c r="A21" s="60"/>
      <c r="B21" s="60"/>
      <c r="C21" s="60"/>
      <c r="D21" s="60"/>
      <c r="E21" s="60"/>
      <c r="F21" s="60"/>
      <c r="G21" s="60"/>
      <c r="H21" s="60"/>
      <c r="I21" s="60"/>
      <c r="J21" s="60"/>
      <c r="K21" s="60"/>
      <c r="L21" s="60"/>
      <c r="M21" s="60"/>
      <c r="N21" s="60"/>
    </row>
    <row r="22" spans="1:14" s="189" customFormat="1" x14ac:dyDescent="0.25">
      <c r="A22" s="188"/>
      <c r="B22" s="188"/>
      <c r="C22" s="188"/>
      <c r="D22" s="188"/>
      <c r="E22" s="188"/>
      <c r="F22" s="188"/>
      <c r="G22" s="188"/>
      <c r="H22" s="188"/>
      <c r="I22" s="188"/>
      <c r="J22" s="188"/>
      <c r="K22" s="188"/>
      <c r="L22" s="188"/>
      <c r="M22" s="188"/>
      <c r="N22" s="188"/>
    </row>
    <row r="23" spans="1:14" x14ac:dyDescent="0.25">
      <c r="A23" s="60"/>
      <c r="B23" s="60"/>
      <c r="C23" s="60"/>
      <c r="D23" s="60"/>
      <c r="E23" s="60"/>
      <c r="F23" s="60"/>
      <c r="G23" s="60"/>
      <c r="H23" s="60"/>
      <c r="I23" s="60"/>
      <c r="J23" s="60"/>
      <c r="K23" s="60"/>
      <c r="L23" s="60"/>
      <c r="M23" s="60"/>
      <c r="N23" s="60"/>
    </row>
    <row r="24" spans="1:14" x14ac:dyDescent="0.25">
      <c r="A24" s="60"/>
      <c r="B24" s="64"/>
      <c r="C24" s="64"/>
      <c r="D24" s="64"/>
      <c r="E24" s="64"/>
      <c r="F24" s="64"/>
      <c r="G24" s="64"/>
      <c r="H24" s="64"/>
      <c r="I24" s="64"/>
      <c r="J24" s="64"/>
      <c r="K24" s="64"/>
      <c r="L24" s="64"/>
      <c r="M24" s="64"/>
      <c r="N24" s="60"/>
    </row>
    <row r="25" spans="1:14" x14ac:dyDescent="0.25">
      <c r="A25" s="60"/>
      <c r="B25" s="60"/>
      <c r="C25" s="60"/>
      <c r="D25" s="60"/>
      <c r="E25" s="60"/>
      <c r="F25" s="60"/>
      <c r="G25" s="60"/>
      <c r="H25" s="60"/>
      <c r="I25" s="60"/>
      <c r="J25" s="60"/>
      <c r="K25" s="60"/>
      <c r="L25" s="60"/>
      <c r="M25" s="60"/>
      <c r="N25" s="60"/>
    </row>
    <row r="26" spans="1:14" x14ac:dyDescent="0.25">
      <c r="A26" s="60"/>
      <c r="B26" s="60"/>
      <c r="C26" s="60"/>
      <c r="D26" s="60"/>
      <c r="E26" s="60"/>
      <c r="F26" s="60"/>
      <c r="G26" s="60"/>
      <c r="H26" s="60"/>
      <c r="I26" s="60"/>
      <c r="J26" s="60"/>
      <c r="K26" s="60"/>
      <c r="L26" s="60"/>
      <c r="M26" s="60"/>
      <c r="N26" s="60"/>
    </row>
    <row r="27" spans="1:14" x14ac:dyDescent="0.25">
      <c r="A27" s="60"/>
      <c r="B27" s="60"/>
      <c r="C27" s="60"/>
      <c r="D27" s="60"/>
      <c r="E27" s="60"/>
      <c r="F27" s="60"/>
      <c r="G27" s="60"/>
      <c r="H27" s="60"/>
      <c r="I27" s="60"/>
      <c r="J27" s="60"/>
      <c r="K27" s="60"/>
      <c r="L27" s="60"/>
      <c r="M27" s="60"/>
      <c r="N27" s="60"/>
    </row>
    <row r="28" spans="1:14" x14ac:dyDescent="0.25">
      <c r="A28" s="60"/>
      <c r="B28" s="60"/>
      <c r="C28" s="60"/>
      <c r="D28" s="60"/>
      <c r="E28" s="60"/>
      <c r="F28" s="60"/>
      <c r="G28" s="60"/>
      <c r="H28" s="60"/>
      <c r="I28" s="60"/>
      <c r="J28" s="60"/>
      <c r="K28" s="60"/>
      <c r="L28" s="60"/>
      <c r="M28" s="60"/>
      <c r="N28" s="60"/>
    </row>
    <row r="29" spans="1:14" x14ac:dyDescent="0.25">
      <c r="A29" s="60"/>
      <c r="B29" s="60"/>
      <c r="C29" s="60"/>
      <c r="D29" s="60"/>
      <c r="E29" s="60"/>
      <c r="F29" s="60"/>
      <c r="G29" s="60"/>
      <c r="H29" s="60"/>
      <c r="I29" s="60"/>
      <c r="J29" s="60"/>
      <c r="K29" s="60"/>
      <c r="L29" s="60"/>
      <c r="M29" s="60"/>
      <c r="N29" s="60"/>
    </row>
    <row r="30" spans="1:14" x14ac:dyDescent="0.25">
      <c r="A30" s="60"/>
      <c r="B30" s="60"/>
      <c r="C30" s="60"/>
      <c r="D30" s="60"/>
      <c r="E30" s="60"/>
      <c r="F30" s="60"/>
      <c r="G30" s="60"/>
      <c r="H30" s="60"/>
      <c r="I30" s="60"/>
      <c r="J30" s="60"/>
      <c r="K30" s="60"/>
      <c r="L30" s="60"/>
      <c r="M30" s="60"/>
      <c r="N30" s="60"/>
    </row>
    <row r="31" spans="1:14" x14ac:dyDescent="0.25">
      <c r="A31" s="60"/>
      <c r="B31" s="60"/>
      <c r="C31" s="60"/>
      <c r="D31" s="60"/>
      <c r="E31" s="60"/>
      <c r="F31" s="60"/>
      <c r="G31" s="60"/>
      <c r="H31" s="60"/>
      <c r="I31" s="60"/>
      <c r="J31" s="60"/>
      <c r="K31" s="60"/>
      <c r="L31" s="60"/>
      <c r="M31" s="60"/>
      <c r="N31" s="60"/>
    </row>
    <row r="32" spans="1:14" x14ac:dyDescent="0.25">
      <c r="A32" s="60"/>
      <c r="B32" s="60"/>
      <c r="C32" s="60"/>
      <c r="D32" s="60"/>
      <c r="E32" s="60"/>
      <c r="F32" s="60"/>
      <c r="G32" s="60"/>
      <c r="H32" s="60"/>
      <c r="I32" s="60"/>
      <c r="J32" s="60"/>
      <c r="K32" s="60"/>
      <c r="L32" s="60"/>
      <c r="M32" s="60"/>
      <c r="N32" s="60"/>
    </row>
    <row r="33" spans="1:14" x14ac:dyDescent="0.25">
      <c r="A33" s="60"/>
      <c r="B33" s="60"/>
      <c r="C33" s="60"/>
      <c r="D33" s="60"/>
      <c r="E33" s="60"/>
      <c r="F33" s="60"/>
      <c r="G33" s="60"/>
      <c r="H33" s="60"/>
      <c r="I33" s="60"/>
      <c r="J33" s="60"/>
      <c r="K33" s="60"/>
      <c r="L33" s="60"/>
      <c r="M33" s="60"/>
      <c r="N33" s="60"/>
    </row>
    <row r="34" spans="1:14" x14ac:dyDescent="0.25">
      <c r="A34" s="60"/>
      <c r="B34" s="60"/>
      <c r="C34" s="60"/>
      <c r="D34" s="60"/>
      <c r="E34" s="60"/>
      <c r="F34" s="60"/>
      <c r="G34" s="60"/>
      <c r="H34" s="60"/>
      <c r="I34" s="60"/>
      <c r="J34" s="60"/>
      <c r="K34" s="60"/>
      <c r="L34" s="60"/>
      <c r="M34" s="60"/>
      <c r="N34" s="60"/>
    </row>
    <row r="35" spans="1:14" x14ac:dyDescent="0.25">
      <c r="A35" s="60"/>
      <c r="B35" s="60"/>
      <c r="C35" s="60"/>
      <c r="D35" s="60"/>
      <c r="E35" s="60"/>
      <c r="F35" s="60"/>
      <c r="G35" s="60"/>
      <c r="H35" s="60"/>
      <c r="I35" s="60"/>
      <c r="J35" s="60"/>
      <c r="K35" s="60"/>
      <c r="L35" s="60"/>
      <c r="M35" s="60"/>
      <c r="N35" s="60"/>
    </row>
    <row r="36" spans="1:14" x14ac:dyDescent="0.25">
      <c r="A36" s="60"/>
      <c r="B36" s="60"/>
      <c r="C36" s="60"/>
      <c r="D36" s="60"/>
      <c r="E36" s="60"/>
      <c r="F36" s="60"/>
      <c r="G36" s="60"/>
      <c r="H36" s="60"/>
      <c r="I36" s="60"/>
      <c r="J36" s="60"/>
      <c r="K36" s="60"/>
      <c r="L36" s="60"/>
      <c r="M36" s="60"/>
      <c r="N36" s="60"/>
    </row>
    <row r="37" spans="1:14" x14ac:dyDescent="0.25">
      <c r="A37" s="60"/>
      <c r="B37" s="60"/>
      <c r="C37" s="60"/>
      <c r="D37" s="60"/>
      <c r="E37" s="60"/>
      <c r="F37" s="60"/>
      <c r="G37" s="60"/>
      <c r="H37" s="60"/>
      <c r="I37" s="60"/>
      <c r="J37" s="60"/>
      <c r="K37" s="60"/>
      <c r="L37" s="60"/>
      <c r="M37" s="60"/>
      <c r="N37" s="60"/>
    </row>
    <row r="38" spans="1:14" x14ac:dyDescent="0.25">
      <c r="A38" s="60"/>
      <c r="B38" s="60"/>
      <c r="C38" s="60"/>
      <c r="D38" s="60"/>
      <c r="E38" s="60"/>
      <c r="F38" s="60"/>
      <c r="G38" s="60"/>
      <c r="H38" s="60"/>
      <c r="I38" s="60"/>
      <c r="J38" s="60"/>
      <c r="K38" s="60"/>
      <c r="L38" s="60"/>
      <c r="M38" s="60"/>
      <c r="N38" s="60"/>
    </row>
    <row r="39" spans="1:14" x14ac:dyDescent="0.25">
      <c r="A39" s="60"/>
      <c r="B39" s="60"/>
      <c r="C39" s="60"/>
      <c r="D39" s="60"/>
      <c r="E39" s="60"/>
      <c r="F39" s="60"/>
      <c r="G39" s="60"/>
      <c r="H39" s="60"/>
      <c r="I39" s="60"/>
      <c r="J39" s="60"/>
      <c r="K39" s="60"/>
      <c r="L39" s="60"/>
      <c r="M39" s="60"/>
      <c r="N39" s="60"/>
    </row>
    <row r="40" spans="1:14" x14ac:dyDescent="0.25">
      <c r="A40" s="60"/>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60"/>
      <c r="B42" s="60"/>
      <c r="C42" s="60"/>
      <c r="D42" s="60"/>
      <c r="E42" s="60"/>
      <c r="F42" s="60"/>
      <c r="G42" s="60"/>
      <c r="H42" s="60"/>
      <c r="I42" s="60"/>
      <c r="J42" s="60"/>
      <c r="K42" s="60"/>
      <c r="L42" s="60"/>
      <c r="M42" s="60"/>
      <c r="N42" s="60"/>
    </row>
    <row r="43" spans="1:14" x14ac:dyDescent="0.25">
      <c r="A43" s="60"/>
      <c r="B43" s="60"/>
      <c r="C43" s="60"/>
      <c r="D43" s="60"/>
      <c r="E43" s="60"/>
      <c r="F43" s="60"/>
      <c r="G43" s="60"/>
      <c r="H43" s="60"/>
      <c r="I43" s="60"/>
      <c r="J43" s="60"/>
      <c r="K43" s="60"/>
      <c r="L43" s="60"/>
      <c r="M43" s="60"/>
      <c r="N43" s="60"/>
    </row>
    <row r="44" spans="1:14" x14ac:dyDescent="0.25">
      <c r="A44" s="60"/>
      <c r="B44" s="60"/>
      <c r="C44" s="60"/>
      <c r="D44" s="60"/>
      <c r="E44" s="60"/>
      <c r="F44" s="60"/>
      <c r="G44" s="60"/>
      <c r="H44" s="60"/>
      <c r="I44" s="60"/>
      <c r="J44" s="60"/>
      <c r="K44" s="60"/>
      <c r="L44" s="60"/>
      <c r="M44" s="60"/>
      <c r="N44" s="60"/>
    </row>
    <row r="45" spans="1:14" x14ac:dyDescent="0.25">
      <c r="A45" s="60"/>
      <c r="B45" s="60"/>
      <c r="C45" s="60"/>
      <c r="D45" s="60"/>
      <c r="E45" s="60"/>
      <c r="F45" s="60"/>
      <c r="G45" s="60"/>
      <c r="H45" s="60"/>
      <c r="I45" s="60"/>
      <c r="J45" s="60"/>
      <c r="K45" s="60"/>
      <c r="L45" s="60"/>
      <c r="M45" s="60"/>
      <c r="N45" s="60"/>
    </row>
    <row r="46" spans="1:14" x14ac:dyDescent="0.25">
      <c r="A46" s="60"/>
      <c r="B46" s="60"/>
      <c r="C46" s="60"/>
      <c r="D46" s="60"/>
      <c r="E46" s="60"/>
      <c r="F46" s="60"/>
      <c r="G46" s="60"/>
      <c r="H46" s="60"/>
      <c r="I46" s="60"/>
      <c r="J46" s="60"/>
      <c r="K46" s="60"/>
      <c r="L46" s="60"/>
      <c r="M46" s="60"/>
      <c r="N46" s="60"/>
    </row>
    <row r="47" spans="1:14" x14ac:dyDescent="0.25">
      <c r="A47" s="60"/>
      <c r="B47" s="60"/>
      <c r="C47" s="60"/>
      <c r="D47" s="60"/>
      <c r="E47" s="60"/>
      <c r="F47" s="60"/>
      <c r="G47" s="60"/>
      <c r="H47" s="60"/>
      <c r="I47" s="60"/>
      <c r="J47" s="60"/>
      <c r="K47" s="60"/>
      <c r="L47" s="60"/>
      <c r="M47" s="60"/>
      <c r="N47" s="60"/>
    </row>
    <row r="48" spans="1:14" x14ac:dyDescent="0.25">
      <c r="A48" s="60"/>
      <c r="B48" s="60"/>
      <c r="C48" s="60"/>
      <c r="D48" s="60"/>
      <c r="E48" s="60"/>
      <c r="F48" s="60"/>
      <c r="G48" s="60"/>
      <c r="H48" s="60"/>
      <c r="I48" s="60"/>
      <c r="J48" s="60"/>
      <c r="K48" s="60"/>
      <c r="L48" s="60"/>
      <c r="M48" s="60"/>
      <c r="N48" s="60"/>
    </row>
    <row r="49" spans="1:14" x14ac:dyDescent="0.25">
      <c r="A49" s="60"/>
      <c r="B49" s="60"/>
      <c r="C49" s="60"/>
      <c r="D49" s="60"/>
      <c r="E49" s="60"/>
      <c r="F49" s="60"/>
      <c r="G49" s="60"/>
      <c r="H49" s="60"/>
      <c r="I49" s="60"/>
      <c r="J49" s="60"/>
      <c r="K49" s="60"/>
      <c r="L49" s="60"/>
      <c r="M49" s="60"/>
      <c r="N49" s="60"/>
    </row>
    <row r="50" spans="1:14" x14ac:dyDescent="0.25">
      <c r="A50" s="60"/>
      <c r="B50" s="60"/>
      <c r="C50" s="60"/>
      <c r="D50" s="60"/>
      <c r="E50" s="60"/>
      <c r="F50" s="60"/>
      <c r="G50" s="60"/>
      <c r="H50" s="60"/>
      <c r="I50" s="60"/>
      <c r="J50" s="60"/>
      <c r="K50" s="60"/>
      <c r="L50" s="60"/>
      <c r="M50" s="60"/>
      <c r="N50" s="60"/>
    </row>
    <row r="51" spans="1:14" x14ac:dyDescent="0.25">
      <c r="A51" s="60"/>
      <c r="B51" s="60"/>
      <c r="C51" s="60"/>
      <c r="D51" s="60"/>
      <c r="E51" s="60"/>
      <c r="F51" s="60"/>
      <c r="G51" s="60"/>
      <c r="H51" s="60"/>
      <c r="I51" s="60"/>
      <c r="J51" s="60"/>
      <c r="K51" s="60"/>
      <c r="L51" s="60"/>
      <c r="M51" s="60"/>
      <c r="N51" s="60"/>
    </row>
    <row r="52" spans="1:14" x14ac:dyDescent="0.25">
      <c r="A52" s="60"/>
      <c r="B52" s="60"/>
      <c r="C52" s="60"/>
      <c r="D52" s="60"/>
      <c r="E52" s="60"/>
      <c r="F52" s="60"/>
      <c r="G52" s="60"/>
      <c r="H52" s="60"/>
      <c r="I52" s="60"/>
      <c r="J52" s="60"/>
      <c r="K52" s="60"/>
      <c r="L52" s="60"/>
      <c r="M52" s="60"/>
      <c r="N52" s="60"/>
    </row>
    <row r="53" spans="1:14" x14ac:dyDescent="0.25">
      <c r="A53" s="60"/>
      <c r="B53" s="60"/>
      <c r="C53" s="60"/>
      <c r="D53" s="60"/>
      <c r="E53" s="60"/>
      <c r="F53" s="60"/>
      <c r="G53" s="60"/>
      <c r="H53" s="60"/>
      <c r="I53" s="60"/>
      <c r="J53" s="60"/>
      <c r="K53" s="60"/>
      <c r="L53" s="60"/>
      <c r="M53" s="60"/>
      <c r="N53" s="60"/>
    </row>
    <row r="54" spans="1:14" x14ac:dyDescent="0.25">
      <c r="A54" s="60"/>
      <c r="B54" s="60"/>
      <c r="C54" s="60"/>
      <c r="D54" s="60"/>
      <c r="E54" s="60"/>
      <c r="F54" s="60"/>
      <c r="G54" s="60"/>
      <c r="H54" s="60"/>
      <c r="I54" s="60"/>
      <c r="J54" s="60"/>
      <c r="K54" s="60"/>
      <c r="L54" s="60"/>
      <c r="M54" s="60"/>
      <c r="N54" s="60"/>
    </row>
    <row r="55" spans="1:14" x14ac:dyDescent="0.25">
      <c r="A55" s="60"/>
      <c r="B55" s="60"/>
      <c r="C55" s="60"/>
      <c r="D55" s="60"/>
      <c r="E55" s="60"/>
      <c r="F55" s="60"/>
      <c r="G55" s="60"/>
      <c r="H55" s="60"/>
      <c r="I55" s="60"/>
      <c r="J55" s="60"/>
      <c r="K55" s="60"/>
      <c r="L55" s="60"/>
      <c r="M55" s="60"/>
      <c r="N55" s="60"/>
    </row>
    <row r="56" spans="1:14" x14ac:dyDescent="0.25">
      <c r="A56" s="60"/>
      <c r="B56" s="60"/>
      <c r="C56" s="60"/>
      <c r="D56" s="60"/>
      <c r="E56" s="60"/>
      <c r="F56" s="60"/>
      <c r="G56" s="60"/>
      <c r="H56" s="60"/>
      <c r="I56" s="60"/>
      <c r="J56" s="60"/>
      <c r="K56" s="60"/>
      <c r="L56" s="60"/>
      <c r="M56" s="60"/>
      <c r="N56" s="60"/>
    </row>
    <row r="57" spans="1:14" x14ac:dyDescent="0.25">
      <c r="A57" s="60"/>
      <c r="B57" s="60"/>
      <c r="C57" s="60"/>
      <c r="D57" s="60"/>
      <c r="E57" s="60"/>
      <c r="F57" s="60"/>
      <c r="G57" s="60"/>
      <c r="H57" s="60"/>
      <c r="I57" s="60"/>
      <c r="J57" s="60"/>
      <c r="K57" s="60"/>
      <c r="L57" s="60"/>
      <c r="M57" s="60"/>
      <c r="N57" s="60"/>
    </row>
    <row r="58" spans="1:14" x14ac:dyDescent="0.25">
      <c r="A58" s="60"/>
      <c r="B58" s="60"/>
      <c r="C58" s="60"/>
      <c r="D58" s="60"/>
      <c r="E58" s="60"/>
      <c r="F58" s="60"/>
      <c r="G58" s="60"/>
      <c r="H58" s="60"/>
      <c r="I58" s="60"/>
      <c r="J58" s="60"/>
      <c r="K58" s="60"/>
      <c r="L58" s="60"/>
      <c r="M58" s="60"/>
      <c r="N58" s="60"/>
    </row>
    <row r="59" spans="1:14" x14ac:dyDescent="0.25">
      <c r="A59" s="60"/>
      <c r="B59" s="60"/>
      <c r="C59" s="60"/>
      <c r="D59" s="60"/>
      <c r="E59" s="60"/>
      <c r="F59" s="60"/>
      <c r="G59" s="60"/>
      <c r="H59" s="60"/>
      <c r="I59" s="60"/>
      <c r="J59" s="60"/>
      <c r="K59" s="60"/>
      <c r="L59" s="60"/>
      <c r="M59" s="60"/>
      <c r="N59" s="60"/>
    </row>
    <row r="60" spans="1:14" x14ac:dyDescent="0.25">
      <c r="A60" s="60"/>
      <c r="B60" s="60"/>
      <c r="C60" s="60"/>
      <c r="D60" s="60"/>
      <c r="E60" s="60"/>
      <c r="F60" s="60"/>
      <c r="G60" s="60"/>
      <c r="H60" s="60"/>
      <c r="I60" s="60"/>
      <c r="J60" s="60"/>
      <c r="K60" s="60"/>
      <c r="L60" s="60"/>
      <c r="M60" s="60"/>
      <c r="N60" s="60"/>
    </row>
    <row r="61" spans="1:14" x14ac:dyDescent="0.25">
      <c r="A61" s="60"/>
      <c r="B61" s="60"/>
      <c r="C61" s="60"/>
      <c r="D61" s="60"/>
      <c r="E61" s="60"/>
      <c r="F61" s="60"/>
      <c r="G61" s="60"/>
      <c r="H61" s="60"/>
      <c r="I61" s="60"/>
      <c r="J61" s="60"/>
      <c r="K61" s="60"/>
      <c r="L61" s="60"/>
      <c r="M61" s="60"/>
      <c r="N61" s="60"/>
    </row>
    <row r="62" spans="1:14" x14ac:dyDescent="0.25">
      <c r="A62" s="60"/>
      <c r="B62" s="60"/>
      <c r="C62" s="60"/>
      <c r="D62" s="60"/>
      <c r="E62" s="60"/>
      <c r="F62" s="60"/>
      <c r="G62" s="60"/>
      <c r="H62" s="60"/>
      <c r="I62" s="60"/>
      <c r="J62" s="60"/>
      <c r="K62" s="60"/>
      <c r="L62" s="60"/>
      <c r="M62" s="60"/>
      <c r="N62" s="60"/>
    </row>
    <row r="63" spans="1:14" x14ac:dyDescent="0.25">
      <c r="A63" s="60"/>
      <c r="B63" s="60"/>
      <c r="C63" s="60"/>
      <c r="D63" s="60"/>
      <c r="E63" s="60"/>
      <c r="F63" s="60"/>
      <c r="G63" s="60"/>
      <c r="H63" s="60"/>
      <c r="I63" s="60"/>
      <c r="J63" s="60"/>
      <c r="K63" s="60"/>
      <c r="L63" s="60"/>
      <c r="M63" s="60"/>
      <c r="N63" s="60"/>
    </row>
    <row r="64" spans="1:14" x14ac:dyDescent="0.25">
      <c r="A64" s="60"/>
      <c r="B64" s="60"/>
      <c r="C64" s="60"/>
      <c r="D64" s="60"/>
      <c r="E64" s="60"/>
      <c r="F64" s="60"/>
      <c r="G64" s="60"/>
      <c r="H64" s="60"/>
      <c r="I64" s="60"/>
      <c r="J64" s="60"/>
      <c r="K64" s="60"/>
      <c r="L64" s="60"/>
      <c r="M64" s="60"/>
      <c r="N64" s="60"/>
    </row>
    <row r="65" spans="1:14" x14ac:dyDescent="0.25">
      <c r="A65" s="60"/>
      <c r="B65" s="60"/>
      <c r="C65" s="60"/>
      <c r="D65" s="60"/>
      <c r="E65" s="60"/>
      <c r="F65" s="60"/>
      <c r="G65" s="60"/>
      <c r="H65" s="60"/>
      <c r="I65" s="60"/>
      <c r="J65" s="60"/>
      <c r="K65" s="60"/>
      <c r="L65" s="60"/>
      <c r="M65" s="60"/>
      <c r="N65" s="60"/>
    </row>
    <row r="66" spans="1:14" x14ac:dyDescent="0.25">
      <c r="A66" s="60"/>
      <c r="B66" s="60"/>
      <c r="C66" s="60"/>
      <c r="D66" s="60"/>
      <c r="E66" s="60"/>
      <c r="F66" s="60"/>
      <c r="G66" s="60"/>
      <c r="H66" s="60"/>
      <c r="I66" s="60"/>
      <c r="J66" s="60"/>
      <c r="K66" s="60"/>
      <c r="L66" s="60"/>
      <c r="M66" s="60"/>
      <c r="N66" s="60"/>
    </row>
    <row r="67" spans="1:14" x14ac:dyDescent="0.25">
      <c r="A67" s="60"/>
      <c r="B67" s="60"/>
      <c r="C67" s="60"/>
      <c r="D67" s="60"/>
      <c r="E67" s="60"/>
      <c r="F67" s="60"/>
      <c r="G67" s="60"/>
      <c r="H67" s="60"/>
      <c r="I67" s="60"/>
      <c r="J67" s="60"/>
      <c r="K67" s="60"/>
      <c r="L67" s="60"/>
      <c r="M67" s="60"/>
      <c r="N67" s="60"/>
    </row>
    <row r="68" spans="1:14" x14ac:dyDescent="0.25">
      <c r="A68" s="60"/>
      <c r="B68" s="60"/>
      <c r="C68" s="60"/>
      <c r="D68" s="60"/>
      <c r="E68" s="60"/>
      <c r="F68" s="60"/>
      <c r="G68" s="60"/>
      <c r="H68" s="60"/>
      <c r="I68" s="60"/>
      <c r="J68" s="60"/>
      <c r="K68" s="60"/>
      <c r="L68" s="60"/>
      <c r="M68" s="60"/>
      <c r="N68" s="60"/>
    </row>
    <row r="69" spans="1:14" x14ac:dyDescent="0.25">
      <c r="A69" s="60"/>
      <c r="B69" s="60"/>
      <c r="C69" s="60"/>
      <c r="D69" s="60"/>
      <c r="E69" s="60"/>
      <c r="F69" s="60"/>
      <c r="G69" s="60"/>
      <c r="H69" s="60"/>
      <c r="I69" s="60"/>
      <c r="J69" s="60"/>
      <c r="K69" s="60"/>
      <c r="L69" s="60"/>
      <c r="M69" s="60"/>
      <c r="N69" s="60"/>
    </row>
    <row r="70" spans="1:14" x14ac:dyDescent="0.25">
      <c r="A70" s="60"/>
      <c r="B70" s="60"/>
      <c r="C70" s="60"/>
      <c r="D70" s="60"/>
      <c r="E70" s="60"/>
      <c r="F70" s="60"/>
      <c r="G70" s="60"/>
      <c r="H70" s="60"/>
      <c r="I70" s="60"/>
      <c r="J70" s="60"/>
      <c r="K70" s="60"/>
      <c r="L70" s="60"/>
      <c r="M70" s="60"/>
      <c r="N70" s="60"/>
    </row>
    <row r="71" spans="1:14" x14ac:dyDescent="0.25">
      <c r="A71" s="60"/>
      <c r="B71" s="60"/>
      <c r="C71" s="60"/>
      <c r="D71" s="60"/>
      <c r="E71" s="60"/>
      <c r="F71" s="60"/>
      <c r="G71" s="60"/>
      <c r="H71" s="60"/>
      <c r="I71" s="60"/>
      <c r="J71" s="60"/>
      <c r="K71" s="60"/>
      <c r="L71" s="60"/>
      <c r="M71" s="60"/>
      <c r="N71" s="60"/>
    </row>
    <row r="72" spans="1:14" x14ac:dyDescent="0.25">
      <c r="A72" s="60"/>
      <c r="B72" s="60"/>
      <c r="C72" s="60"/>
      <c r="D72" s="60"/>
      <c r="E72" s="60"/>
      <c r="F72" s="60"/>
      <c r="G72" s="60"/>
      <c r="H72" s="60"/>
      <c r="I72" s="60"/>
      <c r="J72" s="60"/>
      <c r="K72" s="60"/>
      <c r="L72" s="60"/>
      <c r="M72" s="60"/>
      <c r="N72" s="60"/>
    </row>
    <row r="73" spans="1:14" x14ac:dyDescent="0.25">
      <c r="A73" s="60"/>
      <c r="B73" s="60"/>
      <c r="C73" s="60"/>
      <c r="D73" s="60"/>
      <c r="E73" s="60"/>
      <c r="F73" s="60"/>
      <c r="G73" s="60"/>
      <c r="H73" s="60"/>
      <c r="I73" s="60"/>
      <c r="J73" s="60"/>
      <c r="K73" s="60"/>
      <c r="L73" s="60"/>
      <c r="M73" s="60"/>
      <c r="N73" s="60"/>
    </row>
    <row r="74" spans="1:14" x14ac:dyDescent="0.25">
      <c r="A74" s="60"/>
      <c r="B74" s="60"/>
      <c r="C74" s="60"/>
      <c r="D74" s="60"/>
      <c r="E74" s="60"/>
      <c r="F74" s="60"/>
      <c r="G74" s="60"/>
      <c r="H74" s="60"/>
      <c r="I74" s="60"/>
      <c r="J74" s="60"/>
      <c r="K74" s="60"/>
      <c r="L74" s="60"/>
      <c r="M74" s="60"/>
      <c r="N74" s="60"/>
    </row>
    <row r="75" spans="1:14" x14ac:dyDescent="0.25">
      <c r="A75" s="60"/>
      <c r="B75" s="60"/>
      <c r="C75" s="60"/>
      <c r="D75" s="60"/>
      <c r="E75" s="60"/>
      <c r="F75" s="60"/>
      <c r="G75" s="60"/>
      <c r="H75" s="60"/>
      <c r="I75" s="60"/>
      <c r="J75" s="60"/>
      <c r="K75" s="60"/>
      <c r="L75" s="60"/>
      <c r="M75" s="60"/>
      <c r="N75" s="60"/>
    </row>
    <row r="76" spans="1:14" x14ac:dyDescent="0.25">
      <c r="A76" s="60"/>
      <c r="B76" s="60"/>
      <c r="C76" s="60"/>
      <c r="D76" s="60"/>
      <c r="E76" s="60"/>
      <c r="F76" s="60"/>
      <c r="G76" s="60"/>
      <c r="H76" s="60"/>
      <c r="I76" s="60"/>
      <c r="J76" s="60"/>
      <c r="K76" s="60"/>
      <c r="L76" s="60"/>
      <c r="M76" s="60"/>
      <c r="N76" s="60"/>
    </row>
    <row r="77" spans="1:14" x14ac:dyDescent="0.25">
      <c r="A77" s="60"/>
      <c r="B77" s="60"/>
      <c r="C77" s="60"/>
      <c r="D77" s="60"/>
      <c r="E77" s="60"/>
      <c r="F77" s="60"/>
      <c r="G77" s="60"/>
      <c r="H77" s="60"/>
      <c r="I77" s="60"/>
      <c r="J77" s="60"/>
      <c r="K77" s="60"/>
      <c r="L77" s="60"/>
      <c r="M77" s="60"/>
      <c r="N77" s="60"/>
    </row>
    <row r="78" spans="1:14" x14ac:dyDescent="0.25">
      <c r="A78" s="60"/>
      <c r="B78" s="60"/>
      <c r="C78" s="60"/>
      <c r="D78" s="60"/>
      <c r="E78" s="60"/>
      <c r="F78" s="60"/>
      <c r="G78" s="60"/>
      <c r="H78" s="60"/>
      <c r="I78" s="60"/>
      <c r="J78" s="60"/>
      <c r="K78" s="60"/>
      <c r="L78" s="60"/>
      <c r="M78" s="60"/>
      <c r="N78" s="60"/>
    </row>
    <row r="79" spans="1:14" x14ac:dyDescent="0.25">
      <c r="A79" s="60"/>
      <c r="B79" s="60"/>
      <c r="C79" s="60"/>
      <c r="D79" s="60"/>
      <c r="E79" s="60"/>
      <c r="F79" s="60"/>
      <c r="G79" s="60"/>
      <c r="H79" s="60"/>
      <c r="I79" s="60"/>
      <c r="J79" s="60"/>
      <c r="K79" s="60"/>
      <c r="L79" s="60"/>
      <c r="M79" s="60"/>
      <c r="N79" s="60"/>
    </row>
    <row r="80" spans="1:14" x14ac:dyDescent="0.25">
      <c r="A80" s="60"/>
      <c r="B80" s="60"/>
      <c r="C80" s="60"/>
      <c r="D80" s="60"/>
      <c r="E80" s="60"/>
      <c r="F80" s="60"/>
      <c r="G80" s="60"/>
      <c r="H80" s="60"/>
      <c r="I80" s="60"/>
      <c r="J80" s="60"/>
      <c r="K80" s="60"/>
      <c r="L80" s="60"/>
      <c r="M80" s="60"/>
      <c r="N80" s="60"/>
    </row>
    <row r="81" spans="1:14" x14ac:dyDescent="0.25">
      <c r="A81" s="60"/>
      <c r="B81" s="60"/>
      <c r="C81" s="60"/>
      <c r="D81" s="60"/>
      <c r="E81" s="60"/>
      <c r="F81" s="60"/>
      <c r="G81" s="60"/>
      <c r="H81" s="60"/>
      <c r="I81" s="60"/>
      <c r="J81" s="60"/>
      <c r="K81" s="60"/>
      <c r="L81" s="60"/>
      <c r="M81" s="60"/>
      <c r="N81" s="60"/>
    </row>
    <row r="82" spans="1:14" x14ac:dyDescent="0.25">
      <c r="A82" s="60"/>
      <c r="B82" s="60"/>
      <c r="C82" s="60"/>
      <c r="D82" s="60"/>
      <c r="E82" s="60"/>
      <c r="F82" s="60"/>
      <c r="G82" s="60"/>
      <c r="H82" s="60"/>
      <c r="I82" s="60"/>
      <c r="J82" s="60"/>
      <c r="K82" s="60"/>
      <c r="L82" s="60"/>
      <c r="M82" s="60"/>
      <c r="N82" s="60"/>
    </row>
    <row r="83" spans="1:14" x14ac:dyDescent="0.25">
      <c r="A83" s="60"/>
      <c r="B83" s="60"/>
      <c r="C83" s="60"/>
      <c r="D83" s="60"/>
      <c r="E83" s="60"/>
      <c r="F83" s="60"/>
      <c r="G83" s="60"/>
      <c r="H83" s="60"/>
      <c r="I83" s="60"/>
      <c r="J83" s="60"/>
      <c r="K83" s="60"/>
      <c r="L83" s="60"/>
      <c r="M83" s="60"/>
      <c r="N83" s="60"/>
    </row>
    <row r="84" spans="1:14" x14ac:dyDescent="0.25">
      <c r="A84" s="60"/>
      <c r="B84" s="60"/>
      <c r="C84" s="60"/>
      <c r="D84" s="60"/>
      <c r="E84" s="60"/>
      <c r="F84" s="60"/>
      <c r="G84" s="60"/>
      <c r="H84" s="60"/>
      <c r="I84" s="60"/>
      <c r="J84" s="60"/>
      <c r="K84" s="60"/>
      <c r="L84" s="60"/>
      <c r="M84" s="60"/>
      <c r="N84" s="60"/>
    </row>
    <row r="85" spans="1:14" x14ac:dyDescent="0.25">
      <c r="A85" s="60"/>
      <c r="B85" s="60"/>
      <c r="C85" s="60"/>
      <c r="D85" s="60"/>
      <c r="E85" s="60"/>
      <c r="F85" s="60"/>
      <c r="G85" s="60"/>
      <c r="H85" s="60"/>
      <c r="I85" s="60"/>
      <c r="J85" s="60"/>
      <c r="K85" s="60"/>
      <c r="L85" s="60"/>
      <c r="M85" s="60"/>
      <c r="N85" s="60"/>
    </row>
    <row r="86" spans="1:14" x14ac:dyDescent="0.25">
      <c r="A86" s="60"/>
      <c r="B86" s="60"/>
      <c r="C86" s="60"/>
      <c r="D86" s="60"/>
      <c r="E86" s="60"/>
      <c r="F86" s="60"/>
      <c r="G86" s="60"/>
      <c r="H86" s="60"/>
      <c r="I86" s="60"/>
      <c r="J86" s="60"/>
      <c r="K86" s="60"/>
      <c r="L86" s="60"/>
      <c r="M86" s="60"/>
      <c r="N86" s="60"/>
    </row>
    <row r="87" spans="1:14" x14ac:dyDescent="0.25">
      <c r="A87" s="60"/>
      <c r="B87" s="60"/>
      <c r="C87" s="60"/>
      <c r="D87" s="60"/>
      <c r="E87" s="60"/>
      <c r="F87" s="60"/>
      <c r="G87" s="60"/>
      <c r="H87" s="60"/>
      <c r="I87" s="60"/>
      <c r="J87" s="60"/>
      <c r="K87" s="60"/>
      <c r="L87" s="60"/>
      <c r="M87" s="60"/>
      <c r="N87" s="60"/>
    </row>
    <row r="88" spans="1:14" x14ac:dyDescent="0.25">
      <c r="A88" s="60"/>
      <c r="B88" s="60"/>
      <c r="C88" s="60"/>
      <c r="D88" s="60"/>
      <c r="E88" s="60"/>
      <c r="F88" s="60"/>
      <c r="G88" s="60"/>
      <c r="H88" s="60"/>
      <c r="I88" s="60"/>
      <c r="J88" s="60"/>
      <c r="K88" s="60"/>
      <c r="L88" s="60"/>
      <c r="M88" s="60"/>
      <c r="N88" s="60"/>
    </row>
    <row r="89" spans="1:14" x14ac:dyDescent="0.25">
      <c r="A89" s="60"/>
      <c r="B89" s="60"/>
      <c r="C89" s="60"/>
      <c r="D89" s="60"/>
      <c r="E89" s="60"/>
      <c r="F89" s="60"/>
      <c r="G89" s="60"/>
      <c r="H89" s="60"/>
      <c r="I89" s="60"/>
      <c r="J89" s="60"/>
      <c r="K89" s="60"/>
      <c r="L89" s="60"/>
      <c r="M89" s="60"/>
      <c r="N89" s="60"/>
    </row>
    <row r="90" spans="1:14" x14ac:dyDescent="0.25">
      <c r="A90" s="60"/>
      <c r="B90" s="60"/>
      <c r="C90" s="60"/>
      <c r="D90" s="60"/>
      <c r="E90" s="60"/>
      <c r="F90" s="60"/>
      <c r="G90" s="60"/>
      <c r="H90" s="60"/>
      <c r="I90" s="60"/>
      <c r="J90" s="60"/>
      <c r="K90" s="60"/>
      <c r="L90" s="60"/>
      <c r="M90" s="60"/>
      <c r="N90" s="60"/>
    </row>
    <row r="91" spans="1:14" x14ac:dyDescent="0.25">
      <c r="A91" s="60"/>
      <c r="B91" s="60"/>
      <c r="C91" s="60"/>
      <c r="D91" s="60"/>
      <c r="E91" s="60"/>
      <c r="F91" s="60"/>
      <c r="G91" s="60"/>
      <c r="H91" s="60"/>
      <c r="I91" s="60"/>
      <c r="J91" s="60"/>
      <c r="K91" s="60"/>
      <c r="L91" s="60"/>
      <c r="M91" s="60"/>
      <c r="N91" s="60"/>
    </row>
    <row r="92" spans="1:14" x14ac:dyDescent="0.25">
      <c r="A92" s="60"/>
      <c r="B92" s="60"/>
      <c r="C92" s="60"/>
      <c r="D92" s="60"/>
      <c r="E92" s="60"/>
      <c r="F92" s="60"/>
      <c r="G92" s="60"/>
      <c r="H92" s="60"/>
      <c r="I92" s="60"/>
      <c r="J92" s="60"/>
      <c r="K92" s="60"/>
      <c r="L92" s="60"/>
      <c r="M92" s="60"/>
      <c r="N92" s="60"/>
    </row>
    <row r="93" spans="1:14" x14ac:dyDescent="0.25">
      <c r="A93" s="60"/>
      <c r="B93" s="60"/>
      <c r="C93" s="60"/>
      <c r="D93" s="60"/>
      <c r="E93" s="60"/>
      <c r="F93" s="60"/>
      <c r="G93" s="60"/>
      <c r="H93" s="60"/>
      <c r="I93" s="60"/>
      <c r="J93" s="60"/>
      <c r="K93" s="60"/>
      <c r="L93" s="60"/>
      <c r="M93" s="60"/>
      <c r="N93" s="60"/>
    </row>
    <row r="94" spans="1:14" x14ac:dyDescent="0.25">
      <c r="A94" s="60"/>
      <c r="B94" s="60"/>
      <c r="C94" s="60"/>
      <c r="D94" s="60"/>
      <c r="E94" s="60"/>
      <c r="F94" s="60"/>
      <c r="G94" s="60"/>
      <c r="H94" s="60"/>
      <c r="I94" s="60"/>
      <c r="J94" s="60"/>
      <c r="K94" s="60"/>
      <c r="L94" s="60"/>
      <c r="M94" s="60"/>
      <c r="N94" s="60"/>
    </row>
    <row r="95" spans="1:14" x14ac:dyDescent="0.25">
      <c r="A95" s="60"/>
      <c r="B95" s="60"/>
      <c r="C95" s="60"/>
      <c r="D95" s="60"/>
      <c r="E95" s="60"/>
      <c r="F95" s="60"/>
      <c r="G95" s="60"/>
      <c r="H95" s="60"/>
      <c r="I95" s="60"/>
      <c r="J95" s="60"/>
      <c r="K95" s="60"/>
      <c r="L95" s="60"/>
      <c r="M95" s="60"/>
      <c r="N95" s="60"/>
    </row>
    <row r="96" spans="1:14" x14ac:dyDescent="0.25">
      <c r="A96" s="60"/>
      <c r="B96" s="60"/>
      <c r="C96" s="60"/>
      <c r="D96" s="60"/>
      <c r="E96" s="60"/>
      <c r="F96" s="60"/>
      <c r="G96" s="60"/>
      <c r="H96" s="60"/>
      <c r="I96" s="60"/>
      <c r="J96" s="60"/>
      <c r="K96" s="60"/>
      <c r="L96" s="60"/>
      <c r="M96" s="60"/>
      <c r="N96" s="60"/>
    </row>
    <row r="97" spans="1:14" x14ac:dyDescent="0.25">
      <c r="A97" s="60"/>
      <c r="B97" s="60"/>
      <c r="C97" s="60"/>
      <c r="D97" s="60"/>
      <c r="E97" s="60"/>
      <c r="F97" s="60"/>
      <c r="G97" s="60"/>
      <c r="H97" s="60"/>
      <c r="I97" s="60"/>
      <c r="J97" s="60"/>
      <c r="K97" s="60"/>
      <c r="L97" s="60"/>
      <c r="M97" s="60"/>
      <c r="N97" s="60"/>
    </row>
    <row r="98" spans="1:14" x14ac:dyDescent="0.25">
      <c r="A98" s="60"/>
      <c r="B98" s="60"/>
      <c r="C98" s="60"/>
      <c r="D98" s="60"/>
      <c r="E98" s="60"/>
      <c r="F98" s="60"/>
      <c r="G98" s="60"/>
      <c r="H98" s="60"/>
      <c r="I98" s="60"/>
      <c r="J98" s="60"/>
      <c r="K98" s="60"/>
      <c r="L98" s="60"/>
      <c r="M98" s="60"/>
      <c r="N98" s="60"/>
    </row>
    <row r="99" spans="1:14" x14ac:dyDescent="0.25">
      <c r="A99" s="60"/>
      <c r="B99" s="60"/>
      <c r="C99" s="60"/>
      <c r="D99" s="60"/>
      <c r="E99" s="60"/>
      <c r="F99" s="60"/>
      <c r="G99" s="60"/>
      <c r="H99" s="60"/>
      <c r="I99" s="60"/>
      <c r="J99" s="60"/>
      <c r="K99" s="60"/>
      <c r="L99" s="60"/>
      <c r="M99" s="60"/>
      <c r="N99" s="60"/>
    </row>
    <row r="100" spans="1:14" x14ac:dyDescent="0.25">
      <c r="A100" s="60"/>
      <c r="B100" s="60"/>
      <c r="C100" s="60"/>
      <c r="D100" s="60"/>
      <c r="E100" s="60"/>
      <c r="F100" s="60"/>
      <c r="G100" s="60"/>
      <c r="H100" s="60"/>
      <c r="I100" s="60"/>
      <c r="J100" s="60"/>
      <c r="K100" s="60"/>
      <c r="L100" s="60"/>
      <c r="M100" s="60"/>
      <c r="N100" s="60"/>
    </row>
    <row r="101" spans="1:14" x14ac:dyDescent="0.25">
      <c r="A101" s="60"/>
      <c r="B101" s="60"/>
      <c r="C101" s="60"/>
      <c r="D101" s="60"/>
      <c r="E101" s="60"/>
      <c r="F101" s="60"/>
      <c r="G101" s="60"/>
      <c r="H101" s="60"/>
      <c r="I101" s="60"/>
      <c r="J101" s="60"/>
      <c r="K101" s="60"/>
      <c r="L101" s="60"/>
      <c r="M101" s="60"/>
      <c r="N101" s="60"/>
    </row>
    <row r="102" spans="1:14" x14ac:dyDescent="0.25">
      <c r="A102" s="60"/>
      <c r="B102" s="60"/>
      <c r="C102" s="60"/>
      <c r="D102" s="60"/>
      <c r="E102" s="60"/>
      <c r="F102" s="60"/>
      <c r="G102" s="60"/>
      <c r="H102" s="60"/>
      <c r="I102" s="60"/>
      <c r="J102" s="60"/>
      <c r="K102" s="60"/>
      <c r="L102" s="60"/>
      <c r="M102" s="60"/>
      <c r="N102" s="60"/>
    </row>
    <row r="103" spans="1:14" x14ac:dyDescent="0.25">
      <c r="A103" s="60"/>
      <c r="B103" s="60"/>
      <c r="C103" s="60"/>
      <c r="D103" s="60"/>
      <c r="E103" s="60"/>
      <c r="F103" s="60"/>
      <c r="G103" s="60"/>
      <c r="H103" s="60"/>
      <c r="I103" s="60"/>
      <c r="J103" s="60"/>
      <c r="K103" s="60"/>
      <c r="L103" s="60"/>
      <c r="M103" s="60"/>
      <c r="N103" s="60"/>
    </row>
    <row r="104" spans="1:14" x14ac:dyDescent="0.25">
      <c r="A104" s="60"/>
      <c r="B104" s="60"/>
      <c r="C104" s="60"/>
      <c r="D104" s="60"/>
      <c r="E104" s="60"/>
      <c r="F104" s="60"/>
      <c r="G104" s="60"/>
      <c r="H104" s="60"/>
      <c r="I104" s="60"/>
      <c r="J104" s="60"/>
      <c r="K104" s="60"/>
      <c r="L104" s="60"/>
      <c r="M104" s="60"/>
      <c r="N104" s="60"/>
    </row>
    <row r="105" spans="1:14" x14ac:dyDescent="0.25">
      <c r="A105" s="60"/>
      <c r="B105" s="60"/>
      <c r="C105" s="60"/>
      <c r="D105" s="60"/>
      <c r="E105" s="60"/>
      <c r="F105" s="60"/>
      <c r="G105" s="60"/>
      <c r="H105" s="60"/>
      <c r="I105" s="60"/>
      <c r="J105" s="60"/>
      <c r="K105" s="60"/>
      <c r="L105" s="60"/>
      <c r="M105" s="60"/>
      <c r="N105" s="60"/>
    </row>
    <row r="106" spans="1:14" x14ac:dyDescent="0.25">
      <c r="A106" s="60"/>
      <c r="B106" s="60"/>
      <c r="C106" s="60"/>
      <c r="D106" s="60"/>
      <c r="E106" s="60"/>
      <c r="F106" s="60"/>
      <c r="G106" s="60"/>
      <c r="H106" s="60"/>
      <c r="I106" s="60"/>
      <c r="J106" s="60"/>
      <c r="K106" s="60"/>
      <c r="L106" s="60"/>
      <c r="M106" s="60"/>
      <c r="N106" s="60"/>
    </row>
    <row r="107" spans="1:14" x14ac:dyDescent="0.25">
      <c r="A107" s="60"/>
      <c r="B107" s="60"/>
      <c r="C107" s="60"/>
      <c r="D107" s="60"/>
      <c r="E107" s="60"/>
      <c r="F107" s="60"/>
      <c r="G107" s="60"/>
      <c r="H107" s="60"/>
      <c r="I107" s="60"/>
      <c r="J107" s="60"/>
      <c r="K107" s="60"/>
      <c r="L107" s="60"/>
      <c r="M107" s="60"/>
      <c r="N107" s="60"/>
    </row>
    <row r="108" spans="1:14" x14ac:dyDescent="0.25">
      <c r="A108" s="60"/>
      <c r="B108" s="60"/>
      <c r="C108" s="60"/>
      <c r="D108" s="60"/>
      <c r="E108" s="60"/>
      <c r="F108" s="60"/>
      <c r="G108" s="60"/>
      <c r="H108" s="60"/>
      <c r="I108" s="60"/>
      <c r="J108" s="60"/>
      <c r="K108" s="60"/>
      <c r="L108" s="60"/>
      <c r="M108" s="60"/>
      <c r="N108" s="60"/>
    </row>
    <row r="109" spans="1:14" x14ac:dyDescent="0.25">
      <c r="A109" s="60"/>
      <c r="B109" s="60"/>
      <c r="C109" s="60"/>
      <c r="D109" s="60"/>
      <c r="E109" s="60"/>
      <c r="F109" s="60"/>
      <c r="G109" s="60"/>
      <c r="H109" s="60"/>
      <c r="I109" s="60"/>
      <c r="J109" s="60"/>
      <c r="K109" s="60"/>
      <c r="L109" s="60"/>
      <c r="M109" s="60"/>
      <c r="N109" s="60"/>
    </row>
    <row r="110" spans="1:14" x14ac:dyDescent="0.25">
      <c r="A110" s="60"/>
      <c r="B110" s="60"/>
      <c r="C110" s="60"/>
      <c r="D110" s="60"/>
      <c r="E110" s="60"/>
      <c r="F110" s="60"/>
      <c r="G110" s="60"/>
      <c r="H110" s="60"/>
      <c r="I110" s="60"/>
      <c r="J110" s="60"/>
      <c r="K110" s="60"/>
      <c r="L110" s="60"/>
      <c r="M110" s="60"/>
      <c r="N110" s="60"/>
    </row>
    <row r="111" spans="1:14" x14ac:dyDescent="0.25">
      <c r="A111" s="60"/>
      <c r="B111" s="60"/>
      <c r="C111" s="60"/>
      <c r="D111" s="60"/>
      <c r="E111" s="60"/>
      <c r="F111" s="60"/>
      <c r="G111" s="60"/>
      <c r="H111" s="60"/>
      <c r="I111" s="60"/>
      <c r="J111" s="60"/>
      <c r="K111" s="60"/>
      <c r="L111" s="60"/>
      <c r="M111" s="60"/>
      <c r="N111" s="60"/>
    </row>
    <row r="112" spans="1:14" x14ac:dyDescent="0.25">
      <c r="A112" s="60"/>
      <c r="B112" s="60"/>
      <c r="C112" s="60"/>
      <c r="D112" s="60"/>
      <c r="E112" s="60"/>
      <c r="F112" s="60"/>
      <c r="G112" s="60"/>
      <c r="H112" s="60"/>
      <c r="I112" s="60"/>
      <c r="J112" s="60"/>
      <c r="K112" s="60"/>
      <c r="L112" s="60"/>
      <c r="M112" s="60"/>
      <c r="N112" s="60"/>
    </row>
    <row r="113" spans="1:14" x14ac:dyDescent="0.25">
      <c r="A113" s="60"/>
      <c r="B113" s="60"/>
      <c r="C113" s="60"/>
      <c r="D113" s="60"/>
      <c r="E113" s="60"/>
      <c r="F113" s="60"/>
      <c r="G113" s="60"/>
      <c r="H113" s="60"/>
      <c r="I113" s="60"/>
      <c r="J113" s="60"/>
      <c r="K113" s="60"/>
      <c r="L113" s="60"/>
      <c r="M113" s="60"/>
      <c r="N113" s="60"/>
    </row>
    <row r="114" spans="1:14" x14ac:dyDescent="0.25">
      <c r="A114" s="60"/>
      <c r="B114" s="60"/>
      <c r="C114" s="60"/>
      <c r="D114" s="60"/>
      <c r="E114" s="60"/>
      <c r="F114" s="60"/>
      <c r="G114" s="60"/>
      <c r="H114" s="60"/>
      <c r="I114" s="60"/>
      <c r="J114" s="60"/>
      <c r="K114" s="60"/>
      <c r="L114" s="60"/>
      <c r="M114" s="60"/>
      <c r="N114" s="60"/>
    </row>
    <row r="115" spans="1:14" x14ac:dyDescent="0.25">
      <c r="A115" s="60"/>
      <c r="B115" s="60"/>
      <c r="C115" s="60"/>
      <c r="D115" s="60"/>
      <c r="E115" s="60"/>
      <c r="F115" s="60"/>
      <c r="G115" s="60"/>
      <c r="H115" s="60"/>
      <c r="I115" s="60"/>
      <c r="J115" s="60"/>
      <c r="K115" s="60"/>
      <c r="L115" s="60"/>
      <c r="M115" s="60"/>
      <c r="N115" s="60"/>
    </row>
    <row r="116" spans="1:14" x14ac:dyDescent="0.25">
      <c r="A116" s="60"/>
      <c r="B116" s="60"/>
      <c r="C116" s="60"/>
      <c r="D116" s="60"/>
      <c r="E116" s="60"/>
      <c r="F116" s="60"/>
      <c r="G116" s="60"/>
      <c r="H116" s="60"/>
      <c r="I116" s="60"/>
      <c r="J116" s="60"/>
      <c r="K116" s="60"/>
      <c r="L116" s="60"/>
      <c r="M116" s="60"/>
      <c r="N116" s="60"/>
    </row>
    <row r="117" spans="1:14" x14ac:dyDescent="0.25">
      <c r="A117" s="60"/>
      <c r="B117" s="60"/>
      <c r="C117" s="60"/>
      <c r="D117" s="60"/>
      <c r="E117" s="60"/>
      <c r="F117" s="60"/>
      <c r="G117" s="60"/>
      <c r="H117" s="60"/>
      <c r="I117" s="60"/>
      <c r="J117" s="60"/>
      <c r="K117" s="60"/>
      <c r="L117" s="60"/>
      <c r="M117" s="60"/>
      <c r="N117" s="60"/>
    </row>
    <row r="118" spans="1:14" x14ac:dyDescent="0.25">
      <c r="A118" s="60"/>
      <c r="B118" s="60"/>
      <c r="C118" s="60"/>
      <c r="D118" s="60"/>
      <c r="E118" s="60"/>
      <c r="F118" s="60"/>
      <c r="G118" s="60"/>
      <c r="H118" s="60"/>
      <c r="I118" s="60"/>
      <c r="J118" s="60"/>
      <c r="K118" s="60"/>
      <c r="L118" s="60"/>
      <c r="M118" s="60"/>
      <c r="N118" s="60"/>
    </row>
    <row r="119" spans="1:14" x14ac:dyDescent="0.25">
      <c r="A119" s="60"/>
      <c r="B119" s="60"/>
      <c r="C119" s="60"/>
      <c r="D119" s="60"/>
      <c r="E119" s="60"/>
      <c r="F119" s="60"/>
      <c r="G119" s="60"/>
      <c r="H119" s="60"/>
      <c r="I119" s="60"/>
      <c r="J119" s="60"/>
      <c r="K119" s="60"/>
      <c r="L119" s="60"/>
      <c r="M119" s="60"/>
      <c r="N119" s="60"/>
    </row>
    <row r="120" spans="1:14" x14ac:dyDescent="0.25">
      <c r="A120" s="60"/>
      <c r="B120" s="60"/>
      <c r="C120" s="60"/>
      <c r="D120" s="60"/>
      <c r="E120" s="60"/>
      <c r="F120" s="60"/>
      <c r="G120" s="60"/>
      <c r="H120" s="60"/>
      <c r="I120" s="60"/>
      <c r="J120" s="60"/>
      <c r="K120" s="60"/>
      <c r="L120" s="60"/>
      <c r="M120" s="60"/>
      <c r="N120" s="60"/>
    </row>
    <row r="121" spans="1:14" x14ac:dyDescent="0.25">
      <c r="A121" s="60"/>
      <c r="B121" s="60"/>
      <c r="C121" s="60"/>
      <c r="D121" s="60"/>
      <c r="E121" s="60"/>
      <c r="F121" s="60"/>
      <c r="G121" s="60"/>
      <c r="H121" s="60"/>
      <c r="I121" s="60"/>
      <c r="J121" s="60"/>
      <c r="K121" s="60"/>
      <c r="L121" s="60"/>
      <c r="M121" s="60"/>
      <c r="N121" s="60"/>
    </row>
    <row r="122" spans="1:14" x14ac:dyDescent="0.25">
      <c r="A122" s="60"/>
      <c r="B122" s="60"/>
      <c r="C122" s="60"/>
      <c r="D122" s="60"/>
      <c r="E122" s="60"/>
      <c r="F122" s="60"/>
      <c r="G122" s="60"/>
      <c r="H122" s="60"/>
      <c r="I122" s="60"/>
      <c r="J122" s="60"/>
      <c r="K122" s="60"/>
      <c r="L122" s="60"/>
      <c r="M122" s="60"/>
      <c r="N122" s="60"/>
    </row>
    <row r="123" spans="1:14" x14ac:dyDescent="0.25">
      <c r="A123" s="60"/>
      <c r="B123" s="60"/>
      <c r="C123" s="60"/>
      <c r="D123" s="60"/>
      <c r="E123" s="60"/>
      <c r="F123" s="60"/>
      <c r="G123" s="60"/>
      <c r="H123" s="60"/>
      <c r="I123" s="60"/>
      <c r="J123" s="60"/>
      <c r="K123" s="60"/>
      <c r="L123" s="60"/>
      <c r="M123" s="60"/>
      <c r="N123" s="60"/>
    </row>
    <row r="124" spans="1:14" x14ac:dyDescent="0.25">
      <c r="A124" s="60"/>
      <c r="B124" s="60"/>
      <c r="C124" s="60"/>
      <c r="D124" s="60"/>
      <c r="E124" s="60"/>
      <c r="F124" s="60"/>
      <c r="G124" s="60"/>
      <c r="H124" s="60"/>
      <c r="I124" s="60"/>
      <c r="J124" s="60"/>
      <c r="K124" s="60"/>
      <c r="L124" s="60"/>
      <c r="M124" s="60"/>
      <c r="N124" s="60"/>
    </row>
    <row r="125" spans="1:14" x14ac:dyDescent="0.25">
      <c r="A125" s="60"/>
      <c r="B125" s="60"/>
      <c r="C125" s="60"/>
      <c r="D125" s="60"/>
      <c r="E125" s="60"/>
      <c r="F125" s="60"/>
      <c r="G125" s="60"/>
      <c r="H125" s="60"/>
      <c r="I125" s="60"/>
      <c r="J125" s="60"/>
      <c r="K125" s="60"/>
      <c r="L125" s="60"/>
      <c r="M125" s="60"/>
      <c r="N125" s="60"/>
    </row>
    <row r="126" spans="1:14" x14ac:dyDescent="0.25">
      <c r="A126" s="60"/>
      <c r="B126" s="60"/>
      <c r="C126" s="60"/>
      <c r="D126" s="60"/>
      <c r="E126" s="60"/>
      <c r="F126" s="60"/>
      <c r="G126" s="60"/>
      <c r="H126" s="60"/>
      <c r="I126" s="60"/>
      <c r="J126" s="60"/>
      <c r="K126" s="60"/>
      <c r="L126" s="60"/>
      <c r="M126" s="60"/>
      <c r="N126" s="60"/>
    </row>
    <row r="127" spans="1:14" x14ac:dyDescent="0.25">
      <c r="A127" s="60"/>
      <c r="B127" s="60"/>
      <c r="C127" s="60"/>
      <c r="D127" s="60"/>
      <c r="E127" s="60"/>
      <c r="F127" s="60"/>
      <c r="G127" s="60"/>
      <c r="H127" s="60"/>
      <c r="I127" s="60"/>
      <c r="J127" s="60"/>
      <c r="K127" s="60"/>
      <c r="L127" s="60"/>
      <c r="M127" s="60"/>
      <c r="N127" s="60"/>
    </row>
    <row r="128" spans="1:14" x14ac:dyDescent="0.25">
      <c r="A128" s="60"/>
      <c r="B128" s="60"/>
      <c r="C128" s="60"/>
      <c r="D128" s="60"/>
      <c r="E128" s="60"/>
      <c r="F128" s="60"/>
      <c r="G128" s="60"/>
      <c r="H128" s="60"/>
      <c r="I128" s="60"/>
      <c r="J128" s="60"/>
      <c r="K128" s="60"/>
      <c r="L128" s="60"/>
      <c r="M128" s="60"/>
      <c r="N128" s="60"/>
    </row>
    <row r="129" spans="1:14" x14ac:dyDescent="0.25">
      <c r="A129" s="60"/>
      <c r="B129" s="60"/>
      <c r="C129" s="60"/>
      <c r="D129" s="60"/>
      <c r="E129" s="60"/>
      <c r="F129" s="60"/>
      <c r="G129" s="60"/>
      <c r="H129" s="60"/>
      <c r="I129" s="60"/>
      <c r="J129" s="60"/>
      <c r="K129" s="60"/>
      <c r="L129" s="60"/>
      <c r="M129" s="60"/>
      <c r="N129" s="60"/>
    </row>
    <row r="130" spans="1:14" x14ac:dyDescent="0.25">
      <c r="A130" s="60"/>
      <c r="B130" s="60"/>
      <c r="C130" s="60"/>
      <c r="D130" s="60"/>
      <c r="E130" s="60"/>
      <c r="F130" s="60"/>
      <c r="G130" s="60"/>
      <c r="H130" s="60"/>
      <c r="I130" s="60"/>
      <c r="J130" s="60"/>
      <c r="K130" s="60"/>
      <c r="L130" s="60"/>
      <c r="M130" s="60"/>
      <c r="N130" s="60"/>
    </row>
    <row r="131" spans="1:14" x14ac:dyDescent="0.25">
      <c r="A131" s="60"/>
      <c r="B131" s="60"/>
      <c r="C131" s="60"/>
      <c r="D131" s="60"/>
      <c r="E131" s="60"/>
      <c r="F131" s="60"/>
      <c r="G131" s="60"/>
      <c r="H131" s="60"/>
      <c r="I131" s="60"/>
      <c r="J131" s="60"/>
      <c r="K131" s="60"/>
      <c r="L131" s="60"/>
      <c r="M131" s="60"/>
      <c r="N131" s="60"/>
    </row>
    <row r="132" spans="1:14" x14ac:dyDescent="0.25">
      <c r="A132" s="60"/>
      <c r="B132" s="60"/>
      <c r="C132" s="60"/>
      <c r="D132" s="60"/>
      <c r="E132" s="60"/>
      <c r="F132" s="60"/>
      <c r="G132" s="60"/>
      <c r="H132" s="60"/>
      <c r="I132" s="60"/>
      <c r="J132" s="60"/>
      <c r="K132" s="60"/>
      <c r="L132" s="60"/>
      <c r="M132" s="60"/>
      <c r="N132" s="60"/>
    </row>
    <row r="133" spans="1:14" x14ac:dyDescent="0.25">
      <c r="A133" s="60"/>
      <c r="B133" s="60"/>
      <c r="C133" s="60"/>
      <c r="D133" s="60"/>
      <c r="E133" s="60"/>
      <c r="F133" s="60"/>
      <c r="G133" s="60"/>
      <c r="H133" s="60"/>
      <c r="I133" s="60"/>
      <c r="J133" s="60"/>
      <c r="K133" s="60"/>
      <c r="L133" s="60"/>
      <c r="M133" s="60"/>
      <c r="N133" s="60"/>
    </row>
    <row r="134" spans="1:14" x14ac:dyDescent="0.25">
      <c r="A134" s="60"/>
      <c r="B134" s="60"/>
      <c r="C134" s="60"/>
      <c r="D134" s="60"/>
      <c r="E134" s="60"/>
      <c r="F134" s="60"/>
      <c r="G134" s="60"/>
      <c r="H134" s="60"/>
      <c r="I134" s="60"/>
      <c r="J134" s="60"/>
      <c r="K134" s="60"/>
      <c r="L134" s="60"/>
      <c r="M134" s="60"/>
      <c r="N134" s="60"/>
    </row>
    <row r="135" spans="1:14" x14ac:dyDescent="0.25">
      <c r="A135" s="60"/>
      <c r="B135" s="60"/>
      <c r="C135" s="60"/>
      <c r="D135" s="60"/>
      <c r="E135" s="60"/>
      <c r="F135" s="60"/>
      <c r="G135" s="60"/>
      <c r="H135" s="60"/>
      <c r="I135" s="60"/>
      <c r="J135" s="60"/>
      <c r="K135" s="60"/>
      <c r="L135" s="60"/>
      <c r="M135" s="60"/>
      <c r="N135" s="60"/>
    </row>
    <row r="136" spans="1:14" x14ac:dyDescent="0.25">
      <c r="A136" s="60"/>
      <c r="B136" s="60"/>
      <c r="C136" s="60"/>
      <c r="D136" s="60"/>
      <c r="E136" s="60"/>
      <c r="F136" s="60"/>
      <c r="G136" s="60"/>
      <c r="H136" s="60"/>
      <c r="I136" s="60"/>
      <c r="J136" s="60"/>
      <c r="K136" s="60"/>
      <c r="L136" s="60"/>
      <c r="M136" s="60"/>
      <c r="N136" s="60"/>
    </row>
    <row r="137" spans="1:14" x14ac:dyDescent="0.25">
      <c r="A137" s="60"/>
      <c r="B137" s="60"/>
      <c r="C137" s="60"/>
      <c r="D137" s="60"/>
      <c r="E137" s="60"/>
      <c r="F137" s="60"/>
      <c r="G137" s="60"/>
      <c r="H137" s="60"/>
      <c r="I137" s="60"/>
      <c r="J137" s="60"/>
      <c r="K137" s="60"/>
      <c r="L137" s="60"/>
      <c r="M137" s="60"/>
      <c r="N137" s="60"/>
    </row>
    <row r="138" spans="1:14" x14ac:dyDescent="0.25">
      <c r="A138" s="60"/>
      <c r="B138" s="60"/>
      <c r="C138" s="60"/>
      <c r="D138" s="60"/>
      <c r="E138" s="60"/>
      <c r="F138" s="60"/>
      <c r="G138" s="60"/>
      <c r="H138" s="60"/>
      <c r="I138" s="60"/>
      <c r="J138" s="60"/>
      <c r="K138" s="60"/>
      <c r="L138" s="60"/>
      <c r="M138" s="60"/>
      <c r="N138" s="60"/>
    </row>
    <row r="139" spans="1:14" x14ac:dyDescent="0.25">
      <c r="A139" s="60"/>
      <c r="B139" s="60"/>
      <c r="C139" s="60"/>
      <c r="D139" s="60"/>
      <c r="E139" s="60"/>
      <c r="F139" s="60"/>
      <c r="G139" s="60"/>
      <c r="H139" s="60"/>
      <c r="I139" s="60"/>
      <c r="J139" s="60"/>
      <c r="K139" s="60"/>
      <c r="L139" s="60"/>
      <c r="M139" s="60"/>
      <c r="N139" s="60"/>
    </row>
    <row r="140" spans="1:14" x14ac:dyDescent="0.25">
      <c r="A140" s="60"/>
      <c r="B140" s="60"/>
      <c r="C140" s="60"/>
      <c r="D140" s="60"/>
      <c r="E140" s="60"/>
      <c r="F140" s="60"/>
      <c r="G140" s="60"/>
      <c r="H140" s="60"/>
      <c r="I140" s="60"/>
      <c r="J140" s="60"/>
      <c r="K140" s="60"/>
      <c r="L140" s="60"/>
      <c r="M140" s="60"/>
      <c r="N140" s="60"/>
    </row>
    <row r="141" spans="1:14" x14ac:dyDescent="0.25">
      <c r="A141" s="60"/>
      <c r="B141" s="60"/>
      <c r="C141" s="60"/>
      <c r="D141" s="60"/>
      <c r="E141" s="60"/>
      <c r="F141" s="60"/>
      <c r="G141" s="60"/>
      <c r="H141" s="60"/>
      <c r="I141" s="60"/>
      <c r="J141" s="60"/>
      <c r="K141" s="60"/>
      <c r="L141" s="60"/>
      <c r="M141" s="60"/>
      <c r="N141" s="60"/>
    </row>
    <row r="142" spans="1:14" x14ac:dyDescent="0.25">
      <c r="A142" s="60"/>
      <c r="B142" s="60"/>
      <c r="C142" s="60"/>
      <c r="D142" s="60"/>
      <c r="E142" s="60"/>
      <c r="F142" s="60"/>
      <c r="G142" s="60"/>
      <c r="H142" s="60"/>
      <c r="I142" s="60"/>
      <c r="J142" s="60"/>
      <c r="K142" s="60"/>
      <c r="L142" s="60"/>
      <c r="M142" s="60"/>
      <c r="N142" s="60"/>
    </row>
    <row r="143" spans="1:14" x14ac:dyDescent="0.25">
      <c r="A143" s="60"/>
      <c r="B143" s="60"/>
      <c r="C143" s="60"/>
      <c r="D143" s="60"/>
      <c r="E143" s="60"/>
      <c r="F143" s="60"/>
      <c r="G143" s="60"/>
      <c r="H143" s="60"/>
      <c r="I143" s="60"/>
      <c r="J143" s="60"/>
      <c r="K143" s="60"/>
      <c r="L143" s="60"/>
      <c r="M143" s="60"/>
      <c r="N143" s="60"/>
    </row>
    <row r="144" spans="1:14" x14ac:dyDescent="0.25">
      <c r="A144" s="60"/>
      <c r="B144" s="60"/>
      <c r="C144" s="60"/>
      <c r="D144" s="60"/>
      <c r="E144" s="60"/>
      <c r="F144" s="60"/>
      <c r="G144" s="60"/>
      <c r="H144" s="60"/>
      <c r="I144" s="60"/>
      <c r="J144" s="60"/>
      <c r="K144" s="60"/>
      <c r="L144" s="60"/>
      <c r="M144" s="60"/>
      <c r="N144" s="60"/>
    </row>
    <row r="145" spans="1:14" x14ac:dyDescent="0.25">
      <c r="A145" s="60"/>
      <c r="B145" s="60"/>
      <c r="C145" s="60"/>
      <c r="D145" s="60"/>
      <c r="E145" s="60"/>
      <c r="F145" s="60"/>
      <c r="G145" s="60"/>
      <c r="H145" s="60"/>
      <c r="I145" s="60"/>
      <c r="J145" s="60"/>
      <c r="K145" s="60"/>
      <c r="L145" s="60"/>
      <c r="M145" s="60"/>
      <c r="N145" s="60"/>
    </row>
    <row r="146" spans="1:14" x14ac:dyDescent="0.25">
      <c r="A146" s="60"/>
      <c r="B146" s="60"/>
      <c r="C146" s="60"/>
      <c r="D146" s="60"/>
      <c r="E146" s="60"/>
      <c r="F146" s="60"/>
      <c r="G146" s="60"/>
      <c r="H146" s="60"/>
      <c r="I146" s="60"/>
      <c r="J146" s="60"/>
      <c r="K146" s="60"/>
      <c r="L146" s="60"/>
      <c r="M146" s="60"/>
      <c r="N146" s="60"/>
    </row>
    <row r="147" spans="1:14" x14ac:dyDescent="0.25">
      <c r="A147" s="60"/>
      <c r="B147" s="60"/>
      <c r="C147" s="60"/>
      <c r="D147" s="60"/>
      <c r="E147" s="60"/>
      <c r="F147" s="60"/>
      <c r="G147" s="60"/>
      <c r="H147" s="60"/>
      <c r="I147" s="60"/>
      <c r="J147" s="60"/>
      <c r="K147" s="60"/>
      <c r="L147" s="60"/>
      <c r="M147" s="60"/>
      <c r="N147" s="60"/>
    </row>
    <row r="148" spans="1:14" x14ac:dyDescent="0.25">
      <c r="A148" s="60"/>
      <c r="B148" s="60"/>
      <c r="C148" s="60"/>
      <c r="D148" s="60"/>
      <c r="E148" s="60"/>
      <c r="F148" s="60"/>
      <c r="G148" s="60"/>
      <c r="H148" s="60"/>
      <c r="I148" s="60"/>
      <c r="J148" s="60"/>
      <c r="K148" s="60"/>
      <c r="L148" s="60"/>
      <c r="M148" s="60"/>
      <c r="N148" s="60"/>
    </row>
    <row r="149" spans="1:14" x14ac:dyDescent="0.25">
      <c r="A149" s="60"/>
      <c r="B149" s="60"/>
      <c r="C149" s="60"/>
      <c r="D149" s="60"/>
      <c r="E149" s="60"/>
      <c r="F149" s="60"/>
      <c r="G149" s="60"/>
      <c r="H149" s="60"/>
      <c r="I149" s="60"/>
      <c r="J149" s="60"/>
      <c r="K149" s="60"/>
      <c r="L149" s="60"/>
      <c r="M149" s="60"/>
      <c r="N149" s="60"/>
    </row>
    <row r="150" spans="1:14" x14ac:dyDescent="0.25">
      <c r="A150" s="60"/>
      <c r="B150" s="60"/>
      <c r="C150" s="60"/>
      <c r="D150" s="60"/>
      <c r="E150" s="60"/>
      <c r="F150" s="60"/>
      <c r="G150" s="60"/>
      <c r="H150" s="60"/>
      <c r="I150" s="60"/>
      <c r="J150" s="60"/>
      <c r="K150" s="60"/>
      <c r="L150" s="60"/>
      <c r="M150" s="60"/>
      <c r="N150" s="60"/>
    </row>
    <row r="151" spans="1:14" x14ac:dyDescent="0.25">
      <c r="A151" s="60"/>
      <c r="B151" s="60"/>
      <c r="C151" s="60"/>
      <c r="D151" s="60"/>
      <c r="E151" s="60"/>
      <c r="F151" s="60"/>
      <c r="G151" s="60"/>
      <c r="H151" s="60"/>
      <c r="I151" s="60"/>
      <c r="J151" s="60"/>
      <c r="K151" s="60"/>
      <c r="L151" s="60"/>
      <c r="M151" s="60"/>
      <c r="N151" s="60"/>
    </row>
    <row r="152" spans="1:14" x14ac:dyDescent="0.25">
      <c r="A152" s="60"/>
      <c r="B152" s="60"/>
      <c r="C152" s="60"/>
      <c r="D152" s="60"/>
      <c r="E152" s="60"/>
      <c r="F152" s="60"/>
      <c r="G152" s="60"/>
      <c r="H152" s="60"/>
      <c r="I152" s="60"/>
      <c r="J152" s="60"/>
      <c r="K152" s="60"/>
      <c r="L152" s="60"/>
      <c r="M152" s="60"/>
      <c r="N152" s="60"/>
    </row>
    <row r="153" spans="1:14" x14ac:dyDescent="0.25">
      <c r="A153" s="60"/>
      <c r="B153" s="60"/>
      <c r="C153" s="60"/>
      <c r="D153" s="60"/>
      <c r="E153" s="60"/>
      <c r="F153" s="60"/>
      <c r="G153" s="60"/>
      <c r="H153" s="60"/>
      <c r="I153" s="60"/>
      <c r="J153" s="60"/>
      <c r="K153" s="60"/>
      <c r="L153" s="60"/>
      <c r="M153" s="60"/>
      <c r="N153" s="60"/>
    </row>
    <row r="154" spans="1:14" x14ac:dyDescent="0.25">
      <c r="A154" s="60"/>
      <c r="B154" s="60"/>
      <c r="C154" s="60"/>
      <c r="D154" s="60"/>
      <c r="E154" s="60"/>
      <c r="F154" s="60"/>
      <c r="G154" s="60"/>
      <c r="H154" s="60"/>
      <c r="I154" s="60"/>
      <c r="J154" s="60"/>
      <c r="K154" s="60"/>
      <c r="L154" s="60"/>
      <c r="M154" s="60"/>
      <c r="N154" s="60"/>
    </row>
    <row r="155" spans="1:14" x14ac:dyDescent="0.25">
      <c r="A155" s="60"/>
      <c r="B155" s="60"/>
      <c r="C155" s="60"/>
      <c r="D155" s="60"/>
      <c r="E155" s="60"/>
      <c r="F155" s="60"/>
      <c r="G155" s="60"/>
      <c r="H155" s="60"/>
      <c r="I155" s="60"/>
      <c r="J155" s="60"/>
      <c r="K155" s="60"/>
      <c r="L155" s="60"/>
      <c r="M155" s="60"/>
      <c r="N155" s="60"/>
    </row>
    <row r="156" spans="1:14" x14ac:dyDescent="0.25">
      <c r="A156" s="60"/>
      <c r="B156" s="60"/>
      <c r="C156" s="60"/>
      <c r="D156" s="60"/>
      <c r="E156" s="60"/>
      <c r="F156" s="60"/>
      <c r="G156" s="60"/>
      <c r="H156" s="60"/>
      <c r="I156" s="60"/>
      <c r="J156" s="60"/>
      <c r="K156" s="60"/>
      <c r="L156" s="60"/>
      <c r="M156" s="60"/>
      <c r="N156" s="60"/>
    </row>
    <row r="157" spans="1:14" x14ac:dyDescent="0.25">
      <c r="A157" s="60"/>
      <c r="B157" s="60"/>
      <c r="C157" s="60"/>
      <c r="D157" s="60"/>
      <c r="E157" s="60"/>
      <c r="F157" s="60"/>
      <c r="G157" s="60"/>
      <c r="H157" s="60"/>
      <c r="I157" s="60"/>
      <c r="J157" s="60"/>
      <c r="K157" s="60"/>
      <c r="L157" s="60"/>
      <c r="M157" s="60"/>
      <c r="N157" s="60"/>
    </row>
    <row r="158" spans="1:14" x14ac:dyDescent="0.25">
      <c r="A158" s="60"/>
      <c r="B158" s="60"/>
      <c r="C158" s="60"/>
      <c r="D158" s="60"/>
      <c r="E158" s="60"/>
      <c r="F158" s="60"/>
      <c r="G158" s="60"/>
      <c r="H158" s="60"/>
      <c r="I158" s="60"/>
      <c r="J158" s="60"/>
      <c r="K158" s="60"/>
      <c r="L158" s="60"/>
      <c r="M158" s="60"/>
      <c r="N158" s="60"/>
    </row>
    <row r="159" spans="1:14" x14ac:dyDescent="0.25">
      <c r="A159" s="60"/>
      <c r="B159" s="60"/>
      <c r="C159" s="60"/>
      <c r="D159" s="60"/>
      <c r="E159" s="60"/>
      <c r="F159" s="60"/>
      <c r="G159" s="60"/>
      <c r="H159" s="60"/>
      <c r="I159" s="60"/>
      <c r="J159" s="60"/>
      <c r="K159" s="60"/>
      <c r="L159" s="60"/>
      <c r="M159" s="60"/>
      <c r="N159" s="60"/>
    </row>
    <row r="160" spans="1:14" x14ac:dyDescent="0.25">
      <c r="A160" s="60"/>
      <c r="B160" s="60"/>
      <c r="C160" s="60"/>
      <c r="D160" s="60"/>
      <c r="E160" s="60"/>
      <c r="F160" s="60"/>
      <c r="G160" s="60"/>
      <c r="H160" s="60"/>
      <c r="I160" s="60"/>
      <c r="J160" s="60"/>
      <c r="K160" s="60"/>
      <c r="L160" s="60"/>
      <c r="M160" s="60"/>
      <c r="N160" s="60"/>
    </row>
    <row r="161" spans="1:14" x14ac:dyDescent="0.25">
      <c r="A161" s="60"/>
      <c r="B161" s="60"/>
      <c r="C161" s="60"/>
      <c r="D161" s="60"/>
      <c r="E161" s="60"/>
      <c r="F161" s="60"/>
      <c r="G161" s="60"/>
      <c r="H161" s="60"/>
      <c r="I161" s="60"/>
      <c r="J161" s="60"/>
      <c r="K161" s="60"/>
      <c r="L161" s="60"/>
      <c r="M161" s="60"/>
      <c r="N161" s="60"/>
    </row>
    <row r="162" spans="1:14" x14ac:dyDescent="0.25">
      <c r="A162" s="60"/>
      <c r="B162" s="60"/>
      <c r="C162" s="60"/>
      <c r="D162" s="60"/>
      <c r="E162" s="60"/>
      <c r="F162" s="60"/>
      <c r="G162" s="60"/>
      <c r="H162" s="60"/>
      <c r="I162" s="60"/>
      <c r="J162" s="60"/>
      <c r="K162" s="60"/>
      <c r="L162" s="60"/>
      <c r="M162" s="60"/>
      <c r="N162" s="60"/>
    </row>
    <row r="163" spans="1:14" x14ac:dyDescent="0.25">
      <c r="A163" s="60"/>
      <c r="B163" s="60"/>
      <c r="C163" s="60"/>
      <c r="D163" s="60"/>
      <c r="E163" s="60"/>
      <c r="F163" s="60"/>
      <c r="G163" s="60"/>
      <c r="H163" s="60"/>
      <c r="I163" s="60"/>
      <c r="J163" s="60"/>
      <c r="K163" s="60"/>
      <c r="L163" s="60"/>
      <c r="M163" s="60"/>
      <c r="N163" s="60"/>
    </row>
    <row r="164" spans="1:14" x14ac:dyDescent="0.25">
      <c r="A164" s="60"/>
      <c r="B164" s="60"/>
      <c r="C164" s="60"/>
      <c r="D164" s="60"/>
      <c r="E164" s="60"/>
      <c r="F164" s="60"/>
      <c r="G164" s="60"/>
      <c r="H164" s="60"/>
      <c r="I164" s="60"/>
      <c r="J164" s="60"/>
      <c r="K164" s="60"/>
      <c r="L164" s="60"/>
      <c r="M164" s="60"/>
      <c r="N164" s="60"/>
    </row>
    <row r="165" spans="1:14" x14ac:dyDescent="0.25">
      <c r="A165" s="60"/>
      <c r="B165" s="60"/>
      <c r="C165" s="60"/>
      <c r="D165" s="60"/>
      <c r="E165" s="60"/>
      <c r="F165" s="60"/>
      <c r="G165" s="60"/>
      <c r="H165" s="60"/>
      <c r="I165" s="60"/>
      <c r="J165" s="60"/>
      <c r="K165" s="60"/>
      <c r="L165" s="60"/>
      <c r="M165" s="60"/>
      <c r="N165" s="60"/>
    </row>
    <row r="166" spans="1:14" x14ac:dyDescent="0.25">
      <c r="A166" s="60"/>
      <c r="B166" s="60"/>
      <c r="C166" s="60"/>
      <c r="D166" s="60"/>
      <c r="E166" s="60"/>
      <c r="F166" s="60"/>
      <c r="G166" s="60"/>
      <c r="H166" s="60"/>
      <c r="I166" s="60"/>
      <c r="J166" s="60"/>
      <c r="K166" s="60"/>
      <c r="L166" s="60"/>
      <c r="M166" s="60"/>
      <c r="N166" s="60"/>
    </row>
    <row r="167" spans="1:14" x14ac:dyDescent="0.25">
      <c r="A167" s="60"/>
      <c r="B167" s="60"/>
      <c r="C167" s="60"/>
      <c r="D167" s="60"/>
      <c r="E167" s="60"/>
      <c r="F167" s="60"/>
      <c r="G167" s="60"/>
      <c r="H167" s="60"/>
      <c r="I167" s="60"/>
      <c r="J167" s="60"/>
      <c r="K167" s="60"/>
      <c r="L167" s="60"/>
      <c r="M167" s="60"/>
      <c r="N167" s="60"/>
    </row>
    <row r="168" spans="1:14" x14ac:dyDescent="0.25">
      <c r="A168" s="60"/>
      <c r="B168" s="60"/>
      <c r="C168" s="60"/>
      <c r="D168" s="60"/>
      <c r="E168" s="60"/>
      <c r="F168" s="60"/>
      <c r="G168" s="60"/>
      <c r="H168" s="60"/>
      <c r="I168" s="60"/>
      <c r="J168" s="60"/>
      <c r="K168" s="60"/>
      <c r="L168" s="60"/>
      <c r="M168" s="60"/>
      <c r="N168" s="60"/>
    </row>
    <row r="169" spans="1:14" x14ac:dyDescent="0.25">
      <c r="A169" s="60"/>
      <c r="B169" s="60"/>
      <c r="C169" s="60"/>
      <c r="D169" s="60"/>
      <c r="E169" s="60"/>
      <c r="F169" s="60"/>
      <c r="G169" s="60"/>
      <c r="H169" s="60"/>
      <c r="I169" s="60"/>
      <c r="J169" s="60"/>
      <c r="K169" s="60"/>
      <c r="L169" s="60"/>
      <c r="M169" s="60"/>
      <c r="N169" s="60"/>
    </row>
    <row r="170" spans="1:14" x14ac:dyDescent="0.25">
      <c r="A170" s="60"/>
      <c r="B170" s="60"/>
      <c r="C170" s="60"/>
      <c r="D170" s="60"/>
      <c r="E170" s="60"/>
      <c r="F170" s="60"/>
      <c r="G170" s="60"/>
      <c r="H170" s="60"/>
      <c r="I170" s="60"/>
      <c r="J170" s="60"/>
      <c r="K170" s="60"/>
      <c r="L170" s="60"/>
      <c r="M170" s="60"/>
      <c r="N170" s="60"/>
    </row>
    <row r="171" spans="1:14" x14ac:dyDescent="0.25">
      <c r="A171" s="60"/>
      <c r="B171" s="60"/>
      <c r="C171" s="60"/>
      <c r="D171" s="60"/>
      <c r="E171" s="60"/>
      <c r="F171" s="60"/>
      <c r="G171" s="60"/>
      <c r="H171" s="60"/>
      <c r="I171" s="60"/>
      <c r="J171" s="60"/>
      <c r="K171" s="60"/>
      <c r="L171" s="60"/>
      <c r="M171" s="60"/>
      <c r="N171" s="60"/>
    </row>
    <row r="172" spans="1:14" x14ac:dyDescent="0.25">
      <c r="A172" s="60"/>
      <c r="B172" s="60"/>
      <c r="C172" s="60"/>
      <c r="D172" s="60"/>
      <c r="E172" s="60"/>
      <c r="F172" s="60"/>
      <c r="G172" s="60"/>
      <c r="H172" s="60"/>
      <c r="I172" s="60"/>
      <c r="J172" s="60"/>
      <c r="K172" s="60"/>
      <c r="L172" s="60"/>
      <c r="M172" s="60"/>
      <c r="N172" s="60"/>
    </row>
    <row r="173" spans="1:14" x14ac:dyDescent="0.25">
      <c r="A173" s="60"/>
      <c r="B173" s="60"/>
      <c r="C173" s="60"/>
      <c r="D173" s="60"/>
      <c r="E173" s="60"/>
      <c r="F173" s="60"/>
      <c r="G173" s="60"/>
      <c r="H173" s="60"/>
      <c r="I173" s="60"/>
      <c r="J173" s="60"/>
      <c r="K173" s="60"/>
      <c r="L173" s="60"/>
      <c r="M173" s="60"/>
      <c r="N173" s="60"/>
    </row>
    <row r="174" spans="1:14" x14ac:dyDescent="0.25">
      <c r="A174" s="60"/>
      <c r="B174" s="60"/>
      <c r="C174" s="60"/>
      <c r="D174" s="60"/>
      <c r="E174" s="60"/>
      <c r="F174" s="60"/>
      <c r="G174" s="60"/>
      <c r="H174" s="60"/>
      <c r="I174" s="60"/>
      <c r="J174" s="60"/>
      <c r="K174" s="60"/>
      <c r="L174" s="60"/>
      <c r="M174" s="60"/>
      <c r="N174" s="60"/>
    </row>
    <row r="175" spans="1:14" x14ac:dyDescent="0.25">
      <c r="A175" s="60"/>
      <c r="B175" s="60"/>
      <c r="C175" s="60"/>
      <c r="D175" s="60"/>
      <c r="E175" s="60"/>
      <c r="F175" s="60"/>
      <c r="G175" s="60"/>
      <c r="H175" s="60"/>
      <c r="I175" s="60"/>
      <c r="J175" s="60"/>
      <c r="K175" s="60"/>
      <c r="L175" s="60"/>
      <c r="M175" s="60"/>
      <c r="N175" s="60"/>
    </row>
    <row r="176" spans="1:14" x14ac:dyDescent="0.25">
      <c r="A176" s="60"/>
      <c r="B176" s="60"/>
      <c r="C176" s="60"/>
      <c r="D176" s="60"/>
      <c r="E176" s="60"/>
      <c r="F176" s="60"/>
      <c r="G176" s="60"/>
      <c r="H176" s="60"/>
      <c r="I176" s="60"/>
      <c r="J176" s="60"/>
      <c r="K176" s="60"/>
      <c r="L176" s="60"/>
      <c r="M176" s="60"/>
      <c r="N176" s="60"/>
    </row>
    <row r="177" spans="1:14" x14ac:dyDescent="0.25">
      <c r="A177" s="60"/>
      <c r="B177" s="60"/>
      <c r="C177" s="60"/>
      <c r="D177" s="60"/>
      <c r="E177" s="60"/>
      <c r="F177" s="60"/>
      <c r="G177" s="60"/>
      <c r="H177" s="60"/>
      <c r="I177" s="60"/>
      <c r="J177" s="60"/>
      <c r="K177" s="60"/>
      <c r="L177" s="60"/>
      <c r="M177" s="60"/>
      <c r="N177" s="60"/>
    </row>
    <row r="178" spans="1:14" x14ac:dyDescent="0.25">
      <c r="A178" s="60"/>
      <c r="B178" s="60"/>
      <c r="C178" s="60"/>
      <c r="D178" s="60"/>
      <c r="E178" s="60"/>
      <c r="F178" s="60"/>
      <c r="G178" s="60"/>
      <c r="H178" s="60"/>
      <c r="I178" s="60"/>
      <c r="J178" s="60"/>
      <c r="K178" s="60"/>
      <c r="L178" s="60"/>
      <c r="M178" s="60"/>
      <c r="N178" s="60"/>
    </row>
    <row r="179" spans="1:14" x14ac:dyDescent="0.25">
      <c r="A179" s="60"/>
      <c r="B179" s="60"/>
      <c r="C179" s="60"/>
      <c r="D179" s="60"/>
      <c r="E179" s="60"/>
      <c r="F179" s="60"/>
      <c r="G179" s="60"/>
      <c r="H179" s="60"/>
      <c r="I179" s="60"/>
      <c r="J179" s="60"/>
      <c r="K179" s="60"/>
      <c r="L179" s="60"/>
      <c r="M179" s="60"/>
      <c r="N179" s="60"/>
    </row>
    <row r="180" spans="1:14" x14ac:dyDescent="0.25">
      <c r="A180" s="60"/>
      <c r="B180" s="60"/>
      <c r="C180" s="60"/>
      <c r="D180" s="60"/>
      <c r="E180" s="60"/>
      <c r="F180" s="60"/>
      <c r="G180" s="60"/>
      <c r="H180" s="60"/>
      <c r="I180" s="60"/>
      <c r="J180" s="60"/>
      <c r="K180" s="60"/>
      <c r="L180" s="60"/>
      <c r="M180" s="60"/>
      <c r="N180" s="60"/>
    </row>
    <row r="181" spans="1:14" x14ac:dyDescent="0.25">
      <c r="A181" s="60"/>
      <c r="B181" s="60"/>
      <c r="C181" s="60"/>
      <c r="D181" s="60"/>
      <c r="E181" s="60"/>
      <c r="F181" s="60"/>
      <c r="G181" s="60"/>
      <c r="H181" s="60"/>
      <c r="I181" s="60"/>
      <c r="J181" s="60"/>
      <c r="K181" s="60"/>
      <c r="L181" s="60"/>
      <c r="M181" s="60"/>
      <c r="N181" s="60"/>
    </row>
    <row r="182" spans="1:14" x14ac:dyDescent="0.25">
      <c r="A182" s="60"/>
      <c r="B182" s="60"/>
      <c r="C182" s="60"/>
      <c r="D182" s="60"/>
      <c r="E182" s="60"/>
      <c r="F182" s="60"/>
      <c r="G182" s="60"/>
      <c r="H182" s="60"/>
      <c r="I182" s="60"/>
      <c r="J182" s="60"/>
      <c r="K182" s="60"/>
      <c r="L182" s="60"/>
      <c r="M182" s="60"/>
      <c r="N182" s="60"/>
    </row>
    <row r="183" spans="1:14" x14ac:dyDescent="0.25">
      <c r="A183" s="60"/>
      <c r="B183" s="60"/>
      <c r="C183" s="60"/>
      <c r="D183" s="60"/>
      <c r="E183" s="60"/>
      <c r="F183" s="60"/>
      <c r="G183" s="60"/>
      <c r="H183" s="60"/>
      <c r="I183" s="60"/>
      <c r="J183" s="60"/>
      <c r="K183" s="60"/>
      <c r="L183" s="60"/>
      <c r="M183" s="60"/>
      <c r="N183" s="60"/>
    </row>
    <row r="184" spans="1:14" x14ac:dyDescent="0.25">
      <c r="A184" s="60"/>
      <c r="B184" s="60"/>
      <c r="C184" s="60"/>
      <c r="D184" s="60"/>
      <c r="E184" s="60"/>
      <c r="F184" s="60"/>
      <c r="G184" s="60"/>
      <c r="H184" s="60"/>
      <c r="I184" s="60"/>
      <c r="J184" s="60"/>
      <c r="K184" s="60"/>
      <c r="L184" s="60"/>
      <c r="M184" s="60"/>
      <c r="N184" s="60"/>
    </row>
    <row r="185" spans="1:14" x14ac:dyDescent="0.25">
      <c r="A185" s="60"/>
      <c r="B185" s="60"/>
      <c r="C185" s="60"/>
      <c r="D185" s="60"/>
      <c r="E185" s="60"/>
      <c r="F185" s="60"/>
      <c r="G185" s="60"/>
      <c r="H185" s="60"/>
      <c r="I185" s="60"/>
      <c r="J185" s="60"/>
      <c r="K185" s="60"/>
      <c r="L185" s="60"/>
      <c r="M185" s="60"/>
      <c r="N185" s="60"/>
    </row>
    <row r="186" spans="1:14" x14ac:dyDescent="0.25">
      <c r="A186" s="60"/>
      <c r="B186" s="60"/>
      <c r="C186" s="60"/>
      <c r="D186" s="60"/>
      <c r="E186" s="60"/>
      <c r="F186" s="60"/>
      <c r="G186" s="60"/>
      <c r="H186" s="60"/>
      <c r="I186" s="60"/>
      <c r="J186" s="60"/>
      <c r="K186" s="60"/>
      <c r="L186" s="60"/>
      <c r="M186" s="60"/>
      <c r="N186" s="60"/>
    </row>
    <row r="187" spans="1:14" x14ac:dyDescent="0.25">
      <c r="A187" s="60"/>
      <c r="B187" s="60"/>
      <c r="C187" s="60"/>
      <c r="D187" s="60"/>
      <c r="E187" s="60"/>
      <c r="F187" s="60"/>
      <c r="G187" s="60"/>
      <c r="H187" s="60"/>
      <c r="I187" s="60"/>
      <c r="J187" s="60"/>
      <c r="K187" s="60"/>
      <c r="L187" s="60"/>
      <c r="M187" s="60"/>
      <c r="N187" s="60"/>
    </row>
    <row r="188" spans="1:14" x14ac:dyDescent="0.25">
      <c r="A188" s="60"/>
      <c r="B188" s="60"/>
      <c r="C188" s="60"/>
      <c r="D188" s="60"/>
      <c r="E188" s="60"/>
      <c r="F188" s="60"/>
      <c r="G188" s="60"/>
      <c r="H188" s="60"/>
      <c r="I188" s="60"/>
      <c r="J188" s="60"/>
      <c r="K188" s="60"/>
      <c r="L188" s="60"/>
      <c r="M188" s="60"/>
      <c r="N188" s="60"/>
    </row>
    <row r="189" spans="1:14" x14ac:dyDescent="0.25">
      <c r="A189" s="60"/>
      <c r="B189" s="60"/>
      <c r="C189" s="60"/>
      <c r="D189" s="60"/>
      <c r="E189" s="60"/>
      <c r="F189" s="60"/>
      <c r="G189" s="60"/>
      <c r="H189" s="60"/>
      <c r="I189" s="60"/>
      <c r="J189" s="60"/>
      <c r="K189" s="60"/>
      <c r="L189" s="60"/>
      <c r="M189" s="60"/>
      <c r="N189" s="60"/>
    </row>
    <row r="190" spans="1:14" x14ac:dyDescent="0.25">
      <c r="A190" s="60"/>
      <c r="B190" s="60"/>
      <c r="C190" s="60"/>
      <c r="D190" s="60"/>
      <c r="E190" s="60"/>
      <c r="F190" s="60"/>
      <c r="G190" s="60"/>
      <c r="H190" s="60"/>
      <c r="I190" s="60"/>
      <c r="J190" s="60"/>
      <c r="K190" s="60"/>
      <c r="L190" s="60"/>
      <c r="M190" s="60"/>
      <c r="N190" s="60"/>
    </row>
    <row r="191" spans="1:14" x14ac:dyDescent="0.25">
      <c r="A191" s="60"/>
      <c r="B191" s="60"/>
      <c r="C191" s="60"/>
      <c r="D191" s="60"/>
      <c r="E191" s="60"/>
      <c r="F191" s="60"/>
      <c r="G191" s="60"/>
      <c r="H191" s="60"/>
      <c r="I191" s="60"/>
      <c r="J191" s="60"/>
      <c r="K191" s="60"/>
      <c r="L191" s="60"/>
      <c r="M191" s="60"/>
      <c r="N191" s="60"/>
    </row>
    <row r="192" spans="1:14" x14ac:dyDescent="0.25">
      <c r="A192" s="60"/>
      <c r="B192" s="60"/>
      <c r="C192" s="60"/>
      <c r="D192" s="60"/>
      <c r="E192" s="60"/>
      <c r="F192" s="60"/>
      <c r="G192" s="60"/>
      <c r="H192" s="60"/>
      <c r="I192" s="60"/>
      <c r="J192" s="60"/>
      <c r="K192" s="60"/>
      <c r="L192" s="60"/>
      <c r="M192" s="60"/>
      <c r="N192" s="60"/>
    </row>
    <row r="193" spans="1:14" x14ac:dyDescent="0.25">
      <c r="A193" s="60"/>
      <c r="B193" s="60"/>
      <c r="C193" s="60"/>
      <c r="D193" s="60"/>
      <c r="E193" s="60"/>
      <c r="F193" s="60"/>
      <c r="G193" s="60"/>
      <c r="H193" s="60"/>
      <c r="I193" s="60"/>
      <c r="J193" s="60"/>
      <c r="K193" s="60"/>
      <c r="L193" s="60"/>
      <c r="M193" s="60"/>
      <c r="N193" s="60"/>
    </row>
    <row r="194" spans="1:14" x14ac:dyDescent="0.25">
      <c r="A194" s="60"/>
      <c r="B194" s="60"/>
      <c r="C194" s="60"/>
      <c r="D194" s="60"/>
      <c r="E194" s="60"/>
      <c r="F194" s="60"/>
      <c r="G194" s="60"/>
      <c r="H194" s="60"/>
      <c r="I194" s="60"/>
      <c r="J194" s="60"/>
      <c r="K194" s="60"/>
      <c r="L194" s="60"/>
      <c r="M194" s="60"/>
      <c r="N194" s="60"/>
    </row>
    <row r="195" spans="1:14" x14ac:dyDescent="0.25">
      <c r="A195" s="60"/>
      <c r="B195" s="60"/>
      <c r="C195" s="60"/>
      <c r="D195" s="60"/>
      <c r="E195" s="60"/>
      <c r="F195" s="60"/>
      <c r="G195" s="60"/>
      <c r="H195" s="60"/>
      <c r="I195" s="60"/>
      <c r="J195" s="60"/>
      <c r="K195" s="60"/>
      <c r="L195" s="60"/>
      <c r="M195" s="60"/>
      <c r="N195" s="60"/>
    </row>
    <row r="196" spans="1:14" x14ac:dyDescent="0.25">
      <c r="A196" s="60"/>
      <c r="B196" s="60"/>
      <c r="C196" s="60"/>
      <c r="D196" s="60"/>
      <c r="E196" s="60"/>
      <c r="F196" s="60"/>
      <c r="G196" s="60"/>
      <c r="H196" s="60"/>
      <c r="I196" s="60"/>
      <c r="J196" s="60"/>
      <c r="K196" s="60"/>
      <c r="L196" s="60"/>
      <c r="M196" s="60"/>
      <c r="N196" s="60"/>
    </row>
    <row r="197" spans="1:14" x14ac:dyDescent="0.25">
      <c r="A197" s="60"/>
      <c r="B197" s="60"/>
      <c r="C197" s="60"/>
      <c r="D197" s="60"/>
      <c r="E197" s="60"/>
      <c r="F197" s="60"/>
      <c r="G197" s="60"/>
      <c r="H197" s="60"/>
      <c r="I197" s="60"/>
      <c r="J197" s="60"/>
      <c r="K197" s="60"/>
      <c r="L197" s="60"/>
      <c r="M197" s="60"/>
      <c r="N197" s="60"/>
    </row>
    <row r="198" spans="1:14" x14ac:dyDescent="0.25">
      <c r="A198" s="60"/>
      <c r="B198" s="60"/>
      <c r="C198" s="60"/>
      <c r="D198" s="60"/>
      <c r="E198" s="60"/>
      <c r="F198" s="60"/>
      <c r="G198" s="60"/>
      <c r="H198" s="60"/>
      <c r="I198" s="60"/>
      <c r="J198" s="60"/>
      <c r="K198" s="60"/>
      <c r="L198" s="60"/>
      <c r="M198" s="60"/>
      <c r="N198" s="60"/>
    </row>
    <row r="199" spans="1:14" x14ac:dyDescent="0.25">
      <c r="A199" s="60"/>
      <c r="B199" s="60"/>
      <c r="C199" s="60"/>
      <c r="D199" s="60"/>
      <c r="E199" s="60"/>
      <c r="F199" s="60"/>
      <c r="G199" s="60"/>
      <c r="H199" s="60"/>
      <c r="I199" s="60"/>
      <c r="J199" s="60"/>
      <c r="K199" s="60"/>
      <c r="L199" s="60"/>
      <c r="M199" s="60"/>
      <c r="N199" s="60"/>
    </row>
    <row r="200" spans="1:14" x14ac:dyDescent="0.25">
      <c r="A200" s="60"/>
      <c r="B200" s="60"/>
      <c r="C200" s="60"/>
      <c r="D200" s="60"/>
      <c r="E200" s="60"/>
      <c r="F200" s="60"/>
      <c r="G200" s="60"/>
      <c r="H200" s="60"/>
      <c r="I200" s="60"/>
      <c r="J200" s="60"/>
      <c r="K200" s="60"/>
      <c r="L200" s="60"/>
      <c r="M200" s="60"/>
      <c r="N200" s="60"/>
    </row>
    <row r="201" spans="1:14" x14ac:dyDescent="0.25">
      <c r="A201" s="60"/>
      <c r="B201" s="60"/>
      <c r="C201" s="60"/>
      <c r="D201" s="60"/>
      <c r="E201" s="60"/>
      <c r="F201" s="60"/>
      <c r="G201" s="60"/>
      <c r="H201" s="60"/>
      <c r="I201" s="60"/>
      <c r="J201" s="60"/>
      <c r="K201" s="60"/>
      <c r="L201" s="60"/>
      <c r="M201" s="60"/>
      <c r="N201" s="60"/>
    </row>
    <row r="202" spans="1:14" x14ac:dyDescent="0.25">
      <c r="A202" s="60"/>
      <c r="B202" s="60"/>
      <c r="C202" s="60"/>
      <c r="D202" s="60"/>
      <c r="E202" s="60"/>
      <c r="F202" s="60"/>
      <c r="G202" s="60"/>
      <c r="H202" s="60"/>
      <c r="I202" s="60"/>
      <c r="J202" s="60"/>
      <c r="K202" s="60"/>
      <c r="L202" s="60"/>
      <c r="M202" s="60"/>
      <c r="N202" s="60"/>
    </row>
    <row r="203" spans="1:14" x14ac:dyDescent="0.25">
      <c r="A203" s="60"/>
      <c r="B203" s="60"/>
      <c r="C203" s="60"/>
      <c r="D203" s="60"/>
      <c r="E203" s="60"/>
      <c r="F203" s="60"/>
      <c r="G203" s="60"/>
      <c r="H203" s="60"/>
      <c r="I203" s="60"/>
      <c r="J203" s="60"/>
      <c r="K203" s="60"/>
      <c r="L203" s="60"/>
      <c r="M203" s="60"/>
      <c r="N203" s="60"/>
    </row>
    <row r="204" spans="1:14" x14ac:dyDescent="0.25">
      <c r="A204" s="60"/>
      <c r="B204" s="60"/>
      <c r="C204" s="60"/>
      <c r="D204" s="60"/>
      <c r="E204" s="60"/>
      <c r="F204" s="60"/>
      <c r="G204" s="60"/>
      <c r="H204" s="60"/>
      <c r="I204" s="60"/>
      <c r="J204" s="60"/>
      <c r="K204" s="60"/>
      <c r="L204" s="60"/>
      <c r="M204" s="60"/>
      <c r="N204" s="60"/>
    </row>
    <row r="205" spans="1:14" x14ac:dyDescent="0.25">
      <c r="A205" s="60"/>
      <c r="B205" s="60"/>
      <c r="C205" s="60"/>
      <c r="D205" s="60"/>
      <c r="E205" s="60"/>
      <c r="F205" s="60"/>
      <c r="G205" s="60"/>
      <c r="H205" s="60"/>
      <c r="I205" s="60"/>
      <c r="J205" s="60"/>
      <c r="K205" s="60"/>
      <c r="L205" s="60"/>
      <c r="M205" s="60"/>
      <c r="N205" s="60"/>
    </row>
    <row r="206" spans="1:14" x14ac:dyDescent="0.25">
      <c r="A206" s="60"/>
      <c r="B206" s="60"/>
      <c r="C206" s="60"/>
      <c r="D206" s="60"/>
      <c r="E206" s="60"/>
      <c r="F206" s="60"/>
      <c r="G206" s="60"/>
      <c r="H206" s="60"/>
      <c r="I206" s="60"/>
      <c r="J206" s="60"/>
      <c r="K206" s="60"/>
      <c r="L206" s="60"/>
      <c r="M206" s="60"/>
      <c r="N206" s="60"/>
    </row>
    <row r="207" spans="1:14" x14ac:dyDescent="0.25">
      <c r="A207" s="60"/>
      <c r="B207" s="60"/>
      <c r="C207" s="60"/>
      <c r="D207" s="60"/>
      <c r="E207" s="60"/>
      <c r="F207" s="60"/>
      <c r="G207" s="60"/>
      <c r="H207" s="60"/>
      <c r="I207" s="60"/>
      <c r="J207" s="60"/>
      <c r="K207" s="60"/>
      <c r="L207" s="60"/>
      <c r="M207" s="60"/>
      <c r="N207" s="60"/>
    </row>
    <row r="208" spans="1:14" x14ac:dyDescent="0.25">
      <c r="A208" s="60"/>
      <c r="B208" s="60"/>
      <c r="C208" s="60"/>
      <c r="D208" s="60"/>
      <c r="E208" s="60"/>
      <c r="F208" s="60"/>
      <c r="G208" s="60"/>
      <c r="H208" s="60"/>
      <c r="I208" s="60"/>
      <c r="J208" s="60"/>
      <c r="K208" s="60"/>
      <c r="L208" s="60"/>
      <c r="M208" s="60"/>
      <c r="N208" s="60"/>
    </row>
    <row r="209" spans="1:14" x14ac:dyDescent="0.25">
      <c r="A209" s="60"/>
      <c r="B209" s="60"/>
      <c r="C209" s="60"/>
      <c r="D209" s="60"/>
      <c r="E209" s="60"/>
      <c r="F209" s="60"/>
      <c r="G209" s="60"/>
      <c r="H209" s="60"/>
      <c r="I209" s="60"/>
      <c r="J209" s="60"/>
      <c r="K209" s="60"/>
      <c r="L209" s="60"/>
      <c r="M209" s="60"/>
      <c r="N209" s="60"/>
    </row>
    <row r="210" spans="1:14" x14ac:dyDescent="0.25">
      <c r="A210" s="60"/>
      <c r="B210" s="60"/>
      <c r="C210" s="60"/>
      <c r="D210" s="60"/>
      <c r="E210" s="60"/>
      <c r="F210" s="60"/>
      <c r="G210" s="60"/>
      <c r="H210" s="60"/>
      <c r="I210" s="60"/>
      <c r="J210" s="60"/>
      <c r="K210" s="60"/>
      <c r="L210" s="60"/>
      <c r="M210" s="60"/>
      <c r="N210" s="60"/>
    </row>
    <row r="211" spans="1:14" x14ac:dyDescent="0.25">
      <c r="A211" s="60"/>
      <c r="B211" s="60"/>
      <c r="C211" s="60"/>
      <c r="D211" s="60"/>
      <c r="E211" s="60"/>
      <c r="F211" s="60"/>
      <c r="G211" s="60"/>
      <c r="H211" s="60"/>
      <c r="I211" s="60"/>
      <c r="J211" s="60"/>
      <c r="K211" s="60"/>
      <c r="L211" s="60"/>
      <c r="M211" s="60"/>
      <c r="N211" s="60"/>
    </row>
    <row r="212" spans="1:14" x14ac:dyDescent="0.25">
      <c r="A212" s="60"/>
      <c r="B212" s="60"/>
      <c r="C212" s="60"/>
      <c r="D212" s="60"/>
      <c r="E212" s="60"/>
      <c r="F212" s="60"/>
      <c r="G212" s="60"/>
      <c r="H212" s="60"/>
      <c r="I212" s="60"/>
      <c r="J212" s="60"/>
      <c r="K212" s="60"/>
      <c r="L212" s="60"/>
      <c r="M212" s="60"/>
      <c r="N212" s="60"/>
    </row>
    <row r="213" spans="1:14" x14ac:dyDescent="0.25">
      <c r="A213" s="60"/>
      <c r="B213" s="60"/>
      <c r="C213" s="60"/>
      <c r="D213" s="60"/>
      <c r="E213" s="60"/>
      <c r="F213" s="60"/>
      <c r="G213" s="60"/>
      <c r="H213" s="60"/>
      <c r="I213" s="60"/>
      <c r="J213" s="60"/>
      <c r="K213" s="60"/>
      <c r="L213" s="60"/>
      <c r="M213" s="60"/>
      <c r="N213" s="60"/>
    </row>
    <row r="214" spans="1:14" x14ac:dyDescent="0.25">
      <c r="A214" s="60"/>
      <c r="B214" s="60"/>
      <c r="C214" s="60"/>
      <c r="D214" s="60"/>
      <c r="E214" s="60"/>
      <c r="F214" s="60"/>
      <c r="G214" s="60"/>
      <c r="H214" s="60"/>
      <c r="I214" s="60"/>
      <c r="J214" s="60"/>
      <c r="K214" s="60"/>
      <c r="L214" s="60"/>
      <c r="M214" s="60"/>
      <c r="N214" s="60"/>
    </row>
    <row r="215" spans="1:14" x14ac:dyDescent="0.25">
      <c r="A215" s="60"/>
      <c r="B215" s="60"/>
      <c r="C215" s="60"/>
      <c r="D215" s="60"/>
      <c r="E215" s="60"/>
      <c r="F215" s="60"/>
      <c r="G215" s="60"/>
      <c r="H215" s="60"/>
      <c r="I215" s="60"/>
      <c r="J215" s="60"/>
      <c r="K215" s="60"/>
      <c r="L215" s="60"/>
      <c r="M215" s="60"/>
      <c r="N215" s="60"/>
    </row>
    <row r="216" spans="1:14" x14ac:dyDescent="0.25">
      <c r="A216" s="60"/>
      <c r="B216" s="60"/>
      <c r="C216" s="60"/>
      <c r="D216" s="60"/>
      <c r="E216" s="60"/>
      <c r="F216" s="60"/>
      <c r="G216" s="60"/>
      <c r="H216" s="60"/>
      <c r="I216" s="60"/>
      <c r="J216" s="60"/>
      <c r="K216" s="60"/>
      <c r="L216" s="60"/>
      <c r="M216" s="60"/>
      <c r="N216" s="60"/>
    </row>
    <row r="217" spans="1:14" x14ac:dyDescent="0.25">
      <c r="A217" s="60"/>
      <c r="B217" s="60"/>
      <c r="C217" s="60"/>
      <c r="D217" s="60"/>
      <c r="E217" s="60"/>
      <c r="F217" s="60"/>
      <c r="G217" s="60"/>
      <c r="H217" s="60"/>
      <c r="I217" s="60"/>
      <c r="J217" s="60"/>
      <c r="K217" s="60"/>
      <c r="L217" s="60"/>
      <c r="M217" s="60"/>
      <c r="N217" s="60"/>
    </row>
    <row r="218" spans="1:14" x14ac:dyDescent="0.25">
      <c r="A218" s="60"/>
      <c r="B218" s="60"/>
      <c r="C218" s="60"/>
      <c r="D218" s="60"/>
      <c r="E218" s="60"/>
      <c r="F218" s="60"/>
      <c r="G218" s="60"/>
      <c r="H218" s="60"/>
      <c r="I218" s="60"/>
      <c r="J218" s="60"/>
      <c r="K218" s="60"/>
      <c r="L218" s="60"/>
      <c r="M218" s="60"/>
      <c r="N218" s="60"/>
    </row>
    <row r="219" spans="1:14" x14ac:dyDescent="0.25">
      <c r="A219" s="60"/>
      <c r="B219" s="60"/>
      <c r="C219" s="60"/>
      <c r="D219" s="60"/>
      <c r="E219" s="60"/>
      <c r="F219" s="60"/>
      <c r="G219" s="60"/>
      <c r="H219" s="60"/>
      <c r="I219" s="60"/>
      <c r="J219" s="60"/>
      <c r="K219" s="60"/>
      <c r="L219" s="60"/>
      <c r="M219" s="60"/>
      <c r="N219" s="60"/>
    </row>
    <row r="220" spans="1:14" x14ac:dyDescent="0.25">
      <c r="A220" s="60"/>
      <c r="B220" s="60"/>
      <c r="C220" s="60"/>
      <c r="D220" s="60"/>
      <c r="E220" s="60"/>
      <c r="F220" s="60"/>
      <c r="G220" s="60"/>
      <c r="H220" s="60"/>
      <c r="I220" s="60"/>
      <c r="J220" s="60"/>
      <c r="K220" s="60"/>
      <c r="L220" s="60"/>
      <c r="M220" s="60"/>
      <c r="N220" s="60"/>
    </row>
    <row r="221" spans="1:14" x14ac:dyDescent="0.25">
      <c r="A221" s="60"/>
      <c r="B221" s="60"/>
      <c r="C221" s="60"/>
      <c r="D221" s="60"/>
      <c r="E221" s="60"/>
      <c r="F221" s="60"/>
      <c r="G221" s="60"/>
      <c r="H221" s="60"/>
      <c r="I221" s="60"/>
      <c r="J221" s="60"/>
      <c r="K221" s="60"/>
      <c r="L221" s="60"/>
      <c r="M221" s="60"/>
      <c r="N221" s="60"/>
    </row>
    <row r="222" spans="1:14" x14ac:dyDescent="0.25">
      <c r="A222" s="60"/>
      <c r="B222" s="60"/>
      <c r="C222" s="60"/>
      <c r="D222" s="60"/>
      <c r="E222" s="60"/>
      <c r="F222" s="60"/>
      <c r="G222" s="60"/>
      <c r="H222" s="60"/>
      <c r="I222" s="60"/>
      <c r="J222" s="60"/>
      <c r="K222" s="60"/>
      <c r="L222" s="60"/>
      <c r="M222" s="60"/>
      <c r="N222" s="60"/>
    </row>
    <row r="223" spans="1:14" x14ac:dyDescent="0.25">
      <c r="A223" s="60"/>
      <c r="B223" s="60"/>
      <c r="C223" s="60"/>
      <c r="D223" s="60"/>
      <c r="E223" s="60"/>
      <c r="F223" s="60"/>
      <c r="G223" s="60"/>
      <c r="H223" s="60"/>
      <c r="I223" s="60"/>
      <c r="J223" s="60"/>
      <c r="K223" s="60"/>
      <c r="L223" s="60"/>
      <c r="M223" s="60"/>
      <c r="N223" s="60"/>
    </row>
    <row r="224" spans="1:14" x14ac:dyDescent="0.25">
      <c r="A224" s="60"/>
      <c r="B224" s="60"/>
      <c r="C224" s="60"/>
      <c r="D224" s="60"/>
      <c r="E224" s="60"/>
      <c r="F224" s="60"/>
      <c r="G224" s="60"/>
      <c r="H224" s="60"/>
      <c r="I224" s="60"/>
      <c r="J224" s="60"/>
      <c r="K224" s="60"/>
      <c r="L224" s="60"/>
      <c r="M224" s="60"/>
      <c r="N224" s="60"/>
    </row>
    <row r="225" spans="1:14" x14ac:dyDescent="0.25">
      <c r="A225" s="60"/>
      <c r="B225" s="60"/>
      <c r="C225" s="60"/>
      <c r="D225" s="60"/>
      <c r="E225" s="60"/>
      <c r="F225" s="60"/>
      <c r="G225" s="60"/>
      <c r="H225" s="60"/>
      <c r="I225" s="60"/>
      <c r="J225" s="60"/>
      <c r="K225" s="60"/>
      <c r="L225" s="60"/>
      <c r="M225" s="60"/>
      <c r="N225" s="60"/>
    </row>
    <row r="226" spans="1:14" x14ac:dyDescent="0.25">
      <c r="A226" s="60"/>
      <c r="B226" s="60"/>
      <c r="C226" s="60"/>
      <c r="D226" s="60"/>
      <c r="E226" s="60"/>
      <c r="F226" s="60"/>
      <c r="G226" s="60"/>
      <c r="H226" s="60"/>
      <c r="I226" s="60"/>
      <c r="J226" s="60"/>
      <c r="K226" s="60"/>
      <c r="L226" s="60"/>
      <c r="M226" s="60"/>
      <c r="N226" s="60"/>
    </row>
    <row r="227" spans="1:14" x14ac:dyDescent="0.25">
      <c r="A227" s="60"/>
      <c r="B227" s="60"/>
      <c r="C227" s="60"/>
      <c r="D227" s="60"/>
      <c r="E227" s="60"/>
      <c r="F227" s="60"/>
      <c r="G227" s="60"/>
      <c r="H227" s="60"/>
      <c r="I227" s="60"/>
      <c r="J227" s="60"/>
      <c r="K227" s="60"/>
      <c r="L227" s="60"/>
      <c r="M227" s="60"/>
      <c r="N227" s="60"/>
    </row>
    <row r="228" spans="1:14" x14ac:dyDescent="0.25">
      <c r="A228" s="60"/>
      <c r="B228" s="60"/>
      <c r="C228" s="60"/>
      <c r="D228" s="60"/>
      <c r="E228" s="60"/>
      <c r="F228" s="60"/>
      <c r="G228" s="60"/>
      <c r="H228" s="60"/>
      <c r="I228" s="60"/>
      <c r="J228" s="60"/>
      <c r="K228" s="60"/>
      <c r="L228" s="60"/>
      <c r="M228" s="60"/>
      <c r="N228" s="60"/>
    </row>
    <row r="229" spans="1:14" x14ac:dyDescent="0.25">
      <c r="A229" s="60"/>
      <c r="B229" s="60"/>
      <c r="C229" s="60"/>
      <c r="D229" s="60"/>
      <c r="E229" s="60"/>
      <c r="F229" s="60"/>
      <c r="G229" s="60"/>
      <c r="H229" s="60"/>
      <c r="I229" s="60"/>
      <c r="J229" s="60"/>
      <c r="K229" s="60"/>
      <c r="L229" s="60"/>
      <c r="M229" s="60"/>
      <c r="N229" s="60"/>
    </row>
    <row r="230" spans="1:14" x14ac:dyDescent="0.25">
      <c r="A230" s="60"/>
      <c r="B230" s="60"/>
      <c r="C230" s="60"/>
      <c r="D230" s="60"/>
      <c r="E230" s="60"/>
      <c r="F230" s="60"/>
      <c r="G230" s="60"/>
      <c r="H230" s="60"/>
      <c r="I230" s="60"/>
      <c r="J230" s="60"/>
      <c r="K230" s="60"/>
      <c r="L230" s="60"/>
      <c r="M230" s="60"/>
      <c r="N230" s="60"/>
    </row>
    <row r="231" spans="1:14" x14ac:dyDescent="0.25">
      <c r="A231" s="60"/>
      <c r="B231" s="60"/>
      <c r="C231" s="60"/>
      <c r="D231" s="60"/>
      <c r="E231" s="60"/>
      <c r="F231" s="60"/>
      <c r="G231" s="60"/>
      <c r="H231" s="60"/>
      <c r="I231" s="60"/>
      <c r="J231" s="60"/>
      <c r="K231" s="60"/>
      <c r="L231" s="60"/>
      <c r="M231" s="60"/>
      <c r="N231" s="60"/>
    </row>
    <row r="232" spans="1:14" x14ac:dyDescent="0.25">
      <c r="A232" s="60"/>
      <c r="B232" s="60"/>
      <c r="C232" s="60"/>
      <c r="D232" s="60"/>
      <c r="E232" s="60"/>
      <c r="F232" s="60"/>
      <c r="G232" s="60"/>
      <c r="H232" s="60"/>
      <c r="I232" s="60"/>
      <c r="J232" s="60"/>
      <c r="K232" s="60"/>
      <c r="L232" s="60"/>
      <c r="M232" s="60"/>
      <c r="N232" s="60"/>
    </row>
    <row r="233" spans="1:14" x14ac:dyDescent="0.25">
      <c r="A233" s="60"/>
      <c r="B233" s="60"/>
      <c r="C233" s="60"/>
      <c r="D233" s="60"/>
      <c r="E233" s="60"/>
      <c r="F233" s="60"/>
      <c r="G233" s="60"/>
      <c r="H233" s="60"/>
      <c r="I233" s="60"/>
      <c r="J233" s="60"/>
      <c r="K233" s="60"/>
      <c r="L233" s="60"/>
      <c r="M233" s="60"/>
      <c r="N233" s="60"/>
    </row>
    <row r="234" spans="1:14" x14ac:dyDescent="0.25">
      <c r="A234" s="60"/>
      <c r="B234" s="60"/>
      <c r="C234" s="60"/>
      <c r="D234" s="60"/>
      <c r="E234" s="60"/>
      <c r="F234" s="60"/>
      <c r="G234" s="60"/>
      <c r="H234" s="60"/>
      <c r="I234" s="60"/>
      <c r="J234" s="60"/>
      <c r="K234" s="60"/>
      <c r="L234" s="60"/>
      <c r="M234" s="60"/>
      <c r="N234" s="60"/>
    </row>
    <row r="235" spans="1:14" x14ac:dyDescent="0.25">
      <c r="A235" s="60"/>
      <c r="B235" s="60"/>
      <c r="C235" s="60"/>
      <c r="D235" s="60"/>
      <c r="E235" s="60"/>
      <c r="F235" s="60"/>
      <c r="G235" s="60"/>
      <c r="H235" s="60"/>
      <c r="I235" s="60"/>
      <c r="J235" s="60"/>
      <c r="K235" s="60"/>
      <c r="L235" s="60"/>
      <c r="M235" s="60"/>
      <c r="N235" s="60"/>
    </row>
    <row r="236" spans="1:14" x14ac:dyDescent="0.25">
      <c r="A236" s="60"/>
      <c r="B236" s="60"/>
      <c r="C236" s="60"/>
      <c r="D236" s="60"/>
      <c r="E236" s="60"/>
      <c r="F236" s="60"/>
      <c r="G236" s="60"/>
      <c r="H236" s="60"/>
      <c r="I236" s="60"/>
      <c r="J236" s="60"/>
      <c r="K236" s="60"/>
      <c r="L236" s="60"/>
      <c r="M236" s="60"/>
      <c r="N236" s="60"/>
    </row>
    <row r="237" spans="1:14" x14ac:dyDescent="0.25">
      <c r="A237" s="60"/>
      <c r="B237" s="60"/>
      <c r="C237" s="60"/>
      <c r="D237" s="60"/>
      <c r="E237" s="60"/>
      <c r="F237" s="60"/>
      <c r="G237" s="60"/>
      <c r="H237" s="60"/>
      <c r="I237" s="60"/>
      <c r="J237" s="60"/>
      <c r="K237" s="60"/>
      <c r="L237" s="60"/>
      <c r="M237" s="60"/>
      <c r="N237" s="60"/>
    </row>
    <row r="238" spans="1:14" x14ac:dyDescent="0.25">
      <c r="A238" s="60"/>
      <c r="B238" s="60"/>
      <c r="C238" s="60"/>
      <c r="D238" s="60"/>
      <c r="E238" s="60"/>
      <c r="F238" s="60"/>
      <c r="G238" s="60"/>
      <c r="H238" s="60"/>
      <c r="I238" s="60"/>
      <c r="J238" s="60"/>
      <c r="K238" s="60"/>
      <c r="L238" s="60"/>
      <c r="M238" s="60"/>
      <c r="N238" s="60"/>
    </row>
    <row r="239" spans="1:14" x14ac:dyDescent="0.25">
      <c r="A239" s="60"/>
      <c r="B239" s="60"/>
      <c r="C239" s="60"/>
      <c r="D239" s="60"/>
      <c r="E239" s="60"/>
      <c r="F239" s="60"/>
      <c r="G239" s="60"/>
      <c r="H239" s="60"/>
      <c r="I239" s="60"/>
      <c r="J239" s="60"/>
      <c r="K239" s="60"/>
      <c r="L239" s="60"/>
      <c r="M239" s="60"/>
      <c r="N239" s="60"/>
    </row>
    <row r="240" spans="1:14" x14ac:dyDescent="0.25">
      <c r="A240" s="60"/>
      <c r="B240" s="60"/>
      <c r="C240" s="60"/>
      <c r="D240" s="60"/>
      <c r="E240" s="60"/>
      <c r="F240" s="60"/>
      <c r="G240" s="60"/>
      <c r="H240" s="60"/>
      <c r="I240" s="60"/>
      <c r="J240" s="60"/>
      <c r="K240" s="60"/>
      <c r="L240" s="60"/>
      <c r="M240" s="60"/>
      <c r="N240" s="60"/>
    </row>
    <row r="241" spans="1:14" x14ac:dyDescent="0.25">
      <c r="A241" s="60"/>
      <c r="B241" s="60"/>
      <c r="C241" s="60"/>
      <c r="D241" s="60"/>
      <c r="E241" s="60"/>
      <c r="F241" s="60"/>
      <c r="G241" s="60"/>
      <c r="H241" s="60"/>
      <c r="I241" s="60"/>
      <c r="J241" s="60"/>
      <c r="K241" s="60"/>
      <c r="L241" s="60"/>
      <c r="M241" s="60"/>
      <c r="N241" s="60"/>
    </row>
    <row r="242" spans="1:14" x14ac:dyDescent="0.25">
      <c r="A242" s="60"/>
      <c r="B242" s="60"/>
      <c r="C242" s="60"/>
      <c r="D242" s="60"/>
      <c r="E242" s="60"/>
      <c r="F242" s="60"/>
      <c r="G242" s="60"/>
      <c r="H242" s="60"/>
      <c r="I242" s="60"/>
      <c r="J242" s="60"/>
      <c r="K242" s="60"/>
      <c r="L242" s="60"/>
      <c r="M242" s="60"/>
      <c r="N242" s="60"/>
    </row>
    <row r="243" spans="1:14" x14ac:dyDescent="0.25">
      <c r="A243" s="60"/>
      <c r="B243" s="60"/>
      <c r="C243" s="60"/>
      <c r="D243" s="60"/>
      <c r="E243" s="60"/>
      <c r="F243" s="60"/>
      <c r="G243" s="60"/>
      <c r="H243" s="60"/>
      <c r="I243" s="60"/>
      <c r="J243" s="60"/>
      <c r="K243" s="60"/>
      <c r="L243" s="60"/>
      <c r="M243" s="60"/>
      <c r="N243" s="60"/>
    </row>
    <row r="244" spans="1:14" x14ac:dyDescent="0.25">
      <c r="A244" s="60"/>
      <c r="B244" s="60"/>
      <c r="C244" s="60"/>
      <c r="D244" s="60"/>
      <c r="E244" s="60"/>
      <c r="F244" s="60"/>
      <c r="G244" s="60"/>
      <c r="H244" s="60"/>
      <c r="I244" s="60"/>
      <c r="J244" s="60"/>
      <c r="K244" s="60"/>
      <c r="L244" s="60"/>
      <c r="M244" s="60"/>
      <c r="N244" s="60"/>
    </row>
    <row r="245" spans="1:14" x14ac:dyDescent="0.25">
      <c r="A245" s="60"/>
      <c r="B245" s="60"/>
      <c r="C245" s="60"/>
      <c r="D245" s="60"/>
      <c r="E245" s="60"/>
      <c r="F245" s="60"/>
      <c r="G245" s="60"/>
      <c r="H245" s="60"/>
      <c r="I245" s="60"/>
      <c r="J245" s="60"/>
      <c r="K245" s="60"/>
      <c r="L245" s="60"/>
      <c r="M245" s="60"/>
      <c r="N245" s="60"/>
    </row>
    <row r="246" spans="1:14" x14ac:dyDescent="0.25">
      <c r="A246" s="60"/>
      <c r="B246" s="60"/>
      <c r="C246" s="60"/>
      <c r="D246" s="60"/>
      <c r="E246" s="60"/>
      <c r="F246" s="60"/>
      <c r="G246" s="60"/>
      <c r="H246" s="60"/>
      <c r="I246" s="60"/>
      <c r="J246" s="60"/>
      <c r="K246" s="60"/>
      <c r="L246" s="60"/>
      <c r="M246" s="60"/>
      <c r="N246" s="60"/>
    </row>
    <row r="247" spans="1:14" x14ac:dyDescent="0.25">
      <c r="A247" s="60"/>
      <c r="B247" s="60"/>
      <c r="C247" s="60"/>
      <c r="D247" s="60"/>
      <c r="E247" s="60"/>
      <c r="F247" s="60"/>
      <c r="G247" s="60"/>
      <c r="H247" s="60"/>
      <c r="I247" s="60"/>
      <c r="J247" s="60"/>
      <c r="K247" s="60"/>
      <c r="L247" s="60"/>
      <c r="M247" s="60"/>
      <c r="N247" s="60"/>
    </row>
    <row r="248" spans="1:14" x14ac:dyDescent="0.25">
      <c r="A248" s="60"/>
      <c r="B248" s="60"/>
      <c r="C248" s="60"/>
      <c r="D248" s="60"/>
      <c r="E248" s="60"/>
      <c r="F248" s="60"/>
      <c r="G248" s="60"/>
      <c r="H248" s="60"/>
      <c r="I248" s="60"/>
      <c r="J248" s="60"/>
      <c r="K248" s="60"/>
      <c r="L248" s="60"/>
      <c r="M248" s="60"/>
      <c r="N248" s="60"/>
    </row>
    <row r="249" spans="1:14" x14ac:dyDescent="0.25">
      <c r="A249" s="60"/>
      <c r="B249" s="60"/>
      <c r="C249" s="60"/>
      <c r="D249" s="60"/>
      <c r="E249" s="60"/>
      <c r="F249" s="60"/>
      <c r="G249" s="60"/>
      <c r="H249" s="60"/>
      <c r="I249" s="60"/>
      <c r="J249" s="60"/>
      <c r="K249" s="60"/>
      <c r="L249" s="60"/>
      <c r="M249" s="60"/>
      <c r="N249" s="60"/>
    </row>
    <row r="250" spans="1:14" x14ac:dyDescent="0.25">
      <c r="A250" s="60"/>
      <c r="B250" s="60"/>
      <c r="C250" s="60"/>
      <c r="D250" s="60"/>
      <c r="E250" s="60"/>
      <c r="F250" s="60"/>
      <c r="G250" s="60"/>
      <c r="H250" s="60"/>
      <c r="I250" s="60"/>
      <c r="J250" s="60"/>
      <c r="K250" s="60"/>
      <c r="L250" s="60"/>
      <c r="M250" s="60"/>
      <c r="N250" s="60"/>
    </row>
    <row r="251" spans="1:14" x14ac:dyDescent="0.25">
      <c r="A251" s="60"/>
      <c r="B251" s="60"/>
      <c r="C251" s="60"/>
      <c r="D251" s="60"/>
      <c r="E251" s="60"/>
      <c r="F251" s="60"/>
      <c r="G251" s="60"/>
      <c r="H251" s="60"/>
      <c r="I251" s="60"/>
      <c r="J251" s="60"/>
      <c r="K251" s="60"/>
      <c r="L251" s="60"/>
      <c r="M251" s="60"/>
      <c r="N251" s="60"/>
    </row>
    <row r="252" spans="1:14" x14ac:dyDescent="0.25">
      <c r="A252" s="60"/>
      <c r="B252" s="60"/>
      <c r="C252" s="60"/>
      <c r="D252" s="60"/>
      <c r="E252" s="60"/>
      <c r="F252" s="60"/>
      <c r="G252" s="60"/>
      <c r="H252" s="60"/>
      <c r="I252" s="60"/>
      <c r="J252" s="60"/>
      <c r="K252" s="60"/>
      <c r="L252" s="60"/>
      <c r="M252" s="60"/>
      <c r="N252" s="60"/>
    </row>
    <row r="253" spans="1:14" x14ac:dyDescent="0.25">
      <c r="A253" s="60"/>
      <c r="B253" s="60"/>
      <c r="C253" s="60"/>
      <c r="D253" s="60"/>
      <c r="E253" s="60"/>
      <c r="F253" s="60"/>
      <c r="G253" s="60"/>
      <c r="H253" s="60"/>
      <c r="I253" s="60"/>
      <c r="J253" s="60"/>
      <c r="K253" s="60"/>
      <c r="L253" s="60"/>
      <c r="M253" s="60"/>
      <c r="N253" s="60"/>
    </row>
    <row r="254" spans="1:14" x14ac:dyDescent="0.25">
      <c r="A254" s="60"/>
      <c r="B254" s="60"/>
      <c r="C254" s="60"/>
      <c r="D254" s="60"/>
      <c r="E254" s="60"/>
      <c r="F254" s="60"/>
      <c r="G254" s="60"/>
      <c r="H254" s="60"/>
      <c r="I254" s="60"/>
      <c r="J254" s="60"/>
      <c r="K254" s="60"/>
      <c r="L254" s="60"/>
      <c r="M254" s="60"/>
      <c r="N254" s="60"/>
    </row>
    <row r="255" spans="1:14" x14ac:dyDescent="0.25">
      <c r="A255" s="60"/>
      <c r="B255" s="60"/>
      <c r="C255" s="60"/>
      <c r="D255" s="60"/>
      <c r="E255" s="60"/>
      <c r="F255" s="60"/>
      <c r="G255" s="60"/>
      <c r="H255" s="60"/>
      <c r="I255" s="60"/>
      <c r="J255" s="60"/>
      <c r="K255" s="60"/>
      <c r="L255" s="60"/>
      <c r="M255" s="60"/>
      <c r="N255" s="60"/>
    </row>
    <row r="256" spans="1:14" x14ac:dyDescent="0.25">
      <c r="A256" s="60"/>
      <c r="B256" s="60"/>
      <c r="C256" s="60"/>
      <c r="D256" s="60"/>
      <c r="E256" s="60"/>
      <c r="F256" s="60"/>
      <c r="G256" s="60"/>
      <c r="H256" s="60"/>
      <c r="I256" s="60"/>
      <c r="J256" s="60"/>
      <c r="K256" s="60"/>
      <c r="L256" s="60"/>
      <c r="M256" s="60"/>
      <c r="N256" s="60"/>
    </row>
    <row r="257" spans="1:14" x14ac:dyDescent="0.25">
      <c r="A257" s="60"/>
      <c r="B257" s="60"/>
      <c r="C257" s="60"/>
      <c r="D257" s="60"/>
      <c r="E257" s="60"/>
      <c r="F257" s="60"/>
      <c r="G257" s="60"/>
      <c r="H257" s="60"/>
      <c r="I257" s="60"/>
      <c r="J257" s="60"/>
      <c r="K257" s="60"/>
      <c r="L257" s="60"/>
      <c r="M257" s="60"/>
      <c r="N257" s="60"/>
    </row>
    <row r="258" spans="1:14" x14ac:dyDescent="0.25">
      <c r="A258" s="60"/>
      <c r="B258" s="60"/>
      <c r="C258" s="60"/>
      <c r="D258" s="60"/>
      <c r="E258" s="60"/>
      <c r="F258" s="60"/>
      <c r="G258" s="60"/>
      <c r="H258" s="60"/>
      <c r="I258" s="60"/>
      <c r="J258" s="60"/>
      <c r="K258" s="60"/>
      <c r="L258" s="60"/>
      <c r="M258" s="60"/>
      <c r="N258" s="60"/>
    </row>
    <row r="259" spans="1:14" x14ac:dyDescent="0.25">
      <c r="A259" s="60"/>
      <c r="B259" s="60"/>
      <c r="C259" s="60"/>
      <c r="D259" s="60"/>
      <c r="E259" s="60"/>
      <c r="F259" s="60"/>
      <c r="G259" s="60"/>
      <c r="H259" s="60"/>
      <c r="I259" s="60"/>
      <c r="J259" s="60"/>
      <c r="K259" s="60"/>
      <c r="L259" s="60"/>
      <c r="M259" s="60"/>
      <c r="N259" s="60"/>
    </row>
    <row r="260" spans="1:14" x14ac:dyDescent="0.25">
      <c r="A260" s="60"/>
      <c r="B260" s="60"/>
      <c r="C260" s="60"/>
      <c r="D260" s="60"/>
      <c r="E260" s="60"/>
      <c r="F260" s="60"/>
      <c r="G260" s="60"/>
      <c r="H260" s="60"/>
      <c r="I260" s="60"/>
      <c r="J260" s="60"/>
      <c r="K260" s="60"/>
      <c r="L260" s="60"/>
      <c r="M260" s="60"/>
      <c r="N260" s="60"/>
    </row>
    <row r="261" spans="1:14" x14ac:dyDescent="0.25">
      <c r="A261" s="60"/>
      <c r="B261" s="60"/>
      <c r="C261" s="60"/>
      <c r="D261" s="60"/>
      <c r="E261" s="60"/>
      <c r="F261" s="60"/>
      <c r="G261" s="60"/>
      <c r="H261" s="60"/>
      <c r="I261" s="60"/>
      <c r="J261" s="60"/>
      <c r="K261" s="60"/>
      <c r="L261" s="60"/>
      <c r="M261" s="60"/>
      <c r="N261" s="60"/>
    </row>
    <row r="262" spans="1:14" x14ac:dyDescent="0.25">
      <c r="A262" s="60"/>
      <c r="B262" s="60"/>
      <c r="C262" s="60"/>
      <c r="D262" s="60"/>
      <c r="E262" s="60"/>
      <c r="F262" s="60"/>
      <c r="G262" s="60"/>
      <c r="H262" s="60"/>
      <c r="I262" s="60"/>
      <c r="J262" s="60"/>
      <c r="K262" s="60"/>
      <c r="L262" s="60"/>
      <c r="M262" s="60"/>
      <c r="N262" s="60"/>
    </row>
    <row r="263" spans="1:14" x14ac:dyDescent="0.25">
      <c r="A263" s="60"/>
      <c r="B263" s="60"/>
      <c r="C263" s="60"/>
      <c r="D263" s="60"/>
      <c r="E263" s="60"/>
      <c r="F263" s="60"/>
      <c r="G263" s="60"/>
      <c r="H263" s="60"/>
      <c r="I263" s="60"/>
      <c r="J263" s="60"/>
      <c r="K263" s="60"/>
      <c r="L263" s="60"/>
      <c r="M263" s="60"/>
      <c r="N263" s="60"/>
    </row>
    <row r="264" spans="1:14" x14ac:dyDescent="0.25">
      <c r="A264" s="60"/>
      <c r="B264" s="60"/>
      <c r="C264" s="60"/>
      <c r="D264" s="60"/>
      <c r="E264" s="60"/>
      <c r="F264" s="60"/>
      <c r="G264" s="60"/>
      <c r="H264" s="60"/>
      <c r="I264" s="60"/>
      <c r="J264" s="60"/>
      <c r="K264" s="60"/>
      <c r="L264" s="60"/>
      <c r="M264" s="60"/>
      <c r="N264" s="60"/>
    </row>
    <row r="265" spans="1:14" x14ac:dyDescent="0.25">
      <c r="A265" s="60"/>
      <c r="B265" s="60"/>
      <c r="C265" s="60"/>
      <c r="D265" s="60"/>
      <c r="E265" s="60"/>
      <c r="F265" s="60"/>
      <c r="G265" s="60"/>
      <c r="H265" s="60"/>
      <c r="I265" s="60"/>
      <c r="J265" s="60"/>
      <c r="K265" s="60"/>
      <c r="L265" s="60"/>
      <c r="M265" s="60"/>
      <c r="N265" s="60"/>
    </row>
    <row r="266" spans="1:14" x14ac:dyDescent="0.25">
      <c r="A266" s="60"/>
      <c r="B266" s="60"/>
      <c r="C266" s="60"/>
      <c r="D266" s="60"/>
      <c r="E266" s="60"/>
      <c r="F266" s="60"/>
      <c r="G266" s="60"/>
      <c r="H266" s="60"/>
      <c r="I266" s="60"/>
      <c r="J266" s="60"/>
      <c r="K266" s="60"/>
      <c r="L266" s="60"/>
      <c r="M266" s="60"/>
      <c r="N266" s="60"/>
    </row>
    <row r="267" spans="1:14" x14ac:dyDescent="0.25">
      <c r="A267" s="60"/>
      <c r="B267" s="60"/>
      <c r="C267" s="60"/>
      <c r="D267" s="60"/>
      <c r="E267" s="60"/>
      <c r="F267" s="60"/>
      <c r="G267" s="60"/>
      <c r="H267" s="60"/>
      <c r="I267" s="60"/>
      <c r="J267" s="60"/>
      <c r="K267" s="60"/>
      <c r="L267" s="60"/>
      <c r="M267" s="60"/>
      <c r="N267" s="60"/>
    </row>
    <row r="268" spans="1:14" x14ac:dyDescent="0.25">
      <c r="A268" s="60"/>
      <c r="B268" s="60"/>
      <c r="C268" s="60"/>
      <c r="D268" s="60"/>
      <c r="E268" s="60"/>
      <c r="F268" s="60"/>
      <c r="G268" s="60"/>
      <c r="H268" s="60"/>
      <c r="I268" s="60"/>
      <c r="J268" s="60"/>
      <c r="K268" s="60"/>
      <c r="L268" s="60"/>
      <c r="M268" s="60"/>
      <c r="N268" s="60"/>
    </row>
    <row r="269" spans="1:14" x14ac:dyDescent="0.25">
      <c r="A269" s="60"/>
      <c r="B269" s="60"/>
      <c r="C269" s="60"/>
      <c r="D269" s="60"/>
      <c r="E269" s="60"/>
      <c r="F269" s="60"/>
      <c r="G269" s="60"/>
      <c r="H269" s="60"/>
      <c r="I269" s="60"/>
      <c r="J269" s="60"/>
      <c r="K269" s="60"/>
      <c r="L269" s="60"/>
      <c r="M269" s="60"/>
      <c r="N269" s="60"/>
    </row>
    <row r="270" spans="1:14" x14ac:dyDescent="0.25">
      <c r="A270" s="60"/>
      <c r="B270" s="60"/>
      <c r="C270" s="60"/>
      <c r="D270" s="60"/>
      <c r="E270" s="60"/>
      <c r="F270" s="60"/>
      <c r="G270" s="60"/>
      <c r="H270" s="60"/>
      <c r="I270" s="60"/>
      <c r="J270" s="60"/>
      <c r="K270" s="60"/>
      <c r="L270" s="60"/>
      <c r="M270" s="60"/>
      <c r="N270" s="60"/>
    </row>
    <row r="271" spans="1:14" x14ac:dyDescent="0.25">
      <c r="A271" s="60"/>
      <c r="B271" s="60"/>
      <c r="C271" s="60"/>
      <c r="D271" s="60"/>
      <c r="E271" s="60"/>
      <c r="F271" s="60"/>
      <c r="G271" s="60"/>
      <c r="H271" s="60"/>
      <c r="I271" s="60"/>
      <c r="J271" s="60"/>
      <c r="K271" s="60"/>
      <c r="L271" s="60"/>
      <c r="M271" s="60"/>
      <c r="N271" s="60"/>
    </row>
    <row r="272" spans="1:14" x14ac:dyDescent="0.25">
      <c r="A272" s="60"/>
      <c r="B272" s="60"/>
      <c r="C272" s="60"/>
      <c r="D272" s="60"/>
      <c r="E272" s="60"/>
      <c r="F272" s="60"/>
      <c r="G272" s="60"/>
      <c r="H272" s="60"/>
      <c r="I272" s="60"/>
      <c r="J272" s="60"/>
      <c r="K272" s="60"/>
      <c r="L272" s="60"/>
      <c r="M272" s="60"/>
      <c r="N272" s="60"/>
    </row>
    <row r="273" spans="1:14" x14ac:dyDescent="0.25">
      <c r="A273" s="60"/>
      <c r="B273" s="60"/>
      <c r="C273" s="60"/>
      <c r="D273" s="60"/>
      <c r="E273" s="60"/>
      <c r="F273" s="60"/>
      <c r="G273" s="60"/>
      <c r="H273" s="60"/>
      <c r="I273" s="60"/>
      <c r="J273" s="60"/>
      <c r="K273" s="60"/>
      <c r="L273" s="60"/>
      <c r="M273" s="60"/>
      <c r="N273" s="60"/>
    </row>
    <row r="274" spans="1:14" x14ac:dyDescent="0.25">
      <c r="A274" s="60"/>
      <c r="B274" s="60"/>
      <c r="C274" s="60"/>
      <c r="D274" s="60"/>
      <c r="E274" s="60"/>
      <c r="F274" s="60"/>
      <c r="G274" s="60"/>
      <c r="H274" s="60"/>
      <c r="I274" s="60"/>
      <c r="J274" s="60"/>
      <c r="K274" s="60"/>
      <c r="L274" s="60"/>
      <c r="M274" s="60"/>
      <c r="N274" s="60"/>
    </row>
    <row r="275" spans="1:14" x14ac:dyDescent="0.25">
      <c r="A275" s="60"/>
      <c r="B275" s="60"/>
      <c r="C275" s="60"/>
      <c r="D275" s="60"/>
      <c r="E275" s="60"/>
      <c r="F275" s="60"/>
      <c r="G275" s="60"/>
      <c r="H275" s="60"/>
      <c r="I275" s="60"/>
      <c r="J275" s="60"/>
      <c r="K275" s="60"/>
      <c r="L275" s="60"/>
      <c r="M275" s="60"/>
      <c r="N275" s="60"/>
    </row>
    <row r="276" spans="1:14" x14ac:dyDescent="0.25">
      <c r="A276" s="60"/>
      <c r="B276" s="60"/>
      <c r="C276" s="60"/>
      <c r="D276" s="60"/>
      <c r="E276" s="60"/>
      <c r="F276" s="60"/>
      <c r="G276" s="60"/>
      <c r="H276" s="60"/>
      <c r="I276" s="60"/>
      <c r="J276" s="60"/>
      <c r="K276" s="60"/>
      <c r="L276" s="60"/>
      <c r="M276" s="60"/>
      <c r="N276" s="60"/>
    </row>
    <row r="277" spans="1:14" x14ac:dyDescent="0.25">
      <c r="A277" s="60"/>
      <c r="B277" s="60"/>
      <c r="C277" s="60"/>
      <c r="D277" s="60"/>
      <c r="E277" s="60"/>
      <c r="F277" s="60"/>
      <c r="G277" s="60"/>
      <c r="H277" s="60"/>
      <c r="I277" s="60"/>
      <c r="J277" s="60"/>
      <c r="K277" s="60"/>
      <c r="L277" s="60"/>
      <c r="M277" s="60"/>
      <c r="N277" s="60"/>
    </row>
    <row r="278" spans="1:14" x14ac:dyDescent="0.25">
      <c r="A278" s="60"/>
      <c r="B278" s="60"/>
      <c r="C278" s="60"/>
      <c r="D278" s="60"/>
      <c r="E278" s="60"/>
      <c r="F278" s="60"/>
      <c r="G278" s="60"/>
      <c r="H278" s="60"/>
      <c r="I278" s="60"/>
      <c r="J278" s="60"/>
      <c r="K278" s="60"/>
      <c r="L278" s="60"/>
      <c r="M278" s="60"/>
      <c r="N278" s="60"/>
    </row>
    <row r="279" spans="1:14" x14ac:dyDescent="0.25">
      <c r="A279" s="60"/>
      <c r="B279" s="60"/>
      <c r="C279" s="60"/>
      <c r="D279" s="60"/>
      <c r="E279" s="60"/>
      <c r="F279" s="60"/>
      <c r="G279" s="60"/>
      <c r="H279" s="60"/>
      <c r="I279" s="60"/>
      <c r="J279" s="60"/>
      <c r="K279" s="60"/>
      <c r="L279" s="60"/>
      <c r="M279" s="60"/>
      <c r="N279" s="60"/>
    </row>
    <row r="280" spans="1:14" x14ac:dyDescent="0.25">
      <c r="A280" s="60"/>
      <c r="B280" s="60"/>
      <c r="C280" s="60"/>
      <c r="D280" s="60"/>
      <c r="E280" s="60"/>
      <c r="F280" s="60"/>
      <c r="G280" s="60"/>
      <c r="H280" s="60"/>
      <c r="I280" s="60"/>
      <c r="J280" s="60"/>
      <c r="K280" s="60"/>
      <c r="L280" s="60"/>
      <c r="M280" s="60"/>
      <c r="N280" s="60"/>
    </row>
    <row r="281" spans="1:14" x14ac:dyDescent="0.25">
      <c r="A281" s="60"/>
      <c r="B281" s="60"/>
      <c r="C281" s="60"/>
      <c r="D281" s="60"/>
      <c r="E281" s="60"/>
      <c r="F281" s="60"/>
      <c r="G281" s="60"/>
      <c r="H281" s="60"/>
      <c r="I281" s="60"/>
      <c r="J281" s="60"/>
      <c r="K281" s="60"/>
      <c r="L281" s="60"/>
      <c r="M281" s="60"/>
      <c r="N281" s="60"/>
    </row>
    <row r="282" spans="1:14" x14ac:dyDescent="0.25">
      <c r="A282" s="60"/>
      <c r="B282" s="60"/>
      <c r="C282" s="60"/>
      <c r="D282" s="60"/>
      <c r="E282" s="60"/>
      <c r="F282" s="60"/>
      <c r="G282" s="60"/>
      <c r="H282" s="60"/>
      <c r="I282" s="60"/>
      <c r="J282" s="60"/>
      <c r="K282" s="60"/>
      <c r="L282" s="60"/>
      <c r="M282" s="60"/>
      <c r="N282" s="60"/>
    </row>
    <row r="283" spans="1:14" x14ac:dyDescent="0.25">
      <c r="A283" s="60"/>
      <c r="B283" s="60"/>
      <c r="C283" s="60"/>
      <c r="D283" s="60"/>
      <c r="E283" s="60"/>
      <c r="F283" s="60"/>
      <c r="G283" s="60"/>
      <c r="H283" s="60"/>
      <c r="I283" s="60"/>
      <c r="J283" s="60"/>
      <c r="K283" s="60"/>
      <c r="L283" s="60"/>
      <c r="M283" s="60"/>
      <c r="N283" s="60"/>
    </row>
    <row r="284" spans="1:14" x14ac:dyDescent="0.25">
      <c r="A284" s="60"/>
      <c r="B284" s="60"/>
      <c r="C284" s="60"/>
      <c r="D284" s="60"/>
      <c r="E284" s="60"/>
      <c r="F284" s="60"/>
      <c r="G284" s="60"/>
      <c r="H284" s="60"/>
      <c r="I284" s="60"/>
      <c r="J284" s="60"/>
      <c r="K284" s="60"/>
      <c r="L284" s="60"/>
      <c r="M284" s="60"/>
      <c r="N284" s="60"/>
    </row>
    <row r="285" spans="1:14" x14ac:dyDescent="0.25">
      <c r="A285" s="60"/>
      <c r="B285" s="60"/>
      <c r="C285" s="60"/>
      <c r="D285" s="60"/>
      <c r="E285" s="60"/>
      <c r="F285" s="60"/>
      <c r="G285" s="60"/>
      <c r="H285" s="60"/>
      <c r="I285" s="60"/>
      <c r="J285" s="60"/>
      <c r="K285" s="60"/>
      <c r="L285" s="60"/>
      <c r="M285" s="60"/>
      <c r="N285" s="60"/>
    </row>
    <row r="286" spans="1:14" x14ac:dyDescent="0.25">
      <c r="A286" s="60"/>
      <c r="B286" s="60"/>
      <c r="C286" s="60"/>
      <c r="D286" s="60"/>
      <c r="E286" s="60"/>
      <c r="F286" s="60"/>
      <c r="G286" s="60"/>
      <c r="H286" s="60"/>
      <c r="I286" s="60"/>
      <c r="J286" s="60"/>
      <c r="K286" s="60"/>
      <c r="L286" s="60"/>
      <c r="M286" s="60"/>
      <c r="N286" s="60"/>
    </row>
    <row r="287" spans="1:14" x14ac:dyDescent="0.25">
      <c r="A287" s="60"/>
      <c r="B287" s="60"/>
      <c r="C287" s="60"/>
      <c r="D287" s="60"/>
      <c r="E287" s="60"/>
      <c r="F287" s="60"/>
      <c r="G287" s="60"/>
      <c r="H287" s="60"/>
      <c r="I287" s="60"/>
      <c r="J287" s="60"/>
      <c r="K287" s="60"/>
      <c r="L287" s="60"/>
      <c r="M287" s="60"/>
      <c r="N287" s="60"/>
    </row>
    <row r="288" spans="1:14" x14ac:dyDescent="0.25">
      <c r="A288" s="60"/>
      <c r="B288" s="60"/>
      <c r="C288" s="60"/>
      <c r="D288" s="60"/>
      <c r="E288" s="60"/>
      <c r="F288" s="60"/>
      <c r="G288" s="60"/>
      <c r="H288" s="60"/>
      <c r="I288" s="60"/>
      <c r="J288" s="60"/>
      <c r="K288" s="60"/>
      <c r="L288" s="60"/>
      <c r="M288" s="60"/>
      <c r="N288" s="60"/>
    </row>
    <row r="289" spans="1:14" x14ac:dyDescent="0.25">
      <c r="A289" s="60"/>
      <c r="B289" s="60"/>
      <c r="C289" s="60"/>
      <c r="D289" s="60"/>
      <c r="E289" s="60"/>
      <c r="F289" s="60"/>
      <c r="G289" s="60"/>
      <c r="H289" s="60"/>
      <c r="I289" s="60"/>
      <c r="J289" s="60"/>
      <c r="K289" s="60"/>
      <c r="L289" s="60"/>
      <c r="M289" s="60"/>
      <c r="N289" s="60"/>
    </row>
    <row r="290" spans="1:14" x14ac:dyDescent="0.25">
      <c r="A290" s="60"/>
      <c r="B290" s="60"/>
      <c r="C290" s="60"/>
      <c r="D290" s="60"/>
      <c r="E290" s="60"/>
      <c r="F290" s="60"/>
      <c r="G290" s="60"/>
      <c r="H290" s="60"/>
      <c r="I290" s="60"/>
      <c r="J290" s="60"/>
      <c r="K290" s="60"/>
      <c r="L290" s="60"/>
      <c r="M290" s="60"/>
      <c r="N290" s="60"/>
    </row>
    <row r="291" spans="1:14" x14ac:dyDescent="0.25">
      <c r="A291" s="60"/>
      <c r="B291" s="60"/>
      <c r="C291" s="60"/>
      <c r="D291" s="60"/>
      <c r="E291" s="60"/>
      <c r="F291" s="60"/>
      <c r="G291" s="60"/>
      <c r="H291" s="60"/>
      <c r="I291" s="60"/>
      <c r="J291" s="60"/>
      <c r="K291" s="60"/>
      <c r="L291" s="60"/>
      <c r="M291" s="60"/>
      <c r="N291" s="60"/>
    </row>
    <row r="292" spans="1:14" x14ac:dyDescent="0.25">
      <c r="A292" s="60"/>
      <c r="B292" s="60"/>
      <c r="C292" s="60"/>
      <c r="D292" s="60"/>
      <c r="E292" s="60"/>
      <c r="F292" s="60"/>
      <c r="G292" s="60"/>
      <c r="H292" s="60"/>
      <c r="I292" s="60"/>
      <c r="J292" s="60"/>
      <c r="K292" s="60"/>
      <c r="L292" s="60"/>
      <c r="M292" s="60"/>
      <c r="N292" s="60"/>
    </row>
    <row r="293" spans="1:14" x14ac:dyDescent="0.25">
      <c r="A293" s="60"/>
      <c r="B293" s="60"/>
      <c r="C293" s="60"/>
      <c r="D293" s="60"/>
      <c r="E293" s="60"/>
      <c r="F293" s="60"/>
      <c r="G293" s="60"/>
      <c r="H293" s="60"/>
      <c r="I293" s="60"/>
      <c r="J293" s="60"/>
      <c r="K293" s="60"/>
      <c r="L293" s="60"/>
      <c r="M293" s="60"/>
      <c r="N293" s="60"/>
    </row>
    <row r="294" spans="1:14" x14ac:dyDescent="0.25">
      <c r="A294" s="60"/>
      <c r="B294" s="60"/>
      <c r="C294" s="60"/>
      <c r="D294" s="60"/>
      <c r="E294" s="60"/>
      <c r="F294" s="60"/>
      <c r="G294" s="60"/>
      <c r="H294" s="60"/>
      <c r="I294" s="60"/>
      <c r="J294" s="60"/>
      <c r="K294" s="60"/>
      <c r="L294" s="60"/>
      <c r="M294" s="60"/>
      <c r="N294" s="60"/>
    </row>
    <row r="295" spans="1:14" x14ac:dyDescent="0.25">
      <c r="A295" s="60"/>
      <c r="B295" s="60"/>
      <c r="C295" s="60"/>
      <c r="D295" s="60"/>
      <c r="E295" s="60"/>
      <c r="F295" s="60"/>
      <c r="G295" s="60"/>
      <c r="H295" s="60"/>
      <c r="I295" s="60"/>
      <c r="J295" s="60"/>
      <c r="K295" s="60"/>
      <c r="L295" s="60"/>
      <c r="M295" s="60"/>
      <c r="N295" s="60"/>
    </row>
    <row r="296" spans="1:14" x14ac:dyDescent="0.25">
      <c r="A296" s="60"/>
      <c r="B296" s="60"/>
      <c r="C296" s="60"/>
      <c r="D296" s="60"/>
      <c r="E296" s="60"/>
      <c r="F296" s="60"/>
      <c r="G296" s="60"/>
      <c r="H296" s="60"/>
      <c r="I296" s="60"/>
      <c r="J296" s="60"/>
      <c r="K296" s="60"/>
      <c r="L296" s="60"/>
      <c r="M296" s="60"/>
      <c r="N296" s="60"/>
    </row>
    <row r="297" spans="1:14" x14ac:dyDescent="0.25">
      <c r="A297" s="60"/>
      <c r="B297" s="60"/>
      <c r="C297" s="60"/>
      <c r="D297" s="60"/>
      <c r="E297" s="60"/>
      <c r="F297" s="60"/>
      <c r="G297" s="60"/>
      <c r="H297" s="60"/>
      <c r="I297" s="60"/>
      <c r="J297" s="60"/>
      <c r="K297" s="60"/>
      <c r="L297" s="60"/>
      <c r="M297" s="60"/>
      <c r="N297" s="60"/>
    </row>
    <row r="298" spans="1:14" x14ac:dyDescent="0.25">
      <c r="A298" s="60"/>
      <c r="B298" s="60"/>
      <c r="C298" s="60"/>
      <c r="D298" s="60"/>
      <c r="E298" s="60"/>
      <c r="F298" s="60"/>
      <c r="G298" s="60"/>
      <c r="H298" s="60"/>
      <c r="I298" s="60"/>
      <c r="J298" s="60"/>
      <c r="K298" s="60"/>
      <c r="L298" s="60"/>
      <c r="M298" s="60"/>
      <c r="N298" s="60"/>
    </row>
    <row r="299" spans="1:14" x14ac:dyDescent="0.25">
      <c r="A299" s="60"/>
      <c r="B299" s="60"/>
      <c r="C299" s="60"/>
      <c r="D299" s="60"/>
      <c r="E299" s="60"/>
      <c r="F299" s="60"/>
      <c r="G299" s="60"/>
      <c r="H299" s="60"/>
      <c r="I299" s="60"/>
      <c r="J299" s="60"/>
      <c r="K299" s="60"/>
      <c r="L299" s="60"/>
      <c r="M299" s="60"/>
      <c r="N299" s="60"/>
    </row>
    <row r="300" spans="1:14" x14ac:dyDescent="0.25">
      <c r="A300" s="60"/>
      <c r="B300" s="60"/>
      <c r="C300" s="60"/>
      <c r="D300" s="60"/>
      <c r="E300" s="60"/>
      <c r="F300" s="60"/>
      <c r="G300" s="60"/>
      <c r="H300" s="60"/>
      <c r="I300" s="60"/>
      <c r="J300" s="60"/>
      <c r="K300" s="60"/>
      <c r="L300" s="60"/>
      <c r="M300" s="60"/>
      <c r="N300" s="60"/>
    </row>
    <row r="301" spans="1:14" x14ac:dyDescent="0.25">
      <c r="A301" s="60"/>
      <c r="B301" s="60"/>
      <c r="C301" s="60"/>
      <c r="D301" s="60"/>
      <c r="E301" s="60"/>
      <c r="F301" s="60"/>
      <c r="G301" s="60"/>
      <c r="H301" s="60"/>
      <c r="I301" s="60"/>
      <c r="J301" s="60"/>
      <c r="K301" s="60"/>
      <c r="L301" s="60"/>
      <c r="M301" s="60"/>
      <c r="N301" s="60"/>
    </row>
    <row r="302" spans="1:14" x14ac:dyDescent="0.25">
      <c r="A302" s="60"/>
      <c r="B302" s="60"/>
      <c r="C302" s="60"/>
      <c r="D302" s="60"/>
      <c r="E302" s="60"/>
      <c r="F302" s="60"/>
      <c r="G302" s="60"/>
      <c r="H302" s="60"/>
      <c r="I302" s="60"/>
      <c r="J302" s="60"/>
      <c r="K302" s="60"/>
      <c r="L302" s="60"/>
      <c r="M302" s="60"/>
      <c r="N302" s="60"/>
    </row>
    <row r="303" spans="1:14" x14ac:dyDescent="0.25">
      <c r="A303" s="60"/>
      <c r="B303" s="60"/>
      <c r="C303" s="60"/>
      <c r="D303" s="60"/>
      <c r="E303" s="60"/>
      <c r="F303" s="60"/>
      <c r="G303" s="60"/>
      <c r="H303" s="60"/>
      <c r="I303" s="60"/>
      <c r="J303" s="60"/>
      <c r="K303" s="60"/>
      <c r="L303" s="60"/>
      <c r="M303" s="60"/>
      <c r="N303" s="60"/>
    </row>
    <row r="304" spans="1:14" x14ac:dyDescent="0.25">
      <c r="A304" s="60"/>
      <c r="B304" s="60"/>
      <c r="C304" s="60"/>
      <c r="D304" s="60"/>
      <c r="E304" s="60"/>
      <c r="F304" s="60"/>
      <c r="G304" s="60"/>
      <c r="H304" s="60"/>
      <c r="I304" s="60"/>
      <c r="J304" s="60"/>
      <c r="K304" s="60"/>
      <c r="L304" s="60"/>
      <c r="M304" s="60"/>
      <c r="N304" s="60"/>
    </row>
    <row r="305" spans="1:14" x14ac:dyDescent="0.25">
      <c r="A305" s="60"/>
      <c r="B305" s="60"/>
      <c r="C305" s="60"/>
      <c r="D305" s="60"/>
      <c r="E305" s="60"/>
      <c r="F305" s="60"/>
      <c r="G305" s="60"/>
      <c r="H305" s="60"/>
      <c r="I305" s="60"/>
      <c r="J305" s="60"/>
      <c r="K305" s="60"/>
      <c r="L305" s="60"/>
      <c r="M305" s="60"/>
      <c r="N305" s="60"/>
    </row>
    <row r="306" spans="1:14" x14ac:dyDescent="0.25">
      <c r="A306" s="60"/>
      <c r="B306" s="60"/>
      <c r="C306" s="60"/>
      <c r="D306" s="60"/>
      <c r="E306" s="60"/>
      <c r="F306" s="60"/>
      <c r="G306" s="60"/>
      <c r="H306" s="60"/>
      <c r="I306" s="60"/>
      <c r="J306" s="60"/>
      <c r="K306" s="60"/>
      <c r="L306" s="60"/>
      <c r="M306" s="60"/>
      <c r="N306" s="60"/>
    </row>
    <row r="307" spans="1:14" x14ac:dyDescent="0.25">
      <c r="A307" s="60"/>
      <c r="B307" s="60"/>
      <c r="C307" s="60"/>
      <c r="D307" s="60"/>
      <c r="E307" s="60"/>
      <c r="F307" s="60"/>
      <c r="G307" s="60"/>
      <c r="H307" s="60"/>
      <c r="I307" s="60"/>
      <c r="J307" s="60"/>
      <c r="K307" s="60"/>
      <c r="L307" s="60"/>
      <c r="M307" s="60"/>
      <c r="N307" s="60"/>
    </row>
    <row r="308" spans="1:14" x14ac:dyDescent="0.25">
      <c r="A308" s="60"/>
      <c r="B308" s="60"/>
      <c r="C308" s="60"/>
      <c r="D308" s="60"/>
      <c r="E308" s="60"/>
      <c r="F308" s="60"/>
      <c r="G308" s="60"/>
      <c r="H308" s="60"/>
      <c r="I308" s="60"/>
      <c r="J308" s="60"/>
      <c r="K308" s="60"/>
      <c r="L308" s="60"/>
      <c r="M308" s="60"/>
      <c r="N308" s="60"/>
    </row>
    <row r="309" spans="1:14" x14ac:dyDescent="0.25">
      <c r="A309" s="60"/>
      <c r="B309" s="60"/>
      <c r="C309" s="60"/>
      <c r="D309" s="60"/>
      <c r="E309" s="60"/>
      <c r="F309" s="60"/>
      <c r="G309" s="60"/>
      <c r="H309" s="60"/>
      <c r="I309" s="60"/>
      <c r="J309" s="60"/>
      <c r="K309" s="60"/>
      <c r="L309" s="60"/>
      <c r="M309" s="60"/>
      <c r="N309" s="60"/>
    </row>
    <row r="310" spans="1:14" x14ac:dyDescent="0.25">
      <c r="A310" s="60"/>
      <c r="B310" s="60"/>
      <c r="C310" s="60"/>
      <c r="D310" s="60"/>
      <c r="E310" s="60"/>
      <c r="F310" s="60"/>
      <c r="G310" s="60"/>
      <c r="H310" s="60"/>
      <c r="I310" s="60"/>
      <c r="J310" s="60"/>
      <c r="K310" s="60"/>
      <c r="L310" s="60"/>
      <c r="M310" s="60"/>
      <c r="N310" s="60"/>
    </row>
    <row r="311" spans="1:14" x14ac:dyDescent="0.25">
      <c r="A311" s="60"/>
      <c r="B311" s="60"/>
      <c r="C311" s="60"/>
      <c r="D311" s="60"/>
      <c r="E311" s="60"/>
      <c r="F311" s="60"/>
      <c r="G311" s="60"/>
      <c r="H311" s="60"/>
      <c r="I311" s="60"/>
      <c r="J311" s="60"/>
      <c r="K311" s="60"/>
      <c r="L311" s="60"/>
      <c r="M311" s="60"/>
      <c r="N311" s="60"/>
    </row>
    <row r="312" spans="1:14" x14ac:dyDescent="0.25">
      <c r="A312" s="60"/>
      <c r="B312" s="60"/>
      <c r="C312" s="60"/>
      <c r="D312" s="60"/>
      <c r="E312" s="60"/>
      <c r="F312" s="60"/>
      <c r="G312" s="60"/>
      <c r="H312" s="60"/>
      <c r="I312" s="60"/>
      <c r="J312" s="60"/>
      <c r="K312" s="60"/>
      <c r="L312" s="60"/>
      <c r="M312" s="60"/>
      <c r="N312" s="60"/>
    </row>
    <row r="313" spans="1:14" x14ac:dyDescent="0.25">
      <c r="A313" s="60"/>
      <c r="B313" s="60"/>
      <c r="C313" s="60"/>
      <c r="D313" s="60"/>
      <c r="E313" s="60"/>
      <c r="F313" s="60"/>
      <c r="G313" s="60"/>
      <c r="H313" s="60"/>
      <c r="I313" s="60"/>
      <c r="J313" s="60"/>
      <c r="K313" s="60"/>
      <c r="L313" s="60"/>
      <c r="M313" s="60"/>
      <c r="N313" s="60"/>
    </row>
    <row r="314" spans="1:14" x14ac:dyDescent="0.25">
      <c r="A314" s="60"/>
      <c r="B314" s="60"/>
      <c r="C314" s="60"/>
      <c r="D314" s="60"/>
      <c r="E314" s="60"/>
      <c r="F314" s="60"/>
      <c r="G314" s="60"/>
      <c r="H314" s="60"/>
      <c r="I314" s="60"/>
      <c r="J314" s="60"/>
      <c r="K314" s="60"/>
      <c r="L314" s="60"/>
      <c r="M314" s="60"/>
      <c r="N314" s="60"/>
    </row>
    <row r="315" spans="1:14" x14ac:dyDescent="0.25">
      <c r="A315" s="60"/>
      <c r="B315" s="60"/>
      <c r="C315" s="60"/>
      <c r="D315" s="60"/>
      <c r="E315" s="60"/>
      <c r="F315" s="60"/>
      <c r="G315" s="60"/>
      <c r="H315" s="60"/>
      <c r="I315" s="60"/>
      <c r="J315" s="60"/>
      <c r="K315" s="60"/>
      <c r="L315" s="60"/>
      <c r="M315" s="60"/>
      <c r="N315" s="60"/>
    </row>
    <row r="316" spans="1:14" x14ac:dyDescent="0.25">
      <c r="A316" s="60"/>
      <c r="B316" s="60"/>
      <c r="C316" s="60"/>
      <c r="D316" s="60"/>
      <c r="E316" s="60"/>
      <c r="F316" s="60"/>
      <c r="G316" s="60"/>
      <c r="H316" s="60"/>
      <c r="I316" s="60"/>
      <c r="J316" s="60"/>
      <c r="K316" s="60"/>
      <c r="L316" s="60"/>
      <c r="M316" s="60"/>
      <c r="N316" s="60"/>
    </row>
    <row r="317" spans="1:14" x14ac:dyDescent="0.25">
      <c r="A317" s="60"/>
      <c r="B317" s="60"/>
      <c r="C317" s="60"/>
      <c r="D317" s="60"/>
      <c r="E317" s="60"/>
      <c r="F317" s="60"/>
      <c r="G317" s="60"/>
      <c r="H317" s="60"/>
      <c r="I317" s="60"/>
      <c r="J317" s="60"/>
      <c r="K317" s="60"/>
      <c r="L317" s="60"/>
      <c r="M317" s="60"/>
      <c r="N317" s="60"/>
    </row>
    <row r="318" spans="1:14" x14ac:dyDescent="0.25">
      <c r="A318" s="60"/>
      <c r="B318" s="60"/>
      <c r="C318" s="60"/>
      <c r="D318" s="60"/>
      <c r="E318" s="60"/>
      <c r="F318" s="60"/>
      <c r="G318" s="60"/>
      <c r="H318" s="60"/>
      <c r="I318" s="60"/>
      <c r="J318" s="60"/>
      <c r="K318" s="60"/>
      <c r="L318" s="60"/>
      <c r="M318" s="60"/>
      <c r="N318" s="60"/>
    </row>
    <row r="319" spans="1:14" x14ac:dyDescent="0.25">
      <c r="A319" s="60"/>
      <c r="B319" s="60"/>
      <c r="C319" s="60"/>
      <c r="D319" s="60"/>
      <c r="E319" s="60"/>
      <c r="F319" s="60"/>
      <c r="G319" s="60"/>
      <c r="H319" s="60"/>
      <c r="I319" s="60"/>
      <c r="J319" s="60"/>
      <c r="K319" s="60"/>
      <c r="L319" s="60"/>
      <c r="M319" s="60"/>
      <c r="N319" s="60"/>
    </row>
    <row r="320" spans="1:14" x14ac:dyDescent="0.25">
      <c r="A320" s="60"/>
      <c r="B320" s="60"/>
      <c r="C320" s="60"/>
      <c r="D320" s="60"/>
      <c r="E320" s="60"/>
      <c r="F320" s="60"/>
      <c r="G320" s="60"/>
      <c r="H320" s="60"/>
      <c r="I320" s="60"/>
      <c r="J320" s="60"/>
      <c r="K320" s="60"/>
      <c r="L320" s="60"/>
      <c r="M320" s="60"/>
      <c r="N320" s="60"/>
    </row>
    <row r="321" spans="1:14" x14ac:dyDescent="0.25">
      <c r="A321" s="60"/>
      <c r="B321" s="60"/>
      <c r="C321" s="60"/>
      <c r="D321" s="60"/>
      <c r="E321" s="60"/>
      <c r="F321" s="60"/>
      <c r="G321" s="60"/>
      <c r="H321" s="60"/>
      <c r="I321" s="60"/>
      <c r="J321" s="60"/>
      <c r="K321" s="60"/>
      <c r="L321" s="60"/>
      <c r="M321" s="60"/>
      <c r="N321" s="60"/>
    </row>
    <row r="322" spans="1:14" x14ac:dyDescent="0.25">
      <c r="A322" s="60"/>
      <c r="B322" s="60"/>
      <c r="C322" s="60"/>
      <c r="D322" s="60"/>
      <c r="E322" s="60"/>
      <c r="F322" s="60"/>
      <c r="G322" s="60"/>
      <c r="H322" s="60"/>
      <c r="I322" s="60"/>
      <c r="J322" s="60"/>
      <c r="K322" s="60"/>
      <c r="L322" s="60"/>
      <c r="M322" s="60"/>
      <c r="N322" s="60"/>
    </row>
    <row r="323" spans="1:14" x14ac:dyDescent="0.25">
      <c r="A323" s="60"/>
      <c r="B323" s="60"/>
      <c r="C323" s="60"/>
      <c r="D323" s="60"/>
      <c r="E323" s="60"/>
      <c r="F323" s="60"/>
      <c r="G323" s="60"/>
      <c r="H323" s="60"/>
      <c r="I323" s="60"/>
      <c r="J323" s="60"/>
      <c r="K323" s="60"/>
      <c r="L323" s="60"/>
      <c r="M323" s="60"/>
      <c r="N323" s="60"/>
    </row>
    <row r="324" spans="1:14" x14ac:dyDescent="0.25">
      <c r="A324" s="60"/>
      <c r="B324" s="60"/>
      <c r="C324" s="60"/>
      <c r="D324" s="60"/>
      <c r="E324" s="60"/>
      <c r="F324" s="60"/>
      <c r="G324" s="60"/>
      <c r="H324" s="60"/>
      <c r="I324" s="60"/>
      <c r="J324" s="60"/>
      <c r="K324" s="60"/>
      <c r="L324" s="60"/>
      <c r="M324" s="60"/>
      <c r="N324" s="60"/>
    </row>
    <row r="325" spans="1:14" x14ac:dyDescent="0.25">
      <c r="A325" s="60"/>
      <c r="B325" s="60"/>
      <c r="C325" s="60"/>
      <c r="D325" s="60"/>
      <c r="E325" s="60"/>
      <c r="F325" s="60"/>
      <c r="G325" s="60"/>
      <c r="H325" s="60"/>
      <c r="I325" s="60"/>
      <c r="J325" s="60"/>
      <c r="K325" s="60"/>
      <c r="L325" s="60"/>
      <c r="M325" s="60"/>
      <c r="N325" s="60"/>
    </row>
    <row r="326" spans="1:14" x14ac:dyDescent="0.25">
      <c r="A326" s="60"/>
      <c r="B326" s="60"/>
      <c r="C326" s="60"/>
      <c r="D326" s="60"/>
      <c r="E326" s="60"/>
      <c r="F326" s="60"/>
      <c r="G326" s="60"/>
      <c r="H326" s="60"/>
      <c r="I326" s="60"/>
      <c r="J326" s="60"/>
      <c r="K326" s="60"/>
      <c r="L326" s="60"/>
      <c r="M326" s="60"/>
      <c r="N326" s="60"/>
    </row>
    <row r="327" spans="1:14" x14ac:dyDescent="0.25">
      <c r="A327" s="60"/>
      <c r="B327" s="60"/>
      <c r="C327" s="60"/>
      <c r="D327" s="60"/>
      <c r="E327" s="60"/>
      <c r="F327" s="60"/>
      <c r="G327" s="60"/>
      <c r="H327" s="60"/>
      <c r="I327" s="60"/>
      <c r="J327" s="60"/>
      <c r="K327" s="60"/>
      <c r="L327" s="60"/>
      <c r="M327" s="60"/>
      <c r="N327" s="60"/>
    </row>
    <row r="328" spans="1:14" x14ac:dyDescent="0.25">
      <c r="A328" s="60"/>
      <c r="B328" s="60"/>
      <c r="C328" s="60"/>
      <c r="D328" s="60"/>
      <c r="E328" s="60"/>
      <c r="F328" s="60"/>
      <c r="G328" s="60"/>
      <c r="H328" s="60"/>
      <c r="I328" s="60"/>
      <c r="J328" s="60"/>
      <c r="K328" s="60"/>
      <c r="L328" s="60"/>
      <c r="M328" s="60"/>
      <c r="N328" s="60"/>
    </row>
    <row r="329" spans="1:14" x14ac:dyDescent="0.25">
      <c r="A329" s="60"/>
      <c r="B329" s="60"/>
      <c r="C329" s="60"/>
      <c r="D329" s="60"/>
      <c r="E329" s="60"/>
      <c r="F329" s="60"/>
      <c r="G329" s="60"/>
      <c r="H329" s="60"/>
      <c r="I329" s="60"/>
      <c r="J329" s="60"/>
      <c r="K329" s="60"/>
      <c r="L329" s="60"/>
      <c r="M329" s="60"/>
      <c r="N329" s="60"/>
    </row>
    <row r="330" spans="1:14" x14ac:dyDescent="0.25">
      <c r="A330" s="60"/>
      <c r="B330" s="60"/>
      <c r="C330" s="60"/>
      <c r="D330" s="60"/>
      <c r="E330" s="60"/>
      <c r="F330" s="60"/>
      <c r="G330" s="60"/>
      <c r="H330" s="60"/>
      <c r="I330" s="60"/>
      <c r="J330" s="60"/>
      <c r="K330" s="60"/>
      <c r="L330" s="60"/>
      <c r="M330" s="60"/>
      <c r="N330" s="60"/>
    </row>
    <row r="331" spans="1:14" x14ac:dyDescent="0.25">
      <c r="A331" s="60"/>
      <c r="B331" s="60"/>
      <c r="C331" s="60"/>
      <c r="D331" s="60"/>
      <c r="E331" s="60"/>
      <c r="F331" s="60"/>
      <c r="G331" s="60"/>
      <c r="H331" s="60"/>
      <c r="I331" s="60"/>
      <c r="J331" s="60"/>
      <c r="K331" s="60"/>
      <c r="L331" s="60"/>
      <c r="M331" s="60"/>
      <c r="N331" s="60"/>
    </row>
    <row r="332" spans="1:14" x14ac:dyDescent="0.25">
      <c r="A332" s="60"/>
      <c r="B332" s="60"/>
      <c r="C332" s="60"/>
      <c r="D332" s="60"/>
      <c r="E332" s="60"/>
      <c r="F332" s="60"/>
      <c r="G332" s="60"/>
      <c r="H332" s="60"/>
      <c r="I332" s="60"/>
      <c r="J332" s="60"/>
      <c r="K332" s="60"/>
      <c r="L332" s="60"/>
      <c r="M332" s="60"/>
      <c r="N332" s="60"/>
    </row>
    <row r="333" spans="1:14" x14ac:dyDescent="0.25">
      <c r="A333" s="60"/>
      <c r="B333" s="60"/>
      <c r="C333" s="60"/>
      <c r="D333" s="60"/>
      <c r="E333" s="60"/>
      <c r="F333" s="60"/>
      <c r="G333" s="60"/>
      <c r="H333" s="60"/>
      <c r="I333" s="60"/>
      <c r="J333" s="60"/>
      <c r="K333" s="60"/>
      <c r="L333" s="60"/>
      <c r="M333" s="60"/>
      <c r="N333" s="60"/>
    </row>
    <row r="334" spans="1:14" x14ac:dyDescent="0.25">
      <c r="A334" s="60"/>
      <c r="B334" s="60"/>
      <c r="C334" s="60"/>
      <c r="D334" s="60"/>
      <c r="E334" s="60"/>
      <c r="F334" s="60"/>
      <c r="G334" s="60"/>
      <c r="H334" s="60"/>
      <c r="I334" s="60"/>
      <c r="J334" s="60"/>
      <c r="K334" s="60"/>
      <c r="L334" s="60"/>
      <c r="M334" s="60"/>
      <c r="N334" s="60"/>
    </row>
    <row r="335" spans="1:14" x14ac:dyDescent="0.25">
      <c r="A335" s="60"/>
      <c r="B335" s="60"/>
      <c r="C335" s="60"/>
      <c r="D335" s="60"/>
      <c r="E335" s="60"/>
      <c r="F335" s="60"/>
      <c r="G335" s="60"/>
      <c r="H335" s="60"/>
      <c r="I335" s="60"/>
      <c r="J335" s="60"/>
      <c r="K335" s="60"/>
      <c r="L335" s="60"/>
      <c r="M335" s="60"/>
      <c r="N335" s="60"/>
    </row>
    <row r="336" spans="1:14" x14ac:dyDescent="0.25">
      <c r="A336" s="60"/>
      <c r="B336" s="60"/>
      <c r="C336" s="60"/>
      <c r="D336" s="60"/>
      <c r="E336" s="60"/>
      <c r="F336" s="60"/>
      <c r="G336" s="60"/>
      <c r="H336" s="60"/>
      <c r="I336" s="60"/>
      <c r="J336" s="60"/>
      <c r="K336" s="60"/>
      <c r="L336" s="60"/>
      <c r="M336" s="60"/>
      <c r="N336" s="60"/>
    </row>
    <row r="337" spans="1:14" x14ac:dyDescent="0.25">
      <c r="A337" s="60"/>
      <c r="B337" s="60"/>
      <c r="C337" s="60"/>
      <c r="D337" s="60"/>
      <c r="E337" s="60"/>
      <c r="F337" s="60"/>
      <c r="G337" s="60"/>
      <c r="H337" s="60"/>
      <c r="I337" s="60"/>
      <c r="J337" s="60"/>
      <c r="K337" s="60"/>
      <c r="L337" s="60"/>
      <c r="M337" s="60"/>
      <c r="N337" s="60"/>
    </row>
    <row r="338" spans="1:14" x14ac:dyDescent="0.25">
      <c r="A338" s="60"/>
      <c r="B338" s="60"/>
      <c r="C338" s="60"/>
      <c r="D338" s="60"/>
      <c r="E338" s="60"/>
      <c r="F338" s="60"/>
      <c r="G338" s="60"/>
      <c r="H338" s="60"/>
      <c r="I338" s="60"/>
      <c r="J338" s="60"/>
      <c r="K338" s="60"/>
      <c r="L338" s="60"/>
      <c r="M338" s="60"/>
      <c r="N338" s="60"/>
    </row>
    <row r="339" spans="1:14" x14ac:dyDescent="0.25">
      <c r="A339" s="60"/>
      <c r="B339" s="60"/>
      <c r="C339" s="60"/>
      <c r="D339" s="60"/>
      <c r="E339" s="60"/>
      <c r="F339" s="60"/>
      <c r="G339" s="60"/>
      <c r="H339" s="60"/>
      <c r="I339" s="60"/>
      <c r="J339" s="60"/>
      <c r="K339" s="60"/>
      <c r="L339" s="60"/>
      <c r="M339" s="60"/>
      <c r="N339" s="60"/>
    </row>
    <row r="340" spans="1:14" x14ac:dyDescent="0.25">
      <c r="A340" s="60"/>
      <c r="B340" s="60"/>
      <c r="C340" s="60"/>
      <c r="D340" s="60"/>
      <c r="E340" s="60"/>
      <c r="F340" s="60"/>
      <c r="G340" s="60"/>
      <c r="H340" s="60"/>
      <c r="I340" s="60"/>
      <c r="J340" s="60"/>
      <c r="K340" s="60"/>
      <c r="L340" s="60"/>
      <c r="M340" s="60"/>
      <c r="N340" s="60"/>
    </row>
    <row r="341" spans="1:14" x14ac:dyDescent="0.25">
      <c r="A341" s="60"/>
      <c r="B341" s="60"/>
      <c r="C341" s="60"/>
      <c r="D341" s="60"/>
      <c r="E341" s="60"/>
      <c r="F341" s="60"/>
      <c r="G341" s="60"/>
      <c r="H341" s="60"/>
      <c r="I341" s="60"/>
      <c r="J341" s="60"/>
      <c r="K341" s="60"/>
      <c r="L341" s="60"/>
      <c r="M341" s="60"/>
      <c r="N341" s="60"/>
    </row>
    <row r="342" spans="1:14" x14ac:dyDescent="0.25">
      <c r="A342" s="60"/>
      <c r="B342" s="60"/>
      <c r="C342" s="60"/>
      <c r="D342" s="60"/>
      <c r="E342" s="60"/>
      <c r="F342" s="60"/>
      <c r="G342" s="60"/>
      <c r="H342" s="60"/>
      <c r="I342" s="60"/>
      <c r="J342" s="60"/>
      <c r="K342" s="60"/>
      <c r="L342" s="60"/>
      <c r="M342" s="60"/>
      <c r="N342" s="60"/>
    </row>
    <row r="343" spans="1:14" x14ac:dyDescent="0.25">
      <c r="A343" s="60"/>
      <c r="B343" s="60"/>
      <c r="C343" s="60"/>
      <c r="D343" s="60"/>
      <c r="E343" s="60"/>
      <c r="F343" s="60"/>
      <c r="G343" s="60"/>
      <c r="H343" s="60"/>
      <c r="I343" s="60"/>
      <c r="J343" s="60"/>
      <c r="K343" s="60"/>
      <c r="L343" s="60"/>
      <c r="M343" s="60"/>
      <c r="N343" s="60"/>
    </row>
    <row r="344" spans="1:14" x14ac:dyDescent="0.25">
      <c r="A344" s="60"/>
      <c r="B344" s="60"/>
      <c r="C344" s="60"/>
      <c r="D344" s="60"/>
      <c r="E344" s="60"/>
      <c r="F344" s="60"/>
      <c r="G344" s="60"/>
      <c r="H344" s="60"/>
      <c r="I344" s="60"/>
      <c r="J344" s="60"/>
      <c r="K344" s="60"/>
      <c r="L344" s="60"/>
      <c r="M344" s="60"/>
      <c r="N344" s="60"/>
    </row>
    <row r="345" spans="1:14" x14ac:dyDescent="0.25">
      <c r="A345" s="60"/>
      <c r="B345" s="60"/>
      <c r="C345" s="60"/>
      <c r="D345" s="60"/>
      <c r="E345" s="60"/>
      <c r="F345" s="60"/>
      <c r="G345" s="60"/>
      <c r="H345" s="60"/>
      <c r="I345" s="60"/>
      <c r="J345" s="60"/>
      <c r="K345" s="60"/>
      <c r="L345" s="60"/>
      <c r="M345" s="60"/>
      <c r="N345" s="60"/>
    </row>
    <row r="346" spans="1:14" x14ac:dyDescent="0.25">
      <c r="A346" s="60"/>
      <c r="B346" s="60"/>
      <c r="C346" s="60"/>
      <c r="D346" s="60"/>
      <c r="E346" s="60"/>
      <c r="F346" s="60"/>
      <c r="G346" s="60"/>
      <c r="H346" s="60"/>
      <c r="I346" s="60"/>
      <c r="J346" s="60"/>
      <c r="K346" s="60"/>
      <c r="L346" s="60"/>
      <c r="M346" s="60"/>
      <c r="N346" s="60"/>
    </row>
    <row r="347" spans="1:14" x14ac:dyDescent="0.25">
      <c r="A347" s="60"/>
      <c r="B347" s="60"/>
      <c r="C347" s="60"/>
      <c r="D347" s="60"/>
      <c r="E347" s="60"/>
      <c r="F347" s="60"/>
      <c r="G347" s="60"/>
      <c r="H347" s="60"/>
      <c r="I347" s="60"/>
      <c r="J347" s="60"/>
      <c r="K347" s="60"/>
      <c r="L347" s="60"/>
      <c r="M347" s="60"/>
      <c r="N347" s="60"/>
    </row>
    <row r="348" spans="1:14" x14ac:dyDescent="0.25">
      <c r="A348" s="60"/>
      <c r="B348" s="60"/>
      <c r="C348" s="60"/>
      <c r="D348" s="60"/>
      <c r="E348" s="60"/>
      <c r="F348" s="60"/>
      <c r="G348" s="60"/>
      <c r="H348" s="60"/>
      <c r="I348" s="60"/>
      <c r="J348" s="60"/>
      <c r="K348" s="60"/>
      <c r="L348" s="60"/>
      <c r="M348" s="60"/>
      <c r="N348" s="60"/>
    </row>
    <row r="349" spans="1:14" x14ac:dyDescent="0.25">
      <c r="A349" s="60"/>
      <c r="B349" s="60"/>
      <c r="C349" s="60"/>
      <c r="D349" s="60"/>
      <c r="E349" s="60"/>
      <c r="F349" s="60"/>
      <c r="G349" s="60"/>
      <c r="H349" s="60"/>
      <c r="I349" s="60"/>
      <c r="J349" s="60"/>
      <c r="K349" s="60"/>
      <c r="L349" s="60"/>
      <c r="M349" s="60"/>
      <c r="N349" s="60"/>
    </row>
    <row r="350" spans="1:14" x14ac:dyDescent="0.25">
      <c r="A350" s="60"/>
      <c r="B350" s="60"/>
      <c r="C350" s="60"/>
      <c r="D350" s="60"/>
      <c r="E350" s="60"/>
      <c r="F350" s="60"/>
      <c r="G350" s="60"/>
      <c r="H350" s="60"/>
      <c r="I350" s="60"/>
      <c r="J350" s="60"/>
      <c r="K350" s="60"/>
      <c r="L350" s="60"/>
      <c r="M350" s="60"/>
      <c r="N350" s="60"/>
    </row>
    <row r="351" spans="1:14" x14ac:dyDescent="0.25">
      <c r="A351" s="60"/>
      <c r="B351" s="60"/>
      <c r="C351" s="60"/>
      <c r="D351" s="60"/>
      <c r="E351" s="60"/>
      <c r="F351" s="60"/>
      <c r="G351" s="60"/>
      <c r="H351" s="60"/>
      <c r="I351" s="60"/>
      <c r="J351" s="60"/>
      <c r="K351" s="60"/>
      <c r="L351" s="60"/>
      <c r="M351" s="60"/>
      <c r="N351" s="60"/>
    </row>
    <row r="352" spans="1:14" x14ac:dyDescent="0.25">
      <c r="A352" s="60"/>
      <c r="B352" s="60"/>
      <c r="C352" s="60"/>
      <c r="D352" s="60"/>
      <c r="E352" s="60"/>
      <c r="F352" s="60"/>
      <c r="G352" s="60"/>
      <c r="H352" s="60"/>
      <c r="I352" s="60"/>
      <c r="J352" s="60"/>
      <c r="K352" s="60"/>
      <c r="L352" s="60"/>
      <c r="M352" s="60"/>
      <c r="N352" s="60"/>
    </row>
    <row r="353" spans="1:14" x14ac:dyDescent="0.25">
      <c r="A353" s="60"/>
      <c r="B353" s="60"/>
      <c r="C353" s="60"/>
      <c r="D353" s="60"/>
      <c r="E353" s="60"/>
      <c r="F353" s="60"/>
      <c r="G353" s="60"/>
      <c r="H353" s="60"/>
      <c r="I353" s="60"/>
      <c r="J353" s="60"/>
      <c r="K353" s="60"/>
      <c r="L353" s="60"/>
      <c r="M353" s="60"/>
      <c r="N353" s="60"/>
    </row>
    <row r="354" spans="1:14" x14ac:dyDescent="0.25">
      <c r="A354" s="60"/>
      <c r="B354" s="60"/>
      <c r="C354" s="60"/>
      <c r="D354" s="60"/>
      <c r="E354" s="60"/>
      <c r="F354" s="60"/>
      <c r="G354" s="60"/>
      <c r="H354" s="60"/>
      <c r="I354" s="60"/>
      <c r="J354" s="60"/>
      <c r="K354" s="60"/>
      <c r="L354" s="60"/>
      <c r="M354" s="60"/>
      <c r="N354" s="60"/>
    </row>
    <row r="355" spans="1:14" x14ac:dyDescent="0.25">
      <c r="A355" s="60"/>
      <c r="B355" s="60"/>
      <c r="C355" s="60"/>
      <c r="D355" s="60"/>
      <c r="E355" s="60"/>
      <c r="F355" s="60"/>
      <c r="G355" s="60"/>
      <c r="H355" s="60"/>
      <c r="I355" s="60"/>
      <c r="J355" s="60"/>
      <c r="K355" s="60"/>
      <c r="L355" s="60"/>
      <c r="M355" s="60"/>
      <c r="N355" s="60"/>
    </row>
    <row r="356" spans="1:14" x14ac:dyDescent="0.25">
      <c r="A356" s="60"/>
      <c r="B356" s="60"/>
      <c r="C356" s="60"/>
      <c r="D356" s="60"/>
      <c r="E356" s="60"/>
      <c r="F356" s="60"/>
      <c r="G356" s="60"/>
      <c r="H356" s="60"/>
      <c r="I356" s="60"/>
      <c r="J356" s="60"/>
      <c r="K356" s="60"/>
      <c r="L356" s="60"/>
      <c r="M356" s="60"/>
      <c r="N356" s="60"/>
    </row>
    <row r="357" spans="1:14" x14ac:dyDescent="0.25">
      <c r="A357" s="60"/>
      <c r="B357" s="60"/>
      <c r="C357" s="60"/>
      <c r="D357" s="60"/>
      <c r="E357" s="60"/>
      <c r="F357" s="60"/>
      <c r="G357" s="60"/>
      <c r="H357" s="60"/>
      <c r="I357" s="60"/>
      <c r="J357" s="60"/>
      <c r="K357" s="60"/>
      <c r="L357" s="60"/>
      <c r="M357" s="60"/>
      <c r="N357" s="60"/>
    </row>
    <row r="358" spans="1:14" x14ac:dyDescent="0.25">
      <c r="A358" s="60"/>
      <c r="B358" s="60"/>
      <c r="C358" s="60"/>
      <c r="D358" s="60"/>
      <c r="E358" s="60"/>
      <c r="F358" s="60"/>
      <c r="G358" s="60"/>
      <c r="H358" s="60"/>
      <c r="I358" s="60"/>
      <c r="J358" s="60"/>
      <c r="K358" s="60"/>
      <c r="L358" s="60"/>
      <c r="M358" s="60"/>
      <c r="N358" s="60"/>
    </row>
    <row r="359" spans="1:14" x14ac:dyDescent="0.25">
      <c r="A359" s="60"/>
      <c r="B359" s="60"/>
      <c r="C359" s="60"/>
      <c r="D359" s="60"/>
      <c r="E359" s="60"/>
      <c r="F359" s="60"/>
      <c r="G359" s="60"/>
      <c r="H359" s="60"/>
      <c r="I359" s="60"/>
      <c r="J359" s="60"/>
      <c r="K359" s="60"/>
      <c r="L359" s="60"/>
      <c r="M359" s="60"/>
      <c r="N359" s="60"/>
    </row>
    <row r="360" spans="1:14" x14ac:dyDescent="0.25">
      <c r="A360" s="60"/>
      <c r="B360" s="60"/>
      <c r="C360" s="60"/>
      <c r="D360" s="60"/>
      <c r="E360" s="60"/>
      <c r="F360" s="60"/>
      <c r="G360" s="60"/>
      <c r="H360" s="60"/>
      <c r="I360" s="60"/>
      <c r="J360" s="60"/>
      <c r="K360" s="60"/>
      <c r="L360" s="60"/>
      <c r="M360" s="60"/>
      <c r="N360" s="60"/>
    </row>
    <row r="361" spans="1:14" x14ac:dyDescent="0.25">
      <c r="A361" s="60"/>
      <c r="B361" s="60"/>
      <c r="C361" s="60"/>
      <c r="D361" s="60"/>
      <c r="E361" s="60"/>
      <c r="F361" s="60"/>
      <c r="G361" s="60"/>
      <c r="H361" s="60"/>
      <c r="I361" s="60"/>
      <c r="J361" s="60"/>
      <c r="K361" s="60"/>
      <c r="L361" s="60"/>
      <c r="M361" s="60"/>
      <c r="N361" s="60"/>
    </row>
    <row r="362" spans="1:14" x14ac:dyDescent="0.25">
      <c r="A362" s="60"/>
      <c r="B362" s="60"/>
      <c r="C362" s="60"/>
      <c r="D362" s="60"/>
      <c r="E362" s="60"/>
      <c r="F362" s="60"/>
      <c r="G362" s="60"/>
      <c r="H362" s="60"/>
      <c r="I362" s="60"/>
      <c r="J362" s="60"/>
      <c r="K362" s="60"/>
      <c r="L362" s="60"/>
      <c r="M362" s="60"/>
      <c r="N362" s="60"/>
    </row>
    <row r="363" spans="1:14" x14ac:dyDescent="0.25">
      <c r="A363" s="60"/>
      <c r="B363" s="60"/>
      <c r="C363" s="60"/>
      <c r="D363" s="60"/>
      <c r="E363" s="60"/>
      <c r="F363" s="60"/>
      <c r="G363" s="60"/>
      <c r="H363" s="60"/>
      <c r="I363" s="60"/>
      <c r="J363" s="60"/>
      <c r="K363" s="60"/>
      <c r="L363" s="60"/>
      <c r="M363" s="60"/>
      <c r="N363" s="60"/>
    </row>
    <row r="364" spans="1:14" x14ac:dyDescent="0.25">
      <c r="A364" s="60"/>
      <c r="B364" s="60"/>
      <c r="C364" s="60"/>
      <c r="D364" s="60"/>
      <c r="E364" s="60"/>
      <c r="F364" s="60"/>
      <c r="G364" s="60"/>
      <c r="H364" s="60"/>
      <c r="I364" s="60"/>
      <c r="J364" s="60"/>
      <c r="K364" s="60"/>
      <c r="L364" s="60"/>
      <c r="M364" s="60"/>
      <c r="N364" s="60"/>
    </row>
    <row r="365" spans="1:14" x14ac:dyDescent="0.25">
      <c r="A365" s="60"/>
      <c r="B365" s="60"/>
      <c r="C365" s="60"/>
      <c r="D365" s="60"/>
      <c r="E365" s="60"/>
      <c r="F365" s="60"/>
      <c r="G365" s="60"/>
      <c r="H365" s="60"/>
      <c r="I365" s="60"/>
      <c r="J365" s="60"/>
      <c r="K365" s="60"/>
      <c r="L365" s="60"/>
      <c r="M365" s="60"/>
      <c r="N365" s="60"/>
    </row>
    <row r="366" spans="1:14" x14ac:dyDescent="0.25">
      <c r="A366" s="60"/>
      <c r="B366" s="60"/>
      <c r="C366" s="60"/>
      <c r="D366" s="60"/>
      <c r="E366" s="60"/>
      <c r="F366" s="60"/>
      <c r="G366" s="60"/>
      <c r="H366" s="60"/>
      <c r="I366" s="60"/>
      <c r="J366" s="60"/>
      <c r="K366" s="60"/>
      <c r="L366" s="60"/>
      <c r="M366" s="60"/>
      <c r="N366" s="60"/>
    </row>
    <row r="367" spans="1:14" x14ac:dyDescent="0.25">
      <c r="A367" s="60"/>
      <c r="B367" s="60"/>
      <c r="C367" s="60"/>
      <c r="D367" s="60"/>
      <c r="E367" s="60"/>
      <c r="F367" s="60"/>
      <c r="G367" s="60"/>
      <c r="H367" s="60"/>
      <c r="I367" s="60"/>
      <c r="J367" s="60"/>
      <c r="K367" s="60"/>
      <c r="L367" s="60"/>
      <c r="M367" s="60"/>
      <c r="N367" s="60"/>
    </row>
    <row r="368" spans="1:14" x14ac:dyDescent="0.25">
      <c r="A368" s="60"/>
      <c r="B368" s="60"/>
      <c r="C368" s="60"/>
      <c r="D368" s="60"/>
      <c r="E368" s="60"/>
      <c r="F368" s="60"/>
      <c r="G368" s="60"/>
      <c r="H368" s="60"/>
      <c r="I368" s="60"/>
      <c r="J368" s="60"/>
      <c r="K368" s="60"/>
      <c r="L368" s="60"/>
      <c r="M368" s="60"/>
      <c r="N368" s="60"/>
    </row>
    <row r="369" spans="1:14" x14ac:dyDescent="0.25">
      <c r="A369" s="60"/>
      <c r="B369" s="60"/>
      <c r="C369" s="60"/>
      <c r="D369" s="60"/>
      <c r="E369" s="60"/>
      <c r="F369" s="60"/>
      <c r="G369" s="60"/>
      <c r="H369" s="60"/>
      <c r="I369" s="60"/>
      <c r="J369" s="60"/>
      <c r="K369" s="60"/>
      <c r="L369" s="60"/>
      <c r="M369" s="60"/>
      <c r="N369" s="60"/>
    </row>
    <row r="370" spans="1:14" x14ac:dyDescent="0.25">
      <c r="A370" s="60"/>
      <c r="B370" s="60"/>
      <c r="C370" s="60"/>
      <c r="D370" s="60"/>
      <c r="E370" s="60"/>
      <c r="F370" s="60"/>
      <c r="G370" s="60"/>
      <c r="H370" s="60"/>
      <c r="I370" s="60"/>
      <c r="J370" s="60"/>
      <c r="K370" s="60"/>
      <c r="L370" s="60"/>
      <c r="M370" s="60"/>
      <c r="N370" s="60"/>
    </row>
    <row r="371" spans="1:14" x14ac:dyDescent="0.25">
      <c r="A371" s="60"/>
      <c r="B371" s="60"/>
      <c r="C371" s="60"/>
      <c r="D371" s="60"/>
      <c r="E371" s="60"/>
      <c r="F371" s="60"/>
      <c r="G371" s="60"/>
      <c r="H371" s="60"/>
      <c r="I371" s="60"/>
      <c r="J371" s="60"/>
      <c r="K371" s="60"/>
      <c r="L371" s="60"/>
      <c r="M371" s="60"/>
      <c r="N371" s="60"/>
    </row>
    <row r="372" spans="1:14" x14ac:dyDescent="0.25">
      <c r="A372" s="60"/>
      <c r="B372" s="60"/>
      <c r="C372" s="60"/>
      <c r="D372" s="60"/>
      <c r="E372" s="60"/>
      <c r="F372" s="60"/>
      <c r="G372" s="60"/>
      <c r="H372" s="60"/>
      <c r="I372" s="60"/>
      <c r="J372" s="60"/>
      <c r="K372" s="60"/>
      <c r="L372" s="60"/>
      <c r="M372" s="60"/>
      <c r="N372" s="60"/>
    </row>
    <row r="373" spans="1:14" x14ac:dyDescent="0.25">
      <c r="A373" s="60"/>
      <c r="B373" s="60"/>
      <c r="C373" s="60"/>
      <c r="D373" s="60"/>
      <c r="E373" s="60"/>
      <c r="F373" s="60"/>
      <c r="G373" s="60"/>
      <c r="H373" s="60"/>
      <c r="I373" s="60"/>
      <c r="J373" s="60"/>
      <c r="K373" s="60"/>
      <c r="L373" s="60"/>
      <c r="M373" s="60"/>
      <c r="N373" s="60"/>
    </row>
    <row r="374" spans="1:14" x14ac:dyDescent="0.25">
      <c r="A374" s="60"/>
      <c r="B374" s="60"/>
      <c r="C374" s="60"/>
      <c r="D374" s="60"/>
      <c r="E374" s="60"/>
      <c r="F374" s="60"/>
      <c r="G374" s="60"/>
      <c r="H374" s="60"/>
      <c r="I374" s="60"/>
      <c r="J374" s="60"/>
      <c r="K374" s="60"/>
      <c r="L374" s="60"/>
      <c r="M374" s="60"/>
      <c r="N374" s="60"/>
    </row>
    <row r="375" spans="1:14" x14ac:dyDescent="0.25">
      <c r="A375" s="60"/>
      <c r="B375" s="60"/>
      <c r="C375" s="60"/>
      <c r="D375" s="60"/>
      <c r="E375" s="60"/>
      <c r="F375" s="60"/>
      <c r="G375" s="60"/>
      <c r="H375" s="60"/>
      <c r="I375" s="60"/>
      <c r="J375" s="60"/>
      <c r="K375" s="60"/>
      <c r="L375" s="60"/>
      <c r="M375" s="60"/>
      <c r="N375" s="60"/>
    </row>
    <row r="376" spans="1:14" x14ac:dyDescent="0.25">
      <c r="A376" s="60"/>
      <c r="B376" s="60"/>
      <c r="C376" s="60"/>
      <c r="D376" s="60"/>
      <c r="E376" s="60"/>
      <c r="F376" s="60"/>
      <c r="G376" s="60"/>
      <c r="H376" s="60"/>
      <c r="I376" s="60"/>
      <c r="J376" s="60"/>
      <c r="K376" s="60"/>
      <c r="L376" s="60"/>
      <c r="M376" s="60"/>
      <c r="N376" s="60"/>
    </row>
    <row r="377" spans="1:14" x14ac:dyDescent="0.25">
      <c r="A377" s="60"/>
      <c r="B377" s="60"/>
      <c r="C377" s="60"/>
      <c r="D377" s="60"/>
      <c r="E377" s="60"/>
      <c r="F377" s="60"/>
      <c r="G377" s="60"/>
      <c r="H377" s="60"/>
      <c r="I377" s="60"/>
      <c r="J377" s="60"/>
      <c r="K377" s="60"/>
      <c r="L377" s="60"/>
      <c r="M377" s="60"/>
      <c r="N377" s="60"/>
    </row>
    <row r="378" spans="1:14" x14ac:dyDescent="0.25">
      <c r="A378" s="60"/>
      <c r="B378" s="60"/>
      <c r="C378" s="60"/>
      <c r="D378" s="60"/>
      <c r="E378" s="60"/>
      <c r="F378" s="60"/>
      <c r="G378" s="60"/>
      <c r="H378" s="60"/>
      <c r="I378" s="60"/>
      <c r="J378" s="60"/>
      <c r="K378" s="60"/>
      <c r="L378" s="60"/>
      <c r="M378" s="60"/>
      <c r="N378" s="60"/>
    </row>
    <row r="379" spans="1:14" x14ac:dyDescent="0.25">
      <c r="A379" s="60"/>
      <c r="B379" s="60"/>
      <c r="C379" s="60"/>
      <c r="D379" s="60"/>
      <c r="E379" s="60"/>
      <c r="F379" s="60"/>
      <c r="G379" s="60"/>
      <c r="H379" s="60"/>
      <c r="I379" s="60"/>
      <c r="J379" s="60"/>
      <c r="K379" s="60"/>
      <c r="L379" s="60"/>
      <c r="M379" s="60"/>
      <c r="N379" s="60"/>
    </row>
    <row r="380" spans="1:14" x14ac:dyDescent="0.25">
      <c r="A380" s="60"/>
      <c r="B380" s="60"/>
      <c r="C380" s="60"/>
      <c r="D380" s="60"/>
      <c r="E380" s="60"/>
      <c r="F380" s="60"/>
      <c r="G380" s="60"/>
      <c r="H380" s="60"/>
      <c r="I380" s="60"/>
      <c r="J380" s="60"/>
      <c r="K380" s="60"/>
      <c r="L380" s="60"/>
      <c r="M380" s="60"/>
      <c r="N380" s="60"/>
    </row>
    <row r="381" spans="1:14" x14ac:dyDescent="0.25">
      <c r="A381" s="60"/>
      <c r="B381" s="60"/>
      <c r="C381" s="60"/>
      <c r="D381" s="60"/>
      <c r="E381" s="60"/>
      <c r="F381" s="60"/>
      <c r="G381" s="60"/>
      <c r="H381" s="60"/>
      <c r="I381" s="60"/>
      <c r="J381" s="60"/>
      <c r="K381" s="60"/>
      <c r="L381" s="60"/>
      <c r="M381" s="60"/>
      <c r="N381" s="60"/>
    </row>
    <row r="382" spans="1:14" x14ac:dyDescent="0.25">
      <c r="A382" s="60"/>
      <c r="B382" s="60"/>
      <c r="C382" s="60"/>
      <c r="D382" s="60"/>
      <c r="E382" s="60"/>
      <c r="F382" s="60"/>
      <c r="G382" s="60"/>
      <c r="H382" s="60"/>
      <c r="I382" s="60"/>
      <c r="J382" s="60"/>
      <c r="K382" s="60"/>
      <c r="L382" s="60"/>
      <c r="M382" s="60"/>
      <c r="N382" s="60"/>
    </row>
    <row r="383" spans="1:14" x14ac:dyDescent="0.25">
      <c r="A383" s="60"/>
      <c r="B383" s="60"/>
      <c r="C383" s="60"/>
      <c r="D383" s="60"/>
      <c r="E383" s="60"/>
      <c r="F383" s="60"/>
      <c r="G383" s="60"/>
      <c r="H383" s="60"/>
      <c r="I383" s="60"/>
      <c r="J383" s="60"/>
      <c r="K383" s="60"/>
      <c r="L383" s="60"/>
      <c r="M383" s="60"/>
      <c r="N383" s="60"/>
    </row>
    <row r="384" spans="1:14" x14ac:dyDescent="0.25">
      <c r="A384" s="60"/>
      <c r="B384" s="60"/>
      <c r="C384" s="60"/>
      <c r="D384" s="60"/>
      <c r="E384" s="60"/>
      <c r="F384" s="60"/>
      <c r="G384" s="60"/>
      <c r="H384" s="60"/>
      <c r="I384" s="60"/>
      <c r="J384" s="60"/>
      <c r="K384" s="60"/>
      <c r="L384" s="60"/>
      <c r="M384" s="60"/>
      <c r="N384" s="60"/>
    </row>
    <row r="385" spans="1:14" x14ac:dyDescent="0.25">
      <c r="A385" s="60"/>
      <c r="B385" s="60"/>
      <c r="C385" s="60"/>
      <c r="D385" s="60"/>
      <c r="E385" s="60"/>
      <c r="F385" s="60"/>
      <c r="G385" s="60"/>
      <c r="H385" s="60"/>
      <c r="I385" s="60"/>
      <c r="J385" s="60"/>
      <c r="K385" s="60"/>
      <c r="L385" s="60"/>
      <c r="M385" s="60"/>
      <c r="N385" s="60"/>
    </row>
    <row r="386" spans="1:14" x14ac:dyDescent="0.25">
      <c r="A386" s="60"/>
      <c r="B386" s="60"/>
      <c r="C386" s="60"/>
      <c r="D386" s="60"/>
      <c r="E386" s="60"/>
      <c r="F386" s="60"/>
      <c r="G386" s="60"/>
      <c r="H386" s="60"/>
      <c r="I386" s="60"/>
      <c r="J386" s="60"/>
      <c r="K386" s="60"/>
      <c r="L386" s="60"/>
      <c r="M386" s="60"/>
      <c r="N386" s="60"/>
    </row>
    <row r="387" spans="1:14" x14ac:dyDescent="0.25">
      <c r="A387" s="60"/>
      <c r="B387" s="60"/>
      <c r="C387" s="60"/>
      <c r="D387" s="60"/>
      <c r="E387" s="60"/>
      <c r="F387" s="60"/>
      <c r="G387" s="60"/>
      <c r="H387" s="60"/>
      <c r="I387" s="60"/>
      <c r="J387" s="60"/>
      <c r="K387" s="60"/>
      <c r="L387" s="60"/>
      <c r="M387" s="60"/>
      <c r="N387" s="60"/>
    </row>
    <row r="388" spans="1:14" x14ac:dyDescent="0.25">
      <c r="A388" s="60"/>
      <c r="B388" s="60"/>
      <c r="C388" s="60"/>
      <c r="D388" s="60"/>
      <c r="E388" s="60"/>
      <c r="F388" s="60"/>
      <c r="G388" s="60"/>
      <c r="H388" s="60"/>
      <c r="I388" s="60"/>
      <c r="J388" s="60"/>
      <c r="K388" s="60"/>
      <c r="L388" s="60"/>
      <c r="M388" s="60"/>
      <c r="N388" s="60"/>
    </row>
    <row r="389" spans="1:14" x14ac:dyDescent="0.25">
      <c r="A389" s="60"/>
      <c r="B389" s="60"/>
      <c r="C389" s="60"/>
      <c r="D389" s="60"/>
      <c r="E389" s="60"/>
      <c r="F389" s="60"/>
      <c r="G389" s="60"/>
      <c r="H389" s="60"/>
      <c r="I389" s="60"/>
      <c r="J389" s="60"/>
      <c r="K389" s="60"/>
      <c r="L389" s="60"/>
      <c r="M389" s="60"/>
      <c r="N389" s="60"/>
    </row>
    <row r="390" spans="1:14" x14ac:dyDescent="0.25">
      <c r="A390" s="60"/>
      <c r="B390" s="60"/>
      <c r="C390" s="60"/>
      <c r="D390" s="60"/>
      <c r="E390" s="60"/>
      <c r="F390" s="60"/>
      <c r="G390" s="60"/>
      <c r="H390" s="60"/>
      <c r="I390" s="60"/>
      <c r="J390" s="60"/>
      <c r="K390" s="60"/>
      <c r="L390" s="60"/>
      <c r="M390" s="60"/>
      <c r="N390" s="60"/>
    </row>
    <row r="391" spans="1:14" x14ac:dyDescent="0.25">
      <c r="A391" s="60"/>
      <c r="B391" s="60"/>
      <c r="C391" s="60"/>
      <c r="D391" s="60"/>
      <c r="E391" s="60"/>
      <c r="F391" s="60"/>
      <c r="G391" s="60"/>
      <c r="H391" s="60"/>
      <c r="I391" s="60"/>
      <c r="J391" s="60"/>
      <c r="K391" s="60"/>
      <c r="L391" s="60"/>
      <c r="M391" s="60"/>
      <c r="N391" s="60"/>
    </row>
    <row r="392" spans="1:14" x14ac:dyDescent="0.25">
      <c r="A392" s="60"/>
      <c r="B392" s="60"/>
      <c r="C392" s="60"/>
      <c r="D392" s="60"/>
      <c r="E392" s="60"/>
      <c r="F392" s="60"/>
      <c r="G392" s="60"/>
      <c r="H392" s="60"/>
      <c r="I392" s="60"/>
      <c r="J392" s="60"/>
      <c r="K392" s="60"/>
      <c r="L392" s="60"/>
      <c r="M392" s="60"/>
      <c r="N392" s="60"/>
    </row>
    <row r="393" spans="1:14" x14ac:dyDescent="0.25">
      <c r="A393" s="60"/>
      <c r="B393" s="60"/>
      <c r="C393" s="60"/>
      <c r="D393" s="60"/>
      <c r="E393" s="60"/>
      <c r="F393" s="60"/>
      <c r="G393" s="60"/>
      <c r="H393" s="60"/>
      <c r="I393" s="60"/>
      <c r="J393" s="60"/>
      <c r="K393" s="60"/>
      <c r="L393" s="60"/>
      <c r="M393" s="60"/>
      <c r="N393" s="60"/>
    </row>
    <row r="394" spans="1:14" x14ac:dyDescent="0.25">
      <c r="A394" s="60"/>
      <c r="B394" s="60"/>
      <c r="C394" s="60"/>
      <c r="D394" s="60"/>
      <c r="E394" s="60"/>
      <c r="F394" s="60"/>
      <c r="G394" s="60"/>
      <c r="H394" s="60"/>
      <c r="I394" s="60"/>
      <c r="J394" s="60"/>
      <c r="K394" s="60"/>
      <c r="L394" s="60"/>
      <c r="M394" s="60"/>
      <c r="N394" s="60"/>
    </row>
    <row r="395" spans="1:14" x14ac:dyDescent="0.25">
      <c r="A395" s="60"/>
      <c r="B395" s="60"/>
      <c r="C395" s="60"/>
      <c r="D395" s="60"/>
      <c r="E395" s="60"/>
      <c r="F395" s="60"/>
      <c r="G395" s="60"/>
      <c r="H395" s="60"/>
      <c r="I395" s="60"/>
      <c r="J395" s="60"/>
      <c r="K395" s="60"/>
      <c r="L395" s="60"/>
      <c r="M395" s="60"/>
      <c r="N395" s="60"/>
    </row>
    <row r="396" spans="1:14" x14ac:dyDescent="0.25">
      <c r="A396" s="60"/>
      <c r="B396" s="60"/>
      <c r="C396" s="60"/>
      <c r="D396" s="60"/>
      <c r="E396" s="60"/>
      <c r="F396" s="60"/>
      <c r="G396" s="60"/>
      <c r="H396" s="60"/>
      <c r="I396" s="60"/>
      <c r="J396" s="60"/>
      <c r="K396" s="60"/>
      <c r="L396" s="60"/>
      <c r="M396" s="60"/>
      <c r="N396" s="60"/>
    </row>
    <row r="397" spans="1:14" x14ac:dyDescent="0.25">
      <c r="A397" s="60"/>
      <c r="B397" s="60"/>
      <c r="C397" s="60"/>
      <c r="D397" s="60"/>
      <c r="E397" s="60"/>
      <c r="F397" s="60"/>
      <c r="G397" s="60"/>
      <c r="H397" s="60"/>
      <c r="I397" s="60"/>
      <c r="J397" s="60"/>
      <c r="K397" s="60"/>
      <c r="L397" s="60"/>
      <c r="M397" s="60"/>
      <c r="N397" s="60"/>
    </row>
    <row r="398" spans="1:14" x14ac:dyDescent="0.25">
      <c r="A398" s="60"/>
      <c r="B398" s="60"/>
      <c r="C398" s="60"/>
      <c r="D398" s="60"/>
      <c r="E398" s="60"/>
      <c r="F398" s="60"/>
      <c r="G398" s="60"/>
      <c r="H398" s="60"/>
      <c r="I398" s="60"/>
      <c r="J398" s="60"/>
      <c r="K398" s="60"/>
      <c r="L398" s="60"/>
      <c r="M398" s="60"/>
      <c r="N398" s="60"/>
    </row>
    <row r="399" spans="1:14" x14ac:dyDescent="0.25">
      <c r="A399" s="60"/>
      <c r="B399" s="60"/>
      <c r="C399" s="60"/>
      <c r="D399" s="60"/>
      <c r="E399" s="60"/>
      <c r="F399" s="60"/>
      <c r="G399" s="60"/>
      <c r="H399" s="60"/>
      <c r="I399" s="60"/>
      <c r="J399" s="60"/>
      <c r="K399" s="60"/>
      <c r="L399" s="60"/>
      <c r="M399" s="60"/>
      <c r="N399" s="60"/>
    </row>
    <row r="400" spans="1:14" x14ac:dyDescent="0.25">
      <c r="A400" s="60"/>
      <c r="B400" s="60"/>
      <c r="C400" s="60"/>
      <c r="D400" s="60"/>
      <c r="E400" s="60"/>
      <c r="F400" s="60"/>
      <c r="G400" s="60"/>
      <c r="H400" s="60"/>
      <c r="I400" s="60"/>
      <c r="J400" s="60"/>
      <c r="K400" s="60"/>
      <c r="L400" s="60"/>
      <c r="M400" s="60"/>
      <c r="N400" s="60"/>
    </row>
    <row r="401" spans="1:14" x14ac:dyDescent="0.25">
      <c r="A401" s="60"/>
      <c r="B401" s="60"/>
      <c r="C401" s="60"/>
      <c r="D401" s="60"/>
      <c r="E401" s="60"/>
      <c r="F401" s="60"/>
      <c r="G401" s="60"/>
      <c r="H401" s="60"/>
      <c r="I401" s="60"/>
      <c r="J401" s="60"/>
      <c r="K401" s="60"/>
      <c r="L401" s="60"/>
      <c r="M401" s="60"/>
      <c r="N401" s="60"/>
    </row>
    <row r="402" spans="1:14" x14ac:dyDescent="0.25">
      <c r="A402" s="60"/>
      <c r="B402" s="60"/>
      <c r="C402" s="60"/>
      <c r="D402" s="60"/>
      <c r="E402" s="60"/>
      <c r="F402" s="60"/>
      <c r="G402" s="60"/>
      <c r="H402" s="60"/>
      <c r="I402" s="60"/>
      <c r="J402" s="60"/>
      <c r="K402" s="60"/>
      <c r="L402" s="60"/>
      <c r="M402" s="60"/>
      <c r="N402" s="60"/>
    </row>
    <row r="403" spans="1:14" x14ac:dyDescent="0.25">
      <c r="A403" s="60"/>
      <c r="B403" s="60"/>
      <c r="C403" s="60"/>
      <c r="D403" s="60"/>
      <c r="E403" s="60"/>
      <c r="F403" s="60"/>
      <c r="G403" s="60"/>
      <c r="H403" s="60"/>
      <c r="I403" s="60"/>
      <c r="J403" s="60"/>
      <c r="K403" s="60"/>
      <c r="L403" s="60"/>
      <c r="M403" s="60"/>
      <c r="N403" s="60"/>
    </row>
    <row r="404" spans="1:14" x14ac:dyDescent="0.25">
      <c r="A404" s="60"/>
      <c r="B404" s="60"/>
      <c r="C404" s="60"/>
      <c r="D404" s="60"/>
      <c r="E404" s="60"/>
      <c r="F404" s="60"/>
      <c r="G404" s="60"/>
      <c r="H404" s="60"/>
      <c r="I404" s="60"/>
      <c r="J404" s="60"/>
      <c r="K404" s="60"/>
      <c r="L404" s="60"/>
      <c r="M404" s="60"/>
      <c r="N404" s="60"/>
    </row>
    <row r="405" spans="1:14" x14ac:dyDescent="0.25">
      <c r="A405" s="60"/>
      <c r="B405" s="60"/>
      <c r="C405" s="60"/>
      <c r="D405" s="60"/>
      <c r="E405" s="60"/>
      <c r="F405" s="60"/>
      <c r="G405" s="60"/>
      <c r="H405" s="60"/>
      <c r="I405" s="60"/>
      <c r="J405" s="60"/>
      <c r="K405" s="60"/>
      <c r="L405" s="60"/>
      <c r="M405" s="60"/>
      <c r="N405" s="60"/>
    </row>
    <row r="406" spans="1:14" x14ac:dyDescent="0.25">
      <c r="A406" s="60"/>
      <c r="B406" s="60"/>
      <c r="C406" s="60"/>
      <c r="D406" s="60"/>
      <c r="E406" s="60"/>
      <c r="F406" s="60"/>
      <c r="G406" s="60"/>
      <c r="H406" s="60"/>
      <c r="I406" s="60"/>
      <c r="J406" s="60"/>
      <c r="K406" s="60"/>
      <c r="L406" s="60"/>
      <c r="M406" s="60"/>
      <c r="N406" s="60"/>
    </row>
    <row r="407" spans="1:14" x14ac:dyDescent="0.25">
      <c r="A407" s="60"/>
      <c r="B407" s="60"/>
      <c r="C407" s="60"/>
      <c r="D407" s="60"/>
      <c r="E407" s="60"/>
      <c r="F407" s="60"/>
      <c r="G407" s="60"/>
      <c r="H407" s="60"/>
      <c r="I407" s="60"/>
      <c r="J407" s="60"/>
      <c r="K407" s="60"/>
      <c r="L407" s="60"/>
      <c r="M407" s="60"/>
      <c r="N407" s="60"/>
    </row>
    <row r="408" spans="1:14" x14ac:dyDescent="0.25">
      <c r="A408" s="60"/>
      <c r="B408" s="60"/>
      <c r="C408" s="60"/>
      <c r="D408" s="60"/>
      <c r="E408" s="60"/>
      <c r="F408" s="60"/>
      <c r="G408" s="60"/>
      <c r="H408" s="60"/>
      <c r="I408" s="60"/>
      <c r="J408" s="60"/>
      <c r="K408" s="60"/>
      <c r="L408" s="60"/>
      <c r="M408" s="60"/>
      <c r="N408" s="60"/>
    </row>
    <row r="409" spans="1:14" x14ac:dyDescent="0.25">
      <c r="A409" s="60"/>
      <c r="B409" s="60"/>
      <c r="C409" s="60"/>
      <c r="D409" s="60"/>
      <c r="E409" s="60"/>
      <c r="F409" s="60"/>
      <c r="G409" s="60"/>
      <c r="H409" s="60"/>
      <c r="I409" s="60"/>
      <c r="J409" s="60"/>
      <c r="K409" s="60"/>
      <c r="L409" s="60"/>
      <c r="M409" s="60"/>
      <c r="N409" s="60"/>
    </row>
    <row r="410" spans="1:14" x14ac:dyDescent="0.25">
      <c r="A410" s="60"/>
      <c r="B410" s="60"/>
      <c r="C410" s="60"/>
      <c r="D410" s="60"/>
      <c r="E410" s="60"/>
      <c r="F410" s="60"/>
      <c r="G410" s="60"/>
      <c r="H410" s="60"/>
      <c r="I410" s="60"/>
      <c r="J410" s="60"/>
      <c r="K410" s="60"/>
      <c r="L410" s="60"/>
      <c r="M410" s="60"/>
      <c r="N410" s="60"/>
    </row>
    <row r="411" spans="1:14" x14ac:dyDescent="0.25">
      <c r="A411" s="60"/>
      <c r="B411" s="60"/>
      <c r="C411" s="60"/>
      <c r="D411" s="60"/>
      <c r="E411" s="60"/>
      <c r="F411" s="60"/>
      <c r="G411" s="60"/>
      <c r="H411" s="60"/>
      <c r="I411" s="60"/>
      <c r="J411" s="60"/>
      <c r="K411" s="60"/>
      <c r="L411" s="60"/>
      <c r="M411" s="60"/>
      <c r="N411" s="60"/>
    </row>
    <row r="412" spans="1:14" x14ac:dyDescent="0.25">
      <c r="A412" s="60"/>
      <c r="B412" s="60"/>
      <c r="C412" s="60"/>
      <c r="D412" s="60"/>
      <c r="E412" s="60"/>
      <c r="F412" s="60"/>
      <c r="G412" s="60"/>
      <c r="H412" s="60"/>
      <c r="I412" s="60"/>
      <c r="J412" s="60"/>
      <c r="K412" s="60"/>
      <c r="L412" s="60"/>
      <c r="M412" s="60"/>
      <c r="N412" s="60"/>
    </row>
    <row r="413" spans="1:14" x14ac:dyDescent="0.25">
      <c r="A413" s="60"/>
      <c r="B413" s="60"/>
      <c r="C413" s="60"/>
      <c r="D413" s="60"/>
      <c r="E413" s="60"/>
      <c r="F413" s="60"/>
      <c r="G413" s="60"/>
      <c r="H413" s="60"/>
      <c r="I413" s="60"/>
      <c r="J413" s="60"/>
      <c r="K413" s="60"/>
      <c r="L413" s="60"/>
      <c r="M413" s="60"/>
      <c r="N413" s="60"/>
    </row>
    <row r="414" spans="1:14" x14ac:dyDescent="0.25">
      <c r="A414" s="60"/>
      <c r="B414" s="60"/>
      <c r="C414" s="60"/>
      <c r="D414" s="60"/>
      <c r="E414" s="60"/>
      <c r="F414" s="60"/>
      <c r="G414" s="60"/>
      <c r="H414" s="60"/>
      <c r="I414" s="60"/>
      <c r="J414" s="60"/>
      <c r="K414" s="60"/>
      <c r="L414" s="60"/>
      <c r="M414" s="60"/>
      <c r="N414" s="60"/>
    </row>
    <row r="415" spans="1:14" x14ac:dyDescent="0.25">
      <c r="A415" s="60"/>
      <c r="B415" s="60"/>
      <c r="C415" s="60"/>
      <c r="D415" s="60"/>
      <c r="E415" s="60"/>
      <c r="F415" s="60"/>
      <c r="G415" s="60"/>
      <c r="H415" s="60"/>
      <c r="I415" s="60"/>
      <c r="J415" s="60"/>
      <c r="K415" s="60"/>
      <c r="L415" s="60"/>
      <c r="M415" s="60"/>
      <c r="N415" s="60"/>
    </row>
    <row r="416" spans="1:14" x14ac:dyDescent="0.25">
      <c r="A416" s="60"/>
      <c r="B416" s="60"/>
      <c r="C416" s="60"/>
      <c r="D416" s="60"/>
      <c r="E416" s="60"/>
      <c r="F416" s="60"/>
      <c r="G416" s="60"/>
      <c r="H416" s="60"/>
      <c r="I416" s="60"/>
      <c r="J416" s="60"/>
      <c r="K416" s="60"/>
      <c r="L416" s="60"/>
      <c r="M416" s="60"/>
      <c r="N416" s="60"/>
    </row>
    <row r="417" spans="1:14" x14ac:dyDescent="0.25">
      <c r="A417" s="60"/>
      <c r="B417" s="60"/>
      <c r="C417" s="60"/>
      <c r="D417" s="60"/>
      <c r="E417" s="60"/>
      <c r="F417" s="60"/>
      <c r="G417" s="60"/>
      <c r="H417" s="60"/>
      <c r="I417" s="60"/>
      <c r="J417" s="60"/>
      <c r="K417" s="60"/>
      <c r="L417" s="60"/>
      <c r="M417" s="60"/>
      <c r="N417" s="60"/>
    </row>
    <row r="418" spans="1:14" x14ac:dyDescent="0.25">
      <c r="A418" s="60"/>
      <c r="B418" s="60"/>
      <c r="C418" s="60"/>
      <c r="D418" s="60"/>
      <c r="E418" s="60"/>
      <c r="F418" s="60"/>
      <c r="G418" s="60"/>
      <c r="H418" s="60"/>
      <c r="I418" s="60"/>
      <c r="J418" s="60"/>
      <c r="K418" s="60"/>
      <c r="L418" s="60"/>
      <c r="M418" s="60"/>
      <c r="N418" s="60"/>
    </row>
    <row r="419" spans="1:14" x14ac:dyDescent="0.25">
      <c r="A419" s="60"/>
      <c r="B419" s="60"/>
      <c r="C419" s="60"/>
      <c r="D419" s="60"/>
      <c r="E419" s="60"/>
      <c r="F419" s="60"/>
      <c r="G419" s="60"/>
      <c r="H419" s="60"/>
      <c r="I419" s="60"/>
      <c r="J419" s="60"/>
      <c r="K419" s="60"/>
      <c r="L419" s="60"/>
      <c r="M419" s="60"/>
      <c r="N419" s="60"/>
    </row>
    <row r="420" spans="1:14" x14ac:dyDescent="0.25">
      <c r="A420" s="60"/>
      <c r="B420" s="60"/>
      <c r="C420" s="60"/>
      <c r="D420" s="60"/>
      <c r="E420" s="60"/>
      <c r="F420" s="60"/>
      <c r="G420" s="60"/>
      <c r="H420" s="60"/>
      <c r="I420" s="60"/>
      <c r="J420" s="60"/>
      <c r="K420" s="60"/>
      <c r="L420" s="60"/>
      <c r="M420" s="60"/>
      <c r="N420" s="60"/>
    </row>
    <row r="421" spans="1:14" x14ac:dyDescent="0.25">
      <c r="A421" s="60"/>
      <c r="B421" s="60"/>
      <c r="C421" s="60"/>
      <c r="D421" s="60"/>
      <c r="E421" s="60"/>
      <c r="F421" s="60"/>
      <c r="G421" s="60"/>
      <c r="H421" s="60"/>
      <c r="I421" s="60"/>
      <c r="J421" s="60"/>
      <c r="K421" s="60"/>
      <c r="L421" s="60"/>
      <c r="M421" s="60"/>
      <c r="N421" s="60"/>
    </row>
    <row r="422" spans="1:14" x14ac:dyDescent="0.25">
      <c r="A422" s="60"/>
      <c r="B422" s="60"/>
      <c r="C422" s="60"/>
      <c r="D422" s="60"/>
      <c r="E422" s="60"/>
      <c r="F422" s="60"/>
      <c r="G422" s="60"/>
      <c r="H422" s="60"/>
      <c r="I422" s="60"/>
      <c r="J422" s="60"/>
      <c r="K422" s="60"/>
      <c r="L422" s="60"/>
      <c r="M422" s="60"/>
      <c r="N422" s="60"/>
    </row>
    <row r="423" spans="1:14" x14ac:dyDescent="0.25">
      <c r="A423" s="60"/>
      <c r="B423" s="60"/>
      <c r="C423" s="60"/>
      <c r="D423" s="60"/>
      <c r="E423" s="60"/>
      <c r="F423" s="60"/>
      <c r="G423" s="60"/>
      <c r="H423" s="60"/>
      <c r="I423" s="60"/>
      <c r="J423" s="60"/>
      <c r="K423" s="60"/>
      <c r="L423" s="60"/>
      <c r="M423" s="60"/>
      <c r="N423" s="60"/>
    </row>
    <row r="424" spans="1:14" x14ac:dyDescent="0.25">
      <c r="A424" s="60"/>
      <c r="B424" s="60"/>
      <c r="C424" s="60"/>
      <c r="D424" s="60"/>
      <c r="E424" s="60"/>
      <c r="F424" s="60"/>
      <c r="G424" s="60"/>
      <c r="H424" s="60"/>
      <c r="I424" s="60"/>
      <c r="J424" s="60"/>
      <c r="K424" s="60"/>
      <c r="L424" s="60"/>
      <c r="M424" s="60"/>
      <c r="N424" s="60"/>
    </row>
    <row r="425" spans="1:14" x14ac:dyDescent="0.25">
      <c r="A425" s="60"/>
      <c r="B425" s="60"/>
      <c r="C425" s="60"/>
      <c r="D425" s="60"/>
      <c r="E425" s="60"/>
      <c r="F425" s="60"/>
      <c r="G425" s="60"/>
      <c r="H425" s="60"/>
      <c r="I425" s="60"/>
      <c r="J425" s="60"/>
      <c r="K425" s="60"/>
      <c r="L425" s="60"/>
      <c r="M425" s="60"/>
      <c r="N425" s="60"/>
    </row>
    <row r="426" spans="1:14" x14ac:dyDescent="0.25">
      <c r="A426" s="60"/>
      <c r="B426" s="60"/>
      <c r="C426" s="60"/>
      <c r="D426" s="60"/>
      <c r="E426" s="60"/>
      <c r="F426" s="60"/>
      <c r="G426" s="60"/>
      <c r="H426" s="60"/>
      <c r="I426" s="60"/>
      <c r="J426" s="60"/>
      <c r="K426" s="60"/>
      <c r="L426" s="60"/>
      <c r="M426" s="60"/>
      <c r="N426" s="60"/>
    </row>
    <row r="427" spans="1:14" x14ac:dyDescent="0.25">
      <c r="A427" s="60"/>
      <c r="B427" s="60"/>
      <c r="C427" s="60"/>
      <c r="D427" s="60"/>
      <c r="E427" s="60"/>
      <c r="F427" s="60"/>
      <c r="G427" s="60"/>
      <c r="H427" s="60"/>
      <c r="I427" s="60"/>
      <c r="J427" s="60"/>
      <c r="K427" s="60"/>
      <c r="L427" s="60"/>
      <c r="M427" s="60"/>
      <c r="N427" s="60"/>
    </row>
    <row r="428" spans="1:14" x14ac:dyDescent="0.25">
      <c r="A428" s="60"/>
      <c r="B428" s="60"/>
      <c r="C428" s="60"/>
      <c r="D428" s="60"/>
      <c r="E428" s="60"/>
      <c r="F428" s="60"/>
      <c r="G428" s="60"/>
      <c r="H428" s="60"/>
      <c r="I428" s="60"/>
      <c r="J428" s="60"/>
      <c r="K428" s="60"/>
      <c r="L428" s="60"/>
      <c r="M428" s="60"/>
      <c r="N428" s="60"/>
    </row>
    <row r="429" spans="1:14" x14ac:dyDescent="0.25">
      <c r="A429" s="60"/>
      <c r="B429" s="60"/>
      <c r="C429" s="60"/>
      <c r="D429" s="60"/>
      <c r="E429" s="60"/>
      <c r="F429" s="60"/>
      <c r="G429" s="60"/>
      <c r="H429" s="60"/>
      <c r="I429" s="60"/>
      <c r="J429" s="60"/>
      <c r="K429" s="60"/>
      <c r="L429" s="60"/>
      <c r="M429" s="60"/>
      <c r="N429" s="60"/>
    </row>
    <row r="430" spans="1:14" x14ac:dyDescent="0.25">
      <c r="A430" s="60"/>
      <c r="B430" s="60"/>
      <c r="C430" s="60"/>
      <c r="D430" s="60"/>
      <c r="E430" s="60"/>
      <c r="F430" s="60"/>
      <c r="G430" s="60"/>
      <c r="H430" s="60"/>
      <c r="I430" s="60"/>
      <c r="J430" s="60"/>
      <c r="K430" s="60"/>
      <c r="L430" s="60"/>
      <c r="M430" s="60"/>
      <c r="N430" s="60"/>
    </row>
    <row r="431" spans="1:14" x14ac:dyDescent="0.25">
      <c r="A431" s="60"/>
      <c r="B431" s="60"/>
      <c r="C431" s="60"/>
      <c r="D431" s="60"/>
      <c r="E431" s="60"/>
      <c r="F431" s="60"/>
      <c r="G431" s="60"/>
      <c r="H431" s="60"/>
      <c r="I431" s="60"/>
      <c r="J431" s="60"/>
      <c r="K431" s="60"/>
      <c r="L431" s="60"/>
      <c r="M431" s="60"/>
      <c r="N431" s="60"/>
    </row>
    <row r="432" spans="1:14" x14ac:dyDescent="0.25">
      <c r="A432" s="60"/>
      <c r="B432" s="60"/>
      <c r="C432" s="60"/>
      <c r="D432" s="60"/>
      <c r="E432" s="60"/>
      <c r="F432" s="60"/>
      <c r="G432" s="60"/>
      <c r="H432" s="60"/>
      <c r="I432" s="60"/>
      <c r="J432" s="60"/>
      <c r="K432" s="60"/>
      <c r="L432" s="60"/>
      <c r="M432" s="60"/>
      <c r="N432" s="60"/>
    </row>
    <row r="433" spans="1:14" x14ac:dyDescent="0.25">
      <c r="A433" s="60"/>
      <c r="B433" s="60"/>
      <c r="C433" s="60"/>
      <c r="D433" s="60"/>
      <c r="E433" s="60"/>
      <c r="F433" s="60"/>
      <c r="G433" s="60"/>
      <c r="H433" s="60"/>
      <c r="I433" s="60"/>
      <c r="J433" s="60"/>
      <c r="K433" s="60"/>
      <c r="L433" s="60"/>
      <c r="M433" s="60"/>
      <c r="N433" s="60"/>
    </row>
    <row r="434" spans="1:14" x14ac:dyDescent="0.25">
      <c r="A434" s="60"/>
      <c r="B434" s="60"/>
      <c r="C434" s="60"/>
      <c r="D434" s="60"/>
      <c r="E434" s="60"/>
      <c r="F434" s="60"/>
      <c r="G434" s="60"/>
      <c r="H434" s="60"/>
      <c r="I434" s="60"/>
      <c r="J434" s="60"/>
      <c r="K434" s="60"/>
      <c r="L434" s="60"/>
      <c r="M434" s="60"/>
      <c r="N434" s="60"/>
    </row>
    <row r="435" spans="1:14" x14ac:dyDescent="0.25">
      <c r="A435" s="60"/>
      <c r="B435" s="60"/>
      <c r="C435" s="60"/>
      <c r="D435" s="60"/>
      <c r="E435" s="60"/>
      <c r="F435" s="60"/>
      <c r="G435" s="60"/>
      <c r="H435" s="60"/>
      <c r="I435" s="60"/>
      <c r="J435" s="60"/>
      <c r="K435" s="60"/>
      <c r="L435" s="60"/>
      <c r="M435" s="60"/>
      <c r="N435" s="60"/>
    </row>
    <row r="436" spans="1:14" x14ac:dyDescent="0.25">
      <c r="A436" s="60"/>
      <c r="B436" s="60"/>
      <c r="C436" s="60"/>
      <c r="D436" s="60"/>
      <c r="E436" s="60"/>
      <c r="F436" s="60"/>
      <c r="G436" s="60"/>
      <c r="H436" s="60"/>
      <c r="I436" s="60"/>
      <c r="J436" s="60"/>
      <c r="K436" s="60"/>
      <c r="L436" s="60"/>
      <c r="M436" s="60"/>
      <c r="N436" s="60"/>
    </row>
    <row r="437" spans="1:14" x14ac:dyDescent="0.25">
      <c r="A437" s="60"/>
      <c r="B437" s="60"/>
      <c r="C437" s="60"/>
      <c r="D437" s="60"/>
      <c r="E437" s="60"/>
      <c r="F437" s="60"/>
      <c r="G437" s="60"/>
      <c r="H437" s="60"/>
      <c r="I437" s="60"/>
      <c r="J437" s="60"/>
      <c r="K437" s="60"/>
      <c r="L437" s="60"/>
      <c r="M437" s="60"/>
      <c r="N437" s="60"/>
    </row>
    <row r="438" spans="1:14" x14ac:dyDescent="0.25">
      <c r="A438" s="60"/>
      <c r="B438" s="60"/>
      <c r="C438" s="60"/>
      <c r="D438" s="60"/>
      <c r="E438" s="60"/>
      <c r="F438" s="60"/>
      <c r="G438" s="60"/>
      <c r="H438" s="60"/>
      <c r="I438" s="60"/>
      <c r="J438" s="60"/>
      <c r="K438" s="60"/>
      <c r="L438" s="60"/>
      <c r="M438" s="60"/>
      <c r="N438" s="60"/>
    </row>
    <row r="439" spans="1:14" x14ac:dyDescent="0.25">
      <c r="A439" s="60"/>
      <c r="B439" s="60"/>
      <c r="C439" s="60"/>
      <c r="D439" s="60"/>
      <c r="E439" s="60"/>
      <c r="F439" s="60"/>
      <c r="G439" s="60"/>
      <c r="H439" s="60"/>
      <c r="I439" s="60"/>
      <c r="J439" s="60"/>
      <c r="K439" s="60"/>
      <c r="L439" s="60"/>
      <c r="M439" s="60"/>
      <c r="N439" s="60"/>
    </row>
    <row r="440" spans="1:14" x14ac:dyDescent="0.25">
      <c r="A440" s="60"/>
      <c r="B440" s="60"/>
      <c r="C440" s="60"/>
      <c r="D440" s="60"/>
      <c r="E440" s="60"/>
      <c r="F440" s="60"/>
      <c r="G440" s="60"/>
      <c r="H440" s="60"/>
      <c r="I440" s="60"/>
      <c r="J440" s="60"/>
      <c r="K440" s="60"/>
      <c r="L440" s="60"/>
      <c r="M440" s="60"/>
      <c r="N440" s="60"/>
    </row>
    <row r="441" spans="1:14" x14ac:dyDescent="0.25">
      <c r="A441" s="60"/>
      <c r="B441" s="60"/>
      <c r="C441" s="60"/>
      <c r="D441" s="60"/>
      <c r="E441" s="60"/>
      <c r="F441" s="60"/>
      <c r="G441" s="60"/>
      <c r="H441" s="60"/>
      <c r="I441" s="60"/>
      <c r="J441" s="60"/>
      <c r="K441" s="60"/>
      <c r="L441" s="60"/>
      <c r="M441" s="60"/>
      <c r="N441" s="60"/>
    </row>
    <row r="442" spans="1:14" x14ac:dyDescent="0.25">
      <c r="A442" s="60"/>
      <c r="B442" s="60"/>
      <c r="C442" s="60"/>
      <c r="D442" s="60"/>
      <c r="E442" s="60"/>
      <c r="F442" s="60"/>
      <c r="G442" s="60"/>
      <c r="H442" s="60"/>
      <c r="I442" s="60"/>
      <c r="J442" s="60"/>
      <c r="K442" s="60"/>
      <c r="L442" s="60"/>
      <c r="M442" s="60"/>
      <c r="N442" s="60"/>
    </row>
    <row r="443" spans="1:14" x14ac:dyDescent="0.25">
      <c r="A443" s="60"/>
      <c r="B443" s="60"/>
      <c r="C443" s="60"/>
      <c r="D443" s="60"/>
      <c r="E443" s="60"/>
      <c r="F443" s="60"/>
      <c r="G443" s="60"/>
      <c r="H443" s="60"/>
      <c r="I443" s="60"/>
      <c r="J443" s="60"/>
      <c r="K443" s="60"/>
      <c r="L443" s="60"/>
      <c r="M443" s="60"/>
      <c r="N443" s="60"/>
    </row>
    <row r="444" spans="1:14" x14ac:dyDescent="0.25">
      <c r="A444" s="60"/>
      <c r="B444" s="60"/>
      <c r="C444" s="60"/>
      <c r="D444" s="60"/>
      <c r="E444" s="60"/>
      <c r="F444" s="60"/>
      <c r="G444" s="60"/>
      <c r="H444" s="60"/>
      <c r="I444" s="60"/>
      <c r="J444" s="60"/>
      <c r="K444" s="60"/>
      <c r="L444" s="60"/>
      <c r="M444" s="60"/>
      <c r="N444" s="60"/>
    </row>
    <row r="445" spans="1:14" x14ac:dyDescent="0.25">
      <c r="A445" s="60"/>
      <c r="B445" s="60"/>
      <c r="C445" s="60"/>
      <c r="D445" s="60"/>
      <c r="E445" s="60"/>
      <c r="F445" s="60"/>
      <c r="G445" s="60"/>
      <c r="H445" s="60"/>
      <c r="I445" s="60"/>
      <c r="J445" s="60"/>
      <c r="K445" s="60"/>
      <c r="L445" s="60"/>
      <c r="M445" s="60"/>
      <c r="N445" s="60"/>
    </row>
    <row r="446" spans="1:14" x14ac:dyDescent="0.25">
      <c r="A446" s="60"/>
      <c r="B446" s="60"/>
      <c r="C446" s="60"/>
      <c r="D446" s="60"/>
      <c r="E446" s="60"/>
      <c r="F446" s="60"/>
      <c r="G446" s="60"/>
      <c r="H446" s="60"/>
      <c r="I446" s="60"/>
      <c r="J446" s="60"/>
      <c r="K446" s="60"/>
      <c r="L446" s="60"/>
      <c r="M446" s="60"/>
      <c r="N446" s="60"/>
    </row>
    <row r="447" spans="1:14" x14ac:dyDescent="0.25">
      <c r="A447" s="60"/>
      <c r="B447" s="60"/>
      <c r="C447" s="60"/>
      <c r="D447" s="60"/>
      <c r="E447" s="60"/>
      <c r="F447" s="60"/>
      <c r="G447" s="60"/>
      <c r="H447" s="60"/>
      <c r="I447" s="60"/>
      <c r="J447" s="60"/>
      <c r="K447" s="60"/>
      <c r="L447" s="60"/>
      <c r="M447" s="60"/>
      <c r="N447" s="60"/>
    </row>
    <row r="448" spans="1:14" x14ac:dyDescent="0.25">
      <c r="A448" s="60"/>
      <c r="B448" s="60"/>
      <c r="C448" s="60"/>
      <c r="D448" s="60"/>
      <c r="E448" s="60"/>
      <c r="F448" s="60"/>
      <c r="G448" s="60"/>
      <c r="H448" s="60"/>
      <c r="I448" s="60"/>
      <c r="J448" s="60"/>
      <c r="K448" s="60"/>
      <c r="L448" s="60"/>
      <c r="M448" s="60"/>
      <c r="N448" s="60"/>
    </row>
    <row r="449" spans="1:14" x14ac:dyDescent="0.25">
      <c r="A449" s="60"/>
      <c r="B449" s="60"/>
      <c r="C449" s="60"/>
      <c r="D449" s="60"/>
      <c r="E449" s="60"/>
      <c r="F449" s="60"/>
      <c r="G449" s="60"/>
      <c r="H449" s="60"/>
      <c r="I449" s="60"/>
      <c r="J449" s="60"/>
      <c r="K449" s="60"/>
      <c r="L449" s="60"/>
      <c r="M449" s="60"/>
      <c r="N449" s="60"/>
    </row>
    <row r="450" spans="1:14" x14ac:dyDescent="0.25">
      <c r="A450" s="60"/>
      <c r="B450" s="60"/>
      <c r="C450" s="60"/>
      <c r="D450" s="60"/>
      <c r="E450" s="60"/>
      <c r="F450" s="60"/>
      <c r="G450" s="60"/>
      <c r="H450" s="60"/>
      <c r="I450" s="60"/>
      <c r="J450" s="60"/>
      <c r="K450" s="60"/>
      <c r="L450" s="60"/>
      <c r="M450" s="60"/>
      <c r="N450" s="60"/>
    </row>
    <row r="451" spans="1:14" x14ac:dyDescent="0.25">
      <c r="A451" s="60"/>
      <c r="B451" s="60"/>
      <c r="C451" s="60"/>
      <c r="D451" s="60"/>
      <c r="E451" s="60"/>
      <c r="F451" s="60"/>
      <c r="G451" s="60"/>
      <c r="H451" s="60"/>
      <c r="I451" s="60"/>
      <c r="J451" s="60"/>
      <c r="K451" s="60"/>
      <c r="L451" s="60"/>
      <c r="M451" s="60"/>
      <c r="N451" s="60"/>
    </row>
    <row r="452" spans="1:14" x14ac:dyDescent="0.25">
      <c r="A452" s="60"/>
      <c r="B452" s="60"/>
      <c r="C452" s="60"/>
      <c r="D452" s="60"/>
      <c r="E452" s="60"/>
      <c r="F452" s="60"/>
      <c r="G452" s="60"/>
      <c r="H452" s="60"/>
      <c r="I452" s="60"/>
      <c r="J452" s="60"/>
      <c r="K452" s="60"/>
      <c r="L452" s="60"/>
      <c r="M452" s="60"/>
      <c r="N452" s="60"/>
    </row>
    <row r="453" spans="1:14" x14ac:dyDescent="0.25">
      <c r="A453" s="60"/>
      <c r="B453" s="60"/>
      <c r="C453" s="60"/>
      <c r="D453" s="60"/>
      <c r="E453" s="60"/>
      <c r="F453" s="60"/>
      <c r="G453" s="60"/>
      <c r="H453" s="60"/>
      <c r="I453" s="60"/>
      <c r="J453" s="60"/>
      <c r="K453" s="60"/>
      <c r="L453" s="60"/>
      <c r="M453" s="60"/>
      <c r="N453" s="60"/>
    </row>
    <row r="454" spans="1:14" x14ac:dyDescent="0.25">
      <c r="A454" s="60"/>
      <c r="B454" s="60"/>
      <c r="C454" s="60"/>
      <c r="D454" s="60"/>
      <c r="E454" s="60"/>
      <c r="F454" s="60"/>
      <c r="G454" s="60"/>
      <c r="H454" s="60"/>
      <c r="I454" s="60"/>
      <c r="J454" s="60"/>
      <c r="K454" s="60"/>
      <c r="L454" s="60"/>
      <c r="M454" s="60"/>
      <c r="N454" s="60"/>
    </row>
    <row r="455" spans="1:14" x14ac:dyDescent="0.25">
      <c r="A455" s="60"/>
      <c r="B455" s="60"/>
      <c r="C455" s="60"/>
      <c r="D455" s="60"/>
      <c r="E455" s="60"/>
      <c r="F455" s="60"/>
      <c r="G455" s="60"/>
      <c r="H455" s="60"/>
      <c r="I455" s="60"/>
      <c r="J455" s="60"/>
      <c r="K455" s="60"/>
      <c r="L455" s="60"/>
      <c r="M455" s="60"/>
      <c r="N455" s="60"/>
    </row>
    <row r="456" spans="1:14" x14ac:dyDescent="0.25">
      <c r="A456" s="60"/>
      <c r="B456" s="60"/>
      <c r="C456" s="60"/>
      <c r="D456" s="60"/>
      <c r="E456" s="60"/>
      <c r="F456" s="60"/>
      <c r="G456" s="60"/>
      <c r="H456" s="60"/>
      <c r="I456" s="60"/>
      <c r="J456" s="60"/>
      <c r="K456" s="60"/>
      <c r="L456" s="60"/>
      <c r="M456" s="60"/>
      <c r="N456" s="60"/>
    </row>
    <row r="457" spans="1:14" x14ac:dyDescent="0.25">
      <c r="A457" s="60"/>
      <c r="B457" s="60"/>
      <c r="C457" s="60"/>
      <c r="D457" s="60"/>
      <c r="E457" s="60"/>
      <c r="F457" s="60"/>
      <c r="G457" s="60"/>
      <c r="H457" s="60"/>
      <c r="I457" s="60"/>
      <c r="J457" s="60"/>
      <c r="K457" s="60"/>
      <c r="L457" s="60"/>
      <c r="M457" s="60"/>
      <c r="N457" s="60"/>
    </row>
  </sheetData>
  <mergeCells count="1">
    <mergeCell ref="A1:K1"/>
  </mergeCells>
  <pageMargins left="0.7" right="0.7" top="0.75" bottom="0.75" header="0.3" footer="0.3"/>
  <pageSetup paperSize="9" scale="3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86C9-C59D-4AAE-91C5-D0BED28BB57A}">
  <sheetPr codeName="Hárok55"/>
  <dimension ref="A1:O35"/>
  <sheetViews>
    <sheetView showGridLines="0" zoomScaleNormal="100" workbookViewId="0"/>
  </sheetViews>
  <sheetFormatPr defaultRowHeight="15" customHeight="1" x14ac:dyDescent="0.25"/>
  <cols>
    <col min="1" max="2" width="10.7109375" style="341" customWidth="1"/>
    <col min="3" max="14" width="10.7109375" style="323" customWidth="1"/>
    <col min="15" max="16384" width="9.140625" style="338"/>
  </cols>
  <sheetData>
    <row r="1" spans="1:14" s="324" customFormat="1" ht="15" customHeight="1" x14ac:dyDescent="0.25">
      <c r="A1" s="322" t="s">
        <v>500</v>
      </c>
      <c r="B1" s="323"/>
      <c r="C1" s="323"/>
      <c r="D1" s="323"/>
      <c r="E1" s="323"/>
    </row>
    <row r="2" spans="1:14" s="324" customFormat="1" ht="15" customHeight="1" x14ac:dyDescent="0.2">
      <c r="A2" s="325" t="s">
        <v>480</v>
      </c>
      <c r="B2" s="326" t="s">
        <v>481</v>
      </c>
      <c r="C2" s="326" t="s">
        <v>482</v>
      </c>
      <c r="D2" s="327" t="s">
        <v>483</v>
      </c>
      <c r="E2" s="327" t="s">
        <v>484</v>
      </c>
      <c r="F2" s="327" t="s">
        <v>485</v>
      </c>
      <c r="G2" s="327" t="s">
        <v>486</v>
      </c>
      <c r="H2" s="327" t="s">
        <v>487</v>
      </c>
      <c r="I2" s="327" t="s">
        <v>488</v>
      </c>
      <c r="J2" s="327" t="s">
        <v>489</v>
      </c>
      <c r="K2" s="327" t="s">
        <v>490</v>
      </c>
      <c r="L2" s="327" t="s">
        <v>491</v>
      </c>
      <c r="M2" s="327" t="s">
        <v>492</v>
      </c>
      <c r="N2" s="328"/>
    </row>
    <row r="3" spans="1:14" s="324" customFormat="1" ht="15" customHeight="1" x14ac:dyDescent="0.2">
      <c r="A3" s="329" t="s">
        <v>493</v>
      </c>
      <c r="B3" s="330">
        <v>0</v>
      </c>
      <c r="C3" s="330">
        <v>0</v>
      </c>
      <c r="D3" s="330">
        <v>10</v>
      </c>
      <c r="E3" s="330">
        <v>20</v>
      </c>
      <c r="F3" s="330">
        <v>30</v>
      </c>
      <c r="G3" s="330">
        <v>40</v>
      </c>
      <c r="H3" s="330">
        <v>50</v>
      </c>
      <c r="I3" s="330">
        <v>60</v>
      </c>
      <c r="J3" s="330">
        <v>70</v>
      </c>
      <c r="K3" s="330">
        <v>80</v>
      </c>
      <c r="L3" s="330">
        <v>90</v>
      </c>
      <c r="M3" s="330">
        <v>100</v>
      </c>
      <c r="N3" s="331">
        <v>1000000</v>
      </c>
    </row>
    <row r="4" spans="1:14" s="324" customFormat="1" ht="15" customHeight="1" x14ac:dyDescent="0.2">
      <c r="A4" s="332" t="s">
        <v>494</v>
      </c>
      <c r="B4" s="333">
        <v>1410</v>
      </c>
      <c r="C4" s="333">
        <v>628</v>
      </c>
      <c r="D4" s="333">
        <v>400</v>
      </c>
      <c r="E4" s="333">
        <v>245</v>
      </c>
      <c r="F4" s="333">
        <v>113</v>
      </c>
      <c r="G4" s="333">
        <v>56</v>
      </c>
      <c r="H4" s="333">
        <v>24</v>
      </c>
      <c r="I4" s="333">
        <v>7</v>
      </c>
      <c r="J4" s="333">
        <v>5</v>
      </c>
      <c r="K4" s="333">
        <v>3</v>
      </c>
      <c r="L4" s="333">
        <v>2</v>
      </c>
      <c r="M4" s="333">
        <v>23</v>
      </c>
      <c r="N4" s="334"/>
    </row>
    <row r="5" spans="1:14" s="324" customFormat="1" ht="15" customHeight="1" x14ac:dyDescent="0.2">
      <c r="A5" s="332" t="s">
        <v>495</v>
      </c>
      <c r="B5" s="333">
        <v>1410</v>
      </c>
      <c r="C5" s="333">
        <v>2038</v>
      </c>
      <c r="D5" s="333">
        <v>2438</v>
      </c>
      <c r="E5" s="333">
        <v>2683</v>
      </c>
      <c r="F5" s="333">
        <v>2796</v>
      </c>
      <c r="G5" s="333">
        <v>2852</v>
      </c>
      <c r="H5" s="333">
        <v>2876</v>
      </c>
      <c r="I5" s="333">
        <v>2883</v>
      </c>
      <c r="J5" s="333">
        <v>2888</v>
      </c>
      <c r="K5" s="333">
        <v>2891</v>
      </c>
      <c r="L5" s="333">
        <v>2893</v>
      </c>
      <c r="M5" s="333">
        <v>2916</v>
      </c>
    </row>
    <row r="6" spans="1:14" ht="15" customHeight="1" x14ac:dyDescent="0.25">
      <c r="A6" s="335" t="s">
        <v>496</v>
      </c>
      <c r="B6" s="336">
        <v>0</v>
      </c>
      <c r="C6" s="336">
        <v>10</v>
      </c>
      <c r="D6" s="336">
        <v>20</v>
      </c>
      <c r="E6" s="336">
        <v>30</v>
      </c>
      <c r="F6" s="336">
        <v>40</v>
      </c>
      <c r="G6" s="336">
        <v>50</v>
      </c>
      <c r="H6" s="336">
        <v>60</v>
      </c>
      <c r="I6" s="336">
        <v>70</v>
      </c>
      <c r="J6" s="336">
        <v>80</v>
      </c>
      <c r="K6" s="336">
        <v>90</v>
      </c>
      <c r="L6" s="336">
        <v>100</v>
      </c>
      <c r="M6" s="337" t="s">
        <v>497</v>
      </c>
    </row>
    <row r="7" spans="1:14" ht="15" customHeight="1" x14ac:dyDescent="0.25">
      <c r="A7" s="335"/>
      <c r="B7" s="331"/>
      <c r="C7" s="331"/>
      <c r="D7" s="331"/>
      <c r="E7" s="331"/>
      <c r="F7" s="331"/>
      <c r="G7" s="331"/>
      <c r="H7" s="331"/>
      <c r="I7" s="331"/>
      <c r="J7" s="331"/>
      <c r="K7" s="331"/>
      <c r="L7" s="331"/>
      <c r="M7" s="339"/>
    </row>
    <row r="8" spans="1:14" ht="15" customHeight="1" x14ac:dyDescent="0.25">
      <c r="A8" s="340"/>
      <c r="H8" s="331"/>
    </row>
    <row r="9" spans="1:14" ht="15" customHeight="1" x14ac:dyDescent="0.25">
      <c r="A9" s="322" t="s">
        <v>501</v>
      </c>
      <c r="B9" s="323"/>
      <c r="H9" s="331"/>
    </row>
    <row r="10" spans="1:14" ht="15" customHeight="1" x14ac:dyDescent="0.25">
      <c r="A10" s="325" t="s">
        <v>480</v>
      </c>
      <c r="B10" s="326" t="s">
        <v>481</v>
      </c>
      <c r="C10" s="326" t="s">
        <v>482</v>
      </c>
      <c r="D10" s="327" t="s">
        <v>483</v>
      </c>
      <c r="E10" s="327" t="s">
        <v>484</v>
      </c>
      <c r="F10" s="327" t="s">
        <v>485</v>
      </c>
      <c r="G10" s="327" t="s">
        <v>486</v>
      </c>
      <c r="H10" s="327" t="s">
        <v>487</v>
      </c>
      <c r="I10" s="327" t="s">
        <v>488</v>
      </c>
      <c r="J10" s="327" t="s">
        <v>489</v>
      </c>
      <c r="K10" s="327" t="s">
        <v>490</v>
      </c>
      <c r="L10" s="327" t="s">
        <v>491</v>
      </c>
      <c r="M10" s="327" t="s">
        <v>492</v>
      </c>
      <c r="N10" s="342"/>
    </row>
    <row r="11" spans="1:14" ht="15" customHeight="1" x14ac:dyDescent="0.2">
      <c r="A11" s="329" t="s">
        <v>493</v>
      </c>
      <c r="B11" s="343">
        <v>0</v>
      </c>
      <c r="C11" s="343">
        <v>0</v>
      </c>
      <c r="D11" s="343">
        <v>10</v>
      </c>
      <c r="E11" s="343">
        <v>20</v>
      </c>
      <c r="F11" s="343">
        <v>30</v>
      </c>
      <c r="G11" s="343">
        <v>40</v>
      </c>
      <c r="H11" s="343">
        <v>50</v>
      </c>
      <c r="I11" s="343">
        <v>60</v>
      </c>
      <c r="J11" s="343">
        <v>70</v>
      </c>
      <c r="K11" s="343">
        <v>80</v>
      </c>
      <c r="L11" s="343">
        <v>90</v>
      </c>
      <c r="M11" s="343">
        <v>100</v>
      </c>
      <c r="N11" s="343">
        <v>1000000</v>
      </c>
    </row>
    <row r="12" spans="1:14" ht="15" customHeight="1" x14ac:dyDescent="0.2">
      <c r="A12" s="332" t="s">
        <v>494</v>
      </c>
      <c r="B12" s="333">
        <v>0</v>
      </c>
      <c r="C12" s="333">
        <v>42075974.800000012</v>
      </c>
      <c r="D12" s="333">
        <v>98937705.160000116</v>
      </c>
      <c r="E12" s="333">
        <v>156851768.47000009</v>
      </c>
      <c r="F12" s="333">
        <v>141767559.28000003</v>
      </c>
      <c r="G12" s="333">
        <v>154286955.30000007</v>
      </c>
      <c r="H12" s="333">
        <v>5997893.6500000013</v>
      </c>
      <c r="I12" s="333">
        <v>2817957.92</v>
      </c>
      <c r="J12" s="333">
        <v>1432350.31</v>
      </c>
      <c r="K12" s="333">
        <v>1613001.49</v>
      </c>
      <c r="L12" s="333">
        <v>990632.58000000019</v>
      </c>
      <c r="M12" s="333">
        <v>14593184.23</v>
      </c>
      <c r="N12" s="333">
        <v>0</v>
      </c>
    </row>
    <row r="13" spans="1:14" ht="15" customHeight="1" x14ac:dyDescent="0.2">
      <c r="A13" s="332" t="s">
        <v>498</v>
      </c>
      <c r="B13" s="344">
        <v>0</v>
      </c>
      <c r="C13" s="344">
        <v>6.7715394234138998E-2</v>
      </c>
      <c r="D13" s="344">
        <v>0.15922639324164664</v>
      </c>
      <c r="E13" s="344">
        <v>0.25243097489135169</v>
      </c>
      <c r="F13" s="344">
        <v>0.22815505075967651</v>
      </c>
      <c r="G13" s="344">
        <v>0.24830326695899824</v>
      </c>
      <c r="H13" s="344">
        <v>9.652770613509087E-3</v>
      </c>
      <c r="I13" s="344">
        <v>4.5351089878496237E-3</v>
      </c>
      <c r="J13" s="344">
        <v>2.3051674116660319E-3</v>
      </c>
      <c r="K13" s="344">
        <v>2.5959002094374192E-3</v>
      </c>
      <c r="L13" s="344">
        <v>1.5942845297046387E-3</v>
      </c>
      <c r="M13" s="344">
        <v>2.348568816202138E-2</v>
      </c>
      <c r="N13" s="344">
        <v>0</v>
      </c>
    </row>
    <row r="14" spans="1:14" ht="15" customHeight="1" x14ac:dyDescent="0.2">
      <c r="A14" s="332" t="s">
        <v>495</v>
      </c>
      <c r="B14" s="344">
        <v>0</v>
      </c>
      <c r="C14" s="344">
        <v>6.7715394234138998E-2</v>
      </c>
      <c r="D14" s="344">
        <v>0.22694178747578564</v>
      </c>
      <c r="E14" s="344">
        <v>0.47937276236713733</v>
      </c>
      <c r="F14" s="344">
        <v>0.7075278131268139</v>
      </c>
      <c r="G14" s="344">
        <v>0.95583108008581208</v>
      </c>
      <c r="H14" s="344">
        <v>0.96548385069932119</v>
      </c>
      <c r="I14" s="344">
        <v>0.97001895968717078</v>
      </c>
      <c r="J14" s="344">
        <v>0.97232412709883687</v>
      </c>
      <c r="K14" s="344">
        <v>0.97492002730827432</v>
      </c>
      <c r="L14" s="344">
        <v>0.97651431183797899</v>
      </c>
      <c r="M14" s="344">
        <v>1.0000000000000004</v>
      </c>
      <c r="N14" s="345"/>
    </row>
    <row r="15" spans="1:14" ht="15" customHeight="1" x14ac:dyDescent="0.2">
      <c r="A15" s="335" t="s">
        <v>496</v>
      </c>
      <c r="B15" s="331">
        <v>0</v>
      </c>
      <c r="C15" s="331">
        <v>10</v>
      </c>
      <c r="D15" s="331">
        <v>20</v>
      </c>
      <c r="E15" s="331">
        <v>30</v>
      </c>
      <c r="F15" s="331">
        <v>40</v>
      </c>
      <c r="G15" s="331">
        <v>50</v>
      </c>
      <c r="H15" s="331">
        <v>60</v>
      </c>
      <c r="I15" s="331">
        <v>70</v>
      </c>
      <c r="J15" s="331">
        <v>80</v>
      </c>
      <c r="K15" s="331">
        <v>90</v>
      </c>
      <c r="L15" s="331">
        <v>100</v>
      </c>
      <c r="M15" s="343" t="s">
        <v>497</v>
      </c>
      <c r="N15" s="346"/>
    </row>
    <row r="19" spans="1:15" ht="15" customHeight="1" x14ac:dyDescent="0.25">
      <c r="A19" s="322" t="s">
        <v>500</v>
      </c>
      <c r="I19" s="322" t="s">
        <v>501</v>
      </c>
      <c r="O19" s="323"/>
    </row>
    <row r="20" spans="1:15" ht="15" customHeight="1" x14ac:dyDescent="0.25">
      <c r="O20" s="323"/>
    </row>
    <row r="21" spans="1:15" ht="15" customHeight="1" x14ac:dyDescent="0.25">
      <c r="O21" s="323"/>
    </row>
    <row r="22" spans="1:15" ht="15" customHeight="1" x14ac:dyDescent="0.25">
      <c r="O22" s="323"/>
    </row>
    <row r="23" spans="1:15" ht="15" customHeight="1" x14ac:dyDescent="0.25">
      <c r="O23" s="323"/>
    </row>
    <row r="24" spans="1:15" ht="15" customHeight="1" x14ac:dyDescent="0.25">
      <c r="O24" s="323"/>
    </row>
    <row r="25" spans="1:15" ht="15" customHeight="1" x14ac:dyDescent="0.25">
      <c r="O25" s="323"/>
    </row>
    <row r="26" spans="1:15" ht="15" customHeight="1" x14ac:dyDescent="0.25">
      <c r="O26" s="323"/>
    </row>
    <row r="27" spans="1:15" ht="15" customHeight="1" x14ac:dyDescent="0.25">
      <c r="O27" s="323"/>
    </row>
    <row r="28" spans="1:15" ht="15" customHeight="1" x14ac:dyDescent="0.25">
      <c r="O28" s="323"/>
    </row>
    <row r="29" spans="1:15" ht="15" customHeight="1" x14ac:dyDescent="0.25">
      <c r="O29" s="323"/>
    </row>
    <row r="30" spans="1:15" ht="15" customHeight="1" x14ac:dyDescent="0.25">
      <c r="O30" s="323"/>
    </row>
    <row r="31" spans="1:15" ht="15" customHeight="1" x14ac:dyDescent="0.25">
      <c r="O31" s="323"/>
    </row>
    <row r="32" spans="1:15" ht="15" customHeight="1" x14ac:dyDescent="0.25">
      <c r="O32" s="323"/>
    </row>
    <row r="33" spans="15:15" ht="15" customHeight="1" x14ac:dyDescent="0.25">
      <c r="O33" s="323"/>
    </row>
    <row r="34" spans="15:15" ht="15" customHeight="1" x14ac:dyDescent="0.25">
      <c r="O34" s="323"/>
    </row>
    <row r="35" spans="15:15" ht="15" customHeight="1" x14ac:dyDescent="0.25">
      <c r="O35" s="323"/>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96AF-75C8-44D9-B139-20DDB131785B}">
  <sheetPr codeName="Sheet6"/>
  <dimension ref="A1:E8"/>
  <sheetViews>
    <sheetView showGridLines="0" workbookViewId="0">
      <selection sqref="A1:E1"/>
    </sheetView>
  </sheetViews>
  <sheetFormatPr defaultRowHeight="15" x14ac:dyDescent="0.25"/>
  <cols>
    <col min="1" max="1" width="40.7109375" customWidth="1"/>
    <col min="2" max="2" width="20.7109375" customWidth="1"/>
    <col min="3" max="5" width="15.7109375" customWidth="1"/>
  </cols>
  <sheetData>
    <row r="1" spans="1:5" x14ac:dyDescent="0.25">
      <c r="A1" s="349" t="s">
        <v>189</v>
      </c>
      <c r="B1" s="349"/>
      <c r="C1" s="349"/>
      <c r="D1" s="349"/>
      <c r="E1" s="349"/>
    </row>
    <row r="2" spans="1:5" x14ac:dyDescent="0.25">
      <c r="A2" s="203"/>
      <c r="B2" s="203"/>
      <c r="C2" s="204" t="s">
        <v>190</v>
      </c>
      <c r="D2" s="204" t="s">
        <v>191</v>
      </c>
      <c r="E2" s="204" t="s">
        <v>192</v>
      </c>
    </row>
    <row r="3" spans="1:5" x14ac:dyDescent="0.25">
      <c r="A3" s="203"/>
      <c r="B3" s="203"/>
      <c r="C3" s="204" t="s">
        <v>193</v>
      </c>
      <c r="D3" s="204" t="s">
        <v>194</v>
      </c>
      <c r="E3" s="204"/>
    </row>
    <row r="4" spans="1:5" x14ac:dyDescent="0.25">
      <c r="A4" s="350" t="s">
        <v>195</v>
      </c>
      <c r="B4" s="205" t="s">
        <v>196</v>
      </c>
      <c r="C4" s="206" t="s">
        <v>197</v>
      </c>
      <c r="D4" s="206" t="s">
        <v>198</v>
      </c>
      <c r="E4" s="206" t="s">
        <v>199</v>
      </c>
    </row>
    <row r="5" spans="1:5" ht="15.75" thickBot="1" x14ac:dyDescent="0.3">
      <c r="A5" s="351"/>
      <c r="B5" s="207" t="s">
        <v>200</v>
      </c>
      <c r="C5" s="208" t="s">
        <v>201</v>
      </c>
      <c r="D5" s="208" t="s">
        <v>202</v>
      </c>
      <c r="E5" s="209" t="s">
        <v>203</v>
      </c>
    </row>
    <row r="6" spans="1:5" x14ac:dyDescent="0.25">
      <c r="A6" s="352" t="s">
        <v>204</v>
      </c>
      <c r="B6" s="205" t="s">
        <v>205</v>
      </c>
      <c r="C6" s="206" t="s">
        <v>206</v>
      </c>
      <c r="D6" s="206" t="s">
        <v>207</v>
      </c>
      <c r="E6" s="206" t="s">
        <v>203</v>
      </c>
    </row>
    <row r="7" spans="1:5" ht="15.75" thickBot="1" x14ac:dyDescent="0.3">
      <c r="A7" s="351"/>
      <c r="B7" s="207" t="s">
        <v>200</v>
      </c>
      <c r="C7" s="208" t="s">
        <v>208</v>
      </c>
      <c r="D7" s="208" t="s">
        <v>209</v>
      </c>
      <c r="E7" s="209" t="s">
        <v>210</v>
      </c>
    </row>
    <row r="8" spans="1:5" x14ac:dyDescent="0.25">
      <c r="A8" s="210"/>
      <c r="B8" s="205"/>
      <c r="C8" s="211"/>
      <c r="D8" s="211"/>
      <c r="E8" s="212" t="s">
        <v>211</v>
      </c>
    </row>
  </sheetData>
  <mergeCells count="3">
    <mergeCell ref="A1:E1"/>
    <mergeCell ref="A4:A5"/>
    <mergeCell ref="A6:A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E8BE-ADCF-408C-A051-951FBD3A25BC}">
  <sheetPr codeName="Sheet7"/>
  <dimension ref="A1:E9"/>
  <sheetViews>
    <sheetView showGridLines="0" workbookViewId="0">
      <selection sqref="A1:E1"/>
    </sheetView>
  </sheetViews>
  <sheetFormatPr defaultRowHeight="15" x14ac:dyDescent="0.25"/>
  <cols>
    <col min="1" max="1" width="40.7109375" customWidth="1"/>
    <col min="2" max="5" width="15.7109375" customWidth="1"/>
  </cols>
  <sheetData>
    <row r="1" spans="1:5" x14ac:dyDescent="0.25">
      <c r="A1" s="349" t="s">
        <v>212</v>
      </c>
      <c r="B1" s="349"/>
      <c r="C1" s="349"/>
      <c r="D1" s="349"/>
      <c r="E1" s="349"/>
    </row>
    <row r="2" spans="1:5" ht="15.75" thickBot="1" x14ac:dyDescent="0.3">
      <c r="A2" s="213"/>
      <c r="B2" s="353" t="s">
        <v>213</v>
      </c>
      <c r="C2" s="354"/>
      <c r="D2" s="354"/>
      <c r="E2" s="354"/>
    </row>
    <row r="3" spans="1:5" ht="24" x14ac:dyDescent="0.25">
      <c r="A3" s="213"/>
      <c r="B3" s="215" t="s">
        <v>214</v>
      </c>
      <c r="C3" s="216" t="s">
        <v>215</v>
      </c>
      <c r="D3" s="216" t="s">
        <v>216</v>
      </c>
      <c r="E3" s="217" t="s">
        <v>217</v>
      </c>
    </row>
    <row r="4" spans="1:5" x14ac:dyDescent="0.25">
      <c r="A4" s="218" t="s">
        <v>218</v>
      </c>
      <c r="B4" s="219" t="s">
        <v>219</v>
      </c>
      <c r="C4" s="219" t="s">
        <v>219</v>
      </c>
      <c r="D4" s="219" t="s">
        <v>219</v>
      </c>
      <c r="E4" s="220" t="s">
        <v>220</v>
      </c>
    </row>
    <row r="5" spans="1:5" x14ac:dyDescent="0.25">
      <c r="A5" s="218" t="s">
        <v>221</v>
      </c>
      <c r="B5" s="219" t="s">
        <v>219</v>
      </c>
      <c r="C5" s="219" t="s">
        <v>222</v>
      </c>
      <c r="D5" s="219" t="s">
        <v>222</v>
      </c>
      <c r="E5" s="220" t="s">
        <v>222</v>
      </c>
    </row>
    <row r="6" spans="1:5" ht="15.75" thickBot="1" x14ac:dyDescent="0.3">
      <c r="A6" s="221" t="s">
        <v>223</v>
      </c>
      <c r="B6" s="222" t="s">
        <v>219</v>
      </c>
      <c r="C6" s="222" t="s">
        <v>219</v>
      </c>
      <c r="D6" s="222" t="s">
        <v>222</v>
      </c>
      <c r="E6" s="223" t="s">
        <v>219</v>
      </c>
    </row>
    <row r="7" spans="1:5" x14ac:dyDescent="0.25">
      <c r="A7" s="355" t="s">
        <v>224</v>
      </c>
      <c r="B7" s="355"/>
      <c r="C7" s="355"/>
      <c r="D7" s="355"/>
      <c r="E7" s="224" t="s">
        <v>225</v>
      </c>
    </row>
    <row r="8" spans="1:5" x14ac:dyDescent="0.25">
      <c r="A8" s="356" t="s">
        <v>226</v>
      </c>
      <c r="B8" s="356"/>
      <c r="C8" s="356"/>
      <c r="D8" s="356"/>
      <c r="E8" s="224"/>
    </row>
    <row r="9" spans="1:5" x14ac:dyDescent="0.25">
      <c r="A9" s="356" t="s">
        <v>227</v>
      </c>
      <c r="B9" s="356"/>
      <c r="C9" s="356"/>
      <c r="D9" s="356"/>
      <c r="E9" s="224"/>
    </row>
  </sheetData>
  <mergeCells count="5">
    <mergeCell ref="A1:E1"/>
    <mergeCell ref="B2:E2"/>
    <mergeCell ref="A7:D7"/>
    <mergeCell ref="A8:D8"/>
    <mergeCell ref="A9:D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43F6-DDCA-4FA7-85E3-4AC6066B7048}">
  <sheetPr codeName="Sheet8"/>
  <dimension ref="A1:G31"/>
  <sheetViews>
    <sheetView showGridLines="0" workbookViewId="0">
      <selection sqref="A1:D1"/>
    </sheetView>
  </sheetViews>
  <sheetFormatPr defaultRowHeight="14.25" x14ac:dyDescent="0.2"/>
  <cols>
    <col min="1" max="1" width="45.7109375" style="121" customWidth="1"/>
    <col min="2" max="16384" width="9.140625" style="121"/>
  </cols>
  <sheetData>
    <row r="1" spans="1:7" ht="15" x14ac:dyDescent="0.25">
      <c r="A1" s="357" t="s">
        <v>234</v>
      </c>
      <c r="B1" s="357"/>
      <c r="C1" s="357"/>
      <c r="D1" s="357"/>
      <c r="E1" s="225"/>
      <c r="F1" s="225"/>
      <c r="G1" s="225"/>
    </row>
    <row r="2" spans="1:7" ht="15" x14ac:dyDescent="0.25">
      <c r="A2" s="122"/>
      <c r="B2" s="226">
        <v>2018</v>
      </c>
      <c r="C2" s="226">
        <v>2019</v>
      </c>
      <c r="D2" s="226">
        <v>2020</v>
      </c>
      <c r="E2" s="225"/>
      <c r="F2" s="225"/>
      <c r="G2" s="225"/>
    </row>
    <row r="3" spans="1:7" ht="15" x14ac:dyDescent="0.25">
      <c r="A3" s="123" t="s">
        <v>228</v>
      </c>
      <c r="B3" s="124">
        <v>26565.9</v>
      </c>
      <c r="C3" s="124">
        <v>28032.043000000001</v>
      </c>
      <c r="D3" s="124">
        <v>29596.368999999999</v>
      </c>
      <c r="E3" s="225"/>
      <c r="F3" s="225"/>
      <c r="G3" s="225"/>
    </row>
    <row r="4" spans="1:7" ht="15" x14ac:dyDescent="0.25">
      <c r="A4" s="123" t="s">
        <v>229</v>
      </c>
      <c r="B4" s="124">
        <f>B3+16.2</f>
        <v>26582.100000000002</v>
      </c>
      <c r="C4" s="124">
        <f>C3+32.4</f>
        <v>28064.443000000003</v>
      </c>
      <c r="D4" s="124">
        <f>D3+32.4</f>
        <v>29628.769</v>
      </c>
      <c r="E4" s="225"/>
      <c r="F4" s="225"/>
      <c r="G4" s="225"/>
    </row>
    <row r="5" spans="1:7" ht="15" x14ac:dyDescent="0.25">
      <c r="A5" s="123" t="s">
        <v>230</v>
      </c>
      <c r="B5" s="124">
        <v>26565.9</v>
      </c>
      <c r="C5" s="124">
        <v>28032.043000000001</v>
      </c>
      <c r="D5" s="124">
        <v>29596.368999999999</v>
      </c>
      <c r="E5" s="225"/>
      <c r="F5" s="225"/>
      <c r="G5" s="225"/>
    </row>
    <row r="6" spans="1:7" ht="15" x14ac:dyDescent="0.25">
      <c r="A6" s="125" t="s">
        <v>231</v>
      </c>
      <c r="B6" s="227">
        <v>26605.100001999999</v>
      </c>
      <c r="C6" s="227">
        <v>28087.442999999999</v>
      </c>
      <c r="D6" s="227">
        <v>29651.769</v>
      </c>
      <c r="E6" s="225"/>
      <c r="F6" s="225"/>
      <c r="G6" s="225"/>
    </row>
    <row r="7" spans="1:7" ht="15" x14ac:dyDescent="0.25">
      <c r="A7" s="228" t="s">
        <v>232</v>
      </c>
      <c r="B7" s="229">
        <f>B6-B4</f>
        <v>23.000001999997039</v>
      </c>
      <c r="C7" s="229">
        <f>C6-C4</f>
        <v>22.999999999996362</v>
      </c>
      <c r="D7" s="229">
        <f>D6-D4</f>
        <v>23</v>
      </c>
      <c r="E7" s="225"/>
      <c r="F7" s="225"/>
      <c r="G7" s="225"/>
    </row>
    <row r="8" spans="1:7" ht="15" x14ac:dyDescent="0.25">
      <c r="A8" s="230" t="s">
        <v>233</v>
      </c>
      <c r="B8" s="231">
        <f>B6-B5</f>
        <v>39.200001999997767</v>
      </c>
      <c r="C8" s="231">
        <f>C6-C5</f>
        <v>55.399999999997817</v>
      </c>
      <c r="D8" s="231">
        <f>D6-D5</f>
        <v>55.400000000001455</v>
      </c>
      <c r="E8" s="225"/>
      <c r="F8" s="225"/>
      <c r="G8" s="225"/>
    </row>
    <row r="9" spans="1:7" ht="15" x14ac:dyDescent="0.25">
      <c r="A9" s="123"/>
      <c r="B9" s="123"/>
      <c r="C9" s="123"/>
      <c r="D9" s="232" t="s">
        <v>116</v>
      </c>
      <c r="E9" s="225"/>
      <c r="F9" s="225"/>
      <c r="G9" s="225"/>
    </row>
    <row r="10" spans="1:7" ht="15" x14ac:dyDescent="0.25">
      <c r="A10" s="123"/>
      <c r="B10" s="233"/>
      <c r="C10" s="123"/>
      <c r="D10" s="123"/>
      <c r="E10" s="225"/>
      <c r="F10" s="225"/>
      <c r="G10" s="225"/>
    </row>
    <row r="11" spans="1:7" ht="15" x14ac:dyDescent="0.25">
      <c r="A11" s="123"/>
      <c r="B11" s="123"/>
      <c r="C11" s="123"/>
      <c r="D11" s="123"/>
      <c r="E11" s="225"/>
      <c r="F11" s="225"/>
      <c r="G11" s="225"/>
    </row>
    <row r="12" spans="1:7" ht="15" x14ac:dyDescent="0.25">
      <c r="A12" s="123"/>
      <c r="B12" s="123"/>
      <c r="C12" s="234"/>
      <c r="D12" s="123"/>
      <c r="E12" s="225"/>
      <c r="F12" s="225"/>
      <c r="G12" s="225"/>
    </row>
    <row r="13" spans="1:7" ht="15" x14ac:dyDescent="0.25">
      <c r="A13" s="123"/>
      <c r="B13" s="123"/>
      <c r="C13" s="123"/>
      <c r="D13" s="234"/>
      <c r="E13" s="225"/>
      <c r="F13" s="225"/>
      <c r="G13" s="225"/>
    </row>
    <row r="14" spans="1:7" ht="15" x14ac:dyDescent="0.25">
      <c r="A14" s="123"/>
      <c r="B14" s="123"/>
      <c r="C14" s="123"/>
      <c r="D14" s="123"/>
      <c r="E14" s="225"/>
      <c r="F14" s="225"/>
      <c r="G14" s="225"/>
    </row>
    <row r="15" spans="1:7" ht="15" x14ac:dyDescent="0.25">
      <c r="A15" s="123"/>
      <c r="B15" s="123"/>
      <c r="C15" s="123"/>
      <c r="D15" s="123"/>
      <c r="E15" s="225"/>
      <c r="F15" s="225"/>
      <c r="G15" s="225"/>
    </row>
    <row r="16" spans="1:7" ht="15" x14ac:dyDescent="0.25">
      <c r="A16" s="123"/>
      <c r="B16" s="123"/>
      <c r="C16" s="123"/>
      <c r="D16" s="123"/>
      <c r="E16" s="225"/>
      <c r="F16" s="225"/>
      <c r="G16" s="225"/>
    </row>
    <row r="17" spans="1:7" ht="15" x14ac:dyDescent="0.25">
      <c r="A17" s="123"/>
      <c r="B17" s="123"/>
      <c r="C17" s="123"/>
      <c r="D17" s="123"/>
      <c r="E17" s="225"/>
      <c r="F17" s="225"/>
      <c r="G17" s="225"/>
    </row>
    <row r="18" spans="1:7" ht="15" x14ac:dyDescent="0.25">
      <c r="A18" s="123"/>
      <c r="B18" s="123"/>
      <c r="C18" s="123"/>
      <c r="D18" s="123"/>
      <c r="E18" s="225"/>
      <c r="F18" s="225"/>
      <c r="G18" s="225"/>
    </row>
    <row r="19" spans="1:7" ht="15" x14ac:dyDescent="0.25">
      <c r="A19" s="123"/>
      <c r="B19" s="123"/>
      <c r="C19" s="123"/>
      <c r="D19" s="123"/>
      <c r="E19" s="225"/>
      <c r="F19" s="225"/>
      <c r="G19" s="225"/>
    </row>
    <row r="20" spans="1:7" ht="15" x14ac:dyDescent="0.25">
      <c r="A20" s="123"/>
      <c r="B20" s="123"/>
      <c r="C20" s="123"/>
      <c r="D20" s="123"/>
      <c r="E20" s="225"/>
      <c r="F20" s="225"/>
      <c r="G20" s="225"/>
    </row>
    <row r="21" spans="1:7" ht="15" x14ac:dyDescent="0.25">
      <c r="A21" s="123"/>
      <c r="B21" s="123"/>
      <c r="C21" s="123"/>
      <c r="D21" s="123"/>
      <c r="E21" s="225"/>
      <c r="F21" s="225"/>
      <c r="G21" s="225"/>
    </row>
    <row r="22" spans="1:7" ht="15" x14ac:dyDescent="0.25">
      <c r="A22" s="123"/>
      <c r="B22" s="123"/>
      <c r="C22" s="123"/>
      <c r="D22" s="123"/>
      <c r="E22" s="225"/>
      <c r="F22" s="225"/>
      <c r="G22" s="225"/>
    </row>
    <row r="23" spans="1:7" ht="15" x14ac:dyDescent="0.25">
      <c r="A23" s="123"/>
      <c r="B23" s="123"/>
      <c r="C23" s="123"/>
      <c r="D23" s="123"/>
      <c r="E23" s="225"/>
      <c r="F23" s="225"/>
      <c r="G23" s="225"/>
    </row>
    <row r="24" spans="1:7" ht="15" x14ac:dyDescent="0.25">
      <c r="A24" s="123"/>
      <c r="B24" s="123"/>
      <c r="C24" s="123"/>
      <c r="D24" s="123"/>
      <c r="E24" s="225"/>
      <c r="F24" s="225"/>
      <c r="G24" s="225"/>
    </row>
    <row r="25" spans="1:7" ht="15" x14ac:dyDescent="0.25">
      <c r="A25" s="123"/>
      <c r="B25" s="123"/>
      <c r="C25" s="123"/>
      <c r="D25" s="123"/>
      <c r="E25" s="225"/>
      <c r="F25" s="225"/>
      <c r="G25" s="225"/>
    </row>
    <row r="26" spans="1:7" ht="15" x14ac:dyDescent="0.25">
      <c r="A26" s="123"/>
      <c r="B26" s="123"/>
      <c r="C26" s="123"/>
      <c r="D26" s="123"/>
      <c r="E26" s="225"/>
      <c r="F26" s="225"/>
      <c r="G26" s="225"/>
    </row>
    <row r="27" spans="1:7" ht="15" x14ac:dyDescent="0.25">
      <c r="A27" s="123"/>
      <c r="B27" s="123"/>
      <c r="C27" s="123"/>
      <c r="D27" s="123"/>
      <c r="E27" s="225"/>
      <c r="F27" s="225"/>
      <c r="G27" s="225"/>
    </row>
    <row r="28" spans="1:7" ht="15" x14ac:dyDescent="0.25">
      <c r="A28" s="123"/>
      <c r="B28" s="123"/>
      <c r="C28" s="123"/>
      <c r="D28" s="123"/>
      <c r="E28" s="225"/>
      <c r="F28" s="225"/>
      <c r="G28" s="225"/>
    </row>
    <row r="29" spans="1:7" ht="15" x14ac:dyDescent="0.25">
      <c r="A29" s="225"/>
      <c r="B29" s="225"/>
      <c r="C29" s="225"/>
      <c r="D29" s="225"/>
      <c r="E29" s="225"/>
      <c r="F29" s="225"/>
      <c r="G29" s="225"/>
    </row>
    <row r="30" spans="1:7" ht="15" x14ac:dyDescent="0.25">
      <c r="A30" s="225"/>
      <c r="B30" s="225"/>
      <c r="C30" s="225"/>
      <c r="D30" s="225"/>
      <c r="E30" s="225"/>
      <c r="F30" s="225"/>
      <c r="G30" s="225"/>
    </row>
    <row r="31" spans="1:7" ht="15" x14ac:dyDescent="0.25">
      <c r="A31" s="225"/>
      <c r="B31" s="225"/>
      <c r="C31" s="225"/>
      <c r="D31" s="225"/>
      <c r="E31" s="225"/>
      <c r="F31" s="225"/>
      <c r="G31" s="225"/>
    </row>
  </sheetData>
  <mergeCells count="1">
    <mergeCell ref="A1:D1"/>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FA0C1-54F7-4C5F-A5B9-EB8CFA51F597}">
  <sheetPr codeName="Sheet9"/>
  <dimension ref="A1:H14"/>
  <sheetViews>
    <sheetView showGridLines="0" workbookViewId="0">
      <selection sqref="A1:H1"/>
    </sheetView>
  </sheetViews>
  <sheetFormatPr defaultRowHeight="15" x14ac:dyDescent="0.25"/>
  <cols>
    <col min="1" max="1" width="40.7109375" customWidth="1"/>
    <col min="2" max="2" width="15.7109375" customWidth="1"/>
    <col min="3" max="8" width="10.7109375" customWidth="1"/>
  </cols>
  <sheetData>
    <row r="1" spans="1:8" x14ac:dyDescent="0.25">
      <c r="A1" s="358" t="s">
        <v>235</v>
      </c>
      <c r="B1" s="358"/>
      <c r="C1" s="358"/>
      <c r="D1" s="358"/>
      <c r="E1" s="358"/>
      <c r="F1" s="358"/>
      <c r="G1" s="358"/>
      <c r="H1" s="358"/>
    </row>
    <row r="2" spans="1:8" ht="33" customHeight="1" thickBot="1" x14ac:dyDescent="0.3">
      <c r="A2" s="359" t="s">
        <v>236</v>
      </c>
      <c r="B2" s="360" t="s">
        <v>237</v>
      </c>
      <c r="C2" s="360" t="s">
        <v>238</v>
      </c>
      <c r="D2" s="353" t="s">
        <v>239</v>
      </c>
      <c r="E2" s="361"/>
      <c r="F2" s="362" t="s">
        <v>240</v>
      </c>
      <c r="G2" s="363"/>
      <c r="H2" s="363"/>
    </row>
    <row r="3" spans="1:8" x14ac:dyDescent="0.25">
      <c r="A3" s="359"/>
      <c r="B3" s="360"/>
      <c r="C3" s="360"/>
      <c r="D3" s="215" t="s">
        <v>241</v>
      </c>
      <c r="E3" s="216" t="s">
        <v>242</v>
      </c>
      <c r="F3" s="235">
        <v>2018</v>
      </c>
      <c r="G3" s="235">
        <v>2019</v>
      </c>
      <c r="H3" s="236">
        <v>2020</v>
      </c>
    </row>
    <row r="4" spans="1:8" x14ac:dyDescent="0.25">
      <c r="A4" s="237" t="s">
        <v>243</v>
      </c>
      <c r="B4" s="238" t="s">
        <v>244</v>
      </c>
      <c r="C4" s="238" t="s">
        <v>222</v>
      </c>
      <c r="D4" s="238" t="s">
        <v>219</v>
      </c>
      <c r="E4" s="238" t="s">
        <v>245</v>
      </c>
      <c r="F4" s="238">
        <v>16</v>
      </c>
      <c r="G4" s="238">
        <v>32</v>
      </c>
      <c r="H4" s="206">
        <v>32</v>
      </c>
    </row>
    <row r="5" spans="1:8" x14ac:dyDescent="0.25">
      <c r="A5" s="237" t="s">
        <v>246</v>
      </c>
      <c r="B5" s="238" t="s">
        <v>244</v>
      </c>
      <c r="C5" s="238" t="s">
        <v>142</v>
      </c>
      <c r="D5" s="238" t="s">
        <v>219</v>
      </c>
      <c r="E5" s="238" t="s">
        <v>245</v>
      </c>
      <c r="F5" s="238">
        <v>65</v>
      </c>
      <c r="G5" s="238">
        <v>28</v>
      </c>
      <c r="H5" s="206">
        <v>28</v>
      </c>
    </row>
    <row r="6" spans="1:8" x14ac:dyDescent="0.25">
      <c r="A6" s="237" t="s">
        <v>247</v>
      </c>
      <c r="B6" s="238" t="s">
        <v>244</v>
      </c>
      <c r="C6" s="238" t="s">
        <v>222</v>
      </c>
      <c r="D6" s="238" t="s">
        <v>219</v>
      </c>
      <c r="E6" s="238" t="s">
        <v>248</v>
      </c>
      <c r="F6" s="364">
        <v>-50</v>
      </c>
      <c r="G6" s="364">
        <v>-51</v>
      </c>
      <c r="H6" s="365">
        <v>-52</v>
      </c>
    </row>
    <row r="7" spans="1:8" x14ac:dyDescent="0.25">
      <c r="A7" s="237" t="s">
        <v>249</v>
      </c>
      <c r="B7" s="238" t="s">
        <v>250</v>
      </c>
      <c r="C7" s="238" t="s">
        <v>222</v>
      </c>
      <c r="D7" s="238" t="s">
        <v>219</v>
      </c>
      <c r="E7" s="238" t="s">
        <v>248</v>
      </c>
      <c r="F7" s="364"/>
      <c r="G7" s="364"/>
      <c r="H7" s="365"/>
    </row>
    <row r="8" spans="1:8" x14ac:dyDescent="0.25">
      <c r="A8" s="237" t="s">
        <v>251</v>
      </c>
      <c r="B8" s="238" t="s">
        <v>244</v>
      </c>
      <c r="C8" s="238" t="s">
        <v>142</v>
      </c>
      <c r="D8" s="238" t="s">
        <v>219</v>
      </c>
      <c r="E8" s="238" t="s">
        <v>252</v>
      </c>
      <c r="F8" s="238">
        <v>-18</v>
      </c>
      <c r="G8" s="238">
        <v>-56</v>
      </c>
      <c r="H8" s="206">
        <v>-56</v>
      </c>
    </row>
    <row r="9" spans="1:8" x14ac:dyDescent="0.25">
      <c r="A9" s="237" t="s">
        <v>253</v>
      </c>
      <c r="B9" s="238" t="s">
        <v>254</v>
      </c>
      <c r="C9" s="238" t="s">
        <v>222</v>
      </c>
      <c r="D9" s="238" t="s">
        <v>255</v>
      </c>
      <c r="E9" s="238" t="s">
        <v>248</v>
      </c>
      <c r="F9" s="238">
        <v>-9</v>
      </c>
      <c r="G9" s="238">
        <v>-19</v>
      </c>
      <c r="H9" s="206">
        <v>-20</v>
      </c>
    </row>
    <row r="10" spans="1:8" x14ac:dyDescent="0.25">
      <c r="A10" s="237" t="s">
        <v>256</v>
      </c>
      <c r="B10" s="238" t="s">
        <v>250</v>
      </c>
      <c r="C10" s="238" t="s">
        <v>222</v>
      </c>
      <c r="D10" s="238" t="s">
        <v>222</v>
      </c>
      <c r="E10" s="238" t="s">
        <v>142</v>
      </c>
      <c r="F10" s="238">
        <v>-4</v>
      </c>
      <c r="G10" s="238">
        <v>-9</v>
      </c>
      <c r="H10" s="206">
        <v>-32</v>
      </c>
    </row>
    <row r="11" spans="1:8" x14ac:dyDescent="0.25">
      <c r="A11" s="237" t="s">
        <v>257</v>
      </c>
      <c r="B11" s="238" t="s">
        <v>250</v>
      </c>
      <c r="C11" s="238" t="s">
        <v>222</v>
      </c>
      <c r="D11" s="238" t="s">
        <v>222</v>
      </c>
      <c r="E11" s="238" t="s">
        <v>142</v>
      </c>
      <c r="F11" s="238">
        <v>21</v>
      </c>
      <c r="G11" s="238">
        <v>89</v>
      </c>
      <c r="H11" s="206">
        <v>78</v>
      </c>
    </row>
    <row r="12" spans="1:8" ht="15.75" thickBot="1" x14ac:dyDescent="0.3">
      <c r="A12" s="237" t="s">
        <v>258</v>
      </c>
      <c r="B12" s="238" t="s">
        <v>259</v>
      </c>
      <c r="C12" s="238" t="s">
        <v>142</v>
      </c>
      <c r="D12" s="238" t="s">
        <v>222</v>
      </c>
      <c r="E12" s="238" t="s">
        <v>142</v>
      </c>
      <c r="F12" s="238">
        <v>0</v>
      </c>
      <c r="G12" s="238">
        <v>-23</v>
      </c>
      <c r="H12" s="206">
        <v>-25</v>
      </c>
    </row>
    <row r="13" spans="1:8" x14ac:dyDescent="0.25">
      <c r="A13" s="355" t="s">
        <v>260</v>
      </c>
      <c r="B13" s="355"/>
      <c r="C13" s="355"/>
      <c r="D13" s="366" t="s">
        <v>261</v>
      </c>
      <c r="E13" s="366"/>
      <c r="F13" s="366"/>
      <c r="G13" s="366"/>
      <c r="H13" s="366"/>
    </row>
    <row r="14" spans="1:8" x14ac:dyDescent="0.25">
      <c r="A14" s="356" t="s">
        <v>262</v>
      </c>
      <c r="B14" s="356"/>
      <c r="C14" s="356"/>
      <c r="D14" s="356"/>
      <c r="E14" s="356"/>
      <c r="F14" s="356"/>
      <c r="G14" s="356"/>
      <c r="H14" s="356"/>
    </row>
  </sheetData>
  <mergeCells count="12">
    <mergeCell ref="A14:H14"/>
    <mergeCell ref="A1:H1"/>
    <mergeCell ref="A2:A3"/>
    <mergeCell ref="B2:B3"/>
    <mergeCell ref="C2:C3"/>
    <mergeCell ref="D2:E2"/>
    <mergeCell ref="F2:H2"/>
    <mergeCell ref="F6:F7"/>
    <mergeCell ref="G6:G7"/>
    <mergeCell ref="H6:H7"/>
    <mergeCell ref="A13:C13"/>
    <mergeCell ref="D13:H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6039-3006-4852-8A43-F48C7B7EEEAE}">
  <sheetPr codeName="Sheet10"/>
  <dimension ref="A1:F29"/>
  <sheetViews>
    <sheetView showGridLines="0" workbookViewId="0">
      <selection sqref="A1:D1"/>
    </sheetView>
  </sheetViews>
  <sheetFormatPr defaultRowHeight="15" x14ac:dyDescent="0.25"/>
  <cols>
    <col min="1" max="2" width="9.140625" style="241"/>
    <col min="3" max="3" width="5.7109375" style="241" customWidth="1"/>
    <col min="4" max="4" width="40.7109375" style="241" customWidth="1"/>
    <col min="5" max="5" width="18.7109375" style="241" customWidth="1"/>
    <col min="6" max="6" width="25.7109375" style="241" customWidth="1"/>
    <col min="7" max="16384" width="9.140625" style="241"/>
  </cols>
  <sheetData>
    <row r="1" spans="1:6" x14ac:dyDescent="0.25">
      <c r="A1" s="378" t="s">
        <v>263</v>
      </c>
      <c r="B1" s="378"/>
      <c r="C1" s="378"/>
      <c r="D1" s="378"/>
      <c r="E1" s="239"/>
      <c r="F1" s="239"/>
    </row>
    <row r="2" spans="1:6" x14ac:dyDescent="0.25">
      <c r="A2" s="242" t="s">
        <v>264</v>
      </c>
      <c r="B2" s="242" t="s">
        <v>265</v>
      </c>
      <c r="C2" s="379" t="s">
        <v>266</v>
      </c>
      <c r="D2" s="379"/>
      <c r="E2" s="242" t="s">
        <v>267</v>
      </c>
      <c r="F2" s="243" t="s">
        <v>268</v>
      </c>
    </row>
    <row r="3" spans="1:6" ht="85.5" customHeight="1" thickBot="1" x14ac:dyDescent="0.3">
      <c r="A3" s="244" t="s">
        <v>269</v>
      </c>
      <c r="B3" s="244">
        <v>-3</v>
      </c>
      <c r="C3" s="377" t="s">
        <v>270</v>
      </c>
      <c r="D3" s="377"/>
      <c r="E3" s="245" t="s">
        <v>271</v>
      </c>
      <c r="F3" s="246" t="s">
        <v>272</v>
      </c>
    </row>
    <row r="4" spans="1:6" ht="43.5" customHeight="1" x14ac:dyDescent="0.25">
      <c r="A4" s="247">
        <v>6</v>
      </c>
      <c r="B4" s="248">
        <v>-1</v>
      </c>
      <c r="C4" s="376" t="s">
        <v>273</v>
      </c>
      <c r="D4" s="376"/>
      <c r="E4" s="381" t="s">
        <v>274</v>
      </c>
      <c r="F4" s="383" t="s">
        <v>275</v>
      </c>
    </row>
    <row r="5" spans="1:6" ht="14.25" customHeight="1" x14ac:dyDescent="0.25">
      <c r="A5" s="239"/>
      <c r="B5" s="239"/>
      <c r="C5" s="380"/>
      <c r="D5" s="380"/>
      <c r="E5" s="382"/>
      <c r="F5" s="384"/>
    </row>
    <row r="6" spans="1:6" ht="43.5" customHeight="1" x14ac:dyDescent="0.25">
      <c r="A6" s="239"/>
      <c r="B6" s="249">
        <v>-2</v>
      </c>
      <c r="C6" s="373" t="s">
        <v>276</v>
      </c>
      <c r="D6" s="373"/>
      <c r="E6" s="250" t="s">
        <v>277</v>
      </c>
      <c r="F6" s="246" t="s">
        <v>278</v>
      </c>
    </row>
    <row r="7" spans="1:6" x14ac:dyDescent="0.25">
      <c r="A7" s="239"/>
      <c r="B7" s="239"/>
      <c r="C7" s="373"/>
      <c r="D7" s="373"/>
      <c r="E7" s="239"/>
      <c r="F7" s="239"/>
    </row>
    <row r="8" spans="1:6" ht="51.75" customHeight="1" x14ac:dyDescent="0.25">
      <c r="A8" s="374"/>
      <c r="B8" s="375">
        <v>-3</v>
      </c>
      <c r="C8" s="373" t="s">
        <v>279</v>
      </c>
      <c r="D8" s="373"/>
      <c r="E8" s="251"/>
      <c r="F8" s="369" t="s">
        <v>281</v>
      </c>
    </row>
    <row r="9" spans="1:6" x14ac:dyDescent="0.25">
      <c r="A9" s="374"/>
      <c r="B9" s="375"/>
      <c r="C9" s="373"/>
      <c r="D9" s="373"/>
      <c r="E9" s="251" t="s">
        <v>280</v>
      </c>
      <c r="F9" s="369"/>
    </row>
    <row r="10" spans="1:6" x14ac:dyDescent="0.25">
      <c r="A10" s="239"/>
      <c r="B10" s="239"/>
      <c r="C10" s="373"/>
      <c r="D10" s="373"/>
      <c r="E10" s="239"/>
      <c r="F10" s="369"/>
    </row>
    <row r="11" spans="1:6" x14ac:dyDescent="0.25">
      <c r="A11" s="239"/>
      <c r="B11" s="239"/>
      <c r="C11" s="373"/>
      <c r="D11" s="373"/>
      <c r="E11" s="239"/>
      <c r="F11" s="369"/>
    </row>
    <row r="12" spans="1:6" x14ac:dyDescent="0.25">
      <c r="A12" s="239"/>
      <c r="B12" s="239"/>
      <c r="C12" s="373"/>
      <c r="D12" s="373"/>
      <c r="E12" s="239"/>
      <c r="F12" s="239"/>
    </row>
    <row r="13" spans="1:6" ht="45" customHeight="1" x14ac:dyDescent="0.25">
      <c r="A13" s="239"/>
      <c r="B13" s="249">
        <v>-4</v>
      </c>
      <c r="C13" s="373" t="s">
        <v>282</v>
      </c>
      <c r="D13" s="373"/>
      <c r="E13" s="245" t="s">
        <v>274</v>
      </c>
      <c r="F13" s="373" t="s">
        <v>283</v>
      </c>
    </row>
    <row r="14" spans="1:6" x14ac:dyDescent="0.25">
      <c r="A14" s="239"/>
      <c r="B14" s="239"/>
      <c r="C14" s="373"/>
      <c r="D14" s="373"/>
      <c r="E14" s="239"/>
      <c r="F14" s="373"/>
    </row>
    <row r="15" spans="1:6" x14ac:dyDescent="0.25">
      <c r="A15" s="239"/>
      <c r="B15" s="239"/>
      <c r="C15" s="373"/>
      <c r="D15" s="373"/>
      <c r="E15" s="239"/>
      <c r="F15" s="373"/>
    </row>
    <row r="16" spans="1:6" ht="15.75" thickBot="1" x14ac:dyDescent="0.3">
      <c r="A16" s="252"/>
      <c r="B16" s="253"/>
      <c r="C16" s="377"/>
      <c r="D16" s="377"/>
      <c r="E16" s="253"/>
      <c r="F16" s="254"/>
    </row>
    <row r="17" spans="1:6" ht="53.25" customHeight="1" x14ac:dyDescent="0.25">
      <c r="A17" s="255">
        <v>7</v>
      </c>
      <c r="B17" s="249">
        <v>-1</v>
      </c>
      <c r="C17" s="376" t="s">
        <v>284</v>
      </c>
      <c r="D17" s="376"/>
      <c r="E17" s="245" t="s">
        <v>274</v>
      </c>
      <c r="F17" s="367" t="s">
        <v>285</v>
      </c>
    </row>
    <row r="18" spans="1:6" x14ac:dyDescent="0.25">
      <c r="A18" s="239"/>
      <c r="B18" s="239"/>
      <c r="C18" s="373"/>
      <c r="D18" s="373"/>
      <c r="E18" s="239"/>
      <c r="F18" s="368"/>
    </row>
    <row r="19" spans="1:6" ht="24" customHeight="1" x14ac:dyDescent="0.25">
      <c r="A19" s="239"/>
      <c r="B19" s="249">
        <v>-2</v>
      </c>
      <c r="C19" s="369" t="s">
        <v>286</v>
      </c>
      <c r="D19" s="369"/>
      <c r="E19" s="239"/>
      <c r="F19" s="239"/>
    </row>
    <row r="20" spans="1:6" x14ac:dyDescent="0.25">
      <c r="A20" s="239"/>
      <c r="B20" s="239"/>
      <c r="C20" s="255" t="s">
        <v>287</v>
      </c>
      <c r="D20" s="256" t="s">
        <v>288</v>
      </c>
      <c r="E20" s="245" t="s">
        <v>274</v>
      </c>
      <c r="F20" s="239"/>
    </row>
    <row r="21" spans="1:6" ht="24" x14ac:dyDescent="0.25">
      <c r="A21" s="239"/>
      <c r="B21" s="239"/>
      <c r="C21" s="255" t="s">
        <v>289</v>
      </c>
      <c r="D21" s="256" t="s">
        <v>290</v>
      </c>
      <c r="E21" s="245" t="s">
        <v>274</v>
      </c>
      <c r="F21" s="239"/>
    </row>
    <row r="22" spans="1:6" ht="36" x14ac:dyDescent="0.25">
      <c r="A22" s="239"/>
      <c r="B22" s="239"/>
      <c r="C22" s="255" t="s">
        <v>291</v>
      </c>
      <c r="D22" s="256" t="s">
        <v>292</v>
      </c>
      <c r="E22" s="245" t="s">
        <v>274</v>
      </c>
      <c r="F22" s="239"/>
    </row>
    <row r="23" spans="1:6" ht="36" x14ac:dyDescent="0.25">
      <c r="A23" s="239"/>
      <c r="B23" s="239"/>
      <c r="C23" s="255" t="s">
        <v>293</v>
      </c>
      <c r="D23" s="256" t="s">
        <v>294</v>
      </c>
      <c r="E23" s="245" t="s">
        <v>274</v>
      </c>
      <c r="F23" s="210" t="s">
        <v>295</v>
      </c>
    </row>
    <row r="24" spans="1:6" ht="24" x14ac:dyDescent="0.25">
      <c r="A24" s="239"/>
      <c r="B24" s="239"/>
      <c r="C24" s="255" t="s">
        <v>296</v>
      </c>
      <c r="D24" s="256" t="s">
        <v>297</v>
      </c>
      <c r="E24" s="245" t="s">
        <v>274</v>
      </c>
      <c r="F24" s="239"/>
    </row>
    <row r="25" spans="1:6" x14ac:dyDescent="0.25">
      <c r="A25" s="239"/>
      <c r="B25" s="239"/>
      <c r="C25" s="255" t="s">
        <v>298</v>
      </c>
      <c r="D25" s="256" t="s">
        <v>299</v>
      </c>
      <c r="E25" s="245" t="s">
        <v>274</v>
      </c>
      <c r="F25" s="239"/>
    </row>
    <row r="26" spans="1:6" ht="24" x14ac:dyDescent="0.25">
      <c r="A26" s="239"/>
      <c r="B26" s="239"/>
      <c r="C26" s="255" t="s">
        <v>300</v>
      </c>
      <c r="D26" s="256" t="s">
        <v>301</v>
      </c>
      <c r="E26" s="251" t="s">
        <v>142</v>
      </c>
      <c r="F26" s="239"/>
    </row>
    <row r="27" spans="1:6" ht="36.75" thickBot="1" x14ac:dyDescent="0.3">
      <c r="A27" s="253"/>
      <c r="B27" s="253">
        <v>-3</v>
      </c>
      <c r="C27" s="370" t="s">
        <v>302</v>
      </c>
      <c r="D27" s="370"/>
      <c r="E27" s="257" t="s">
        <v>303</v>
      </c>
      <c r="F27" s="254" t="s">
        <v>304</v>
      </c>
    </row>
    <row r="28" spans="1:6" x14ac:dyDescent="0.25">
      <c r="A28" s="371" t="s">
        <v>305</v>
      </c>
      <c r="B28" s="371"/>
      <c r="C28" s="371"/>
      <c r="D28" s="371"/>
      <c r="E28" s="239"/>
      <c r="F28" s="240" t="s">
        <v>225</v>
      </c>
    </row>
    <row r="29" spans="1:6" x14ac:dyDescent="0.25">
      <c r="A29" s="372" t="s">
        <v>306</v>
      </c>
      <c r="B29" s="372"/>
      <c r="C29" s="372"/>
      <c r="D29" s="372"/>
      <c r="E29" s="256"/>
      <c r="F29" s="240"/>
    </row>
  </sheetData>
  <mergeCells count="19">
    <mergeCell ref="F8:F11"/>
    <mergeCell ref="C13:D16"/>
    <mergeCell ref="F13:F15"/>
    <mergeCell ref="A1:D1"/>
    <mergeCell ref="C2:D2"/>
    <mergeCell ref="C3:D3"/>
    <mergeCell ref="C4:D5"/>
    <mergeCell ref="E4:E5"/>
    <mergeCell ref="F4:F5"/>
    <mergeCell ref="C6:D7"/>
    <mergeCell ref="A8:A9"/>
    <mergeCell ref="B8:B9"/>
    <mergeCell ref="C8:D12"/>
    <mergeCell ref="C17:D18"/>
    <mergeCell ref="F17:F18"/>
    <mergeCell ref="C19:D19"/>
    <mergeCell ref="C27:D27"/>
    <mergeCell ref="A28:D28"/>
    <mergeCell ref="A29:D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75D1-2B1D-400C-A506-48235E04DA45}">
  <sheetPr codeName="Sheet13"/>
  <dimension ref="A1:F35"/>
  <sheetViews>
    <sheetView showGridLines="0" workbookViewId="0">
      <selection sqref="A1:D1"/>
    </sheetView>
  </sheetViews>
  <sheetFormatPr defaultRowHeight="15" x14ac:dyDescent="0.25"/>
  <cols>
    <col min="1" max="2" width="9.140625" style="241"/>
    <col min="3" max="3" width="5.7109375" style="241" customWidth="1"/>
    <col min="4" max="4" width="40.7109375" style="241" customWidth="1"/>
    <col min="5" max="5" width="18.7109375" style="241" customWidth="1"/>
    <col min="6" max="6" width="25.7109375" style="241" customWidth="1"/>
    <col min="7" max="16384" width="9.140625" style="241"/>
  </cols>
  <sheetData>
    <row r="1" spans="1:6" x14ac:dyDescent="0.25">
      <c r="A1" s="378" t="s">
        <v>307</v>
      </c>
      <c r="B1" s="378"/>
      <c r="C1" s="378"/>
      <c r="D1" s="378"/>
      <c r="E1" s="239"/>
      <c r="F1" s="239"/>
    </row>
    <row r="2" spans="1:6" x14ac:dyDescent="0.25">
      <c r="A2" s="242" t="s">
        <v>264</v>
      </c>
      <c r="B2" s="242" t="s">
        <v>265</v>
      </c>
      <c r="C2" s="379" t="s">
        <v>266</v>
      </c>
      <c r="D2" s="379"/>
      <c r="E2" s="242" t="s">
        <v>267</v>
      </c>
      <c r="F2" s="243" t="s">
        <v>268</v>
      </c>
    </row>
    <row r="3" spans="1:6" ht="54.75" customHeight="1" x14ac:dyDescent="0.25">
      <c r="A3" s="255">
        <v>8</v>
      </c>
      <c r="B3" s="249">
        <v>-1</v>
      </c>
      <c r="C3" s="373" t="s">
        <v>308</v>
      </c>
      <c r="D3" s="373"/>
      <c r="E3" s="245" t="s">
        <v>274</v>
      </c>
      <c r="F3" s="239"/>
    </row>
    <row r="4" spans="1:6" x14ac:dyDescent="0.25">
      <c r="A4" s="239"/>
      <c r="B4" s="239"/>
      <c r="C4" s="373"/>
      <c r="D4" s="373"/>
      <c r="E4" s="239"/>
      <c r="F4" s="239"/>
    </row>
    <row r="5" spans="1:6" ht="52.5" customHeight="1" x14ac:dyDescent="0.25">
      <c r="A5" s="239"/>
      <c r="B5" s="249">
        <v>-2</v>
      </c>
      <c r="C5" s="373" t="s">
        <v>309</v>
      </c>
      <c r="D5" s="373"/>
      <c r="E5" s="245" t="s">
        <v>274</v>
      </c>
      <c r="F5" s="239"/>
    </row>
    <row r="6" spans="1:6" x14ac:dyDescent="0.25">
      <c r="A6" s="239"/>
      <c r="B6" s="239"/>
      <c r="C6" s="373"/>
      <c r="D6" s="373"/>
      <c r="E6" s="239"/>
      <c r="F6" s="239"/>
    </row>
    <row r="7" spans="1:6" x14ac:dyDescent="0.25">
      <c r="A7" s="239"/>
      <c r="B7" s="239"/>
      <c r="C7" s="373"/>
      <c r="D7" s="373"/>
      <c r="E7" s="239"/>
      <c r="F7" s="239"/>
    </row>
    <row r="8" spans="1:6" ht="15.75" thickBot="1" x14ac:dyDescent="0.3">
      <c r="A8" s="239"/>
      <c r="B8" s="239"/>
      <c r="C8" s="377"/>
      <c r="D8" s="377"/>
      <c r="E8" s="239"/>
      <c r="F8" s="260"/>
    </row>
    <row r="9" spans="1:6" ht="70.5" customHeight="1" x14ac:dyDescent="0.25">
      <c r="A9" s="247">
        <v>9</v>
      </c>
      <c r="B9" s="248">
        <v>-1</v>
      </c>
      <c r="C9" s="376" t="s">
        <v>310</v>
      </c>
      <c r="D9" s="376"/>
      <c r="E9" s="261" t="s">
        <v>274</v>
      </c>
      <c r="F9" s="376" t="s">
        <v>311</v>
      </c>
    </row>
    <row r="10" spans="1:6" x14ac:dyDescent="0.25">
      <c r="A10" s="239"/>
      <c r="B10" s="239"/>
      <c r="C10" s="380"/>
      <c r="D10" s="380"/>
      <c r="E10" s="239"/>
      <c r="F10" s="373"/>
    </row>
    <row r="11" spans="1:6" x14ac:dyDescent="0.25">
      <c r="A11" s="239"/>
      <c r="B11" s="239"/>
      <c r="C11" s="380"/>
      <c r="D11" s="380"/>
      <c r="E11" s="239"/>
      <c r="F11" s="373"/>
    </row>
    <row r="12" spans="1:6" x14ac:dyDescent="0.25">
      <c r="A12" s="239"/>
      <c r="B12" s="239"/>
      <c r="C12" s="380"/>
      <c r="D12" s="380"/>
      <c r="E12" s="239"/>
      <c r="F12" s="239"/>
    </row>
    <row r="13" spans="1:6" ht="34.5" customHeight="1" x14ac:dyDescent="0.25">
      <c r="A13" s="239"/>
      <c r="B13" s="249">
        <v>-2</v>
      </c>
      <c r="C13" s="373" t="s">
        <v>312</v>
      </c>
      <c r="D13" s="373"/>
      <c r="E13" s="386" t="s">
        <v>313</v>
      </c>
      <c r="F13" s="369" t="s">
        <v>314</v>
      </c>
    </row>
    <row r="14" spans="1:6" x14ac:dyDescent="0.25">
      <c r="A14" s="239"/>
      <c r="B14" s="239"/>
      <c r="C14" s="373"/>
      <c r="D14" s="373"/>
      <c r="E14" s="386"/>
      <c r="F14" s="369"/>
    </row>
    <row r="15" spans="1:6" ht="46.5" customHeight="1" x14ac:dyDescent="0.25">
      <c r="A15" s="239"/>
      <c r="B15" s="249" t="s">
        <v>315</v>
      </c>
      <c r="C15" s="373" t="s">
        <v>316</v>
      </c>
      <c r="D15" s="373"/>
      <c r="E15" s="245" t="s">
        <v>274</v>
      </c>
      <c r="F15" s="374"/>
    </row>
    <row r="16" spans="1:6" x14ac:dyDescent="0.25">
      <c r="A16" s="239"/>
      <c r="B16" s="239"/>
      <c r="C16" s="373"/>
      <c r="D16" s="373"/>
      <c r="E16" s="239"/>
      <c r="F16" s="374"/>
    </row>
    <row r="17" spans="1:6" ht="24.75" customHeight="1" x14ac:dyDescent="0.25">
      <c r="A17" s="239"/>
      <c r="B17" s="249">
        <v>-4</v>
      </c>
      <c r="C17" s="373" t="s">
        <v>317</v>
      </c>
      <c r="D17" s="373"/>
      <c r="E17" s="239"/>
      <c r="F17" s="239"/>
    </row>
    <row r="18" spans="1:6" ht="60" x14ac:dyDescent="0.25">
      <c r="A18" s="239"/>
      <c r="B18" s="239"/>
      <c r="C18" s="256" t="s">
        <v>318</v>
      </c>
      <c r="D18" s="210" t="s">
        <v>319</v>
      </c>
      <c r="E18" s="245" t="s">
        <v>274</v>
      </c>
      <c r="F18" s="256" t="s">
        <v>320</v>
      </c>
    </row>
    <row r="19" spans="1:6" x14ac:dyDescent="0.25">
      <c r="A19" s="239"/>
      <c r="B19" s="239"/>
      <c r="C19" s="256" t="s">
        <v>321</v>
      </c>
      <c r="D19" s="256" t="s">
        <v>322</v>
      </c>
      <c r="E19" s="245" t="s">
        <v>274</v>
      </c>
      <c r="F19" s="239"/>
    </row>
    <row r="20" spans="1:6" x14ac:dyDescent="0.25">
      <c r="A20" s="239"/>
      <c r="B20" s="239"/>
      <c r="C20" s="256" t="s">
        <v>323</v>
      </c>
      <c r="D20" s="256" t="s">
        <v>324</v>
      </c>
      <c r="E20" s="245" t="s">
        <v>274</v>
      </c>
      <c r="F20" s="210"/>
    </row>
    <row r="21" spans="1:6" x14ac:dyDescent="0.25">
      <c r="A21" s="239"/>
      <c r="B21" s="239"/>
      <c r="C21" s="262" t="s">
        <v>325</v>
      </c>
      <c r="D21" s="256" t="s">
        <v>326</v>
      </c>
      <c r="E21" s="245" t="s">
        <v>274</v>
      </c>
      <c r="F21" s="239"/>
    </row>
    <row r="22" spans="1:6" ht="48" x14ac:dyDescent="0.25">
      <c r="A22" s="239"/>
      <c r="B22" s="239"/>
      <c r="C22" s="262" t="s">
        <v>327</v>
      </c>
      <c r="D22" s="256" t="s">
        <v>328</v>
      </c>
      <c r="E22" s="245" t="s">
        <v>274</v>
      </c>
      <c r="F22" s="210" t="s">
        <v>329</v>
      </c>
    </row>
    <row r="23" spans="1:6" x14ac:dyDescent="0.25">
      <c r="A23" s="239"/>
      <c r="B23" s="239"/>
      <c r="C23" s="256" t="s">
        <v>330</v>
      </c>
      <c r="D23" s="256" t="s">
        <v>331</v>
      </c>
      <c r="E23" s="245" t="s">
        <v>274</v>
      </c>
      <c r="F23" s="239"/>
    </row>
    <row r="24" spans="1:6" ht="48" x14ac:dyDescent="0.25">
      <c r="A24" s="239"/>
      <c r="B24" s="239"/>
      <c r="C24" s="256" t="s">
        <v>332</v>
      </c>
      <c r="D24" s="256" t="s">
        <v>333</v>
      </c>
      <c r="E24" s="245" t="s">
        <v>274</v>
      </c>
      <c r="F24" s="210" t="s">
        <v>334</v>
      </c>
    </row>
    <row r="25" spans="1:6" ht="42" customHeight="1" x14ac:dyDescent="0.25">
      <c r="A25" s="256"/>
      <c r="B25" s="239"/>
      <c r="C25" s="369" t="s">
        <v>335</v>
      </c>
      <c r="D25" s="373" t="s">
        <v>336</v>
      </c>
      <c r="E25" s="386" t="s">
        <v>337</v>
      </c>
      <c r="F25" s="387" t="s">
        <v>338</v>
      </c>
    </row>
    <row r="26" spans="1:6" x14ac:dyDescent="0.25">
      <c r="A26" s="239"/>
      <c r="B26" s="239"/>
      <c r="C26" s="369"/>
      <c r="D26" s="373"/>
      <c r="E26" s="386"/>
      <c r="F26" s="387"/>
    </row>
    <row r="27" spans="1:6" x14ac:dyDescent="0.25">
      <c r="A27" s="374"/>
      <c r="B27" s="375">
        <v>-5</v>
      </c>
      <c r="C27" s="373" t="s">
        <v>339</v>
      </c>
      <c r="D27" s="373"/>
      <c r="E27" s="374"/>
      <c r="F27" s="256"/>
    </row>
    <row r="28" spans="1:6" x14ac:dyDescent="0.25">
      <c r="A28" s="374"/>
      <c r="B28" s="375"/>
      <c r="C28" s="373"/>
      <c r="D28" s="373"/>
      <c r="E28" s="374"/>
      <c r="F28" s="256"/>
    </row>
    <row r="29" spans="1:6" ht="48" x14ac:dyDescent="0.25">
      <c r="A29" s="239"/>
      <c r="B29" s="239"/>
      <c r="C29" s="256" t="s">
        <v>318</v>
      </c>
      <c r="D29" s="256" t="s">
        <v>341</v>
      </c>
      <c r="E29" s="245" t="s">
        <v>274</v>
      </c>
      <c r="F29" s="256" t="s">
        <v>340</v>
      </c>
    </row>
    <row r="30" spans="1:6" ht="48" x14ac:dyDescent="0.25">
      <c r="A30" s="239"/>
      <c r="B30" s="239"/>
      <c r="C30" s="256" t="s">
        <v>321</v>
      </c>
      <c r="D30" s="256" t="s">
        <v>342</v>
      </c>
      <c r="E30" s="245" t="s">
        <v>274</v>
      </c>
      <c r="F30" s="210" t="s">
        <v>343</v>
      </c>
    </row>
    <row r="31" spans="1:6" ht="24" x14ac:dyDescent="0.25">
      <c r="A31" s="239"/>
      <c r="B31" s="239"/>
      <c r="C31" s="256" t="s">
        <v>323</v>
      </c>
      <c r="D31" s="256" t="s">
        <v>344</v>
      </c>
      <c r="E31" s="245" t="s">
        <v>274</v>
      </c>
      <c r="F31" s="239"/>
    </row>
    <row r="32" spans="1:6" x14ac:dyDescent="0.25">
      <c r="A32" s="239"/>
      <c r="B32" s="239"/>
      <c r="C32" s="262" t="s">
        <v>325</v>
      </c>
      <c r="D32" s="256" t="s">
        <v>345</v>
      </c>
      <c r="E32" s="245" t="s">
        <v>274</v>
      </c>
      <c r="F32" s="239"/>
    </row>
    <row r="33" spans="1:6" ht="15.75" thickBot="1" x14ac:dyDescent="0.3">
      <c r="A33" s="258"/>
      <c r="B33" s="258"/>
      <c r="C33" s="263" t="s">
        <v>327</v>
      </c>
      <c r="D33" s="258" t="s">
        <v>346</v>
      </c>
      <c r="E33" s="264" t="s">
        <v>274</v>
      </c>
      <c r="F33" s="259"/>
    </row>
    <row r="34" spans="1:6" ht="30" customHeight="1" x14ac:dyDescent="0.25">
      <c r="A34" s="385" t="s">
        <v>347</v>
      </c>
      <c r="B34" s="385"/>
      <c r="C34" s="385"/>
      <c r="D34" s="385"/>
      <c r="E34" s="385"/>
      <c r="F34" s="265" t="s">
        <v>225</v>
      </c>
    </row>
    <row r="35" spans="1:6" x14ac:dyDescent="0.25">
      <c r="A35" s="372" t="s">
        <v>306</v>
      </c>
      <c r="B35" s="372"/>
      <c r="C35" s="372"/>
      <c r="D35" s="372"/>
      <c r="E35" s="372"/>
      <c r="F35" s="240"/>
    </row>
  </sheetData>
  <mergeCells count="22">
    <mergeCell ref="F9:F11"/>
    <mergeCell ref="C17:D17"/>
    <mergeCell ref="A1:D1"/>
    <mergeCell ref="C2:D2"/>
    <mergeCell ref="C3:D4"/>
    <mergeCell ref="C5:D8"/>
    <mergeCell ref="C9:D12"/>
    <mergeCell ref="C13:D14"/>
    <mergeCell ref="E13:E14"/>
    <mergeCell ref="F13:F14"/>
    <mergeCell ref="C15:D16"/>
    <mergeCell ref="F15:F16"/>
    <mergeCell ref="F25:F26"/>
    <mergeCell ref="A27:A28"/>
    <mergeCell ref="B27:B28"/>
    <mergeCell ref="C27:D28"/>
    <mergeCell ref="E27:E28"/>
    <mergeCell ref="A34:E34"/>
    <mergeCell ref="A35:E35"/>
    <mergeCell ref="C25:C26"/>
    <mergeCell ref="D25:D26"/>
    <mergeCell ref="E25:E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27B87-059E-41B7-ADF1-A23AAA4A366A}">
  <sheetPr codeName="Sheet14">
    <pageSetUpPr fitToPage="1"/>
  </sheetPr>
  <dimension ref="A1:Q172"/>
  <sheetViews>
    <sheetView showGridLines="0" zoomScaleNormal="100" workbookViewId="0"/>
  </sheetViews>
  <sheetFormatPr defaultColWidth="9" defaultRowHeight="15" x14ac:dyDescent="0.25"/>
  <cols>
    <col min="1" max="1" width="48.28515625" style="58" customWidth="1"/>
    <col min="2" max="2" width="9.140625" style="58" customWidth="1"/>
    <col min="3" max="8" width="9" style="58"/>
    <col min="9" max="14" width="9" style="58" customWidth="1"/>
    <col min="15" max="16384" width="9" style="58"/>
  </cols>
  <sheetData>
    <row r="1" spans="1:17" x14ac:dyDescent="0.25">
      <c r="A1" s="266" t="s">
        <v>348</v>
      </c>
      <c r="B1" s="266"/>
      <c r="C1" s="266"/>
      <c r="D1" s="266"/>
      <c r="E1" s="266"/>
      <c r="F1" s="266"/>
      <c r="G1" s="266"/>
      <c r="H1" s="266"/>
      <c r="I1" s="266"/>
      <c r="J1" s="266"/>
      <c r="K1" s="266"/>
      <c r="L1" s="115"/>
      <c r="M1" s="115"/>
    </row>
    <row r="2" spans="1:17" x14ac:dyDescent="0.25">
      <c r="A2" s="59"/>
      <c r="B2" s="153">
        <v>2010</v>
      </c>
      <c r="C2" s="153">
        <v>2011</v>
      </c>
      <c r="D2" s="153">
        <v>2012</v>
      </c>
      <c r="E2" s="153">
        <v>2013</v>
      </c>
      <c r="F2" s="153">
        <v>2014</v>
      </c>
      <c r="G2" s="153">
        <v>2015</v>
      </c>
      <c r="H2" s="153">
        <v>2016</v>
      </c>
      <c r="I2" s="153">
        <v>2017</v>
      </c>
      <c r="J2" s="153" t="s">
        <v>127</v>
      </c>
      <c r="K2" s="153" t="s">
        <v>128</v>
      </c>
      <c r="L2" s="153" t="s">
        <v>129</v>
      </c>
      <c r="M2" s="153" t="s">
        <v>130</v>
      </c>
      <c r="N2" s="60"/>
    </row>
    <row r="3" spans="1:17" x14ac:dyDescent="0.25">
      <c r="A3" s="154" t="s">
        <v>131</v>
      </c>
      <c r="B3" s="155"/>
      <c r="C3" s="155"/>
      <c r="D3" s="155"/>
      <c r="E3" s="155"/>
      <c r="F3" s="155"/>
      <c r="G3" s="155"/>
      <c r="H3" s="155"/>
      <c r="I3" s="155"/>
      <c r="J3" s="155"/>
      <c r="K3" s="155"/>
      <c r="L3" s="155"/>
      <c r="M3" s="155"/>
      <c r="N3" s="60"/>
    </row>
    <row r="4" spans="1:17" x14ac:dyDescent="0.25">
      <c r="A4" s="61" t="s">
        <v>8</v>
      </c>
      <c r="B4" s="155">
        <v>27842.3</v>
      </c>
      <c r="C4" s="155">
        <v>30846.9</v>
      </c>
      <c r="D4" s="155">
        <v>37925.707999999999</v>
      </c>
      <c r="E4" s="155">
        <v>40600.009999999995</v>
      </c>
      <c r="F4" s="155">
        <v>40725.017999999996</v>
      </c>
      <c r="G4" s="155">
        <v>41294.980000000003</v>
      </c>
      <c r="H4" s="155">
        <v>42053.243000000002</v>
      </c>
      <c r="I4" s="155">
        <v>43226</v>
      </c>
      <c r="J4" s="155">
        <v>44421</v>
      </c>
      <c r="K4" s="155">
        <v>44706</v>
      </c>
      <c r="L4" s="155">
        <v>45760</v>
      </c>
      <c r="M4" s="155">
        <v>46718</v>
      </c>
      <c r="N4" s="60"/>
    </row>
    <row r="5" spans="1:17" x14ac:dyDescent="0.25">
      <c r="A5" s="61" t="s">
        <v>132</v>
      </c>
      <c r="B5" s="156">
        <v>2594.5</v>
      </c>
      <c r="C5" s="156">
        <v>1708.3999999999999</v>
      </c>
      <c r="D5" s="156">
        <v>4780.3</v>
      </c>
      <c r="E5" s="156">
        <v>4986</v>
      </c>
      <c r="F5" s="156">
        <v>2886.2</v>
      </c>
      <c r="G5" s="156">
        <v>3357.2</v>
      </c>
      <c r="H5" s="156">
        <v>3995.4</v>
      </c>
      <c r="I5" s="156">
        <v>4552.1289999999999</v>
      </c>
      <c r="J5" s="156">
        <v>4814.7860456210974</v>
      </c>
      <c r="K5" s="156">
        <v>4317.5398093477761</v>
      </c>
      <c r="L5" s="156">
        <v>4865.7029804589365</v>
      </c>
      <c r="M5" s="156">
        <v>5181.8189560724604</v>
      </c>
      <c r="N5" s="156"/>
    </row>
    <row r="6" spans="1:17" x14ac:dyDescent="0.25">
      <c r="A6" s="157" t="s">
        <v>10</v>
      </c>
      <c r="B6" s="158">
        <f>B4-B5</f>
        <v>25247.8</v>
      </c>
      <c r="C6" s="158">
        <f t="shared" ref="C6:M6" si="0">C4-C5</f>
        <v>29138.5</v>
      </c>
      <c r="D6" s="158">
        <f t="shared" si="0"/>
        <v>33145.407999999996</v>
      </c>
      <c r="E6" s="158">
        <f t="shared" si="0"/>
        <v>35614.009999999995</v>
      </c>
      <c r="F6" s="158">
        <f t="shared" si="0"/>
        <v>37838.817999999999</v>
      </c>
      <c r="G6" s="158">
        <f t="shared" si="0"/>
        <v>37937.780000000006</v>
      </c>
      <c r="H6" s="158">
        <f t="shared" si="0"/>
        <v>38057.843000000001</v>
      </c>
      <c r="I6" s="158">
        <f t="shared" si="0"/>
        <v>38673.870999999999</v>
      </c>
      <c r="J6" s="158">
        <f t="shared" si="0"/>
        <v>39606.213954378902</v>
      </c>
      <c r="K6" s="158">
        <f t="shared" si="0"/>
        <v>40388.460190652222</v>
      </c>
      <c r="L6" s="158">
        <f t="shared" si="0"/>
        <v>40894.29701954106</v>
      </c>
      <c r="M6" s="158">
        <f t="shared" si="0"/>
        <v>41536.181043927543</v>
      </c>
      <c r="N6" s="158"/>
    </row>
    <row r="7" spans="1:17" x14ac:dyDescent="0.25">
      <c r="A7" s="159" t="s">
        <v>133</v>
      </c>
      <c r="B7" s="160"/>
      <c r="C7" s="160"/>
      <c r="D7" s="160"/>
      <c r="E7" s="160"/>
      <c r="F7" s="160"/>
      <c r="G7" s="160"/>
      <c r="H7" s="160"/>
      <c r="I7" s="160"/>
      <c r="J7" s="160"/>
      <c r="K7" s="160"/>
      <c r="L7" s="160"/>
      <c r="M7" s="160"/>
      <c r="N7" s="60"/>
    </row>
    <row r="8" spans="1:17" x14ac:dyDescent="0.25">
      <c r="A8" s="61" t="s">
        <v>134</v>
      </c>
      <c r="B8" s="161">
        <f>B4/B$11*100</f>
        <v>41.200669455571614</v>
      </c>
      <c r="C8" s="161">
        <f>C4/C$11*100</f>
        <v>43.675666032350144</v>
      </c>
      <c r="D8" s="161">
        <f t="shared" ref="D8:M10" si="1">D4/D$11*100</f>
        <v>52.164899901655346</v>
      </c>
      <c r="E8" s="161">
        <f t="shared" si="1"/>
        <v>54.739200133746976</v>
      </c>
      <c r="F8" s="161">
        <f t="shared" si="1"/>
        <v>53.523723760720657</v>
      </c>
      <c r="G8" s="161">
        <f t="shared" si="1"/>
        <v>52.340737338437428</v>
      </c>
      <c r="H8" s="161">
        <f t="shared" si="1"/>
        <v>51.819085465274739</v>
      </c>
      <c r="I8" s="161">
        <f t="shared" si="1"/>
        <v>50.862978576314802</v>
      </c>
      <c r="J8" s="161">
        <f t="shared" si="1"/>
        <v>49.240763211100791</v>
      </c>
      <c r="K8" s="161">
        <f t="shared" si="1"/>
        <v>46.524099904592262</v>
      </c>
      <c r="L8" s="161">
        <f t="shared" si="1"/>
        <v>44.858130119844645</v>
      </c>
      <c r="M8" s="161">
        <f t="shared" si="1"/>
        <v>43.29545198981716</v>
      </c>
      <c r="N8" s="60"/>
    </row>
    <row r="9" spans="1:17" x14ac:dyDescent="0.25">
      <c r="A9" s="61" t="s">
        <v>135</v>
      </c>
      <c r="B9" s="161">
        <f t="shared" ref="B9:J10" si="2">B5/B$11*100</f>
        <v>3.8393069862217044</v>
      </c>
      <c r="C9" s="161">
        <f t="shared" si="2"/>
        <v>2.4188981015812603</v>
      </c>
      <c r="D9" s="161">
        <f t="shared" si="2"/>
        <v>6.575061723300804</v>
      </c>
      <c r="E9" s="161">
        <f t="shared" si="2"/>
        <v>6.7224035626312029</v>
      </c>
      <c r="F9" s="161">
        <f t="shared" si="2"/>
        <v>3.7932499260820944</v>
      </c>
      <c r="G9" s="161">
        <f t="shared" si="2"/>
        <v>4.2551981716083196</v>
      </c>
      <c r="H9" s="161">
        <f t="shared" si="2"/>
        <v>4.9232344356405209</v>
      </c>
      <c r="I9" s="161">
        <f t="shared" si="2"/>
        <v>5.3563790265955982</v>
      </c>
      <c r="J9" s="161">
        <f t="shared" si="2"/>
        <v>5.3371995133954835</v>
      </c>
      <c r="K9" s="161">
        <f t="shared" si="1"/>
        <v>4.4931251606529363</v>
      </c>
      <c r="L9" s="161">
        <f t="shared" si="1"/>
        <v>4.7698063247802205</v>
      </c>
      <c r="M9" s="161">
        <f t="shared" si="1"/>
        <v>4.8022003046483084</v>
      </c>
      <c r="N9" s="60"/>
    </row>
    <row r="10" spans="1:17" x14ac:dyDescent="0.25">
      <c r="A10" s="162" t="s">
        <v>136</v>
      </c>
      <c r="B10" s="163">
        <f t="shared" si="2"/>
        <v>37.361362469349913</v>
      </c>
      <c r="C10" s="163">
        <f t="shared" si="2"/>
        <v>41.256767930768881</v>
      </c>
      <c r="D10" s="163">
        <f t="shared" si="2"/>
        <v>45.58983817835454</v>
      </c>
      <c r="E10" s="163">
        <f t="shared" si="2"/>
        <v>48.016796571115769</v>
      </c>
      <c r="F10" s="163">
        <f t="shared" si="2"/>
        <v>49.730473834638559</v>
      </c>
      <c r="G10" s="163">
        <f t="shared" si="2"/>
        <v>48.085539166829108</v>
      </c>
      <c r="H10" s="163">
        <f t="shared" si="2"/>
        <v>46.895851029634215</v>
      </c>
      <c r="I10" s="163">
        <f t="shared" si="2"/>
        <v>45.506599549719205</v>
      </c>
      <c r="J10" s="163">
        <f t="shared" si="2"/>
        <v>43.903563697705309</v>
      </c>
      <c r="K10" s="163">
        <f t="shared" si="1"/>
        <v>42.030974743939332</v>
      </c>
      <c r="L10" s="163">
        <f t="shared" si="1"/>
        <v>40.088323795064426</v>
      </c>
      <c r="M10" s="163">
        <f t="shared" si="1"/>
        <v>38.49325168516885</v>
      </c>
      <c r="N10" s="60"/>
    </row>
    <row r="11" spans="1:17" x14ac:dyDescent="0.25">
      <c r="A11" s="164" t="s">
        <v>137</v>
      </c>
      <c r="B11" s="165">
        <v>67577.3</v>
      </c>
      <c r="C11" s="165">
        <v>70627.199999999997</v>
      </c>
      <c r="D11" s="165">
        <v>72703.5</v>
      </c>
      <c r="E11" s="165">
        <v>74169.899999999994</v>
      </c>
      <c r="F11" s="165">
        <v>76087.789000000004</v>
      </c>
      <c r="G11" s="165">
        <v>78896.442999999999</v>
      </c>
      <c r="H11" s="165">
        <v>81153.966</v>
      </c>
      <c r="I11" s="165">
        <v>84985.191999999995</v>
      </c>
      <c r="J11" s="165">
        <v>90211.842999999993</v>
      </c>
      <c r="K11" s="165">
        <v>96092.133091622032</v>
      </c>
      <c r="L11" s="165">
        <v>102010.49370035238</v>
      </c>
      <c r="M11" s="165">
        <v>107905.09823292249</v>
      </c>
      <c r="N11" s="166"/>
      <c r="Q11" s="142"/>
    </row>
    <row r="12" spans="1:17" x14ac:dyDescent="0.25">
      <c r="A12" s="167" t="s">
        <v>138</v>
      </c>
      <c r="B12" s="160"/>
      <c r="C12" s="160"/>
      <c r="D12" s="160"/>
      <c r="E12" s="160"/>
      <c r="F12" s="160"/>
      <c r="G12" s="160"/>
      <c r="H12" s="388" t="s">
        <v>139</v>
      </c>
      <c r="I12" s="388"/>
      <c r="J12" s="388"/>
      <c r="K12" s="388"/>
      <c r="L12" s="388"/>
      <c r="M12" s="388"/>
      <c r="N12" s="60"/>
      <c r="Q12" s="142"/>
    </row>
    <row r="13" spans="1:17" x14ac:dyDescent="0.25">
      <c r="A13" s="60"/>
      <c r="B13" s="60"/>
      <c r="C13" s="60"/>
      <c r="D13" s="60"/>
      <c r="E13" s="60"/>
      <c r="F13" s="60"/>
      <c r="G13" s="60"/>
      <c r="H13" s="60"/>
      <c r="I13" s="60"/>
      <c r="J13" s="60"/>
      <c r="K13" s="60"/>
      <c r="L13" s="60"/>
      <c r="M13" s="60"/>
      <c r="N13" s="60"/>
    </row>
    <row r="14" spans="1:17" x14ac:dyDescent="0.25">
      <c r="A14" s="60"/>
      <c r="B14" s="60"/>
      <c r="C14" s="60"/>
      <c r="D14" s="60"/>
      <c r="E14" s="60"/>
      <c r="F14" s="60"/>
      <c r="G14" s="60"/>
      <c r="H14" s="60"/>
      <c r="I14" s="60"/>
      <c r="J14" s="60"/>
      <c r="K14" s="60"/>
      <c r="L14" s="60"/>
      <c r="M14" s="60"/>
      <c r="N14" s="60"/>
    </row>
    <row r="15" spans="1:17" x14ac:dyDescent="0.25">
      <c r="A15" s="60"/>
      <c r="B15" s="60"/>
      <c r="C15" s="60"/>
      <c r="D15" s="60"/>
      <c r="E15" s="60"/>
      <c r="F15" s="60"/>
      <c r="G15" s="60"/>
      <c r="H15" s="60"/>
      <c r="I15" s="60"/>
      <c r="J15" s="60"/>
      <c r="K15" s="60"/>
      <c r="L15" s="60"/>
      <c r="M15" s="60"/>
      <c r="N15" s="60"/>
    </row>
    <row r="16" spans="1:17" x14ac:dyDescent="0.25">
      <c r="A16" s="60"/>
      <c r="B16" s="60"/>
      <c r="C16" s="60"/>
      <c r="D16" s="60"/>
      <c r="E16" s="60"/>
      <c r="F16" s="60"/>
      <c r="G16" s="60"/>
      <c r="H16" s="60"/>
      <c r="I16" s="60"/>
      <c r="J16" s="60"/>
      <c r="K16" s="60"/>
      <c r="L16" s="60"/>
      <c r="M16" s="60"/>
      <c r="N16" s="60"/>
    </row>
    <row r="17" spans="1:14" x14ac:dyDescent="0.25">
      <c r="A17" s="60"/>
      <c r="B17" s="60"/>
      <c r="C17" s="60"/>
      <c r="D17" s="60"/>
      <c r="E17" s="60"/>
      <c r="F17" s="60"/>
      <c r="G17" s="60"/>
      <c r="H17" s="60"/>
      <c r="I17" s="60"/>
      <c r="J17" s="60"/>
      <c r="K17" s="60"/>
      <c r="L17" s="60"/>
      <c r="M17" s="60"/>
      <c r="N17" s="60"/>
    </row>
    <row r="18" spans="1:14" x14ac:dyDescent="0.25">
      <c r="A18" s="60"/>
      <c r="B18" s="60"/>
      <c r="C18" s="60"/>
      <c r="D18" s="60"/>
      <c r="E18" s="60"/>
      <c r="F18" s="60"/>
      <c r="G18" s="60"/>
      <c r="H18" s="60"/>
      <c r="I18" s="60"/>
      <c r="J18" s="60"/>
      <c r="K18" s="60"/>
      <c r="L18" s="60"/>
      <c r="M18" s="60"/>
      <c r="N18" s="60"/>
    </row>
    <row r="19" spans="1:14" x14ac:dyDescent="0.25">
      <c r="A19" s="60"/>
      <c r="B19" s="60"/>
      <c r="C19" s="60"/>
      <c r="D19" s="60"/>
      <c r="E19" s="60"/>
      <c r="F19" s="60"/>
      <c r="G19" s="60"/>
      <c r="H19" s="60"/>
      <c r="I19" s="60"/>
      <c r="J19" s="60"/>
      <c r="K19" s="60"/>
      <c r="L19" s="60"/>
      <c r="M19" s="60"/>
      <c r="N19" s="60"/>
    </row>
    <row r="20" spans="1:14" x14ac:dyDescent="0.25">
      <c r="A20" s="60"/>
      <c r="B20" s="60"/>
      <c r="C20" s="60"/>
      <c r="D20" s="60"/>
      <c r="E20" s="60"/>
      <c r="F20" s="60"/>
      <c r="G20" s="60"/>
      <c r="H20" s="60"/>
      <c r="I20" s="60"/>
      <c r="J20" s="60"/>
      <c r="K20" s="60"/>
      <c r="L20" s="60"/>
      <c r="M20" s="60"/>
      <c r="N20" s="60"/>
    </row>
    <row r="21" spans="1:14" x14ac:dyDescent="0.25">
      <c r="A21" s="60"/>
      <c r="B21" s="60"/>
      <c r="C21" s="60"/>
      <c r="D21" s="60"/>
      <c r="E21" s="60"/>
      <c r="F21" s="60"/>
      <c r="G21" s="60"/>
      <c r="H21" s="60"/>
      <c r="I21" s="60"/>
      <c r="J21" s="60"/>
      <c r="K21" s="60"/>
      <c r="L21" s="60"/>
      <c r="M21" s="60"/>
      <c r="N21" s="60"/>
    </row>
    <row r="22" spans="1:14" x14ac:dyDescent="0.25">
      <c r="A22" s="60"/>
      <c r="B22" s="60"/>
      <c r="C22" s="60"/>
      <c r="D22" s="60"/>
      <c r="E22" s="60"/>
      <c r="F22" s="60"/>
      <c r="G22" s="60"/>
      <c r="H22" s="60"/>
      <c r="I22" s="60"/>
      <c r="J22" s="60"/>
      <c r="K22" s="60"/>
      <c r="L22" s="60"/>
      <c r="M22" s="60"/>
      <c r="N22" s="60"/>
    </row>
    <row r="23" spans="1:14" x14ac:dyDescent="0.25">
      <c r="A23" s="60"/>
      <c r="B23" s="60"/>
      <c r="C23" s="60"/>
      <c r="D23" s="60"/>
      <c r="E23" s="60"/>
      <c r="F23" s="60"/>
      <c r="G23" s="60"/>
      <c r="H23" s="60"/>
      <c r="I23" s="60"/>
      <c r="J23" s="60"/>
      <c r="K23" s="60"/>
      <c r="L23" s="60"/>
      <c r="M23" s="60"/>
      <c r="N23" s="60"/>
    </row>
    <row r="24" spans="1:14" x14ac:dyDescent="0.25">
      <c r="A24" s="60"/>
      <c r="B24" s="60"/>
      <c r="C24" s="60"/>
      <c r="D24" s="60"/>
      <c r="E24" s="60"/>
      <c r="F24" s="60"/>
      <c r="G24" s="60"/>
      <c r="H24" s="60"/>
      <c r="I24" s="60"/>
      <c r="J24" s="60"/>
      <c r="K24" s="60"/>
      <c r="L24" s="60"/>
      <c r="M24" s="60"/>
      <c r="N24" s="60"/>
    </row>
    <row r="25" spans="1:14" x14ac:dyDescent="0.25">
      <c r="A25" s="60"/>
      <c r="B25" s="60"/>
      <c r="C25" s="60"/>
      <c r="D25" s="60"/>
      <c r="E25" s="60"/>
      <c r="F25" s="60"/>
      <c r="G25" s="60"/>
      <c r="H25" s="60"/>
      <c r="I25" s="60"/>
      <c r="J25" s="60"/>
      <c r="K25" s="60"/>
      <c r="L25" s="60"/>
      <c r="M25" s="60"/>
      <c r="N25" s="60"/>
    </row>
    <row r="26" spans="1:14" x14ac:dyDescent="0.25">
      <c r="A26" s="60"/>
      <c r="B26" s="60"/>
      <c r="C26" s="60"/>
      <c r="D26" s="60"/>
      <c r="E26" s="60"/>
      <c r="F26" s="60"/>
      <c r="G26" s="60"/>
      <c r="H26" s="60"/>
      <c r="I26" s="60"/>
      <c r="J26" s="60"/>
      <c r="K26" s="60"/>
      <c r="L26" s="60"/>
      <c r="M26" s="60"/>
      <c r="N26" s="60"/>
    </row>
    <row r="27" spans="1:14" x14ac:dyDescent="0.25">
      <c r="A27" s="60"/>
      <c r="B27" s="60"/>
      <c r="C27" s="60"/>
      <c r="D27" s="60"/>
      <c r="E27" s="60"/>
      <c r="F27" s="60"/>
      <c r="G27" s="60"/>
      <c r="H27" s="60"/>
      <c r="I27" s="60"/>
      <c r="J27" s="60"/>
      <c r="K27" s="60"/>
      <c r="L27" s="60"/>
      <c r="M27" s="60"/>
      <c r="N27" s="60"/>
    </row>
    <row r="28" spans="1:14" x14ac:dyDescent="0.25">
      <c r="A28" s="60"/>
      <c r="B28" s="60"/>
      <c r="C28" s="60"/>
      <c r="D28" s="60"/>
      <c r="E28" s="60"/>
      <c r="F28" s="60"/>
      <c r="G28" s="60"/>
      <c r="H28" s="60"/>
      <c r="I28" s="60"/>
      <c r="J28" s="60"/>
      <c r="K28" s="60"/>
      <c r="L28" s="60"/>
      <c r="M28" s="60"/>
      <c r="N28" s="60"/>
    </row>
    <row r="29" spans="1:14" x14ac:dyDescent="0.25">
      <c r="A29" s="60"/>
      <c r="B29" s="60"/>
      <c r="C29" s="60"/>
      <c r="D29" s="60"/>
      <c r="E29" s="60"/>
      <c r="F29" s="60"/>
      <c r="G29" s="60"/>
      <c r="H29" s="60"/>
      <c r="I29" s="60"/>
      <c r="J29" s="60"/>
      <c r="K29" s="60"/>
      <c r="L29" s="60"/>
      <c r="M29" s="60"/>
      <c r="N29" s="60"/>
    </row>
    <row r="30" spans="1:14" x14ac:dyDescent="0.25">
      <c r="A30" s="60"/>
      <c r="B30" s="60"/>
      <c r="C30" s="60"/>
      <c r="D30" s="60"/>
      <c r="E30" s="60"/>
      <c r="F30" s="60"/>
      <c r="G30" s="60"/>
      <c r="H30" s="60"/>
      <c r="I30" s="60"/>
      <c r="J30" s="60"/>
      <c r="K30" s="60"/>
      <c r="L30" s="60"/>
      <c r="M30" s="60"/>
      <c r="N30" s="60"/>
    </row>
    <row r="31" spans="1:14" x14ac:dyDescent="0.25">
      <c r="A31" s="60"/>
      <c r="B31" s="60"/>
      <c r="C31" s="60"/>
      <c r="D31" s="60"/>
      <c r="E31" s="60"/>
      <c r="F31" s="60"/>
      <c r="G31" s="60"/>
      <c r="H31" s="60"/>
      <c r="I31" s="60"/>
      <c r="J31" s="60"/>
      <c r="K31" s="60"/>
      <c r="L31" s="60"/>
      <c r="M31" s="60"/>
      <c r="N31" s="60"/>
    </row>
    <row r="32" spans="1:14" x14ac:dyDescent="0.25">
      <c r="A32" s="60"/>
      <c r="B32" s="60"/>
      <c r="C32" s="60"/>
      <c r="D32" s="60"/>
      <c r="E32" s="60"/>
      <c r="F32" s="60"/>
      <c r="G32" s="60"/>
      <c r="H32" s="60"/>
      <c r="I32" s="60"/>
      <c r="J32" s="60"/>
      <c r="K32" s="60"/>
      <c r="L32" s="60"/>
      <c r="M32" s="60"/>
      <c r="N32" s="60"/>
    </row>
    <row r="33" spans="1:14" x14ac:dyDescent="0.25">
      <c r="A33" s="60"/>
      <c r="B33" s="60"/>
      <c r="C33" s="60"/>
      <c r="D33" s="60"/>
      <c r="E33" s="60"/>
      <c r="F33" s="60"/>
      <c r="G33" s="60"/>
      <c r="H33" s="60"/>
      <c r="I33" s="60"/>
      <c r="J33" s="60"/>
      <c r="K33" s="60"/>
      <c r="L33" s="60"/>
      <c r="M33" s="60"/>
      <c r="N33" s="60"/>
    </row>
    <row r="34" spans="1:14" x14ac:dyDescent="0.25">
      <c r="A34" s="60"/>
      <c r="B34" s="60"/>
      <c r="C34" s="60"/>
      <c r="D34" s="60"/>
      <c r="E34" s="60"/>
      <c r="F34" s="60"/>
      <c r="G34" s="60"/>
      <c r="H34" s="60"/>
      <c r="I34" s="60"/>
      <c r="J34" s="60"/>
      <c r="K34" s="60"/>
      <c r="L34" s="60"/>
      <c r="M34" s="60"/>
      <c r="N34" s="60"/>
    </row>
    <row r="35" spans="1:14" x14ac:dyDescent="0.25">
      <c r="A35" s="60"/>
      <c r="B35" s="60"/>
      <c r="C35" s="60"/>
      <c r="D35" s="60"/>
      <c r="E35" s="60"/>
      <c r="F35" s="60"/>
      <c r="G35" s="60"/>
      <c r="H35" s="60"/>
      <c r="I35" s="60"/>
      <c r="J35" s="60"/>
      <c r="K35" s="60"/>
      <c r="L35" s="60"/>
      <c r="M35" s="60"/>
      <c r="N35" s="60"/>
    </row>
    <row r="36" spans="1:14" x14ac:dyDescent="0.25">
      <c r="A36" s="60"/>
      <c r="B36" s="60"/>
      <c r="C36" s="60"/>
      <c r="D36" s="60"/>
      <c r="E36" s="60"/>
      <c r="F36" s="60"/>
      <c r="G36" s="60"/>
      <c r="H36" s="60"/>
      <c r="I36" s="60"/>
      <c r="J36" s="60"/>
      <c r="K36" s="60"/>
      <c r="L36" s="60"/>
      <c r="M36" s="60"/>
      <c r="N36" s="60"/>
    </row>
    <row r="37" spans="1:14" x14ac:dyDescent="0.25">
      <c r="A37" s="60"/>
      <c r="B37" s="60"/>
      <c r="C37" s="60"/>
      <c r="D37" s="60"/>
      <c r="E37" s="60"/>
      <c r="F37" s="60"/>
      <c r="G37" s="60"/>
      <c r="H37" s="60"/>
      <c r="I37" s="60"/>
      <c r="J37" s="60"/>
      <c r="K37" s="60"/>
      <c r="L37" s="60"/>
      <c r="M37" s="60"/>
      <c r="N37" s="60"/>
    </row>
    <row r="38" spans="1:14" x14ac:dyDescent="0.25">
      <c r="A38" s="60"/>
      <c r="B38" s="60"/>
      <c r="C38" s="60"/>
      <c r="D38" s="60"/>
      <c r="E38" s="60"/>
      <c r="F38" s="60"/>
      <c r="G38" s="60"/>
      <c r="H38" s="60"/>
      <c r="I38" s="60"/>
      <c r="J38" s="60"/>
      <c r="K38" s="60"/>
      <c r="L38" s="60"/>
      <c r="M38" s="60"/>
      <c r="N38" s="60"/>
    </row>
    <row r="39" spans="1:14" x14ac:dyDescent="0.25">
      <c r="A39" s="60"/>
      <c r="B39" s="60"/>
      <c r="C39" s="60"/>
      <c r="D39" s="60"/>
      <c r="E39" s="60"/>
      <c r="F39" s="60"/>
      <c r="G39" s="60"/>
      <c r="H39" s="60"/>
      <c r="I39" s="60"/>
      <c r="J39" s="60"/>
      <c r="K39" s="60"/>
      <c r="L39" s="60"/>
      <c r="M39" s="60"/>
      <c r="N39" s="60"/>
    </row>
    <row r="40" spans="1:14" x14ac:dyDescent="0.25">
      <c r="A40" s="60"/>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60"/>
      <c r="B42" s="60"/>
      <c r="C42" s="60"/>
      <c r="D42" s="60"/>
      <c r="E42" s="60"/>
      <c r="F42" s="60"/>
      <c r="G42" s="60"/>
      <c r="H42" s="60"/>
      <c r="I42" s="60"/>
      <c r="J42" s="60"/>
      <c r="K42" s="60"/>
      <c r="L42" s="60"/>
      <c r="M42" s="60"/>
      <c r="N42" s="60"/>
    </row>
    <row r="43" spans="1:14" x14ac:dyDescent="0.25">
      <c r="A43" s="60"/>
      <c r="B43" s="60"/>
      <c r="C43" s="60"/>
      <c r="D43" s="60"/>
      <c r="E43" s="60"/>
      <c r="F43" s="60"/>
      <c r="G43" s="60"/>
      <c r="H43" s="60"/>
      <c r="I43" s="60"/>
      <c r="J43" s="60"/>
      <c r="K43" s="60"/>
      <c r="L43" s="60"/>
      <c r="M43" s="60"/>
      <c r="N43" s="60"/>
    </row>
    <row r="44" spans="1:14" x14ac:dyDescent="0.25">
      <c r="A44" s="60"/>
      <c r="B44" s="60"/>
      <c r="C44" s="60"/>
      <c r="D44" s="60"/>
      <c r="E44" s="60"/>
      <c r="F44" s="60"/>
      <c r="G44" s="60"/>
      <c r="H44" s="60"/>
      <c r="I44" s="60"/>
      <c r="J44" s="60"/>
      <c r="K44" s="60"/>
      <c r="L44" s="60"/>
      <c r="M44" s="60"/>
      <c r="N44" s="60"/>
    </row>
    <row r="45" spans="1:14" x14ac:dyDescent="0.25">
      <c r="A45" s="60"/>
      <c r="B45" s="60"/>
      <c r="C45" s="60"/>
      <c r="D45" s="60"/>
      <c r="E45" s="60"/>
      <c r="F45" s="60"/>
      <c r="G45" s="60"/>
      <c r="H45" s="60"/>
      <c r="I45" s="60"/>
      <c r="J45" s="60"/>
      <c r="K45" s="60"/>
      <c r="L45" s="60"/>
      <c r="M45" s="60"/>
      <c r="N45" s="60"/>
    </row>
    <row r="46" spans="1:14" x14ac:dyDescent="0.25">
      <c r="A46" s="60"/>
      <c r="B46" s="60"/>
      <c r="C46" s="60"/>
      <c r="D46" s="60"/>
      <c r="E46" s="60"/>
      <c r="F46" s="60"/>
      <c r="G46" s="60"/>
      <c r="H46" s="60"/>
      <c r="I46" s="60"/>
      <c r="J46" s="60"/>
      <c r="K46" s="60"/>
      <c r="L46" s="60"/>
      <c r="M46" s="60"/>
      <c r="N46" s="60"/>
    </row>
    <row r="47" spans="1:14" x14ac:dyDescent="0.25">
      <c r="A47" s="60"/>
      <c r="B47" s="60"/>
      <c r="C47" s="60"/>
      <c r="D47" s="60"/>
      <c r="E47" s="60"/>
      <c r="F47" s="60"/>
      <c r="G47" s="60"/>
      <c r="H47" s="60"/>
      <c r="I47" s="60"/>
      <c r="J47" s="60"/>
      <c r="K47" s="60"/>
      <c r="L47" s="60"/>
      <c r="M47" s="60"/>
      <c r="N47" s="60"/>
    </row>
    <row r="48" spans="1:14" x14ac:dyDescent="0.25">
      <c r="A48" s="60"/>
      <c r="B48" s="60"/>
      <c r="C48" s="60"/>
      <c r="D48" s="60"/>
      <c r="E48" s="60"/>
      <c r="F48" s="60"/>
      <c r="G48" s="60"/>
      <c r="H48" s="60"/>
      <c r="I48" s="60"/>
      <c r="J48" s="60"/>
      <c r="K48" s="60"/>
      <c r="L48" s="60"/>
      <c r="M48" s="60"/>
      <c r="N48" s="60"/>
    </row>
    <row r="49" spans="1:14" x14ac:dyDescent="0.25">
      <c r="A49" s="60"/>
      <c r="B49" s="60"/>
      <c r="C49" s="60"/>
      <c r="D49" s="60"/>
      <c r="E49" s="60"/>
      <c r="F49" s="60"/>
      <c r="G49" s="60"/>
      <c r="H49" s="60"/>
      <c r="I49" s="60"/>
      <c r="J49" s="60"/>
      <c r="K49" s="60"/>
      <c r="L49" s="60"/>
      <c r="M49" s="60"/>
      <c r="N49" s="60"/>
    </row>
    <row r="50" spans="1:14" x14ac:dyDescent="0.25">
      <c r="A50" s="60"/>
      <c r="B50" s="60"/>
      <c r="C50" s="60"/>
      <c r="D50" s="60"/>
      <c r="E50" s="60"/>
      <c r="F50" s="60"/>
      <c r="G50" s="60"/>
      <c r="H50" s="60"/>
      <c r="I50" s="60"/>
      <c r="J50" s="60"/>
      <c r="K50" s="60"/>
      <c r="L50" s="60"/>
      <c r="M50" s="60"/>
      <c r="N50" s="60"/>
    </row>
    <row r="51" spans="1:14" x14ac:dyDescent="0.25">
      <c r="A51" s="60"/>
      <c r="B51" s="60"/>
      <c r="C51" s="60"/>
      <c r="D51" s="60"/>
      <c r="E51" s="60"/>
      <c r="F51" s="60"/>
      <c r="G51" s="60"/>
      <c r="H51" s="60"/>
      <c r="I51" s="60"/>
      <c r="J51" s="60"/>
      <c r="K51" s="60"/>
      <c r="L51" s="60"/>
      <c r="M51" s="60"/>
      <c r="N51" s="60"/>
    </row>
    <row r="52" spans="1:14" x14ac:dyDescent="0.25">
      <c r="A52" s="60"/>
      <c r="B52" s="60"/>
      <c r="C52" s="60"/>
      <c r="D52" s="60"/>
      <c r="E52" s="60"/>
      <c r="F52" s="60"/>
      <c r="G52" s="60"/>
      <c r="H52" s="60"/>
      <c r="I52" s="60"/>
      <c r="J52" s="60"/>
      <c r="K52" s="60"/>
      <c r="L52" s="60"/>
      <c r="M52" s="60"/>
      <c r="N52" s="60"/>
    </row>
    <row r="53" spans="1:14" x14ac:dyDescent="0.25">
      <c r="A53" s="60"/>
      <c r="B53" s="60"/>
      <c r="C53" s="60"/>
      <c r="D53" s="60"/>
      <c r="E53" s="60"/>
      <c r="F53" s="60"/>
      <c r="G53" s="60"/>
      <c r="H53" s="60"/>
      <c r="I53" s="60"/>
      <c r="J53" s="60"/>
      <c r="K53" s="60"/>
      <c r="L53" s="60"/>
      <c r="M53" s="60"/>
      <c r="N53" s="60"/>
    </row>
    <row r="54" spans="1:14" x14ac:dyDescent="0.25">
      <c r="A54" s="60"/>
      <c r="B54" s="60"/>
      <c r="C54" s="60"/>
      <c r="D54" s="60"/>
      <c r="E54" s="60"/>
      <c r="F54" s="60"/>
      <c r="G54" s="60"/>
      <c r="H54" s="60"/>
      <c r="I54" s="60"/>
      <c r="J54" s="60"/>
      <c r="K54" s="60"/>
      <c r="L54" s="60"/>
      <c r="M54" s="60"/>
      <c r="N54" s="60"/>
    </row>
    <row r="55" spans="1:14" x14ac:dyDescent="0.25">
      <c r="A55" s="60"/>
      <c r="B55" s="60"/>
      <c r="C55" s="60"/>
      <c r="D55" s="60"/>
      <c r="E55" s="60"/>
      <c r="F55" s="60"/>
      <c r="G55" s="60"/>
      <c r="H55" s="60"/>
      <c r="I55" s="60"/>
      <c r="J55" s="60"/>
      <c r="K55" s="60"/>
      <c r="L55" s="60"/>
      <c r="M55" s="60"/>
      <c r="N55" s="60"/>
    </row>
    <row r="56" spans="1:14" x14ac:dyDescent="0.25">
      <c r="A56" s="60"/>
      <c r="B56" s="60"/>
      <c r="C56" s="60"/>
      <c r="D56" s="60"/>
      <c r="E56" s="60"/>
      <c r="F56" s="60"/>
      <c r="G56" s="60"/>
      <c r="H56" s="60"/>
      <c r="I56" s="60"/>
      <c r="J56" s="60"/>
      <c r="K56" s="60"/>
      <c r="L56" s="60"/>
      <c r="M56" s="60"/>
      <c r="N56" s="60"/>
    </row>
    <row r="57" spans="1:14" x14ac:dyDescent="0.25">
      <c r="A57" s="60"/>
      <c r="B57" s="60"/>
      <c r="C57" s="60"/>
      <c r="D57" s="60"/>
      <c r="E57" s="60"/>
      <c r="F57" s="60"/>
      <c r="G57" s="60"/>
      <c r="H57" s="60"/>
      <c r="I57" s="60"/>
      <c r="J57" s="60"/>
      <c r="K57" s="60"/>
      <c r="L57" s="60"/>
      <c r="M57" s="60"/>
      <c r="N57" s="60"/>
    </row>
    <row r="58" spans="1:14" x14ac:dyDescent="0.25">
      <c r="A58" s="60"/>
      <c r="B58" s="60"/>
      <c r="C58" s="60"/>
      <c r="D58" s="60"/>
      <c r="E58" s="60"/>
      <c r="F58" s="60"/>
      <c r="G58" s="60"/>
      <c r="H58" s="60"/>
      <c r="I58" s="60"/>
      <c r="J58" s="60"/>
      <c r="K58" s="60"/>
      <c r="L58" s="60"/>
      <c r="M58" s="60"/>
      <c r="N58" s="60"/>
    </row>
    <row r="59" spans="1:14" x14ac:dyDescent="0.25">
      <c r="A59" s="60"/>
      <c r="B59" s="60"/>
      <c r="C59" s="60"/>
      <c r="D59" s="60"/>
      <c r="E59" s="60"/>
      <c r="F59" s="60"/>
      <c r="G59" s="60"/>
      <c r="H59" s="60"/>
      <c r="I59" s="60"/>
      <c r="J59" s="60"/>
      <c r="K59" s="60"/>
      <c r="L59" s="60"/>
      <c r="M59" s="60"/>
      <c r="N59" s="60"/>
    </row>
    <row r="60" spans="1:14" x14ac:dyDescent="0.25">
      <c r="A60" s="60"/>
      <c r="B60" s="60"/>
      <c r="C60" s="60"/>
      <c r="D60" s="60"/>
      <c r="E60" s="60"/>
      <c r="F60" s="60"/>
      <c r="G60" s="60"/>
      <c r="H60" s="60"/>
      <c r="I60" s="60"/>
      <c r="J60" s="60"/>
      <c r="K60" s="60"/>
      <c r="L60" s="60"/>
      <c r="M60" s="60"/>
      <c r="N60" s="60"/>
    </row>
    <row r="61" spans="1:14" x14ac:dyDescent="0.25">
      <c r="A61" s="60"/>
      <c r="B61" s="60"/>
      <c r="C61" s="60"/>
      <c r="D61" s="60"/>
      <c r="E61" s="60"/>
      <c r="F61" s="60"/>
      <c r="G61" s="60"/>
      <c r="H61" s="60"/>
      <c r="I61" s="60"/>
      <c r="J61" s="60"/>
      <c r="K61" s="60"/>
      <c r="L61" s="60"/>
      <c r="M61" s="60"/>
      <c r="N61" s="60"/>
    </row>
    <row r="62" spans="1:14" x14ac:dyDescent="0.25">
      <c r="A62" s="60"/>
      <c r="B62" s="60"/>
      <c r="C62" s="60"/>
      <c r="D62" s="60"/>
      <c r="E62" s="60"/>
      <c r="F62" s="60"/>
      <c r="G62" s="60"/>
      <c r="H62" s="60"/>
      <c r="I62" s="60"/>
      <c r="J62" s="60"/>
      <c r="K62" s="60"/>
      <c r="L62" s="60"/>
      <c r="M62" s="60"/>
      <c r="N62" s="60"/>
    </row>
    <row r="63" spans="1:14" x14ac:dyDescent="0.25">
      <c r="A63" s="60"/>
      <c r="B63" s="60"/>
      <c r="C63" s="60"/>
      <c r="D63" s="60"/>
      <c r="E63" s="60"/>
      <c r="F63" s="60"/>
      <c r="G63" s="60"/>
      <c r="H63" s="60"/>
      <c r="I63" s="60"/>
      <c r="J63" s="60"/>
      <c r="K63" s="60"/>
      <c r="L63" s="60"/>
      <c r="M63" s="60"/>
      <c r="N63" s="60"/>
    </row>
    <row r="64" spans="1:14" x14ac:dyDescent="0.25">
      <c r="A64" s="60"/>
      <c r="B64" s="60"/>
      <c r="C64" s="60"/>
      <c r="D64" s="60"/>
      <c r="E64" s="60"/>
      <c r="F64" s="60"/>
      <c r="G64" s="60"/>
      <c r="H64" s="60"/>
      <c r="I64" s="60"/>
      <c r="J64" s="60"/>
      <c r="K64" s="60"/>
      <c r="L64" s="60"/>
      <c r="M64" s="60"/>
      <c r="N64" s="60"/>
    </row>
    <row r="65" spans="1:14" x14ac:dyDescent="0.25">
      <c r="A65" s="60"/>
      <c r="B65" s="60"/>
      <c r="C65" s="60"/>
      <c r="D65" s="60"/>
      <c r="E65" s="60"/>
      <c r="F65" s="60"/>
      <c r="G65" s="60"/>
      <c r="H65" s="60"/>
      <c r="I65" s="60"/>
      <c r="J65" s="60"/>
      <c r="K65" s="60"/>
      <c r="L65" s="60"/>
      <c r="M65" s="60"/>
      <c r="N65" s="60"/>
    </row>
    <row r="66" spans="1:14" x14ac:dyDescent="0.25">
      <c r="A66" s="60"/>
      <c r="B66" s="60"/>
      <c r="C66" s="60"/>
      <c r="D66" s="60"/>
      <c r="E66" s="60"/>
      <c r="F66" s="60"/>
      <c r="G66" s="60"/>
      <c r="H66" s="60"/>
      <c r="I66" s="60"/>
      <c r="J66" s="60"/>
      <c r="K66" s="60"/>
      <c r="L66" s="60"/>
      <c r="M66" s="60"/>
      <c r="N66" s="60"/>
    </row>
    <row r="67" spans="1:14" x14ac:dyDescent="0.25">
      <c r="A67" s="60"/>
      <c r="B67" s="60"/>
      <c r="C67" s="60"/>
      <c r="D67" s="60"/>
      <c r="E67" s="60"/>
      <c r="F67" s="60"/>
      <c r="G67" s="60"/>
      <c r="H67" s="60"/>
      <c r="I67" s="60"/>
      <c r="J67" s="60"/>
      <c r="K67" s="60"/>
      <c r="L67" s="60"/>
      <c r="M67" s="60"/>
      <c r="N67" s="60"/>
    </row>
    <row r="68" spans="1:14" x14ac:dyDescent="0.25">
      <c r="A68" s="60"/>
      <c r="B68" s="60"/>
      <c r="C68" s="60"/>
      <c r="D68" s="60"/>
      <c r="E68" s="60"/>
      <c r="F68" s="60"/>
      <c r="G68" s="60"/>
      <c r="H68" s="60"/>
      <c r="I68" s="60"/>
      <c r="J68" s="60"/>
      <c r="K68" s="60"/>
      <c r="L68" s="60"/>
      <c r="M68" s="60"/>
      <c r="N68" s="60"/>
    </row>
    <row r="69" spans="1:14" x14ac:dyDescent="0.25">
      <c r="A69" s="60"/>
      <c r="B69" s="60"/>
      <c r="C69" s="60"/>
      <c r="D69" s="60"/>
      <c r="E69" s="60"/>
      <c r="F69" s="60"/>
      <c r="G69" s="60"/>
      <c r="H69" s="60"/>
      <c r="I69" s="60"/>
      <c r="J69" s="60"/>
      <c r="K69" s="60"/>
      <c r="L69" s="60"/>
      <c r="M69" s="60"/>
      <c r="N69" s="60"/>
    </row>
    <row r="70" spans="1:14" x14ac:dyDescent="0.25">
      <c r="A70" s="60"/>
      <c r="B70" s="60"/>
      <c r="C70" s="60"/>
      <c r="D70" s="60"/>
      <c r="E70" s="60"/>
      <c r="F70" s="60"/>
      <c r="G70" s="60"/>
      <c r="H70" s="60"/>
      <c r="I70" s="60"/>
      <c r="J70" s="60"/>
      <c r="K70" s="60"/>
      <c r="L70" s="60"/>
      <c r="M70" s="60"/>
      <c r="N70" s="60"/>
    </row>
    <row r="71" spans="1:14" x14ac:dyDescent="0.25">
      <c r="A71" s="60"/>
      <c r="B71" s="60"/>
      <c r="C71" s="60"/>
      <c r="D71" s="60"/>
      <c r="E71" s="60"/>
      <c r="F71" s="60"/>
      <c r="G71" s="60"/>
      <c r="H71" s="60"/>
      <c r="I71" s="60"/>
      <c r="J71" s="60"/>
      <c r="K71" s="60"/>
      <c r="L71" s="60"/>
      <c r="M71" s="60"/>
      <c r="N71" s="60"/>
    </row>
    <row r="72" spans="1:14" x14ac:dyDescent="0.25">
      <c r="A72" s="60"/>
      <c r="B72" s="60"/>
      <c r="C72" s="60"/>
      <c r="D72" s="60"/>
      <c r="E72" s="60"/>
      <c r="F72" s="60"/>
      <c r="G72" s="60"/>
      <c r="H72" s="60"/>
      <c r="I72" s="60"/>
      <c r="J72" s="60"/>
      <c r="K72" s="60"/>
      <c r="L72" s="60"/>
      <c r="M72" s="60"/>
      <c r="N72" s="60"/>
    </row>
    <row r="73" spans="1:14" x14ac:dyDescent="0.25">
      <c r="A73" s="60"/>
      <c r="B73" s="60"/>
      <c r="C73" s="60"/>
      <c r="D73" s="60"/>
      <c r="E73" s="60"/>
      <c r="F73" s="60"/>
      <c r="G73" s="60"/>
      <c r="H73" s="60"/>
      <c r="I73" s="60"/>
      <c r="J73" s="60"/>
      <c r="K73" s="60"/>
      <c r="L73" s="60"/>
      <c r="M73" s="60"/>
      <c r="N73" s="60"/>
    </row>
    <row r="74" spans="1:14" x14ac:dyDescent="0.25">
      <c r="A74" s="60"/>
      <c r="B74" s="60"/>
      <c r="C74" s="60"/>
      <c r="D74" s="60"/>
      <c r="E74" s="60"/>
      <c r="F74" s="60"/>
      <c r="G74" s="60"/>
      <c r="H74" s="60"/>
      <c r="I74" s="60"/>
      <c r="J74" s="60"/>
      <c r="K74" s="60"/>
      <c r="L74" s="60"/>
      <c r="M74" s="60"/>
      <c r="N74" s="60"/>
    </row>
    <row r="75" spans="1:14" x14ac:dyDescent="0.25">
      <c r="A75" s="60"/>
      <c r="B75" s="60"/>
      <c r="C75" s="60"/>
      <c r="D75" s="60"/>
      <c r="E75" s="60"/>
      <c r="F75" s="60"/>
      <c r="G75" s="60"/>
      <c r="H75" s="60"/>
      <c r="I75" s="60"/>
      <c r="J75" s="60"/>
      <c r="K75" s="60"/>
      <c r="L75" s="60"/>
      <c r="M75" s="60"/>
      <c r="N75" s="60"/>
    </row>
    <row r="76" spans="1:14" x14ac:dyDescent="0.25">
      <c r="A76" s="60"/>
      <c r="B76" s="60"/>
      <c r="C76" s="60"/>
      <c r="D76" s="60"/>
      <c r="E76" s="60"/>
      <c r="F76" s="60"/>
      <c r="G76" s="60"/>
      <c r="H76" s="60"/>
      <c r="I76" s="60"/>
      <c r="J76" s="60"/>
      <c r="K76" s="60"/>
      <c r="L76" s="60"/>
      <c r="M76" s="60"/>
      <c r="N76" s="60"/>
    </row>
    <row r="77" spans="1:14" x14ac:dyDescent="0.25">
      <c r="A77" s="60"/>
      <c r="B77" s="60"/>
      <c r="C77" s="60"/>
      <c r="D77" s="60"/>
      <c r="E77" s="60"/>
      <c r="F77" s="60"/>
      <c r="G77" s="60"/>
      <c r="H77" s="60"/>
      <c r="I77" s="60"/>
      <c r="J77" s="60"/>
      <c r="K77" s="60"/>
      <c r="L77" s="60"/>
      <c r="M77" s="60"/>
      <c r="N77" s="60"/>
    </row>
    <row r="78" spans="1:14" x14ac:dyDescent="0.25">
      <c r="A78" s="60"/>
      <c r="B78" s="60"/>
      <c r="C78" s="60"/>
      <c r="D78" s="60"/>
      <c r="E78" s="60"/>
      <c r="F78" s="60"/>
      <c r="G78" s="60"/>
      <c r="H78" s="60"/>
      <c r="I78" s="60"/>
      <c r="J78" s="60"/>
      <c r="K78" s="60"/>
      <c r="L78" s="60"/>
      <c r="M78" s="60"/>
      <c r="N78" s="60"/>
    </row>
    <row r="79" spans="1:14" x14ac:dyDescent="0.25">
      <c r="A79" s="60"/>
      <c r="B79" s="60"/>
      <c r="C79" s="60"/>
      <c r="D79" s="60"/>
      <c r="E79" s="60"/>
      <c r="F79" s="60"/>
      <c r="G79" s="60"/>
      <c r="H79" s="60"/>
      <c r="I79" s="60"/>
      <c r="J79" s="60"/>
      <c r="K79" s="60"/>
      <c r="L79" s="60"/>
      <c r="M79" s="60"/>
      <c r="N79" s="60"/>
    </row>
    <row r="80" spans="1:14" x14ac:dyDescent="0.25">
      <c r="A80" s="60"/>
      <c r="B80" s="60"/>
      <c r="C80" s="60"/>
      <c r="D80" s="60"/>
      <c r="E80" s="60"/>
      <c r="F80" s="60"/>
      <c r="G80" s="60"/>
      <c r="H80" s="60"/>
      <c r="I80" s="60"/>
      <c r="J80" s="60"/>
      <c r="K80" s="60"/>
      <c r="L80" s="60"/>
      <c r="M80" s="60"/>
      <c r="N80" s="60"/>
    </row>
    <row r="81" spans="1:14" x14ac:dyDescent="0.25">
      <c r="A81" s="60"/>
      <c r="B81" s="60"/>
      <c r="C81" s="60"/>
      <c r="D81" s="60"/>
      <c r="E81" s="60"/>
      <c r="F81" s="60"/>
      <c r="G81" s="60"/>
      <c r="H81" s="60"/>
      <c r="I81" s="60"/>
      <c r="J81" s="60"/>
      <c r="K81" s="60"/>
      <c r="L81" s="60"/>
      <c r="M81" s="60"/>
      <c r="N81" s="60"/>
    </row>
    <row r="82" spans="1:14" x14ac:dyDescent="0.25">
      <c r="A82" s="60"/>
      <c r="B82" s="60"/>
      <c r="C82" s="60"/>
      <c r="D82" s="60"/>
      <c r="E82" s="60"/>
      <c r="F82" s="60"/>
      <c r="G82" s="60"/>
      <c r="H82" s="60"/>
      <c r="I82" s="60"/>
      <c r="J82" s="60"/>
      <c r="K82" s="60"/>
      <c r="L82" s="60"/>
      <c r="M82" s="60"/>
      <c r="N82" s="60"/>
    </row>
    <row r="83" spans="1:14" x14ac:dyDescent="0.25">
      <c r="A83" s="60"/>
      <c r="B83" s="60"/>
      <c r="C83" s="60"/>
      <c r="D83" s="60"/>
      <c r="E83" s="60"/>
      <c r="F83" s="60"/>
      <c r="G83" s="60"/>
      <c r="H83" s="60"/>
      <c r="I83" s="60"/>
      <c r="J83" s="60"/>
      <c r="K83" s="60"/>
      <c r="L83" s="60"/>
      <c r="M83" s="60"/>
      <c r="N83" s="60"/>
    </row>
    <row r="84" spans="1:14" x14ac:dyDescent="0.25">
      <c r="A84" s="60"/>
      <c r="B84" s="60"/>
      <c r="C84" s="60"/>
      <c r="D84" s="60"/>
      <c r="E84" s="60"/>
      <c r="F84" s="60"/>
      <c r="G84" s="60"/>
      <c r="H84" s="60"/>
      <c r="I84" s="60"/>
      <c r="J84" s="60"/>
      <c r="K84" s="60"/>
      <c r="L84" s="60"/>
      <c r="M84" s="60"/>
      <c r="N84" s="60"/>
    </row>
    <row r="85" spans="1:14" x14ac:dyDescent="0.25">
      <c r="A85" s="60"/>
      <c r="B85" s="60"/>
      <c r="C85" s="60"/>
      <c r="D85" s="60"/>
      <c r="E85" s="60"/>
      <c r="F85" s="60"/>
      <c r="G85" s="60"/>
      <c r="H85" s="60"/>
      <c r="I85" s="60"/>
      <c r="J85" s="60"/>
      <c r="K85" s="60"/>
      <c r="L85" s="60"/>
      <c r="M85" s="60"/>
      <c r="N85" s="60"/>
    </row>
    <row r="86" spans="1:14" x14ac:dyDescent="0.25">
      <c r="A86" s="60"/>
      <c r="B86" s="60"/>
      <c r="C86" s="60"/>
      <c r="D86" s="60"/>
      <c r="E86" s="60"/>
      <c r="F86" s="60"/>
      <c r="G86" s="60"/>
      <c r="H86" s="60"/>
      <c r="I86" s="60"/>
      <c r="J86" s="60"/>
      <c r="K86" s="60"/>
      <c r="L86" s="60"/>
      <c r="M86" s="60"/>
      <c r="N86" s="60"/>
    </row>
    <row r="87" spans="1:14" x14ac:dyDescent="0.25">
      <c r="A87" s="60"/>
      <c r="B87" s="60"/>
      <c r="C87" s="60"/>
      <c r="D87" s="60"/>
      <c r="E87" s="60"/>
      <c r="F87" s="60"/>
      <c r="G87" s="60"/>
      <c r="H87" s="60"/>
      <c r="I87" s="60"/>
      <c r="J87" s="60"/>
      <c r="K87" s="60"/>
      <c r="L87" s="60"/>
      <c r="M87" s="60"/>
      <c r="N87" s="60"/>
    </row>
    <row r="88" spans="1:14" x14ac:dyDescent="0.25">
      <c r="A88" s="60"/>
      <c r="B88" s="60"/>
      <c r="C88" s="60"/>
      <c r="D88" s="60"/>
      <c r="E88" s="60"/>
      <c r="F88" s="60"/>
      <c r="G88" s="60"/>
      <c r="H88" s="60"/>
      <c r="I88" s="60"/>
      <c r="J88" s="60"/>
      <c r="K88" s="60"/>
      <c r="L88" s="60"/>
      <c r="M88" s="60"/>
      <c r="N88" s="60"/>
    </row>
    <row r="89" spans="1:14" x14ac:dyDescent="0.25">
      <c r="A89" s="60"/>
      <c r="B89" s="60"/>
      <c r="C89" s="60"/>
      <c r="D89" s="60"/>
      <c r="E89" s="60"/>
      <c r="F89" s="60"/>
      <c r="G89" s="60"/>
      <c r="H89" s="60"/>
      <c r="I89" s="60"/>
      <c r="J89" s="60"/>
      <c r="K89" s="60"/>
      <c r="L89" s="60"/>
      <c r="M89" s="60"/>
      <c r="N89" s="60"/>
    </row>
    <row r="90" spans="1:14" x14ac:dyDescent="0.25">
      <c r="A90" s="60"/>
      <c r="B90" s="60"/>
      <c r="C90" s="60"/>
      <c r="D90" s="60"/>
      <c r="E90" s="60"/>
      <c r="F90" s="60"/>
      <c r="G90" s="60"/>
      <c r="H90" s="60"/>
      <c r="I90" s="60"/>
      <c r="J90" s="60"/>
      <c r="K90" s="60"/>
      <c r="L90" s="60"/>
      <c r="M90" s="60"/>
      <c r="N90" s="60"/>
    </row>
    <row r="91" spans="1:14" x14ac:dyDescent="0.25">
      <c r="A91" s="60"/>
      <c r="B91" s="60"/>
      <c r="C91" s="60"/>
      <c r="D91" s="60"/>
      <c r="E91" s="60"/>
      <c r="F91" s="60"/>
      <c r="G91" s="60"/>
      <c r="H91" s="60"/>
      <c r="I91" s="60"/>
      <c r="J91" s="60"/>
      <c r="K91" s="60"/>
      <c r="L91" s="60"/>
      <c r="M91" s="60"/>
      <c r="N91" s="60"/>
    </row>
    <row r="92" spans="1:14" x14ac:dyDescent="0.25">
      <c r="A92" s="60"/>
      <c r="B92" s="60"/>
      <c r="C92" s="60"/>
      <c r="D92" s="60"/>
      <c r="E92" s="60"/>
      <c r="F92" s="60"/>
      <c r="G92" s="60"/>
      <c r="H92" s="60"/>
      <c r="I92" s="60"/>
      <c r="J92" s="60"/>
      <c r="K92" s="60"/>
      <c r="L92" s="60"/>
      <c r="M92" s="60"/>
      <c r="N92" s="60"/>
    </row>
    <row r="93" spans="1:14" x14ac:dyDescent="0.25">
      <c r="A93" s="60"/>
      <c r="B93" s="60"/>
      <c r="C93" s="60"/>
      <c r="D93" s="60"/>
      <c r="E93" s="60"/>
      <c r="F93" s="60"/>
      <c r="G93" s="60"/>
      <c r="H93" s="60"/>
      <c r="I93" s="60"/>
      <c r="J93" s="60"/>
      <c r="K93" s="60"/>
      <c r="L93" s="60"/>
      <c r="M93" s="60"/>
      <c r="N93" s="60"/>
    </row>
    <row r="94" spans="1:14" x14ac:dyDescent="0.25">
      <c r="A94" s="60"/>
      <c r="B94" s="60"/>
      <c r="C94" s="60"/>
      <c r="D94" s="60"/>
      <c r="E94" s="60"/>
      <c r="F94" s="60"/>
      <c r="G94" s="60"/>
      <c r="H94" s="60"/>
      <c r="I94" s="60"/>
      <c r="J94" s="60"/>
      <c r="K94" s="60"/>
      <c r="L94" s="60"/>
      <c r="M94" s="60"/>
      <c r="N94" s="60"/>
    </row>
    <row r="95" spans="1:14" x14ac:dyDescent="0.25">
      <c r="A95" s="60"/>
      <c r="B95" s="60"/>
      <c r="C95" s="60"/>
      <c r="D95" s="60"/>
      <c r="E95" s="60"/>
      <c r="F95" s="60"/>
      <c r="G95" s="60"/>
      <c r="H95" s="60"/>
      <c r="I95" s="60"/>
      <c r="J95" s="60"/>
      <c r="K95" s="60"/>
      <c r="L95" s="60"/>
      <c r="M95" s="60"/>
      <c r="N95" s="60"/>
    </row>
    <row r="96" spans="1:14" x14ac:dyDescent="0.25">
      <c r="A96" s="60"/>
      <c r="B96" s="60"/>
      <c r="C96" s="60"/>
      <c r="D96" s="60"/>
      <c r="E96" s="60"/>
      <c r="F96" s="60"/>
      <c r="G96" s="60"/>
      <c r="H96" s="60"/>
      <c r="I96" s="60"/>
      <c r="J96" s="60"/>
      <c r="K96" s="60"/>
      <c r="L96" s="60"/>
      <c r="M96" s="60"/>
      <c r="N96" s="60"/>
    </row>
    <row r="97" spans="1:14" x14ac:dyDescent="0.25">
      <c r="A97" s="60"/>
      <c r="B97" s="60"/>
      <c r="C97" s="60"/>
      <c r="D97" s="60"/>
      <c r="E97" s="60"/>
      <c r="F97" s="60"/>
      <c r="G97" s="60"/>
      <c r="H97" s="60"/>
      <c r="I97" s="60"/>
      <c r="J97" s="60"/>
      <c r="K97" s="60"/>
      <c r="L97" s="60"/>
      <c r="M97" s="60"/>
      <c r="N97" s="60"/>
    </row>
    <row r="98" spans="1:14" x14ac:dyDescent="0.25">
      <c r="A98" s="60"/>
      <c r="B98" s="60"/>
      <c r="C98" s="60"/>
      <c r="D98" s="60"/>
      <c r="E98" s="60"/>
      <c r="F98" s="60"/>
      <c r="G98" s="60"/>
      <c r="H98" s="60"/>
      <c r="I98" s="60"/>
      <c r="J98" s="60"/>
      <c r="K98" s="60"/>
      <c r="L98" s="60"/>
      <c r="M98" s="60"/>
      <c r="N98" s="60"/>
    </row>
    <row r="99" spans="1:14" x14ac:dyDescent="0.25">
      <c r="A99" s="60"/>
      <c r="B99" s="60"/>
      <c r="C99" s="60"/>
      <c r="D99" s="60"/>
      <c r="E99" s="60"/>
      <c r="F99" s="60"/>
      <c r="G99" s="60"/>
      <c r="H99" s="60"/>
      <c r="I99" s="60"/>
      <c r="J99" s="60"/>
      <c r="K99" s="60"/>
      <c r="L99" s="60"/>
      <c r="M99" s="60"/>
      <c r="N99" s="60"/>
    </row>
    <row r="100" spans="1:14" x14ac:dyDescent="0.25">
      <c r="A100" s="60"/>
      <c r="B100" s="60"/>
      <c r="C100" s="60"/>
      <c r="D100" s="60"/>
      <c r="E100" s="60"/>
      <c r="F100" s="60"/>
      <c r="G100" s="60"/>
      <c r="H100" s="60"/>
      <c r="I100" s="60"/>
      <c r="J100" s="60"/>
      <c r="K100" s="60"/>
      <c r="L100" s="60"/>
      <c r="M100" s="60"/>
      <c r="N100" s="60"/>
    </row>
    <row r="101" spans="1:14" x14ac:dyDescent="0.25">
      <c r="A101" s="60"/>
      <c r="B101" s="60"/>
      <c r="C101" s="60"/>
      <c r="D101" s="60"/>
      <c r="E101" s="60"/>
      <c r="F101" s="60"/>
      <c r="G101" s="60"/>
      <c r="H101" s="60"/>
      <c r="I101" s="60"/>
      <c r="J101" s="60"/>
      <c r="K101" s="60"/>
      <c r="L101" s="60"/>
      <c r="M101" s="60"/>
      <c r="N101" s="60"/>
    </row>
    <row r="102" spans="1:14" x14ac:dyDescent="0.25">
      <c r="A102" s="60"/>
      <c r="B102" s="60"/>
      <c r="C102" s="60"/>
      <c r="D102" s="60"/>
      <c r="E102" s="60"/>
      <c r="F102" s="60"/>
      <c r="G102" s="60"/>
      <c r="H102" s="60"/>
      <c r="I102" s="60"/>
      <c r="J102" s="60"/>
      <c r="K102" s="60"/>
      <c r="L102" s="60"/>
      <c r="M102" s="60"/>
      <c r="N102" s="60"/>
    </row>
    <row r="103" spans="1:14" x14ac:dyDescent="0.25">
      <c r="A103" s="60"/>
      <c r="B103" s="60"/>
      <c r="C103" s="60"/>
      <c r="D103" s="60"/>
      <c r="E103" s="60"/>
      <c r="F103" s="60"/>
      <c r="G103" s="60"/>
      <c r="H103" s="60"/>
      <c r="I103" s="60"/>
      <c r="J103" s="60"/>
      <c r="K103" s="60"/>
      <c r="L103" s="60"/>
      <c r="M103" s="60"/>
      <c r="N103" s="60"/>
    </row>
    <row r="104" spans="1:14" x14ac:dyDescent="0.25">
      <c r="A104" s="60"/>
      <c r="B104" s="60"/>
      <c r="C104" s="60"/>
      <c r="D104" s="60"/>
      <c r="E104" s="60"/>
      <c r="F104" s="60"/>
      <c r="G104" s="60"/>
      <c r="H104" s="60"/>
      <c r="I104" s="60"/>
      <c r="J104" s="60"/>
      <c r="K104" s="60"/>
      <c r="L104" s="60"/>
      <c r="M104" s="60"/>
      <c r="N104" s="60"/>
    </row>
    <row r="105" spans="1:14" x14ac:dyDescent="0.25">
      <c r="A105" s="60"/>
      <c r="B105" s="60"/>
      <c r="C105" s="60"/>
      <c r="D105" s="60"/>
      <c r="E105" s="60"/>
      <c r="F105" s="60"/>
      <c r="G105" s="60"/>
      <c r="H105" s="60"/>
      <c r="I105" s="60"/>
      <c r="J105" s="60"/>
      <c r="K105" s="60"/>
      <c r="L105" s="60"/>
      <c r="M105" s="60"/>
      <c r="N105" s="60"/>
    </row>
    <row r="106" spans="1:14" x14ac:dyDescent="0.25">
      <c r="A106" s="60"/>
      <c r="B106" s="60"/>
      <c r="C106" s="60"/>
      <c r="D106" s="60"/>
      <c r="E106" s="60"/>
      <c r="F106" s="60"/>
      <c r="G106" s="60"/>
      <c r="H106" s="60"/>
      <c r="I106" s="60"/>
      <c r="J106" s="60"/>
      <c r="K106" s="60"/>
      <c r="L106" s="60"/>
      <c r="M106" s="60"/>
      <c r="N106" s="60"/>
    </row>
    <row r="107" spans="1:14" x14ac:dyDescent="0.25">
      <c r="A107" s="60"/>
      <c r="B107" s="60"/>
      <c r="C107" s="60"/>
      <c r="D107" s="60"/>
      <c r="E107" s="60"/>
      <c r="F107" s="60"/>
      <c r="G107" s="60"/>
      <c r="H107" s="60"/>
      <c r="I107" s="60"/>
      <c r="J107" s="60"/>
      <c r="K107" s="60"/>
      <c r="L107" s="60"/>
      <c r="M107" s="60"/>
      <c r="N107" s="60"/>
    </row>
    <row r="108" spans="1:14" x14ac:dyDescent="0.25">
      <c r="A108" s="60"/>
      <c r="B108" s="60"/>
      <c r="C108" s="60"/>
      <c r="D108" s="60"/>
      <c r="E108" s="60"/>
      <c r="F108" s="60"/>
      <c r="G108" s="60"/>
      <c r="H108" s="60"/>
      <c r="I108" s="60"/>
      <c r="J108" s="60"/>
      <c r="K108" s="60"/>
      <c r="L108" s="60"/>
      <c r="M108" s="60"/>
      <c r="N108" s="60"/>
    </row>
    <row r="109" spans="1:14" x14ac:dyDescent="0.25">
      <c r="A109" s="60"/>
      <c r="B109" s="60"/>
      <c r="C109" s="60"/>
      <c r="D109" s="60"/>
      <c r="E109" s="60"/>
      <c r="F109" s="60"/>
      <c r="G109" s="60"/>
      <c r="H109" s="60"/>
      <c r="I109" s="60"/>
      <c r="J109" s="60"/>
      <c r="K109" s="60"/>
      <c r="L109" s="60"/>
      <c r="M109" s="60"/>
      <c r="N109" s="60"/>
    </row>
    <row r="110" spans="1:14" x14ac:dyDescent="0.25">
      <c r="A110" s="60"/>
      <c r="B110" s="60"/>
      <c r="C110" s="60"/>
      <c r="D110" s="60"/>
      <c r="E110" s="60"/>
      <c r="F110" s="60"/>
      <c r="G110" s="60"/>
      <c r="H110" s="60"/>
      <c r="I110" s="60"/>
      <c r="J110" s="60"/>
      <c r="K110" s="60"/>
      <c r="L110" s="60"/>
      <c r="M110" s="60"/>
      <c r="N110" s="60"/>
    </row>
    <row r="111" spans="1:14" x14ac:dyDescent="0.25">
      <c r="A111" s="60"/>
      <c r="B111" s="60"/>
      <c r="C111" s="60"/>
      <c r="D111" s="60"/>
      <c r="E111" s="60"/>
      <c r="F111" s="60"/>
      <c r="G111" s="60"/>
      <c r="H111" s="60"/>
      <c r="I111" s="60"/>
      <c r="J111" s="60"/>
      <c r="K111" s="60"/>
      <c r="L111" s="60"/>
      <c r="M111" s="60"/>
      <c r="N111" s="60"/>
    </row>
    <row r="112" spans="1:14" x14ac:dyDescent="0.25">
      <c r="A112" s="60"/>
      <c r="B112" s="60"/>
      <c r="C112" s="60"/>
      <c r="D112" s="60"/>
      <c r="E112" s="60"/>
      <c r="F112" s="60"/>
      <c r="G112" s="60"/>
      <c r="H112" s="60"/>
      <c r="I112" s="60"/>
      <c r="J112" s="60"/>
      <c r="K112" s="60"/>
      <c r="L112" s="60"/>
      <c r="M112" s="60"/>
      <c r="N112" s="60"/>
    </row>
    <row r="113" spans="1:14" x14ac:dyDescent="0.25">
      <c r="A113" s="60"/>
      <c r="B113" s="60"/>
      <c r="C113" s="60"/>
      <c r="D113" s="60"/>
      <c r="E113" s="60"/>
      <c r="F113" s="60"/>
      <c r="G113" s="60"/>
      <c r="H113" s="60"/>
      <c r="I113" s="60"/>
      <c r="J113" s="60"/>
      <c r="K113" s="60"/>
      <c r="L113" s="60"/>
      <c r="M113" s="60"/>
      <c r="N113" s="60"/>
    </row>
    <row r="114" spans="1:14" x14ac:dyDescent="0.25">
      <c r="A114" s="60"/>
      <c r="B114" s="60"/>
      <c r="C114" s="60"/>
      <c r="D114" s="60"/>
      <c r="E114" s="60"/>
      <c r="F114" s="60"/>
      <c r="G114" s="60"/>
      <c r="H114" s="60"/>
      <c r="I114" s="60"/>
      <c r="J114" s="60"/>
      <c r="K114" s="60"/>
      <c r="L114" s="60"/>
      <c r="M114" s="60"/>
      <c r="N114" s="60"/>
    </row>
    <row r="115" spans="1:14" x14ac:dyDescent="0.25">
      <c r="A115" s="60"/>
      <c r="B115" s="60"/>
      <c r="C115" s="60"/>
      <c r="D115" s="60"/>
      <c r="E115" s="60"/>
      <c r="F115" s="60"/>
      <c r="G115" s="60"/>
      <c r="H115" s="60"/>
      <c r="I115" s="60"/>
      <c r="J115" s="60"/>
      <c r="K115" s="60"/>
      <c r="L115" s="60"/>
      <c r="M115" s="60"/>
      <c r="N115" s="60"/>
    </row>
    <row r="116" spans="1:14" x14ac:dyDescent="0.25">
      <c r="A116" s="60"/>
      <c r="B116" s="60"/>
      <c r="C116" s="60"/>
      <c r="D116" s="60"/>
      <c r="E116" s="60"/>
      <c r="F116" s="60"/>
      <c r="G116" s="60"/>
      <c r="H116" s="60"/>
      <c r="I116" s="60"/>
      <c r="J116" s="60"/>
      <c r="K116" s="60"/>
      <c r="L116" s="60"/>
      <c r="M116" s="60"/>
      <c r="N116" s="60"/>
    </row>
    <row r="117" spans="1:14" x14ac:dyDescent="0.25">
      <c r="A117" s="60"/>
      <c r="B117" s="60"/>
      <c r="C117" s="60"/>
      <c r="D117" s="60"/>
      <c r="E117" s="60"/>
      <c r="F117" s="60"/>
      <c r="G117" s="60"/>
      <c r="H117" s="60"/>
      <c r="I117" s="60"/>
      <c r="J117" s="60"/>
      <c r="K117" s="60"/>
      <c r="L117" s="60"/>
      <c r="M117" s="60"/>
      <c r="N117" s="60"/>
    </row>
    <row r="118" spans="1:14" x14ac:dyDescent="0.25">
      <c r="A118" s="60"/>
      <c r="B118" s="60"/>
      <c r="C118" s="60"/>
      <c r="D118" s="60"/>
      <c r="E118" s="60"/>
      <c r="F118" s="60"/>
      <c r="G118" s="60"/>
      <c r="H118" s="60"/>
      <c r="I118" s="60"/>
      <c r="J118" s="60"/>
      <c r="K118" s="60"/>
      <c r="L118" s="60"/>
      <c r="M118" s="60"/>
      <c r="N118" s="60"/>
    </row>
    <row r="119" spans="1:14" x14ac:dyDescent="0.25">
      <c r="A119" s="60"/>
      <c r="B119" s="60"/>
      <c r="C119" s="60"/>
      <c r="D119" s="60"/>
      <c r="E119" s="60"/>
      <c r="F119" s="60"/>
      <c r="G119" s="60"/>
      <c r="H119" s="60"/>
      <c r="I119" s="60"/>
      <c r="J119" s="60"/>
      <c r="K119" s="60"/>
      <c r="L119" s="60"/>
      <c r="M119" s="60"/>
      <c r="N119" s="60"/>
    </row>
    <row r="120" spans="1:14" x14ac:dyDescent="0.25">
      <c r="A120" s="60"/>
      <c r="B120" s="60"/>
      <c r="C120" s="60"/>
      <c r="D120" s="60"/>
      <c r="E120" s="60"/>
      <c r="F120" s="60"/>
      <c r="G120" s="60"/>
      <c r="H120" s="60"/>
      <c r="I120" s="60"/>
      <c r="J120" s="60"/>
      <c r="K120" s="60"/>
      <c r="L120" s="60"/>
      <c r="M120" s="60"/>
      <c r="N120" s="60"/>
    </row>
    <row r="121" spans="1:14" x14ac:dyDescent="0.25">
      <c r="A121" s="60"/>
      <c r="B121" s="60"/>
      <c r="C121" s="60"/>
      <c r="D121" s="60"/>
      <c r="E121" s="60"/>
      <c r="F121" s="60"/>
      <c r="G121" s="60"/>
      <c r="H121" s="60"/>
      <c r="I121" s="60"/>
      <c r="J121" s="60"/>
      <c r="K121" s="60"/>
      <c r="L121" s="60"/>
      <c r="M121" s="60"/>
      <c r="N121" s="60"/>
    </row>
    <row r="122" spans="1:14" x14ac:dyDescent="0.25">
      <c r="A122" s="60"/>
      <c r="B122" s="60"/>
      <c r="C122" s="60"/>
      <c r="D122" s="60"/>
      <c r="E122" s="60"/>
      <c r="F122" s="60"/>
      <c r="G122" s="60"/>
      <c r="H122" s="60"/>
      <c r="I122" s="60"/>
      <c r="J122" s="60"/>
      <c r="K122" s="60"/>
      <c r="L122" s="60"/>
      <c r="M122" s="60"/>
      <c r="N122" s="60"/>
    </row>
    <row r="123" spans="1:14" x14ac:dyDescent="0.25">
      <c r="A123" s="60"/>
      <c r="B123" s="60"/>
      <c r="C123" s="60"/>
      <c r="D123" s="60"/>
      <c r="E123" s="60"/>
      <c r="F123" s="60"/>
      <c r="G123" s="60"/>
      <c r="H123" s="60"/>
      <c r="I123" s="60"/>
      <c r="J123" s="60"/>
      <c r="K123" s="60"/>
      <c r="L123" s="60"/>
      <c r="M123" s="60"/>
      <c r="N123" s="60"/>
    </row>
    <row r="124" spans="1:14" x14ac:dyDescent="0.25">
      <c r="A124" s="60"/>
      <c r="B124" s="60"/>
      <c r="C124" s="60"/>
      <c r="D124" s="60"/>
      <c r="E124" s="60"/>
      <c r="F124" s="60"/>
      <c r="G124" s="60"/>
      <c r="H124" s="60"/>
      <c r="I124" s="60"/>
      <c r="J124" s="60"/>
      <c r="K124" s="60"/>
      <c r="L124" s="60"/>
      <c r="M124" s="60"/>
      <c r="N124" s="60"/>
    </row>
    <row r="125" spans="1:14" x14ac:dyDescent="0.25">
      <c r="A125" s="60"/>
      <c r="B125" s="60"/>
      <c r="C125" s="60"/>
      <c r="D125" s="60"/>
      <c r="E125" s="60"/>
      <c r="F125" s="60"/>
      <c r="G125" s="60"/>
      <c r="H125" s="60"/>
      <c r="I125" s="60"/>
      <c r="J125" s="60"/>
      <c r="K125" s="60"/>
      <c r="L125" s="60"/>
      <c r="M125" s="60"/>
      <c r="N125" s="60"/>
    </row>
    <row r="126" spans="1:14" x14ac:dyDescent="0.25">
      <c r="A126" s="60"/>
      <c r="B126" s="60"/>
      <c r="C126" s="60"/>
      <c r="D126" s="60"/>
      <c r="E126" s="60"/>
      <c r="F126" s="60"/>
      <c r="G126" s="60"/>
      <c r="H126" s="60"/>
      <c r="I126" s="60"/>
      <c r="J126" s="60"/>
      <c r="K126" s="60"/>
      <c r="L126" s="60"/>
      <c r="M126" s="60"/>
      <c r="N126" s="60"/>
    </row>
    <row r="127" spans="1:14" x14ac:dyDescent="0.25">
      <c r="A127" s="60"/>
      <c r="B127" s="60"/>
      <c r="C127" s="60"/>
      <c r="D127" s="60"/>
      <c r="E127" s="60"/>
      <c r="F127" s="60"/>
      <c r="G127" s="60"/>
      <c r="H127" s="60"/>
      <c r="I127" s="60"/>
      <c r="J127" s="60"/>
      <c r="K127" s="60"/>
      <c r="L127" s="60"/>
      <c r="M127" s="60"/>
      <c r="N127" s="60"/>
    </row>
    <row r="128" spans="1:14" x14ac:dyDescent="0.25">
      <c r="A128" s="60"/>
      <c r="B128" s="60"/>
      <c r="C128" s="60"/>
      <c r="D128" s="60"/>
      <c r="E128" s="60"/>
      <c r="F128" s="60"/>
      <c r="G128" s="60"/>
      <c r="H128" s="60"/>
      <c r="I128" s="60"/>
      <c r="J128" s="60"/>
      <c r="K128" s="60"/>
      <c r="L128" s="60"/>
      <c r="M128" s="60"/>
      <c r="N128" s="60"/>
    </row>
    <row r="129" spans="1:14" x14ac:dyDescent="0.25">
      <c r="A129" s="60"/>
      <c r="B129" s="60"/>
      <c r="C129" s="60"/>
      <c r="D129" s="60"/>
      <c r="E129" s="60"/>
      <c r="F129" s="60"/>
      <c r="G129" s="60"/>
      <c r="H129" s="60"/>
      <c r="I129" s="60"/>
      <c r="J129" s="60"/>
      <c r="K129" s="60"/>
      <c r="L129" s="60"/>
      <c r="M129" s="60"/>
      <c r="N129" s="60"/>
    </row>
    <row r="130" spans="1:14" x14ac:dyDescent="0.25">
      <c r="A130" s="60"/>
      <c r="B130" s="60"/>
      <c r="C130" s="60"/>
      <c r="D130" s="60"/>
      <c r="E130" s="60"/>
      <c r="F130" s="60"/>
      <c r="G130" s="60"/>
      <c r="H130" s="60"/>
      <c r="I130" s="60"/>
      <c r="J130" s="60"/>
      <c r="K130" s="60"/>
      <c r="L130" s="60"/>
      <c r="M130" s="60"/>
      <c r="N130" s="60"/>
    </row>
    <row r="131" spans="1:14" x14ac:dyDescent="0.25">
      <c r="A131" s="60"/>
      <c r="B131" s="60"/>
      <c r="C131" s="60"/>
      <c r="D131" s="60"/>
      <c r="E131" s="60"/>
      <c r="F131" s="60"/>
      <c r="G131" s="60"/>
      <c r="H131" s="60"/>
      <c r="I131" s="60"/>
      <c r="J131" s="60"/>
      <c r="K131" s="60"/>
      <c r="L131" s="60"/>
      <c r="M131" s="60"/>
      <c r="N131" s="60"/>
    </row>
    <row r="132" spans="1:14" x14ac:dyDescent="0.25">
      <c r="A132" s="60"/>
      <c r="B132" s="60"/>
      <c r="C132" s="60"/>
      <c r="D132" s="60"/>
      <c r="E132" s="60"/>
      <c r="F132" s="60"/>
      <c r="G132" s="60"/>
      <c r="H132" s="60"/>
      <c r="I132" s="60"/>
      <c r="J132" s="60"/>
      <c r="K132" s="60"/>
      <c r="L132" s="60"/>
      <c r="M132" s="60"/>
      <c r="N132" s="60"/>
    </row>
    <row r="133" spans="1:14" x14ac:dyDescent="0.25">
      <c r="A133" s="60"/>
      <c r="B133" s="60"/>
      <c r="C133" s="60"/>
      <c r="D133" s="60"/>
      <c r="E133" s="60"/>
      <c r="F133" s="60"/>
      <c r="G133" s="60"/>
      <c r="H133" s="60"/>
      <c r="I133" s="60"/>
      <c r="J133" s="60"/>
      <c r="K133" s="60"/>
      <c r="L133" s="60"/>
      <c r="M133" s="60"/>
      <c r="N133" s="60"/>
    </row>
    <row r="134" spans="1:14" x14ac:dyDescent="0.25">
      <c r="A134" s="60"/>
      <c r="B134" s="60"/>
      <c r="C134" s="60"/>
      <c r="D134" s="60"/>
      <c r="E134" s="60"/>
      <c r="F134" s="60"/>
      <c r="G134" s="60"/>
      <c r="H134" s="60"/>
      <c r="I134" s="60"/>
      <c r="J134" s="60"/>
      <c r="K134" s="60"/>
      <c r="L134" s="60"/>
      <c r="M134" s="60"/>
      <c r="N134" s="60"/>
    </row>
    <row r="135" spans="1:14" x14ac:dyDescent="0.25">
      <c r="A135" s="60"/>
      <c r="B135" s="60"/>
      <c r="C135" s="60"/>
      <c r="D135" s="60"/>
      <c r="E135" s="60"/>
      <c r="F135" s="60"/>
      <c r="G135" s="60"/>
      <c r="H135" s="60"/>
      <c r="I135" s="60"/>
      <c r="J135" s="60"/>
      <c r="K135" s="60"/>
      <c r="L135" s="60"/>
      <c r="M135" s="60"/>
      <c r="N135" s="60"/>
    </row>
    <row r="136" spans="1:14" x14ac:dyDescent="0.25">
      <c r="A136" s="60"/>
      <c r="B136" s="60"/>
      <c r="C136" s="60"/>
      <c r="D136" s="60"/>
      <c r="E136" s="60"/>
      <c r="F136" s="60"/>
      <c r="G136" s="60"/>
      <c r="H136" s="60"/>
      <c r="I136" s="60"/>
      <c r="J136" s="60"/>
      <c r="K136" s="60"/>
      <c r="L136" s="60"/>
      <c r="M136" s="60"/>
      <c r="N136" s="60"/>
    </row>
    <row r="137" spans="1:14" x14ac:dyDescent="0.25">
      <c r="A137" s="60"/>
      <c r="B137" s="60"/>
      <c r="C137" s="60"/>
      <c r="D137" s="60"/>
      <c r="E137" s="60"/>
      <c r="F137" s="60"/>
      <c r="G137" s="60"/>
      <c r="H137" s="60"/>
      <c r="I137" s="60"/>
      <c r="J137" s="60"/>
      <c r="K137" s="60"/>
      <c r="L137" s="60"/>
      <c r="M137" s="60"/>
      <c r="N137" s="60"/>
    </row>
    <row r="138" spans="1:14" x14ac:dyDescent="0.25">
      <c r="A138" s="60"/>
      <c r="B138" s="60"/>
      <c r="C138" s="60"/>
      <c r="D138" s="60"/>
      <c r="E138" s="60"/>
      <c r="F138" s="60"/>
      <c r="G138" s="60"/>
      <c r="H138" s="60"/>
      <c r="I138" s="60"/>
      <c r="J138" s="60"/>
      <c r="K138" s="60"/>
      <c r="L138" s="60"/>
      <c r="M138" s="60"/>
      <c r="N138" s="60"/>
    </row>
    <row r="139" spans="1:14" x14ac:dyDescent="0.25">
      <c r="A139" s="60"/>
      <c r="B139" s="60"/>
      <c r="C139" s="60"/>
      <c r="D139" s="60"/>
      <c r="E139" s="60"/>
      <c r="F139" s="60"/>
      <c r="G139" s="60"/>
      <c r="H139" s="60"/>
      <c r="I139" s="60"/>
      <c r="J139" s="60"/>
      <c r="K139" s="60"/>
      <c r="L139" s="60"/>
      <c r="M139" s="60"/>
      <c r="N139" s="60"/>
    </row>
    <row r="140" spans="1:14" x14ac:dyDescent="0.25">
      <c r="A140" s="60"/>
      <c r="B140" s="60"/>
      <c r="C140" s="60"/>
      <c r="D140" s="60"/>
      <c r="E140" s="60"/>
      <c r="F140" s="60"/>
      <c r="G140" s="60"/>
      <c r="H140" s="60"/>
      <c r="I140" s="60"/>
      <c r="J140" s="60"/>
      <c r="K140" s="60"/>
      <c r="L140" s="60"/>
      <c r="M140" s="60"/>
      <c r="N140" s="60"/>
    </row>
    <row r="141" spans="1:14" x14ac:dyDescent="0.25">
      <c r="A141" s="60"/>
      <c r="B141" s="60"/>
      <c r="C141" s="60"/>
      <c r="D141" s="60"/>
      <c r="E141" s="60"/>
      <c r="F141" s="60"/>
      <c r="G141" s="60"/>
      <c r="H141" s="60"/>
      <c r="I141" s="60"/>
      <c r="J141" s="60"/>
      <c r="K141" s="60"/>
      <c r="L141" s="60"/>
      <c r="M141" s="60"/>
      <c r="N141" s="60"/>
    </row>
    <row r="142" spans="1:14" x14ac:dyDescent="0.25">
      <c r="A142" s="60"/>
      <c r="B142" s="60"/>
      <c r="C142" s="60"/>
      <c r="D142" s="60"/>
      <c r="E142" s="60"/>
      <c r="F142" s="60"/>
      <c r="G142" s="60"/>
      <c r="H142" s="60"/>
      <c r="I142" s="60"/>
      <c r="J142" s="60"/>
      <c r="K142" s="60"/>
      <c r="L142" s="60"/>
      <c r="M142" s="60"/>
      <c r="N142" s="60"/>
    </row>
    <row r="143" spans="1:14" x14ac:dyDescent="0.25">
      <c r="A143" s="60"/>
      <c r="B143" s="60"/>
      <c r="C143" s="60"/>
      <c r="D143" s="60"/>
      <c r="E143" s="60"/>
      <c r="F143" s="60"/>
      <c r="G143" s="60"/>
      <c r="H143" s="60"/>
      <c r="I143" s="60"/>
      <c r="J143" s="60"/>
      <c r="K143" s="60"/>
      <c r="L143" s="60"/>
      <c r="M143" s="60"/>
      <c r="N143" s="60"/>
    </row>
    <row r="144" spans="1:14" x14ac:dyDescent="0.25">
      <c r="A144" s="60"/>
      <c r="B144" s="60"/>
      <c r="C144" s="60"/>
      <c r="D144" s="60"/>
      <c r="E144" s="60"/>
      <c r="F144" s="60"/>
      <c r="G144" s="60"/>
      <c r="H144" s="60"/>
      <c r="I144" s="60"/>
      <c r="J144" s="60"/>
      <c r="K144" s="60"/>
      <c r="L144" s="60"/>
      <c r="M144" s="60"/>
      <c r="N144" s="60"/>
    </row>
    <row r="145" spans="1:14" x14ac:dyDescent="0.25">
      <c r="A145" s="60"/>
      <c r="B145" s="60"/>
      <c r="C145" s="60"/>
      <c r="D145" s="60"/>
      <c r="E145" s="60"/>
      <c r="F145" s="60"/>
      <c r="G145" s="60"/>
      <c r="H145" s="60"/>
      <c r="I145" s="60"/>
      <c r="J145" s="60"/>
      <c r="K145" s="60"/>
      <c r="L145" s="60"/>
      <c r="M145" s="60"/>
      <c r="N145" s="60"/>
    </row>
    <row r="146" spans="1:14" x14ac:dyDescent="0.25">
      <c r="A146" s="60"/>
      <c r="B146" s="60"/>
      <c r="C146" s="60"/>
      <c r="D146" s="60"/>
      <c r="E146" s="60"/>
      <c r="F146" s="60"/>
      <c r="G146" s="60"/>
      <c r="H146" s="60"/>
      <c r="I146" s="60"/>
      <c r="J146" s="60"/>
      <c r="K146" s="60"/>
      <c r="L146" s="60"/>
      <c r="M146" s="60"/>
      <c r="N146" s="60"/>
    </row>
    <row r="147" spans="1:14" x14ac:dyDescent="0.25">
      <c r="A147" s="60"/>
      <c r="B147" s="60"/>
      <c r="C147" s="60"/>
      <c r="D147" s="60"/>
      <c r="E147" s="60"/>
      <c r="F147" s="60"/>
      <c r="G147" s="60"/>
      <c r="H147" s="60"/>
      <c r="I147" s="60"/>
      <c r="J147" s="60"/>
      <c r="K147" s="60"/>
      <c r="L147" s="60"/>
      <c r="M147" s="60"/>
      <c r="N147" s="60"/>
    </row>
    <row r="148" spans="1:14" x14ac:dyDescent="0.25">
      <c r="A148" s="60"/>
      <c r="B148" s="60"/>
      <c r="C148" s="60"/>
      <c r="D148" s="60"/>
      <c r="E148" s="60"/>
      <c r="F148" s="60"/>
      <c r="G148" s="60"/>
      <c r="H148" s="60"/>
      <c r="I148" s="60"/>
      <c r="J148" s="60"/>
      <c r="K148" s="60"/>
      <c r="L148" s="60"/>
      <c r="M148" s="60"/>
      <c r="N148" s="60"/>
    </row>
    <row r="149" spans="1:14" x14ac:dyDescent="0.25">
      <c r="A149" s="60"/>
      <c r="B149" s="60"/>
      <c r="C149" s="60"/>
      <c r="D149" s="60"/>
      <c r="E149" s="60"/>
      <c r="F149" s="60"/>
      <c r="G149" s="60"/>
      <c r="H149" s="60"/>
      <c r="I149" s="60"/>
      <c r="J149" s="60"/>
      <c r="K149" s="60"/>
      <c r="L149" s="60"/>
      <c r="M149" s="60"/>
      <c r="N149" s="60"/>
    </row>
    <row r="150" spans="1:14" x14ac:dyDescent="0.25">
      <c r="A150" s="60"/>
      <c r="B150" s="60"/>
      <c r="C150" s="60"/>
      <c r="D150" s="60"/>
      <c r="E150" s="60"/>
      <c r="F150" s="60"/>
      <c r="G150" s="60"/>
      <c r="H150" s="60"/>
      <c r="I150" s="60"/>
      <c r="J150" s="60"/>
      <c r="K150" s="60"/>
      <c r="L150" s="60"/>
      <c r="M150" s="60"/>
      <c r="N150" s="60"/>
    </row>
    <row r="151" spans="1:14" x14ac:dyDescent="0.25">
      <c r="A151" s="60"/>
      <c r="B151" s="60"/>
      <c r="C151" s="60"/>
      <c r="D151" s="60"/>
      <c r="E151" s="60"/>
      <c r="F151" s="60"/>
      <c r="G151" s="60"/>
      <c r="H151" s="60"/>
      <c r="I151" s="60"/>
      <c r="J151" s="60"/>
      <c r="K151" s="60"/>
      <c r="L151" s="60"/>
      <c r="M151" s="60"/>
      <c r="N151" s="60"/>
    </row>
    <row r="152" spans="1:14" x14ac:dyDescent="0.25">
      <c r="A152" s="60"/>
      <c r="B152" s="60"/>
      <c r="C152" s="60"/>
      <c r="D152" s="60"/>
      <c r="E152" s="60"/>
      <c r="F152" s="60"/>
      <c r="G152" s="60"/>
      <c r="H152" s="60"/>
      <c r="I152" s="60"/>
      <c r="J152" s="60"/>
      <c r="K152" s="60"/>
      <c r="L152" s="60"/>
      <c r="M152" s="60"/>
      <c r="N152" s="60"/>
    </row>
    <row r="153" spans="1:14" x14ac:dyDescent="0.25">
      <c r="A153" s="60"/>
      <c r="B153" s="60"/>
      <c r="C153" s="60"/>
      <c r="D153" s="60"/>
      <c r="E153" s="60"/>
      <c r="F153" s="60"/>
      <c r="G153" s="60"/>
      <c r="H153" s="60"/>
      <c r="I153" s="60"/>
      <c r="J153" s="60"/>
      <c r="K153" s="60"/>
      <c r="L153" s="60"/>
      <c r="M153" s="60"/>
      <c r="N153" s="60"/>
    </row>
    <row r="154" spans="1:14" x14ac:dyDescent="0.25">
      <c r="A154" s="60"/>
      <c r="B154" s="60"/>
      <c r="C154" s="60"/>
      <c r="D154" s="60"/>
      <c r="E154" s="60"/>
      <c r="F154" s="60"/>
      <c r="G154" s="60"/>
      <c r="H154" s="60"/>
      <c r="I154" s="60"/>
      <c r="J154" s="60"/>
      <c r="K154" s="60"/>
      <c r="L154" s="60"/>
      <c r="M154" s="60"/>
      <c r="N154" s="60"/>
    </row>
    <row r="155" spans="1:14" x14ac:dyDescent="0.25">
      <c r="A155" s="60"/>
      <c r="B155" s="60"/>
      <c r="C155" s="60"/>
      <c r="D155" s="60"/>
      <c r="E155" s="60"/>
      <c r="F155" s="60"/>
      <c r="G155" s="60"/>
      <c r="H155" s="60"/>
      <c r="I155" s="60"/>
      <c r="J155" s="60"/>
      <c r="K155" s="60"/>
      <c r="L155" s="60"/>
      <c r="M155" s="60"/>
      <c r="N155" s="60"/>
    </row>
    <row r="156" spans="1:14" x14ac:dyDescent="0.25">
      <c r="A156" s="60"/>
      <c r="B156" s="60"/>
      <c r="C156" s="60"/>
      <c r="D156" s="60"/>
      <c r="E156" s="60"/>
      <c r="F156" s="60"/>
      <c r="G156" s="60"/>
      <c r="H156" s="60"/>
      <c r="I156" s="60"/>
      <c r="J156" s="60"/>
      <c r="K156" s="60"/>
      <c r="L156" s="60"/>
      <c r="M156" s="60"/>
      <c r="N156" s="60"/>
    </row>
    <row r="157" spans="1:14" x14ac:dyDescent="0.25">
      <c r="A157" s="60"/>
      <c r="B157" s="60"/>
      <c r="C157" s="60"/>
      <c r="D157" s="60"/>
      <c r="E157" s="60"/>
      <c r="F157" s="60"/>
      <c r="G157" s="60"/>
      <c r="H157" s="60"/>
      <c r="I157" s="60"/>
      <c r="J157" s="60"/>
      <c r="K157" s="60"/>
      <c r="L157" s="60"/>
      <c r="M157" s="60"/>
      <c r="N157" s="60"/>
    </row>
    <row r="158" spans="1:14" x14ac:dyDescent="0.25">
      <c r="A158" s="60"/>
      <c r="B158" s="60"/>
      <c r="C158" s="60"/>
      <c r="D158" s="60"/>
      <c r="E158" s="60"/>
      <c r="F158" s="60"/>
      <c r="G158" s="60"/>
      <c r="H158" s="60"/>
      <c r="I158" s="60"/>
      <c r="J158" s="60"/>
      <c r="K158" s="60"/>
      <c r="L158" s="60"/>
      <c r="M158" s="60"/>
      <c r="N158" s="60"/>
    </row>
    <row r="159" spans="1:14" x14ac:dyDescent="0.25">
      <c r="A159" s="60"/>
      <c r="B159" s="60"/>
      <c r="C159" s="60"/>
      <c r="D159" s="60"/>
      <c r="E159" s="60"/>
      <c r="F159" s="60"/>
      <c r="G159" s="60"/>
      <c r="H159" s="60"/>
      <c r="I159" s="60"/>
      <c r="J159" s="60"/>
      <c r="K159" s="60"/>
      <c r="L159" s="60"/>
      <c r="M159" s="60"/>
      <c r="N159" s="60"/>
    </row>
    <row r="160" spans="1:14" x14ac:dyDescent="0.25">
      <c r="A160" s="60"/>
      <c r="B160" s="60"/>
      <c r="C160" s="60"/>
      <c r="D160" s="60"/>
      <c r="E160" s="60"/>
      <c r="F160" s="60"/>
      <c r="G160" s="60"/>
      <c r="H160" s="60"/>
      <c r="I160" s="60"/>
      <c r="J160" s="60"/>
      <c r="K160" s="60"/>
      <c r="L160" s="60"/>
      <c r="M160" s="60"/>
      <c r="N160" s="60"/>
    </row>
    <row r="161" spans="1:14" x14ac:dyDescent="0.25">
      <c r="A161" s="60"/>
      <c r="B161" s="60"/>
      <c r="C161" s="60"/>
      <c r="D161" s="60"/>
      <c r="E161" s="60"/>
      <c r="F161" s="60"/>
      <c r="G161" s="60"/>
      <c r="H161" s="60"/>
      <c r="I161" s="60"/>
      <c r="J161" s="60"/>
      <c r="K161" s="60"/>
      <c r="L161" s="60"/>
      <c r="M161" s="60"/>
      <c r="N161" s="60"/>
    </row>
    <row r="162" spans="1:14" x14ac:dyDescent="0.25">
      <c r="A162" s="60"/>
      <c r="B162" s="60"/>
      <c r="C162" s="60"/>
      <c r="D162" s="60"/>
      <c r="E162" s="60"/>
      <c r="F162" s="60"/>
      <c r="G162" s="60"/>
      <c r="H162" s="60"/>
      <c r="I162" s="60"/>
      <c r="J162" s="60"/>
      <c r="K162" s="60"/>
      <c r="L162" s="60"/>
      <c r="M162" s="60"/>
      <c r="N162" s="60"/>
    </row>
    <row r="163" spans="1:14" x14ac:dyDescent="0.25">
      <c r="A163" s="60"/>
      <c r="B163" s="60"/>
      <c r="C163" s="60"/>
      <c r="D163" s="60"/>
      <c r="E163" s="60"/>
      <c r="F163" s="60"/>
      <c r="G163" s="60"/>
      <c r="H163" s="60"/>
      <c r="I163" s="60"/>
      <c r="J163" s="60"/>
      <c r="K163" s="60"/>
      <c r="L163" s="60"/>
      <c r="M163" s="60"/>
      <c r="N163" s="60"/>
    </row>
    <row r="164" spans="1:14" x14ac:dyDescent="0.25">
      <c r="A164" s="60"/>
      <c r="B164" s="60"/>
      <c r="C164" s="60"/>
      <c r="D164" s="60"/>
      <c r="E164" s="60"/>
      <c r="F164" s="60"/>
      <c r="G164" s="60"/>
      <c r="H164" s="60"/>
      <c r="I164" s="60"/>
      <c r="J164" s="60"/>
      <c r="K164" s="60"/>
      <c r="L164" s="60"/>
      <c r="M164" s="60"/>
      <c r="N164" s="60"/>
    </row>
    <row r="165" spans="1:14" x14ac:dyDescent="0.25">
      <c r="A165" s="60"/>
      <c r="B165" s="60"/>
      <c r="C165" s="60"/>
      <c r="D165" s="60"/>
      <c r="E165" s="60"/>
      <c r="F165" s="60"/>
      <c r="G165" s="60"/>
      <c r="H165" s="60"/>
      <c r="I165" s="60"/>
      <c r="J165" s="60"/>
      <c r="K165" s="60"/>
      <c r="L165" s="60"/>
      <c r="M165" s="60"/>
      <c r="N165" s="60"/>
    </row>
    <row r="166" spans="1:14" x14ac:dyDescent="0.25">
      <c r="A166" s="60"/>
      <c r="B166" s="60"/>
      <c r="C166" s="60"/>
      <c r="D166" s="60"/>
      <c r="E166" s="60"/>
      <c r="F166" s="60"/>
      <c r="G166" s="60"/>
      <c r="H166" s="60"/>
      <c r="I166" s="60"/>
      <c r="J166" s="60"/>
      <c r="K166" s="60"/>
      <c r="L166" s="60"/>
      <c r="M166" s="60"/>
      <c r="N166" s="60"/>
    </row>
    <row r="167" spans="1:14" x14ac:dyDescent="0.25">
      <c r="A167" s="60"/>
      <c r="B167" s="60"/>
      <c r="C167" s="60"/>
      <c r="D167" s="60"/>
      <c r="E167" s="60"/>
      <c r="F167" s="60"/>
      <c r="G167" s="60"/>
      <c r="H167" s="60"/>
      <c r="I167" s="60"/>
      <c r="J167" s="60"/>
      <c r="K167" s="60"/>
      <c r="L167" s="60"/>
      <c r="M167" s="60"/>
      <c r="N167" s="60"/>
    </row>
    <row r="168" spans="1:14" x14ac:dyDescent="0.25">
      <c r="A168" s="60"/>
      <c r="B168" s="60"/>
      <c r="C168" s="60"/>
      <c r="D168" s="60"/>
      <c r="E168" s="60"/>
      <c r="F168" s="60"/>
      <c r="G168" s="60"/>
      <c r="H168" s="60"/>
      <c r="I168" s="60"/>
      <c r="J168" s="60"/>
      <c r="K168" s="60"/>
      <c r="L168" s="60"/>
      <c r="M168" s="60"/>
      <c r="N168" s="60"/>
    </row>
    <row r="169" spans="1:14" x14ac:dyDescent="0.25">
      <c r="A169" s="60"/>
      <c r="B169" s="60"/>
      <c r="C169" s="60"/>
      <c r="D169" s="60"/>
      <c r="E169" s="60"/>
      <c r="F169" s="60"/>
      <c r="G169" s="60"/>
      <c r="H169" s="60"/>
      <c r="I169" s="60"/>
      <c r="J169" s="60"/>
      <c r="K169" s="60"/>
      <c r="L169" s="60"/>
      <c r="M169" s="60"/>
      <c r="N169" s="60"/>
    </row>
    <row r="170" spans="1:14" x14ac:dyDescent="0.25">
      <c r="A170" s="60"/>
      <c r="B170" s="60"/>
      <c r="C170" s="60"/>
      <c r="D170" s="60"/>
      <c r="E170" s="60"/>
      <c r="F170" s="60"/>
      <c r="G170" s="60"/>
      <c r="H170" s="60"/>
      <c r="I170" s="60"/>
      <c r="J170" s="60"/>
      <c r="K170" s="60"/>
      <c r="L170" s="60"/>
      <c r="M170" s="60"/>
      <c r="N170" s="60"/>
    </row>
    <row r="171" spans="1:14" x14ac:dyDescent="0.25">
      <c r="A171" s="60"/>
      <c r="B171" s="60"/>
      <c r="C171" s="60"/>
      <c r="D171" s="60"/>
      <c r="E171" s="60"/>
      <c r="F171" s="60"/>
      <c r="G171" s="60"/>
      <c r="H171" s="60"/>
      <c r="I171" s="60"/>
      <c r="J171" s="60"/>
      <c r="K171" s="60"/>
      <c r="L171" s="60"/>
      <c r="M171" s="60"/>
      <c r="N171" s="60"/>
    </row>
    <row r="172" spans="1:14" x14ac:dyDescent="0.25">
      <c r="A172" s="60"/>
      <c r="B172" s="60"/>
      <c r="C172" s="60"/>
      <c r="D172" s="60"/>
      <c r="E172" s="60"/>
      <c r="F172" s="60"/>
      <c r="G172" s="60"/>
      <c r="H172" s="60"/>
      <c r="I172" s="60"/>
      <c r="J172" s="60"/>
      <c r="K172" s="60"/>
      <c r="L172" s="60"/>
      <c r="M172" s="60"/>
      <c r="N172" s="60"/>
    </row>
  </sheetData>
  <mergeCells count="1">
    <mergeCell ref="H12:M12"/>
  </mergeCells>
  <pageMargins left="0.7" right="0.7" top="0.75" bottom="0.75" header="0.3" footer="0.3"/>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obsah</vt:lpstr>
      <vt:lpstr>T1</vt:lpstr>
      <vt:lpstr>T2</vt:lpstr>
      <vt:lpstr>T3</vt:lpstr>
      <vt:lpstr>T4</vt:lpstr>
      <vt:lpstr>T5</vt:lpstr>
      <vt:lpstr>T6</vt:lpstr>
      <vt:lpstr>T7</vt:lpstr>
      <vt:lpstr>T8</vt:lpstr>
      <vt:lpstr>T9</vt:lpstr>
      <vt:lpstr>T10</vt:lpstr>
      <vt:lpstr>T11</vt:lpstr>
      <vt:lpstr>T12</vt:lpstr>
      <vt:lpstr>G1</vt:lpstr>
      <vt:lpstr>G2</vt:lpstr>
      <vt:lpstr>G3</vt:lpstr>
      <vt:lpstr>G4</vt:lpstr>
      <vt:lpstr>G5</vt:lpstr>
      <vt:lpstr>G6</vt:lpstr>
      <vt:lpstr>G7</vt:lpstr>
      <vt:lpstr>G8</vt:lpstr>
      <vt:lpstr>G9</vt:lpstr>
      <vt:lpstr>G10</vt:lpstr>
      <vt:lpstr>G11</vt:lpstr>
      <vt:lpstr>G12</vt:lpstr>
      <vt:lpstr>G13</vt:lpstr>
      <vt:lpstr>G14</vt:lpstr>
      <vt:lpstr>G15</vt:lpstr>
      <vt:lpstr>G16, G17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Pavol Majher</dc:creator>
  <cp:lastModifiedBy>Pavol Majher</cp:lastModifiedBy>
  <dcterms:created xsi:type="dcterms:W3CDTF">2018-08-24T12:59:55Z</dcterms:created>
  <dcterms:modified xsi:type="dcterms:W3CDTF">2018-08-30T11:16:48Z</dcterms:modified>
</cp:coreProperties>
</file>