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53222"/>
  <mc:AlternateContent xmlns:mc="http://schemas.openxmlformats.org/markup-compatibility/2006">
    <mc:Choice Requires="x15">
      <x15ac:absPath xmlns:x15ac="http://schemas.microsoft.com/office/spreadsheetml/2010/11/ac" url="C:\Users\Kubik\Desktop\"/>
    </mc:Choice>
  </mc:AlternateContent>
  <bookViews>
    <workbookView xWindow="0" yWindow="0" windowWidth="28800" windowHeight="11835"/>
  </bookViews>
  <sheets>
    <sheet name="saldo" sheetId="1" r:id="rId1"/>
    <sheet name="dane" sheetId="9" r:id="rId2"/>
    <sheet name="dividendy" sheetId="10" r:id="rId3"/>
    <sheet name="EU" sheetId="11" r:id="rId4"/>
    <sheet name="konsolidačné úsilie" sheetId="12" r:id="rId5"/>
    <sheet name="jednorazové opatrenia" sheetId="13" r:id="rId6"/>
    <sheet name="obce_VUC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4" l="1"/>
  <c r="K43" i="14"/>
  <c r="J43" i="14"/>
  <c r="C43" i="14"/>
  <c r="K42" i="14"/>
  <c r="E42" i="14"/>
  <c r="D42" i="14"/>
  <c r="C42" i="14"/>
  <c r="G41" i="14"/>
  <c r="F41" i="14"/>
  <c r="E41" i="14"/>
  <c r="D41" i="14"/>
  <c r="I40" i="14"/>
  <c r="H40" i="14"/>
  <c r="G40" i="14"/>
  <c r="F40" i="14"/>
  <c r="E40" i="14"/>
  <c r="J39" i="14"/>
  <c r="I39" i="14"/>
  <c r="H39" i="14"/>
  <c r="G39" i="14"/>
  <c r="F39" i="14"/>
  <c r="G37" i="14"/>
  <c r="I34" i="14"/>
  <c r="H34" i="14"/>
  <c r="G34" i="14"/>
  <c r="K33" i="14"/>
  <c r="J33" i="14"/>
  <c r="I33" i="14"/>
  <c r="H33" i="14"/>
  <c r="C33" i="14"/>
  <c r="K32" i="14"/>
  <c r="J32" i="14"/>
  <c r="I32" i="14"/>
  <c r="E32" i="14"/>
  <c r="D32" i="14"/>
  <c r="C32" i="14"/>
  <c r="K31" i="14"/>
  <c r="J31" i="14"/>
  <c r="F31" i="14"/>
  <c r="E31" i="14"/>
  <c r="D31" i="14"/>
  <c r="C31" i="14"/>
  <c r="E28" i="14"/>
  <c r="G27" i="14"/>
  <c r="F27" i="14"/>
  <c r="I26" i="14"/>
  <c r="H26" i="14"/>
  <c r="G26" i="14"/>
  <c r="K45" i="14"/>
  <c r="J45" i="14"/>
  <c r="I45" i="14"/>
  <c r="H45" i="14"/>
  <c r="G45" i="14"/>
  <c r="F45" i="14"/>
  <c r="E45" i="14"/>
  <c r="D45" i="14"/>
  <c r="C45" i="14"/>
  <c r="K44" i="14"/>
  <c r="J44" i="14"/>
  <c r="H44" i="14"/>
  <c r="G44" i="14"/>
  <c r="F44" i="14"/>
  <c r="E44" i="14"/>
  <c r="D44" i="14"/>
  <c r="C44" i="14"/>
  <c r="I43" i="14"/>
  <c r="H43" i="14"/>
  <c r="G43" i="14"/>
  <c r="F43" i="14"/>
  <c r="E43" i="14"/>
  <c r="D43" i="14"/>
  <c r="J42" i="14"/>
  <c r="I42" i="14"/>
  <c r="H42" i="14"/>
  <c r="G42" i="14"/>
  <c r="F42" i="14"/>
  <c r="K41" i="14"/>
  <c r="J41" i="14"/>
  <c r="I41" i="14"/>
  <c r="H41" i="14"/>
  <c r="C41" i="14"/>
  <c r="K40" i="14"/>
  <c r="J40" i="14"/>
  <c r="D40" i="14"/>
  <c r="C40" i="14"/>
  <c r="K39" i="14"/>
  <c r="E39" i="14"/>
  <c r="D39" i="14"/>
  <c r="C39" i="14"/>
  <c r="K38" i="14"/>
  <c r="J38" i="14"/>
  <c r="I38" i="14"/>
  <c r="H38" i="14"/>
  <c r="F38" i="14"/>
  <c r="E38" i="14"/>
  <c r="D38" i="14"/>
  <c r="K37" i="14"/>
  <c r="J37" i="14"/>
  <c r="I37" i="14"/>
  <c r="H37" i="14"/>
  <c r="F37" i="14"/>
  <c r="E37" i="14"/>
  <c r="D37" i="14"/>
  <c r="K34" i="14"/>
  <c r="J34" i="14"/>
  <c r="F34" i="14"/>
  <c r="E34" i="14"/>
  <c r="D34" i="14"/>
  <c r="C34" i="14"/>
  <c r="G33" i="14"/>
  <c r="F33" i="14"/>
  <c r="E33" i="14"/>
  <c r="D33" i="14"/>
  <c r="H32" i="14"/>
  <c r="G32" i="14"/>
  <c r="F32" i="14"/>
  <c r="I31" i="14"/>
  <c r="H31" i="14"/>
  <c r="G31" i="14"/>
  <c r="J30" i="14"/>
  <c r="I30" i="14"/>
  <c r="H30" i="14"/>
  <c r="G30" i="14"/>
  <c r="F30" i="14"/>
  <c r="E30" i="14"/>
  <c r="D30" i="14"/>
  <c r="C30" i="14"/>
  <c r="K29" i="14"/>
  <c r="J29" i="14"/>
  <c r="I29" i="14"/>
  <c r="H29" i="14"/>
  <c r="G29" i="14"/>
  <c r="F29" i="14"/>
  <c r="E29" i="14"/>
  <c r="D29" i="14"/>
  <c r="C29" i="14"/>
  <c r="K28" i="14"/>
  <c r="J28" i="14"/>
  <c r="I28" i="14"/>
  <c r="H28" i="14"/>
  <c r="G28" i="14"/>
  <c r="F28" i="14"/>
  <c r="D28" i="14"/>
  <c r="C28" i="14"/>
  <c r="K27" i="14"/>
  <c r="J27" i="14"/>
  <c r="I27" i="14"/>
  <c r="H27" i="14"/>
  <c r="E27" i="14"/>
  <c r="D27" i="14"/>
  <c r="C27" i="14"/>
  <c r="K26" i="14"/>
  <c r="J26" i="14"/>
  <c r="F26" i="14"/>
  <c r="E26" i="14"/>
  <c r="D26" i="14"/>
  <c r="C26" i="14"/>
  <c r="G38" i="14" l="1"/>
  <c r="K30" i="14"/>
  <c r="AV23" i="11" l="1"/>
  <c r="AU23" i="11"/>
  <c r="AT23" i="11"/>
  <c r="AS23" i="11"/>
  <c r="AR23" i="11"/>
  <c r="AQ23" i="11"/>
  <c r="AP23" i="11"/>
  <c r="AO23" i="11"/>
  <c r="AN23" i="11"/>
  <c r="AM23" i="11"/>
  <c r="AL23" i="11"/>
  <c r="AK23" i="11"/>
  <c r="AJ23" i="11"/>
  <c r="AI23" i="11"/>
  <c r="AH23" i="11"/>
  <c r="AG23" i="11"/>
  <c r="AF23" i="11"/>
  <c r="AE23" i="11"/>
  <c r="AD23" i="11"/>
  <c r="AC23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D23" i="11"/>
  <c r="C23" i="11"/>
  <c r="X22" i="11"/>
  <c r="AV25" i="11" s="1"/>
  <c r="W22" i="11"/>
  <c r="AU26" i="11" s="1"/>
  <c r="AU28" i="11" s="1"/>
  <c r="V22" i="11"/>
  <c r="AT26" i="11" s="1"/>
  <c r="AT28" i="11" s="1"/>
  <c r="U22" i="11"/>
  <c r="AS26" i="11" s="1"/>
  <c r="AS28" i="11" s="1"/>
  <c r="T22" i="11"/>
  <c r="AR26" i="11" s="1"/>
  <c r="AR28" i="11" s="1"/>
  <c r="S22" i="11"/>
  <c r="AQ26" i="11" s="1"/>
  <c r="AQ28" i="11" s="1"/>
  <c r="R22" i="11"/>
  <c r="Q22" i="11"/>
  <c r="AO26" i="11" s="1"/>
  <c r="AO28" i="11" s="1"/>
  <c r="P22" i="11"/>
  <c r="AN26" i="11" s="1"/>
  <c r="AN28" i="11" s="1"/>
  <c r="O22" i="11"/>
  <c r="AM25" i="11" s="1"/>
  <c r="AM27" i="11" s="1"/>
  <c r="N22" i="11"/>
  <c r="AL26" i="11" s="1"/>
  <c r="AL28" i="11" s="1"/>
  <c r="M22" i="11"/>
  <c r="AK26" i="11" s="1"/>
  <c r="AK28" i="11" s="1"/>
  <c r="L22" i="11"/>
  <c r="AJ26" i="11" s="1"/>
  <c r="AJ28" i="11" s="1"/>
  <c r="K22" i="11"/>
  <c r="AG25" i="11" s="1"/>
  <c r="J22" i="11"/>
  <c r="AD25" i="11" s="1"/>
  <c r="I22" i="11"/>
  <c r="AA25" i="11" s="1"/>
  <c r="H22" i="11"/>
  <c r="X25" i="11" s="1"/>
  <c r="G22" i="11"/>
  <c r="U25" i="11" s="1"/>
  <c r="U26" i="11" s="1"/>
  <c r="U28" i="11" s="1"/>
  <c r="F22" i="11"/>
  <c r="R25" i="11" s="1"/>
  <c r="R27" i="11" s="1"/>
  <c r="E22" i="11"/>
  <c r="O25" i="11" s="1"/>
  <c r="O27" i="11" s="1"/>
  <c r="D22" i="11"/>
  <c r="L25" i="11" s="1"/>
  <c r="C22" i="11"/>
  <c r="I25" i="11" s="1"/>
  <c r="B22" i="11"/>
  <c r="F25" i="11" s="1"/>
  <c r="A22" i="11"/>
  <c r="C25" i="11" s="1"/>
  <c r="AV16" i="11"/>
  <c r="AV18" i="11" s="1"/>
  <c r="AV14" i="11"/>
  <c r="AU14" i="11"/>
  <c r="AT14" i="11"/>
  <c r="AS14" i="11"/>
  <c r="AR14" i="11"/>
  <c r="AQ14" i="11"/>
  <c r="AP14" i="11"/>
  <c r="AO14" i="11"/>
  <c r="AN14" i="11"/>
  <c r="AM14" i="11"/>
  <c r="AL14" i="11"/>
  <c r="AK14" i="11"/>
  <c r="AJ14" i="11"/>
  <c r="AI14" i="11"/>
  <c r="AH14" i="11"/>
  <c r="AG14" i="11"/>
  <c r="AF14" i="11"/>
  <c r="AE14" i="11"/>
  <c r="AD14" i="11"/>
  <c r="AC14" i="11"/>
  <c r="AB14" i="11"/>
  <c r="AA14" i="11"/>
  <c r="Z14" i="11"/>
  <c r="Y14" i="11"/>
  <c r="X14" i="11"/>
  <c r="W14" i="11"/>
  <c r="V14" i="11"/>
  <c r="U14" i="11"/>
  <c r="T14" i="11"/>
  <c r="S14" i="11"/>
  <c r="R14" i="11"/>
  <c r="Q14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D14" i="11"/>
  <c r="C14" i="11"/>
  <c r="X13" i="11"/>
  <c r="AV17" i="11" s="1"/>
  <c r="AV19" i="11" s="1"/>
  <c r="W13" i="11"/>
  <c r="AU17" i="11" s="1"/>
  <c r="AU19" i="11" s="1"/>
  <c r="V13" i="11"/>
  <c r="AT17" i="11" s="1"/>
  <c r="AT19" i="11" s="1"/>
  <c r="U13" i="11"/>
  <c r="AS17" i="11" s="1"/>
  <c r="AS19" i="11" s="1"/>
  <c r="T13" i="11"/>
  <c r="AR17" i="11" s="1"/>
  <c r="AR19" i="11" s="1"/>
  <c r="S13" i="11"/>
  <c r="AQ17" i="11" s="1"/>
  <c r="AQ19" i="11" s="1"/>
  <c r="R13" i="11"/>
  <c r="AP16" i="11" s="1"/>
  <c r="AP18" i="11" s="1"/>
  <c r="Q13" i="11"/>
  <c r="AO17" i="11" s="1"/>
  <c r="AO19" i="11" s="1"/>
  <c r="P13" i="11"/>
  <c r="AN17" i="11" s="1"/>
  <c r="AN19" i="11" s="1"/>
  <c r="O13" i="11"/>
  <c r="AM17" i="11" s="1"/>
  <c r="AM19" i="11" s="1"/>
  <c r="N13" i="11"/>
  <c r="AL17" i="11" s="1"/>
  <c r="AL19" i="11" s="1"/>
  <c r="M13" i="11"/>
  <c r="AK17" i="11" s="1"/>
  <c r="AK19" i="11" s="1"/>
  <c r="L13" i="11"/>
  <c r="AJ17" i="11" s="1"/>
  <c r="AJ19" i="11" s="1"/>
  <c r="K13" i="11"/>
  <c r="AG16" i="11" s="1"/>
  <c r="J13" i="11"/>
  <c r="AD16" i="11" s="1"/>
  <c r="I13" i="11"/>
  <c r="AA16" i="11" s="1"/>
  <c r="AA18" i="11" s="1"/>
  <c r="H13" i="11"/>
  <c r="X16" i="11" s="1"/>
  <c r="X18" i="11" s="1"/>
  <c r="G13" i="11"/>
  <c r="U16" i="11" s="1"/>
  <c r="F13" i="11"/>
  <c r="R16" i="11" s="1"/>
  <c r="R18" i="11" s="1"/>
  <c r="E13" i="11"/>
  <c r="O16" i="11" s="1"/>
  <c r="D13" i="11"/>
  <c r="L16" i="11" s="1"/>
  <c r="C13" i="11"/>
  <c r="I16" i="11" s="1"/>
  <c r="B13" i="11"/>
  <c r="F16" i="11" s="1"/>
  <c r="F17" i="11" s="1"/>
  <c r="F19" i="11" s="1"/>
  <c r="A13" i="11"/>
  <c r="C16" i="11" s="1"/>
  <c r="C17" i="11" s="1"/>
  <c r="C19" i="11" s="1"/>
  <c r="AP17" i="11" l="1"/>
  <c r="AP19" i="11" s="1"/>
  <c r="AM16" i="11"/>
  <c r="AN16" i="11" s="1"/>
  <c r="AN18" i="11" s="1"/>
  <c r="AS16" i="11"/>
  <c r="AQ16" i="11" s="1"/>
  <c r="AQ18" i="11" s="1"/>
  <c r="AM26" i="11"/>
  <c r="AM28" i="11" s="1"/>
  <c r="AS25" i="11"/>
  <c r="AS27" i="11" s="1"/>
  <c r="AJ25" i="11"/>
  <c r="AH25" i="11" s="1"/>
  <c r="AI25" i="11" s="1"/>
  <c r="AV26" i="11"/>
  <c r="AV28" i="11" s="1"/>
  <c r="G16" i="11"/>
  <c r="G18" i="11" s="1"/>
  <c r="D25" i="11"/>
  <c r="E25" i="11" s="1"/>
  <c r="AA17" i="11"/>
  <c r="AA19" i="11" s="1"/>
  <c r="R17" i="11"/>
  <c r="R19" i="11" s="1"/>
  <c r="AS18" i="11"/>
  <c r="O26" i="11"/>
  <c r="O28" i="11" s="1"/>
  <c r="S25" i="11"/>
  <c r="S27" i="11" s="1"/>
  <c r="P16" i="11"/>
  <c r="Q16" i="11" s="1"/>
  <c r="C18" i="11"/>
  <c r="C27" i="11"/>
  <c r="C26" i="11"/>
  <c r="C28" i="11" s="1"/>
  <c r="X17" i="11"/>
  <c r="X19" i="11" s="1"/>
  <c r="V16" i="11"/>
  <c r="W16" i="11" s="1"/>
  <c r="D16" i="11"/>
  <c r="F18" i="11"/>
  <c r="AG18" i="11"/>
  <c r="AE16" i="11"/>
  <c r="AG17" i="11"/>
  <c r="AG19" i="11" s="1"/>
  <c r="L18" i="11"/>
  <c r="L17" i="11"/>
  <c r="L19" i="11" s="1"/>
  <c r="J16" i="11"/>
  <c r="K16" i="11" s="1"/>
  <c r="AD27" i="11"/>
  <c r="AB25" i="11"/>
  <c r="AD26" i="11"/>
  <c r="AD28" i="11" s="1"/>
  <c r="AA27" i="11"/>
  <c r="Y25" i="11"/>
  <c r="AA26" i="11"/>
  <c r="AA28" i="11" s="1"/>
  <c r="U18" i="11"/>
  <c r="U17" i="11"/>
  <c r="U19" i="11" s="1"/>
  <c r="S16" i="11"/>
  <c r="F27" i="11"/>
  <c r="F26" i="11"/>
  <c r="F28" i="11" s="1"/>
  <c r="AD18" i="11"/>
  <c r="AD17" i="11"/>
  <c r="AD19" i="11" s="1"/>
  <c r="AB16" i="11"/>
  <c r="I18" i="11"/>
  <c r="I17" i="11"/>
  <c r="I19" i="11" s="1"/>
  <c r="O17" i="11"/>
  <c r="O19" i="11" s="1"/>
  <c r="M16" i="11"/>
  <c r="O18" i="11"/>
  <c r="Y16" i="11"/>
  <c r="X27" i="11"/>
  <c r="V25" i="11"/>
  <c r="W25" i="11" s="1"/>
  <c r="X26" i="11"/>
  <c r="X28" i="11" s="1"/>
  <c r="AV27" i="11"/>
  <c r="AJ16" i="11"/>
  <c r="AP25" i="11"/>
  <c r="AP26" i="11"/>
  <c r="AP28" i="11" s="1"/>
  <c r="AG26" i="11"/>
  <c r="AG28" i="11" s="1"/>
  <c r="AE25" i="11"/>
  <c r="I26" i="11"/>
  <c r="I28" i="11" s="1"/>
  <c r="G25" i="11"/>
  <c r="AT16" i="11"/>
  <c r="AT18" i="11" s="1"/>
  <c r="U27" i="11"/>
  <c r="AG27" i="11"/>
  <c r="L26" i="11"/>
  <c r="L28" i="11" s="1"/>
  <c r="J25" i="11"/>
  <c r="K25" i="11" s="1"/>
  <c r="L27" i="11"/>
  <c r="I27" i="11"/>
  <c r="R26" i="11"/>
  <c r="R28" i="11" s="1"/>
  <c r="P25" i="11"/>
  <c r="M25" i="11"/>
  <c r="AM18" i="11" l="1"/>
  <c r="AT25" i="11"/>
  <c r="AT27" i="11" s="1"/>
  <c r="AJ27" i="11"/>
  <c r="AK25" i="11"/>
  <c r="AK27" i="11" s="1"/>
  <c r="G17" i="11"/>
  <c r="G19" i="11" s="1"/>
  <c r="H16" i="11"/>
  <c r="H17" i="11" s="1"/>
  <c r="H19" i="11" s="1"/>
  <c r="AR16" i="11"/>
  <c r="AR18" i="11" s="1"/>
  <c r="P17" i="11"/>
  <c r="P19" i="11" s="1"/>
  <c r="AU16" i="11"/>
  <c r="AU18" i="11" s="1"/>
  <c r="D27" i="11"/>
  <c r="T25" i="11"/>
  <c r="T26" i="11" s="1"/>
  <c r="T28" i="11" s="1"/>
  <c r="D26" i="11"/>
  <c r="D28" i="11" s="1"/>
  <c r="S26" i="11"/>
  <c r="S28" i="11" s="1"/>
  <c r="Q18" i="11"/>
  <c r="Q17" i="11"/>
  <c r="Q19" i="11" s="1"/>
  <c r="P18" i="11"/>
  <c r="P26" i="11"/>
  <c r="P28" i="11" s="1"/>
  <c r="P27" i="11"/>
  <c r="Q25" i="11"/>
  <c r="AI27" i="11"/>
  <c r="AI26" i="11"/>
  <c r="AI28" i="11" s="1"/>
  <c r="AN25" i="11"/>
  <c r="AN27" i="11" s="1"/>
  <c r="AP27" i="11"/>
  <c r="AQ25" i="11"/>
  <c r="AQ27" i="11" s="1"/>
  <c r="K18" i="11"/>
  <c r="K17" i="11"/>
  <c r="K19" i="11" s="1"/>
  <c r="AO16" i="11"/>
  <c r="AO18" i="11" s="1"/>
  <c r="G26" i="11"/>
  <c r="G28" i="11" s="1"/>
  <c r="G27" i="11"/>
  <c r="AK16" i="11"/>
  <c r="AH16" i="11"/>
  <c r="AI16" i="11" s="1"/>
  <c r="AJ18" i="11"/>
  <c r="W27" i="11"/>
  <c r="W26" i="11"/>
  <c r="W28" i="11" s="1"/>
  <c r="AB18" i="11"/>
  <c r="AB17" i="11"/>
  <c r="AB19" i="11" s="1"/>
  <c r="Y26" i="11"/>
  <c r="Y28" i="11" s="1"/>
  <c r="Y27" i="11"/>
  <c r="E26" i="11"/>
  <c r="E28" i="11" s="1"/>
  <c r="E27" i="11"/>
  <c r="Y18" i="11"/>
  <c r="Y17" i="11"/>
  <c r="Y19" i="11" s="1"/>
  <c r="Z16" i="11"/>
  <c r="AH26" i="11"/>
  <c r="AH28" i="11" s="1"/>
  <c r="AH27" i="11"/>
  <c r="H25" i="11"/>
  <c r="AC16" i="11"/>
  <c r="Z25" i="11"/>
  <c r="D17" i="11"/>
  <c r="D19" i="11" s="1"/>
  <c r="D18" i="11"/>
  <c r="K27" i="11"/>
  <c r="K26" i="11"/>
  <c r="K28" i="11" s="1"/>
  <c r="AE26" i="11"/>
  <c r="AE28" i="11" s="1"/>
  <c r="AE27" i="11"/>
  <c r="M17" i="11"/>
  <c r="M19" i="11" s="1"/>
  <c r="M18" i="11"/>
  <c r="S18" i="11"/>
  <c r="S17" i="11"/>
  <c r="S19" i="11" s="1"/>
  <c r="AE17" i="11"/>
  <c r="AE19" i="11" s="1"/>
  <c r="AE18" i="11"/>
  <c r="E16" i="11"/>
  <c r="J26" i="11"/>
  <c r="J28" i="11" s="1"/>
  <c r="J27" i="11"/>
  <c r="T16" i="11"/>
  <c r="AB26" i="11"/>
  <c r="AB28" i="11" s="1"/>
  <c r="AB27" i="11"/>
  <c r="AF16" i="11"/>
  <c r="W17" i="11"/>
  <c r="W19" i="11" s="1"/>
  <c r="W18" i="11"/>
  <c r="AC25" i="11"/>
  <c r="M27" i="11"/>
  <c r="M26" i="11"/>
  <c r="M28" i="11" s="1"/>
  <c r="AF25" i="11"/>
  <c r="N16" i="11"/>
  <c r="V18" i="11"/>
  <c r="V17" i="11"/>
  <c r="V19" i="11" s="1"/>
  <c r="V27" i="11"/>
  <c r="V26" i="11"/>
  <c r="V28" i="11" s="1"/>
  <c r="J18" i="11"/>
  <c r="J17" i="11"/>
  <c r="J19" i="11" s="1"/>
  <c r="N25" i="11"/>
  <c r="AU25" i="11" l="1"/>
  <c r="AU27" i="11" s="1"/>
  <c r="AL25" i="11"/>
  <c r="AL27" i="11" s="1"/>
  <c r="H18" i="11"/>
  <c r="AR25" i="11"/>
  <c r="AR27" i="11" s="1"/>
  <c r="T27" i="11"/>
  <c r="AO25" i="11"/>
  <c r="AO27" i="11" s="1"/>
  <c r="AF17" i="11"/>
  <c r="AF19" i="11" s="1"/>
  <c r="AF18" i="11"/>
  <c r="AC18" i="11"/>
  <c r="AC17" i="11"/>
  <c r="AC19" i="11" s="1"/>
  <c r="N17" i="11"/>
  <c r="N19" i="11" s="1"/>
  <c r="N18" i="11"/>
  <c r="H27" i="11"/>
  <c r="H26" i="11"/>
  <c r="H28" i="11" s="1"/>
  <c r="AI17" i="11"/>
  <c r="AI19" i="11" s="1"/>
  <c r="AI18" i="11"/>
  <c r="Q26" i="11"/>
  <c r="Q28" i="11" s="1"/>
  <c r="Q27" i="11"/>
  <c r="N27" i="11"/>
  <c r="N26" i="11"/>
  <c r="N28" i="11" s="1"/>
  <c r="AF26" i="11"/>
  <c r="AF28" i="11" s="1"/>
  <c r="AF27" i="11"/>
  <c r="E17" i="11"/>
  <c r="E19" i="11" s="1"/>
  <c r="E18" i="11"/>
  <c r="T18" i="11"/>
  <c r="T17" i="11"/>
  <c r="T19" i="11" s="1"/>
  <c r="AH18" i="11"/>
  <c r="AH17" i="11"/>
  <c r="AH19" i="11" s="1"/>
  <c r="Z18" i="11"/>
  <c r="Z17" i="11"/>
  <c r="Z19" i="11" s="1"/>
  <c r="AK18" i="11"/>
  <c r="AL16" i="11"/>
  <c r="AL18" i="11" s="1"/>
  <c r="AC26" i="11"/>
  <c r="AC28" i="11" s="1"/>
  <c r="AC27" i="11"/>
  <c r="Z26" i="11"/>
  <c r="Z28" i="11" s="1"/>
  <c r="Z27" i="11"/>
  <c r="C25" i="1" l="1"/>
  <c r="C34" i="1" l="1"/>
  <c r="C47" i="1" l="1"/>
  <c r="C65" i="1" l="1"/>
  <c r="C64" i="1"/>
  <c r="C63" i="1"/>
  <c r="C62" i="1"/>
  <c r="C61" i="1"/>
  <c r="C13" i="1"/>
  <c r="C45" i="1"/>
  <c r="C46" i="1" l="1"/>
  <c r="C44" i="1"/>
  <c r="C43" i="1"/>
  <c r="C42" i="1" l="1"/>
  <c r="C12" i="1"/>
  <c r="C11" i="1"/>
  <c r="C37" i="1" l="1"/>
  <c r="C101" i="1" l="1"/>
  <c r="C4" i="1"/>
  <c r="C5" i="1"/>
  <c r="C6" i="1"/>
  <c r="C7" i="1"/>
  <c r="C8" i="1"/>
  <c r="C9" i="1"/>
  <c r="C10" i="1"/>
  <c r="C68" i="1"/>
  <c r="C75" i="1"/>
  <c r="C74" i="1"/>
  <c r="C103" i="1"/>
  <c r="C109" i="1"/>
  <c r="C107" i="1"/>
  <c r="C105" i="1"/>
  <c r="C100" i="1"/>
  <c r="C99" i="1"/>
  <c r="C60" i="1"/>
  <c r="C59" i="1"/>
  <c r="C56" i="1"/>
  <c r="C58" i="1"/>
  <c r="C53" i="1"/>
  <c r="C49" i="1"/>
  <c r="C50" i="1"/>
  <c r="C41" i="1"/>
  <c r="C39" i="1"/>
  <c r="C57" i="1" l="1"/>
  <c r="C55" i="1"/>
  <c r="C54" i="1"/>
  <c r="C102" i="1"/>
  <c r="C52" i="1"/>
  <c r="C38" i="1"/>
  <c r="C51" i="1"/>
  <c r="C91" i="1"/>
  <c r="C83" i="1"/>
  <c r="C24" i="1" l="1"/>
  <c r="C27" i="1"/>
  <c r="C26" i="1" l="1"/>
  <c r="C23" i="1"/>
  <c r="C30" i="1" l="1"/>
  <c r="C19" i="1"/>
  <c r="C22" i="1" l="1"/>
  <c r="C32" i="1"/>
  <c r="C29" i="1" l="1"/>
  <c r="C40" i="1" l="1"/>
  <c r="C17" i="1" l="1"/>
  <c r="C35" i="1" l="1"/>
  <c r="C36" i="1"/>
  <c r="C108" i="1"/>
  <c r="C2" i="1" l="1"/>
  <c r="C111" i="1" l="1"/>
  <c r="C106" i="1"/>
  <c r="C104" i="1"/>
  <c r="C98" i="1"/>
  <c r="C97" i="1"/>
  <c r="C96" i="1"/>
  <c r="C95" i="1"/>
  <c r="C94" i="1"/>
  <c r="C93" i="1"/>
  <c r="C92" i="1"/>
  <c r="C90" i="1"/>
  <c r="C89" i="1"/>
  <c r="C88" i="1"/>
  <c r="C87" i="1"/>
  <c r="C86" i="1"/>
  <c r="C85" i="1"/>
  <c r="C84" i="1"/>
  <c r="C82" i="1"/>
  <c r="C81" i="1"/>
  <c r="C80" i="1"/>
  <c r="C79" i="1"/>
  <c r="C78" i="1"/>
  <c r="C77" i="1"/>
  <c r="C76" i="1"/>
  <c r="C73" i="1"/>
  <c r="C72" i="1"/>
  <c r="C71" i="1"/>
  <c r="C70" i="1"/>
  <c r="C69" i="1"/>
  <c r="C67" i="1"/>
  <c r="C66" i="1"/>
  <c r="C33" i="1"/>
  <c r="C31" i="1"/>
  <c r="C28" i="1"/>
  <c r="C21" i="1"/>
  <c r="C20" i="1"/>
  <c r="C18" i="1"/>
  <c r="C16" i="1"/>
  <c r="C15" i="1"/>
  <c r="C14" i="1"/>
  <c r="C3" i="1"/>
  <c r="C48" i="1"/>
  <c r="C110" i="1" l="1"/>
</calcChain>
</file>

<file path=xl/sharedStrings.xml><?xml version="1.0" encoding="utf-8"?>
<sst xmlns="http://schemas.openxmlformats.org/spreadsheetml/2006/main" count="574" uniqueCount="290">
  <si>
    <t>%HDP</t>
  </si>
  <si>
    <t>SCHVÁLENÝ SCHODOK VS</t>
  </si>
  <si>
    <t>Daňové a odvodové príjmy</t>
  </si>
  <si>
    <t>Jednorazové príjmy a výdavky</t>
  </si>
  <si>
    <t>Výdavky spojené s EÚ rozpočtom</t>
  </si>
  <si>
    <t>Zmena stavu pohľadávok/záväzkov</t>
  </si>
  <si>
    <t>Prevzatie nového dlhu zdravotníckych zariadení</t>
  </si>
  <si>
    <t>Použitie verejných zdrojov na financovanie súkromných výdavkov</t>
  </si>
  <si>
    <t>Obce</t>
  </si>
  <si>
    <t>Nedaňové príjmy</t>
  </si>
  <si>
    <t>Granty a transfery</t>
  </si>
  <si>
    <t>Mzdové výdavky</t>
  </si>
  <si>
    <t>Nákup tovarov a služieb</t>
  </si>
  <si>
    <t>Vyššie bežné transfery</t>
  </si>
  <si>
    <t>Úspora kapitálových výdavkov</t>
  </si>
  <si>
    <t>VÚC</t>
  </si>
  <si>
    <t>Vyššie kapitálové transfery</t>
  </si>
  <si>
    <t>VVŠ</t>
  </si>
  <si>
    <t>Ostatné vplyvy</t>
  </si>
  <si>
    <t>Hospodárenie príspevkových organizácií</t>
  </si>
  <si>
    <t>Ostatné nedaňové príjmy štátneho rozpočtu</t>
  </si>
  <si>
    <t>AKTUÁLNY SCHODOK VS</t>
  </si>
  <si>
    <t>Daňové príjmy</t>
  </si>
  <si>
    <t>nom. HDP</t>
  </si>
  <si>
    <t>Zdroj: MF SR, RRZ</t>
  </si>
  <si>
    <t xml:space="preserve">Odvody do rozpočtu EÚ </t>
  </si>
  <si>
    <t>mil. eur</t>
  </si>
  <si>
    <t>Korekcie k EÚ fondom</t>
  </si>
  <si>
    <t>štát</t>
  </si>
  <si>
    <t>rozdiel</t>
  </si>
  <si>
    <t>Hotovostné príjmy z dividend</t>
  </si>
  <si>
    <t>Superdividendy</t>
  </si>
  <si>
    <t>Časové rozlíšenie dividend</t>
  </si>
  <si>
    <t>Dividendy</t>
  </si>
  <si>
    <t>Úrokové príjmy a výdavky VS</t>
  </si>
  <si>
    <t>Zmena stavu pohľadávok voči EÚ</t>
  </si>
  <si>
    <t xml:space="preserve">Ostatné úrokové príjmy </t>
  </si>
  <si>
    <t>Ostatné úrokové výdavky</t>
  </si>
  <si>
    <t>Vplyv EFSF (imputované úroky) - nerozpočtované</t>
  </si>
  <si>
    <t>Vplyv swapov - nerozpočtované</t>
  </si>
  <si>
    <t>Hotovostné výdavky štátneho rozpočtu bez EÚ, spolufinancovania a úrokov</t>
  </si>
  <si>
    <t>Granty</t>
  </si>
  <si>
    <t>Ostatné</t>
  </si>
  <si>
    <t>Zrušenie rezervy v súvislosti s otvorením II. piliera</t>
  </si>
  <si>
    <t>Zmena stavu pohľadávok štátneho rozpočtu</t>
  </si>
  <si>
    <t>Zmena stavu záväzkov štátneho rozpočtu</t>
  </si>
  <si>
    <t>Zmena pohľadávok voči Granvii</t>
  </si>
  <si>
    <t>Zmena ostatných pohľadávok</t>
  </si>
  <si>
    <t>Zmena stavu záväzkov voči ŽSR a ŽSSK</t>
  </si>
  <si>
    <t>Zmena ostatných záväzkov</t>
  </si>
  <si>
    <t>Iné zmeny (ostatné úpravy) v štátnom rozpočte</t>
  </si>
  <si>
    <t>Odpustenie pohľadávok voči zahraničiu</t>
  </si>
  <si>
    <t>2% z daní</t>
  </si>
  <si>
    <t>Imputované poplatky EFSF (tržby, náklady)</t>
  </si>
  <si>
    <t>Vylúčenie kurzových rozdielov z príjmov a výdavkov</t>
  </si>
  <si>
    <t>Štátne finančné aktíva</t>
  </si>
  <si>
    <t>Saldo mimorozpočtových účtov</t>
  </si>
  <si>
    <t>Zmena pohľadávok/záväzkov a iné zmeny</t>
  </si>
  <si>
    <t>Hospodárenie FNM (bez dividend a úrokových príjmov a výdavkov)</t>
  </si>
  <si>
    <t>Nedaňové príjmy (bez úrokových príjmov)</t>
  </si>
  <si>
    <t>Národný jadrový fond (bez úrokov)</t>
  </si>
  <si>
    <t>Hospodárenie štátnych fondov (EF, ŠFRB, SPF)</t>
  </si>
  <si>
    <t>Hospodárenie neziskových organizácií</t>
  </si>
  <si>
    <t xml:space="preserve">Výdavky poistenia </t>
  </si>
  <si>
    <t>Výdavky správneho fondu</t>
  </si>
  <si>
    <t>Výdavky poistenia</t>
  </si>
  <si>
    <t>Ostatné príjmy a výdavky zdravotných poisťovní</t>
  </si>
  <si>
    <t>Úspora spolufinancovanie EÚ (iba ŠR)</t>
  </si>
  <si>
    <t>Vplyv na hotovostné saldo štátneho rozpočtu (EÚ príjmy - EÚ výdavky)</t>
  </si>
  <si>
    <t xml:space="preserve"> - DPFO</t>
  </si>
  <si>
    <t xml:space="preserve"> - DPPO</t>
  </si>
  <si>
    <t xml:space="preserve"> - DPH</t>
  </si>
  <si>
    <t xml:space="preserve"> - SD</t>
  </si>
  <si>
    <t xml:space="preserve"> - ostatné daňové príjmy</t>
  </si>
  <si>
    <t>Príspevky od prevádzkovateľov jadrových zariadení</t>
  </si>
  <si>
    <t>Hospodárenie ostatných subjektov (SK, ÚPN, ÚDZS, SNSĽP, RTVS, Danubiana, ÚDVA, RTVS sro, TASR, AVF, KRRZ)</t>
  </si>
  <si>
    <t>Zdravotníctvo (nedaňové príjmy, výdavky)</t>
  </si>
  <si>
    <t>Ostatné subjekty (bez daní a úrokov)</t>
  </si>
  <si>
    <t>Transfery vo verejnej správe</t>
  </si>
  <si>
    <t xml:space="preserve"> - z odvodov hazardných hier</t>
  </si>
  <si>
    <t>príjmy</t>
  </si>
  <si>
    <t>Bežný transfer na osobitný účet</t>
  </si>
  <si>
    <t>Ostatné bežné transfery</t>
  </si>
  <si>
    <t>Poistné platené štátom (SP a ZP)</t>
  </si>
  <si>
    <t>Sankcie daní a odvodov</t>
  </si>
  <si>
    <t xml:space="preserve">Výpadok príjmov z digitálnej dividendy </t>
  </si>
  <si>
    <t>Výpadok z predaja núdzových zásob ropy</t>
  </si>
  <si>
    <t>Výpadok z predaja emisných kvót</t>
  </si>
  <si>
    <t>Hrubé mzdy</t>
  </si>
  <si>
    <t>Ostatné zmeny (nedaňové príjmy, pohľadávky, záväzky, iné úpravy)</t>
  </si>
  <si>
    <t>Sociálna poisťovňa (nedaňové príjmy, výdavky)</t>
  </si>
  <si>
    <t>Saldo MRÚ štátnych hmotných rezerv</t>
  </si>
  <si>
    <t>Ostatné MRÚ</t>
  </si>
  <si>
    <t>Saldo MRÚ Ministerstva vnútra</t>
  </si>
  <si>
    <t>Saldo MRÚ Ministerstva obrany</t>
  </si>
  <si>
    <t>Saldo MRÚ Ministerstva dopravy</t>
  </si>
  <si>
    <t>Obstarávanie kapitálových aktív</t>
  </si>
  <si>
    <t>GAP v doprave</t>
  </si>
  <si>
    <t>Bežné transfery právnickým osobám zriadeným štátom</t>
  </si>
  <si>
    <t>rozpočet</t>
  </si>
  <si>
    <t>skutočnosť</t>
  </si>
  <si>
    <t>Vplyv ŽSR - nerozpočtované</t>
  </si>
  <si>
    <t>Železnice Slovenskej republiky (bez úrokov)</t>
  </si>
  <si>
    <t>Tab 1: Rozdiely oproti rozpočtu 2013</t>
  </si>
  <si>
    <t>Daňové a odvodové príjmy v roku 2013 (ESA 95, v tis. eur)</t>
  </si>
  <si>
    <t>Rozpočet</t>
  </si>
  <si>
    <t>Skutočnosť/Odhad</t>
  </si>
  <si>
    <t>Dane z príjmov, ziskov a kapitálového majetku</t>
  </si>
  <si>
    <t>DANE a ODVODY</t>
  </si>
  <si>
    <t>Daň z príjmov fyzických osôb</t>
  </si>
  <si>
    <t>DPFO zo závislej činnosti</t>
  </si>
  <si>
    <t>DPFO</t>
  </si>
  <si>
    <t xml:space="preserve">DPFO z podnikania </t>
  </si>
  <si>
    <t>DPPO</t>
  </si>
  <si>
    <t>Daň z príjmov právnických osôb (2011 je odhad)</t>
  </si>
  <si>
    <t>Daň z príjmov vyberaná zrážkou</t>
  </si>
  <si>
    <t>DPH</t>
  </si>
  <si>
    <t>Dane na tovary a služby</t>
  </si>
  <si>
    <t>SD</t>
  </si>
  <si>
    <t>Daň z pridanej hodnoty</t>
  </si>
  <si>
    <t>Dane z medzinárodného obchodu</t>
  </si>
  <si>
    <t>Spotrebné dane</t>
  </si>
  <si>
    <t xml:space="preserve">Miestne dane </t>
  </si>
  <si>
    <t>Z minerálnych olejov</t>
  </si>
  <si>
    <t>Ostatné daňové príjmy</t>
  </si>
  <si>
    <t>Z liehu</t>
  </si>
  <si>
    <t>Odvody</t>
  </si>
  <si>
    <t>Z piva</t>
  </si>
  <si>
    <t>Sociálna poisťovňa (EAO a dlžné)</t>
  </si>
  <si>
    <t>Z vína</t>
  </si>
  <si>
    <t>transfer úspor z DSS do SP- od vystúpených</t>
  </si>
  <si>
    <t>Z tabaku a tabakových výrobkov</t>
  </si>
  <si>
    <t>Zdravotné poisťovne (EAO a dlžné)</t>
  </si>
  <si>
    <t>Z elektrickej energie</t>
  </si>
  <si>
    <t>Zdroj: MF SR</t>
  </si>
  <si>
    <t>Zo zemného plynu</t>
  </si>
  <si>
    <t>Z uhlia</t>
  </si>
  <si>
    <t>Dane z medzinárodného obchodu a transakcií</t>
  </si>
  <si>
    <t>Dovozné clo</t>
  </si>
  <si>
    <t>Dovozná prirážka</t>
  </si>
  <si>
    <t>Podiel na vybratých finančných prostriedkoch</t>
  </si>
  <si>
    <t>Ostatné colné príjmy</t>
  </si>
  <si>
    <t>Miestne dane</t>
  </si>
  <si>
    <t>Daň z nehnuteľností</t>
  </si>
  <si>
    <t>Dane za špecifické služby</t>
  </si>
  <si>
    <t>Daň z motorových vozidiel</t>
  </si>
  <si>
    <t>Ostatné dane</t>
  </si>
  <si>
    <t>Daň z emisných kvót</t>
  </si>
  <si>
    <t>Osobitný a mimoriadny odvod vybraných fin.inštitúcií</t>
  </si>
  <si>
    <t>Osobitný odvod z podnikania v regulovaných odvetviach</t>
  </si>
  <si>
    <t>Úhrada za služby verejnosti poskytované STV a SRO</t>
  </si>
  <si>
    <t>Daň z úhrad za dobývací priestor</t>
  </si>
  <si>
    <t>Daň z úhrad za uskladňovanie plynov alebo kvapalín</t>
  </si>
  <si>
    <t>Majetkové dane a cestná daň (do ŠR)</t>
  </si>
  <si>
    <t>Iné dane</t>
  </si>
  <si>
    <t>DANE</t>
  </si>
  <si>
    <t>sankcie</t>
  </si>
  <si>
    <t>Fondy sociálneho a zdravotného poistenia (FSZP)</t>
  </si>
  <si>
    <t>Sociálna poisťovňa</t>
  </si>
  <si>
    <t>Ekonomicky aktívne obyvateľstvo + dlžné</t>
  </si>
  <si>
    <t xml:space="preserve"> - EAO</t>
  </si>
  <si>
    <t xml:space="preserve"> - dlžné</t>
  </si>
  <si>
    <t>Zdravotné poisťovne</t>
  </si>
  <si>
    <t>Daňové príjmy a príjmy FSZP spolu (bez sankcií)</t>
  </si>
  <si>
    <t>Daňové príjmy a príjmy FSZP spolu (vr. sankcií)</t>
  </si>
  <si>
    <t>Daňové príjmy (bez sankcií)</t>
  </si>
  <si>
    <t>Odvody (EAO+dlžné) (bez sankcií)</t>
  </si>
  <si>
    <t>Rozpočet (ESA95)</t>
  </si>
  <si>
    <t>Hotovostný príjem</t>
  </si>
  <si>
    <t>Superdividenda</t>
  </si>
  <si>
    <t>Presun dividend</t>
  </si>
  <si>
    <t>úpravy</t>
  </si>
  <si>
    <t>ESA95</t>
  </si>
  <si>
    <t>5=4-3</t>
  </si>
  <si>
    <t>6=2+5</t>
  </si>
  <si>
    <t>7=6-1</t>
  </si>
  <si>
    <t>FNM</t>
  </si>
  <si>
    <t>z toho SPP</t>
  </si>
  <si>
    <t>Slovak Telekom (15%)</t>
  </si>
  <si>
    <t>SSE</t>
  </si>
  <si>
    <t>VSE</t>
  </si>
  <si>
    <t>ZSE</t>
  </si>
  <si>
    <t>ostatné</t>
  </si>
  <si>
    <t>ŠR</t>
  </si>
  <si>
    <t>z toho Transpetrol</t>
  </si>
  <si>
    <t>Slovak telekom (34% MDPaT)</t>
  </si>
  <si>
    <t>SEPS</t>
  </si>
  <si>
    <t>Lesy</t>
  </si>
  <si>
    <t>Celkovo</t>
  </si>
  <si>
    <t>03/2010</t>
  </si>
  <si>
    <t>06/2010</t>
  </si>
  <si>
    <t>09/2010</t>
  </si>
  <si>
    <t>12/2010</t>
  </si>
  <si>
    <t>03/2011</t>
  </si>
  <si>
    <t>06/2011</t>
  </si>
  <si>
    <t>09/2011</t>
  </si>
  <si>
    <t>12/2011</t>
  </si>
  <si>
    <t>03/2012</t>
  </si>
  <si>
    <t>06/2012</t>
  </si>
  <si>
    <t>09/2012</t>
  </si>
  <si>
    <t>12/2012</t>
  </si>
  <si>
    <t>01/2013</t>
  </si>
  <si>
    <t>02/2013</t>
  </si>
  <si>
    <t>03/2013</t>
  </si>
  <si>
    <t>04/2013</t>
  </si>
  <si>
    <t>05/2013</t>
  </si>
  <si>
    <t>06/2013</t>
  </si>
  <si>
    <t>07/2013</t>
  </si>
  <si>
    <t>08/2013</t>
  </si>
  <si>
    <t>09/2013</t>
  </si>
  <si>
    <t>10/2013</t>
  </si>
  <si>
    <t>11/2013</t>
  </si>
  <si>
    <t>12/2013</t>
  </si>
  <si>
    <t>Prostriedky EÚ - kumulatívne výdavky VS v jednotlivých rokoch (v mil. eur)</t>
  </si>
  <si>
    <t>Spolufinancovanie - kumulatívne výdavky VS v jednotlivých rokoch (v mil. eur)</t>
  </si>
  <si>
    <t>výdavky</t>
  </si>
  <si>
    <t>saldo</t>
  </si>
  <si>
    <t>Tab 2: Daňové a odvodové príjmy v roku 2013 (ESA95, v tis. eur)</t>
  </si>
  <si>
    <t>Tab 3: Prijaté dividendy verejnej správy v roku 2013 (tis.eur)</t>
  </si>
  <si>
    <t>1. Čisté pôžičky poskytnuté / prijaté</t>
  </si>
  <si>
    <t>2. Cyklická zložka</t>
  </si>
  <si>
    <t>3. Jednorazové efekty</t>
  </si>
  <si>
    <t>4. Štrukturálne saldo (metodika EK) (1-2-3)</t>
  </si>
  <si>
    <t>5. Náklady spojené s implementáciou 2.piliera dôchodk.syst.</t>
  </si>
  <si>
    <t>6. Vplyv platených úrokov</t>
  </si>
  <si>
    <t>7. Výstavba diaľnic, rýchlostných ciest a PPP (mimo sektor VS)</t>
  </si>
  <si>
    <t xml:space="preserve"> - stavebné náklady PPP projektov</t>
  </si>
  <si>
    <t xml:space="preserve"> - platby štátu za dostupnosť PPP projektov znížené o výdavky na údržbu a prevádzku</t>
  </si>
  <si>
    <t xml:space="preserve"> - prijaté úvery NDS</t>
  </si>
  <si>
    <t xml:space="preserve"> - splátky istiny úverov NDS</t>
  </si>
  <si>
    <t>8. Čistý vplyv schémy vyraďovania jadrových zariadení</t>
  </si>
  <si>
    <t>9. Štrukturálne saldo analyticky upravené (4-5-6-7-8)</t>
  </si>
  <si>
    <t>HDP, b.c.</t>
  </si>
  <si>
    <t>Tab Zmena štrukturálneho salda (% HDP)</t>
  </si>
  <si>
    <t>5. Analytické úpravy</t>
  </si>
  <si>
    <t>6. Štrukturálne saldo analyticky upravené (4-5)</t>
  </si>
  <si>
    <t>-</t>
  </si>
  <si>
    <t xml:space="preserve"> - spotrebné dane - predzásobenie</t>
  </si>
  <si>
    <t xml:space="preserve"> - možnosť výstupu z 2. piliera</t>
  </si>
  <si>
    <t xml:space="preserve"> - DPFO - dočasné zvýšenie nezdaniteľnej časti základu dane DPFO</t>
  </si>
  <si>
    <t xml:space="preserve"> - daň z emisných kvót (vrátane DPPO)</t>
  </si>
  <si>
    <t xml:space="preserve"> - generálny pardon - dane, odvody</t>
  </si>
  <si>
    <t xml:space="preserve"> - príjmy Sociálnej poisťovne z oddlženia zdravotníctva</t>
  </si>
  <si>
    <t xml:space="preserve"> - príjem/úhrada DPH z PPP projektu (Granvia)</t>
  </si>
  <si>
    <t xml:space="preserve"> - príjmy z predaja telekomunikačných licencií</t>
  </si>
  <si>
    <t xml:space="preserve"> - odpustenie pohľadávok voči zahraničiu</t>
  </si>
  <si>
    <t xml:space="preserve"> - tovarové deblokácie</t>
  </si>
  <si>
    <t xml:space="preserve"> - odpustenie pohľadávok voči nefinančným spoločnostiam</t>
  </si>
  <si>
    <t xml:space="preserve"> - prevzatie záruk FNM - rizikové záruky</t>
  </si>
  <si>
    <t xml:space="preserve"> - náklady spojené so suchom/povodňami</t>
  </si>
  <si>
    <t xml:space="preserve"> - časové rozlíšenie rizikových štátnych záruk</t>
  </si>
  <si>
    <t xml:space="preserve"> - časové rozlíšenie záväzkov nemocníc </t>
  </si>
  <si>
    <t xml:space="preserve"> - časové rozlíšenie záväzkov ŽSSK</t>
  </si>
  <si>
    <t xml:space="preserve"> - mimoriadny odvod v bankovom sektore (vrátane DPPO)</t>
  </si>
  <si>
    <t>- dočasný odvod z podnikania v regulovaných odvetviach (vrátane DPPO)</t>
  </si>
  <si>
    <t xml:space="preserve">- zdanenie nerozdelených ziskov z pred roku 2004 </t>
  </si>
  <si>
    <t xml:space="preserve"> - osobitný odvod bankového sektora</t>
  </si>
  <si>
    <t xml:space="preserve"> - predaj ropných hmotných rezerv</t>
  </si>
  <si>
    <t xml:space="preserve"> - dividendy</t>
  </si>
  <si>
    <t xml:space="preserve"> - JAVYS (dobrovoľný príspevok)</t>
  </si>
  <si>
    <t xml:space="preserve"> - korekcie k EÚ fondom</t>
  </si>
  <si>
    <t xml:space="preserve"> - splácanie NFV Cargo a.s. (kapitálový transfer v 2009)</t>
  </si>
  <si>
    <t xml:space="preserve"> - splátka NFV Vodohospodárska výstavba, š.p. (kapitálový transfer pred 2002)</t>
  </si>
  <si>
    <t>CELKOVO</t>
  </si>
  <si>
    <t xml:space="preserve"> (% HDP)</t>
  </si>
  <si>
    <t xml:space="preserve">Tab: Jednorazové opatrenia v rokoch 2005-2013  (ESA95, mil. eur) </t>
  </si>
  <si>
    <t>(tis. eur)</t>
  </si>
  <si>
    <t>daňové príjmy (z DPFO)</t>
  </si>
  <si>
    <t>daňové príjmy (ostatné)</t>
  </si>
  <si>
    <t>nedaňové príjmy</t>
  </si>
  <si>
    <t>G+T</t>
  </si>
  <si>
    <t xml:space="preserve">kompenzácie </t>
  </si>
  <si>
    <t>tovary a služby</t>
  </si>
  <si>
    <t>bežné transfery</t>
  </si>
  <si>
    <t>úroky</t>
  </si>
  <si>
    <t>kapitálové výdavky</t>
  </si>
  <si>
    <t>Obce - rast</t>
  </si>
  <si>
    <t>VÚC - rast</t>
  </si>
  <si>
    <t>2012*</t>
  </si>
  <si>
    <t>2013*</t>
  </si>
  <si>
    <t xml:space="preserve">Poznámka: </t>
  </si>
  <si>
    <t>* roky 2012 a 2013 obsahujú kompletné príjmy a výdavky z výkazov Štátnej poklanice FIN 1-12 (teda časť I, vrátane nerozpočtovanej časti III)</t>
  </si>
  <si>
    <t>Zodpovedá aktualizácii pre rozpočet verejnej správy na roky 2014-2016</t>
  </si>
  <si>
    <t>Tab: Zmena štrukturálneho saldo VS (%HDP)</t>
  </si>
  <si>
    <t>zmena štrukturálneho salda (metodika EK)</t>
  </si>
  <si>
    <t>zmena štrukturálneho salda (národná metodika)</t>
  </si>
  <si>
    <t>zmena štrukturálneho salda (metodika EK) (∆4)</t>
  </si>
  <si>
    <t>zmena štrukturálneho salda (národná metodika) (∆6)</t>
  </si>
  <si>
    <t>EÚ zdroje (cash)</t>
  </si>
  <si>
    <t>Spolufinancovanie (cash)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</si>
</sst>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"/>
    <numFmt numFmtId="166" formatCode="#,##0.0000"/>
    <numFmt numFmtId="167" formatCode="0.0000"/>
  </numFmts>
  <fonts count="50" x14ac:knownFonts="1">
    <font>
      <sz val="11"/>
      <color theme="1"/>
      <name val="Calibri"/>
      <family val="2"/>
      <charset val="238"/>
      <scheme val="minor"/>
    </font>
    <font>
      <b/>
      <sz val="10"/>
      <color rgb="FF13B5EA"/>
      <name val="Constantia"/>
      <family val="1"/>
      <charset val="238"/>
    </font>
    <font>
      <i/>
      <sz val="10"/>
      <color theme="1"/>
      <name val="Constantia"/>
      <family val="1"/>
      <charset val="238"/>
    </font>
    <font>
      <b/>
      <sz val="10"/>
      <color theme="1"/>
      <name val="Constantia"/>
      <family val="1"/>
      <charset val="238"/>
    </font>
    <font>
      <i/>
      <sz val="9"/>
      <color theme="1"/>
      <name val="Constantia"/>
      <family val="1"/>
      <charset val="238"/>
    </font>
    <font>
      <sz val="10"/>
      <name val="Arial"/>
      <family val="2"/>
      <charset val="238"/>
    </font>
    <font>
      <sz val="11"/>
      <color indexed="8"/>
      <name val="Arial Narrow"/>
      <family val="2"/>
      <charset val="238"/>
    </font>
    <font>
      <sz val="10"/>
      <color theme="1"/>
      <name val="Constantia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color rgb="FFFF0000"/>
      <name val="Constantia"/>
      <family val="1"/>
      <charset val="238"/>
    </font>
    <font>
      <sz val="9"/>
      <color rgb="FF13B5EA"/>
      <name val="Constantia"/>
      <family val="1"/>
      <charset val="238"/>
    </font>
    <font>
      <sz val="10"/>
      <name val="Constantia"/>
      <family val="1"/>
      <charset val="238"/>
    </font>
    <font>
      <sz val="9"/>
      <color theme="1"/>
      <name val="Constantia"/>
      <family val="1"/>
      <charset val="238"/>
    </font>
    <font>
      <i/>
      <sz val="10"/>
      <color rgb="FF13B5EA"/>
      <name val="Constantia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9"/>
      <color rgb="FF000000"/>
      <name val="Constantia"/>
      <family val="1"/>
      <charset val="238"/>
    </font>
    <font>
      <sz val="11"/>
      <color theme="1"/>
      <name val="Arial Narrow"/>
      <family val="2"/>
      <charset val="238"/>
    </font>
    <font>
      <sz val="10"/>
      <name val="Arial CE"/>
      <charset val="238"/>
    </font>
    <font>
      <sz val="10"/>
      <color theme="0"/>
      <name val="Constantia"/>
      <family val="1"/>
      <charset val="238"/>
    </font>
    <font>
      <i/>
      <sz val="8"/>
      <color rgb="FF13B5EA"/>
      <name val="Constantia"/>
      <family val="1"/>
      <charset val="238"/>
    </font>
    <font>
      <i/>
      <sz val="9"/>
      <color rgb="FF13B5EA"/>
      <name val="Constantia"/>
      <family val="1"/>
      <charset val="238"/>
    </font>
    <font>
      <sz val="11"/>
      <color rgb="FF13B5EA"/>
      <name val="Calibri"/>
      <family val="2"/>
      <charset val="238"/>
      <scheme val="minor"/>
    </font>
    <font>
      <sz val="8"/>
      <name val="Constantia"/>
      <family val="1"/>
      <charset val="238"/>
    </font>
    <font>
      <sz val="8"/>
      <name val="Arial"/>
      <family val="2"/>
      <charset val="238"/>
    </font>
    <font>
      <b/>
      <sz val="8"/>
      <color theme="0"/>
      <name val="Constantia"/>
      <family val="1"/>
      <charset val="238"/>
    </font>
    <font>
      <sz val="8"/>
      <color rgb="FF13B5EA"/>
      <name val="Constantia"/>
      <family val="1"/>
      <charset val="238"/>
    </font>
    <font>
      <b/>
      <sz val="10"/>
      <name val="Constantia"/>
      <family val="1"/>
      <charset val="238"/>
    </font>
    <font>
      <sz val="9"/>
      <name val="Constantia"/>
      <family val="1"/>
      <charset val="238"/>
    </font>
    <font>
      <sz val="11"/>
      <color theme="1"/>
      <name val="Calibri"/>
      <family val="2"/>
      <scheme val="minor"/>
    </font>
    <font>
      <b/>
      <sz val="10"/>
      <color rgb="FF13B5EA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color rgb="FF13B5EA"/>
      <name val="Constantia"/>
      <family val="1"/>
      <charset val="238"/>
    </font>
    <font>
      <b/>
      <sz val="9"/>
      <color theme="0"/>
      <name val="Constantia"/>
      <family val="1"/>
      <charset val="238"/>
    </font>
    <font>
      <b/>
      <sz val="9"/>
      <color theme="1"/>
      <name val="Constantia"/>
      <family val="1"/>
      <charset val="238"/>
    </font>
    <font>
      <sz val="9"/>
      <color rgb="FF000000"/>
      <name val="Constantia"/>
      <family val="1"/>
      <charset val="238"/>
    </font>
    <font>
      <i/>
      <sz val="8"/>
      <color theme="1"/>
      <name val="Constantia"/>
      <family val="1"/>
      <charset val="238"/>
    </font>
    <font>
      <sz val="9"/>
      <color theme="0"/>
      <name val="Constantia"/>
      <family val="1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name val="Constantia"/>
      <family val="1"/>
      <charset val="238"/>
    </font>
    <font>
      <sz val="11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8"/>
      <name val="Arial"/>
      <family val="2"/>
    </font>
    <font>
      <b/>
      <sz val="14"/>
      <color theme="1"/>
      <name val="Constantia"/>
      <family val="1"/>
      <charset val="238"/>
    </font>
    <font>
      <b/>
      <sz val="10"/>
      <color theme="0"/>
      <name val="Constantia"/>
      <family val="1"/>
      <charset val="238"/>
    </font>
    <font>
      <u/>
      <sz val="9"/>
      <name val="Constantia"/>
      <family val="1"/>
      <charset val="238"/>
    </font>
    <font>
      <b/>
      <sz val="9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color theme="5"/>
      <name val="Constantia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13B5EA"/>
        <bgColor indexed="64"/>
      </patternFill>
    </fill>
    <fill>
      <patternFill patternType="solid">
        <fgColor indexed="26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rgb="FF13B5EA"/>
      </bottom>
      <diagonal/>
    </border>
    <border>
      <left/>
      <right/>
      <top style="thin">
        <color rgb="FF13B5EA"/>
      </top>
      <bottom/>
      <diagonal/>
    </border>
    <border>
      <left/>
      <right/>
      <top style="thin">
        <color rgb="FF13B5EA"/>
      </top>
      <bottom style="thin">
        <color rgb="FF13B5EA"/>
      </bottom>
      <diagonal/>
    </border>
    <border>
      <left/>
      <right/>
      <top style="medium">
        <color rgb="FF13B5EA"/>
      </top>
      <bottom style="medium">
        <color rgb="FF13B5EA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0">
    <xf numFmtId="0" fontId="0" fillId="0" borderId="0"/>
    <xf numFmtId="0" fontId="5" fillId="0" borderId="0"/>
    <xf numFmtId="0" fontId="6" fillId="0" borderId="0"/>
    <xf numFmtId="0" fontId="16" fillId="0" borderId="0"/>
    <xf numFmtId="0" fontId="5" fillId="0" borderId="0"/>
    <xf numFmtId="0" fontId="17" fillId="0" borderId="0"/>
    <xf numFmtId="0" fontId="28" fillId="0" borderId="0"/>
    <xf numFmtId="0" fontId="38" fillId="0" borderId="0"/>
    <xf numFmtId="0" fontId="41" fillId="0" borderId="0"/>
    <xf numFmtId="4" fontId="43" fillId="4" borderId="5" applyNumberFormat="0" applyProtection="0">
      <alignment horizontal="left" vertical="center" indent="1"/>
    </xf>
  </cellStyleXfs>
  <cellXfs count="160">
    <xf numFmtId="0" fontId="0" fillId="0" borderId="0" xfId="0"/>
    <xf numFmtId="0" fontId="2" fillId="0" borderId="0" xfId="0" applyFont="1" applyBorder="1"/>
    <xf numFmtId="3" fontId="0" fillId="0" borderId="0" xfId="0" applyNumberFormat="1"/>
    <xf numFmtId="164" fontId="0" fillId="0" borderId="0" xfId="0" applyNumberFormat="1"/>
    <xf numFmtId="0" fontId="8" fillId="0" borderId="0" xfId="0" applyFont="1"/>
    <xf numFmtId="164" fontId="9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Fill="1"/>
    <xf numFmtId="165" fontId="0" fillId="0" borderId="0" xfId="0" applyNumberFormat="1"/>
    <xf numFmtId="164" fontId="0" fillId="0" borderId="0" xfId="0" applyNumberFormat="1" applyFill="1"/>
    <xf numFmtId="165" fontId="14" fillId="0" borderId="0" xfId="0" applyNumberFormat="1" applyFont="1"/>
    <xf numFmtId="0" fontId="1" fillId="0" borderId="0" xfId="4" applyFont="1" applyFill="1" applyBorder="1" applyAlignment="1">
      <alignment vertical="center"/>
    </xf>
    <xf numFmtId="0" fontId="7" fillId="0" borderId="0" xfId="0" applyFont="1" applyBorder="1"/>
    <xf numFmtId="0" fontId="18" fillId="3" borderId="0" xfId="5" applyFont="1" applyFill="1" applyBorder="1" applyAlignment="1">
      <alignment vertical="center"/>
    </xf>
    <xf numFmtId="0" fontId="18" fillId="3" borderId="0" xfId="5" applyFont="1" applyFill="1" applyBorder="1" applyAlignment="1">
      <alignment horizontal="center" vertical="center"/>
    </xf>
    <xf numFmtId="0" fontId="18" fillId="3" borderId="0" xfId="5" applyFont="1" applyFill="1" applyBorder="1" applyAlignment="1">
      <alignment horizontal="center" vertical="center" wrapText="1"/>
    </xf>
    <xf numFmtId="3" fontId="1" fillId="0" borderId="0" xfId="4" applyNumberFormat="1" applyFont="1" applyFill="1" applyBorder="1" applyAlignment="1">
      <alignment vertical="center"/>
    </xf>
    <xf numFmtId="0" fontId="1" fillId="0" borderId="0" xfId="0" applyFont="1" applyBorder="1"/>
    <xf numFmtId="3" fontId="1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7" fillId="0" borderId="0" xfId="0" applyFont="1" applyBorder="1" applyAlignment="1">
      <alignment horizontal="left" indent="1"/>
    </xf>
    <xf numFmtId="3" fontId="7" fillId="0" borderId="0" xfId="0" applyNumberFormat="1" applyFont="1" applyBorder="1"/>
    <xf numFmtId="0" fontId="11" fillId="0" borderId="0" xfId="4" applyFont="1" applyFill="1" applyBorder="1" applyAlignment="1">
      <alignment horizontal="left" vertical="center" indent="1"/>
    </xf>
    <xf numFmtId="0" fontId="7" fillId="0" borderId="1" xfId="0" applyFont="1" applyBorder="1" applyAlignment="1">
      <alignment horizontal="left" indent="1"/>
    </xf>
    <xf numFmtId="3" fontId="7" fillId="0" borderId="1" xfId="0" applyNumberFormat="1" applyFont="1" applyBorder="1"/>
    <xf numFmtId="0" fontId="19" fillId="0" borderId="0" xfId="0" applyFont="1" applyBorder="1"/>
    <xf numFmtId="0" fontId="11" fillId="0" borderId="0" xfId="0" applyFont="1" applyFill="1" applyBorder="1"/>
    <xf numFmtId="166" fontId="0" fillId="0" borderId="0" xfId="0" applyNumberFormat="1" applyFill="1"/>
    <xf numFmtId="4" fontId="0" fillId="0" borderId="0" xfId="0" applyNumberFormat="1" applyFill="1"/>
    <xf numFmtId="2" fontId="13" fillId="0" borderId="0" xfId="0" applyNumberFormat="1" applyFont="1" applyBorder="1"/>
    <xf numFmtId="2" fontId="20" fillId="0" borderId="0" xfId="0" applyNumberFormat="1" applyFont="1" applyBorder="1" applyAlignment="1">
      <alignment horizontal="right"/>
    </xf>
    <xf numFmtId="0" fontId="21" fillId="0" borderId="0" xfId="0" applyFont="1"/>
    <xf numFmtId="3" fontId="1" fillId="0" borderId="3" xfId="0" applyNumberFormat="1" applyFont="1" applyBorder="1"/>
    <xf numFmtId="1" fontId="1" fillId="0" borderId="0" xfId="0" applyNumberFormat="1" applyFont="1" applyFill="1" applyAlignment="1">
      <alignment horizontal="left" vertical="center"/>
    </xf>
    <xf numFmtId="1" fontId="22" fillId="0" borderId="0" xfId="0" applyNumberFormat="1" applyFont="1" applyFill="1" applyAlignment="1">
      <alignment horizontal="center" vertical="center"/>
    </xf>
    <xf numFmtId="1" fontId="23" fillId="0" borderId="0" xfId="0" applyNumberFormat="1" applyFont="1" applyFill="1" applyAlignment="1">
      <alignment horizontal="center" vertical="center"/>
    </xf>
    <xf numFmtId="1" fontId="24" fillId="3" borderId="0" xfId="0" applyNumberFormat="1" applyFont="1" applyFill="1" applyAlignment="1">
      <alignment horizontal="center" vertical="center"/>
    </xf>
    <xf numFmtId="1" fontId="25" fillId="0" borderId="1" xfId="0" applyNumberFormat="1" applyFont="1" applyFill="1" applyBorder="1" applyAlignment="1">
      <alignment horizontal="center" vertical="center"/>
    </xf>
    <xf numFmtId="1" fontId="26" fillId="0" borderId="0" xfId="0" applyNumberFormat="1" applyFont="1" applyFill="1" applyAlignment="1">
      <alignment vertical="center"/>
    </xf>
    <xf numFmtId="3" fontId="26" fillId="0" borderId="0" xfId="0" applyNumberFormat="1" applyFont="1" applyFill="1" applyAlignment="1">
      <alignment horizontal="center" vertical="center"/>
    </xf>
    <xf numFmtId="1" fontId="27" fillId="0" borderId="0" xfId="0" applyNumberFormat="1" applyFont="1" applyFill="1" applyAlignment="1">
      <alignment horizontal="left" vertical="center" indent="1"/>
    </xf>
    <xf numFmtId="3" fontId="27" fillId="0" borderId="0" xfId="0" applyNumberFormat="1" applyFont="1" applyFill="1" applyAlignment="1">
      <alignment horizontal="center" vertical="center"/>
    </xf>
    <xf numFmtId="1" fontId="27" fillId="0" borderId="0" xfId="0" applyNumberFormat="1" applyFont="1" applyFill="1" applyAlignment="1">
      <alignment horizontal="left" vertical="center" indent="4"/>
    </xf>
    <xf numFmtId="1" fontId="1" fillId="0" borderId="3" xfId="0" applyNumberFormat="1" applyFont="1" applyFill="1" applyBorder="1" applyAlignment="1">
      <alignment vertical="center"/>
    </xf>
    <xf numFmtId="3" fontId="1" fillId="0" borderId="3" xfId="0" applyNumberFormat="1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right" vertical="center"/>
    </xf>
    <xf numFmtId="0" fontId="28" fillId="0" borderId="0" xfId="6"/>
    <xf numFmtId="1" fontId="28" fillId="0" borderId="0" xfId="6" applyNumberFormat="1"/>
    <xf numFmtId="0" fontId="1" fillId="0" borderId="0" xfId="6" applyFont="1"/>
    <xf numFmtId="0" fontId="30" fillId="0" borderId="0" xfId="6" applyFont="1"/>
    <xf numFmtId="3" fontId="30" fillId="0" borderId="0" xfId="6" applyNumberFormat="1" applyFont="1"/>
    <xf numFmtId="0" fontId="29" fillId="0" borderId="0" xfId="6" applyFont="1" applyFill="1"/>
    <xf numFmtId="0" fontId="31" fillId="0" borderId="0" xfId="6" applyFont="1" applyAlignment="1">
      <alignment horizontal="center"/>
    </xf>
    <xf numFmtId="0" fontId="32" fillId="0" borderId="0" xfId="0" applyFont="1" applyBorder="1" applyAlignment="1">
      <alignment horizontal="center"/>
    </xf>
    <xf numFmtId="164" fontId="33" fillId="2" borderId="0" xfId="0" applyNumberFormat="1" applyFont="1" applyFill="1" applyBorder="1" applyAlignment="1">
      <alignment horizontal="right"/>
    </xf>
    <xf numFmtId="164" fontId="34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/>
    </xf>
    <xf numFmtId="164" fontId="27" fillId="0" borderId="0" xfId="0" applyNumberFormat="1" applyFont="1" applyFill="1" applyBorder="1" applyAlignment="1">
      <alignment horizontal="right"/>
    </xf>
    <xf numFmtId="164" fontId="34" fillId="0" borderId="0" xfId="0" applyNumberFormat="1" applyFont="1" applyFill="1" applyBorder="1" applyAlignment="1">
      <alignment horizontal="right" vertical="center"/>
    </xf>
    <xf numFmtId="164" fontId="34" fillId="0" borderId="0" xfId="0" applyNumberFormat="1" applyFont="1" applyFill="1" applyBorder="1" applyAlignment="1">
      <alignment horizontal="right" wrapText="1"/>
    </xf>
    <xf numFmtId="3" fontId="27" fillId="0" borderId="0" xfId="0" applyNumberFormat="1" applyFont="1" applyFill="1" applyBorder="1" applyAlignment="1">
      <alignment horizontal="right"/>
    </xf>
    <xf numFmtId="165" fontId="12" fillId="0" borderId="0" xfId="0" applyNumberFormat="1" applyFont="1" applyFill="1" applyBorder="1"/>
    <xf numFmtId="165" fontId="12" fillId="0" borderId="0" xfId="0" applyNumberFormat="1" applyFont="1" applyFill="1" applyBorder="1" applyAlignment="1">
      <alignment horizontal="right"/>
    </xf>
    <xf numFmtId="165" fontId="34" fillId="0" borderId="0" xfId="0" applyNumberFormat="1" applyFont="1" applyFill="1" applyBorder="1" applyAlignment="1">
      <alignment horizontal="right"/>
    </xf>
    <xf numFmtId="164" fontId="12" fillId="0" borderId="0" xfId="0" applyNumberFormat="1" applyFont="1" applyFill="1" applyBorder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3" fontId="32" fillId="0" borderId="0" xfId="4" applyNumberFormat="1" applyFont="1" applyFill="1" applyBorder="1" applyAlignment="1">
      <alignment vertical="center"/>
    </xf>
    <xf numFmtId="0" fontId="27" fillId="0" borderId="0" xfId="4" applyFont="1" applyFill="1" applyBorder="1" applyAlignment="1">
      <alignment horizontal="left" vertical="center" indent="2"/>
    </xf>
    <xf numFmtId="3" fontId="27" fillId="0" borderId="0" xfId="4" applyNumberFormat="1" applyFont="1" applyFill="1" applyBorder="1" applyAlignment="1">
      <alignment vertical="center"/>
    </xf>
    <xf numFmtId="0" fontId="27" fillId="0" borderId="0" xfId="4" applyFont="1" applyFill="1" applyBorder="1" applyAlignment="1">
      <alignment horizontal="left" vertical="center" indent="4"/>
    </xf>
    <xf numFmtId="3" fontId="10" fillId="0" borderId="0" xfId="4" applyNumberFormat="1" applyFont="1" applyFill="1" applyBorder="1" applyAlignment="1">
      <alignment vertical="center"/>
    </xf>
    <xf numFmtId="0" fontId="32" fillId="0" borderId="0" xfId="4" applyFont="1" applyFill="1" applyBorder="1" applyAlignment="1">
      <alignment horizontal="left" vertical="center" wrapText="1"/>
    </xf>
    <xf numFmtId="0" fontId="10" fillId="0" borderId="0" xfId="4" applyFont="1" applyFill="1" applyBorder="1" applyAlignment="1">
      <alignment horizontal="left" vertical="center" indent="1"/>
    </xf>
    <xf numFmtId="0" fontId="32" fillId="0" borderId="0" xfId="4" applyFont="1" applyFill="1" applyBorder="1" applyAlignment="1">
      <alignment vertical="center"/>
    </xf>
    <xf numFmtId="3" fontId="36" fillId="0" borderId="0" xfId="0" applyNumberFormat="1" applyFont="1" applyAlignment="1">
      <alignment horizontal="right"/>
    </xf>
    <xf numFmtId="0" fontId="34" fillId="0" borderId="0" xfId="0" applyFont="1"/>
    <xf numFmtId="3" fontId="34" fillId="0" borderId="0" xfId="0" applyNumberFormat="1" applyFont="1"/>
    <xf numFmtId="0" fontId="1" fillId="0" borderId="3" xfId="4" applyFont="1" applyFill="1" applyBorder="1" applyAlignment="1">
      <alignment horizontal="left" vertical="center" wrapText="1"/>
    </xf>
    <xf numFmtId="0" fontId="37" fillId="3" borderId="0" xfId="5" applyFont="1" applyFill="1" applyBorder="1" applyAlignment="1">
      <alignment vertical="center"/>
    </xf>
    <xf numFmtId="0" fontId="37" fillId="3" borderId="0" xfId="5" applyFont="1" applyFill="1" applyBorder="1" applyAlignment="1">
      <alignment horizontal="center" vertical="center"/>
    </xf>
    <xf numFmtId="0" fontId="37" fillId="3" borderId="0" xfId="5" applyFont="1" applyFill="1" applyBorder="1" applyAlignment="1">
      <alignment horizontal="center" vertical="center" wrapText="1"/>
    </xf>
    <xf numFmtId="0" fontId="33" fillId="2" borderId="0" xfId="0" applyFont="1" applyFill="1" applyBorder="1"/>
    <xf numFmtId="2" fontId="33" fillId="3" borderId="0" xfId="0" applyNumberFormat="1" applyFont="1" applyFill="1" applyBorder="1"/>
    <xf numFmtId="0" fontId="34" fillId="0" borderId="0" xfId="0" applyFont="1" applyFill="1" applyBorder="1" applyAlignment="1">
      <alignment horizontal="left"/>
    </xf>
    <xf numFmtId="2" fontId="34" fillId="0" borderId="0" xfId="0" applyNumberFormat="1" applyFont="1" applyFill="1" applyBorder="1"/>
    <xf numFmtId="0" fontId="12" fillId="0" borderId="0" xfId="0" applyFont="1" applyFill="1" applyBorder="1" applyAlignment="1">
      <alignment horizontal="left" indent="2"/>
    </xf>
    <xf numFmtId="165" fontId="35" fillId="0" borderId="0" xfId="0" applyNumberFormat="1" applyFont="1" applyFill="1" applyBorder="1" applyAlignment="1">
      <alignment horizontal="right" vertical="center"/>
    </xf>
    <xf numFmtId="2" fontId="12" fillId="0" borderId="0" xfId="0" applyNumberFormat="1" applyFont="1" applyFill="1" applyBorder="1"/>
    <xf numFmtId="0" fontId="15" fillId="0" borderId="0" xfId="0" applyFont="1" applyFill="1" applyBorder="1" applyAlignment="1">
      <alignment horizontal="left" vertical="center" indent="4"/>
    </xf>
    <xf numFmtId="0" fontId="35" fillId="0" borderId="0" xfId="0" applyFont="1" applyFill="1" applyBorder="1" applyAlignment="1">
      <alignment horizontal="right" vertical="center"/>
    </xf>
    <xf numFmtId="0" fontId="34" fillId="0" borderId="0" xfId="0" applyFont="1" applyFill="1" applyBorder="1"/>
    <xf numFmtId="0" fontId="34" fillId="0" borderId="0" xfId="0" applyFont="1" applyFill="1" applyBorder="1" applyAlignment="1">
      <alignment horizontal="left" wrapText="1"/>
    </xf>
    <xf numFmtId="0" fontId="27" fillId="0" borderId="0" xfId="0" applyFont="1" applyFill="1" applyBorder="1" applyAlignment="1">
      <alignment horizontal="left" indent="2"/>
    </xf>
    <xf numFmtId="2" fontId="3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indent="2"/>
    </xf>
    <xf numFmtId="0" fontId="12" fillId="0" borderId="0" xfId="0" applyFont="1" applyFill="1" applyBorder="1" applyAlignment="1">
      <alignment horizontal="left" wrapText="1" indent="2"/>
    </xf>
    <xf numFmtId="2" fontId="12" fillId="0" borderId="0" xfId="0" applyNumberFormat="1" applyFont="1" applyFill="1" applyBorder="1" applyAlignment="1">
      <alignment vertical="center"/>
    </xf>
    <xf numFmtId="0" fontId="33" fillId="3" borderId="0" xfId="0" applyFont="1" applyFill="1" applyBorder="1"/>
    <xf numFmtId="0" fontId="12" fillId="0" borderId="0" xfId="0" applyFont="1"/>
    <xf numFmtId="0" fontId="33" fillId="3" borderId="0" xfId="0" applyFont="1" applyFill="1"/>
    <xf numFmtId="0" fontId="27" fillId="0" borderId="0" xfId="0" applyFont="1"/>
    <xf numFmtId="0" fontId="1" fillId="0" borderId="0" xfId="0" applyFont="1"/>
    <xf numFmtId="3" fontId="12" fillId="0" borderId="0" xfId="0" applyNumberFormat="1" applyFont="1"/>
    <xf numFmtId="3" fontId="12" fillId="0" borderId="0" xfId="0" applyNumberFormat="1" applyFont="1" applyAlignment="1">
      <alignment horizontal="center" vertical="center"/>
    </xf>
    <xf numFmtId="165" fontId="12" fillId="0" borderId="0" xfId="0" applyNumberFormat="1" applyFont="1" applyAlignment="1">
      <alignment horizontal="center"/>
    </xf>
    <xf numFmtId="167" fontId="0" fillId="0" borderId="0" xfId="0" applyNumberFormat="1"/>
    <xf numFmtId="0" fontId="33" fillId="3" borderId="0" xfId="0" applyFont="1" applyFill="1" applyAlignment="1">
      <alignment horizontal="center" vertical="center"/>
    </xf>
    <xf numFmtId="0" fontId="32" fillId="0" borderId="4" xfId="0" applyFont="1" applyBorder="1"/>
    <xf numFmtId="3" fontId="32" fillId="0" borderId="4" xfId="0" applyNumberFormat="1" applyFont="1" applyBorder="1" applyAlignment="1">
      <alignment horizontal="center" vertical="center"/>
    </xf>
    <xf numFmtId="0" fontId="39" fillId="3" borderId="0" xfId="0" applyFont="1" applyFill="1"/>
    <xf numFmtId="0" fontId="33" fillId="3" borderId="0" xfId="7" applyFont="1" applyFill="1" applyBorder="1" applyAlignment="1">
      <alignment horizontal="right" vertical="center"/>
    </xf>
    <xf numFmtId="0" fontId="34" fillId="0" borderId="0" xfId="7" applyFont="1" applyBorder="1"/>
    <xf numFmtId="165" fontId="40" fillId="0" borderId="0" xfId="0" applyNumberFormat="1" applyFont="1"/>
    <xf numFmtId="0" fontId="12" fillId="0" borderId="0" xfId="7" applyFont="1" applyBorder="1"/>
    <xf numFmtId="165" fontId="27" fillId="0" borderId="0" xfId="0" applyNumberFormat="1" applyFont="1"/>
    <xf numFmtId="0" fontId="32" fillId="0" borderId="3" xfId="7" applyFont="1" applyBorder="1"/>
    <xf numFmtId="165" fontId="32" fillId="0" borderId="3" xfId="0" applyNumberFormat="1" applyFont="1" applyBorder="1"/>
    <xf numFmtId="0" fontId="12" fillId="0" borderId="0" xfId="7" applyFont="1" applyFill="1" applyBorder="1"/>
    <xf numFmtId="0" fontId="4" fillId="0" borderId="0" xfId="7" applyFont="1" applyBorder="1" applyAlignment="1">
      <alignment horizontal="left" indent="2"/>
    </xf>
    <xf numFmtId="0" fontId="39" fillId="0" borderId="3" xfId="0" applyFont="1" applyBorder="1"/>
    <xf numFmtId="0" fontId="39" fillId="0" borderId="0" xfId="0" applyFont="1"/>
    <xf numFmtId="3" fontId="12" fillId="0" borderId="0" xfId="7" applyNumberFormat="1" applyFont="1" applyBorder="1" applyAlignment="1">
      <alignment horizontal="right" vertical="center"/>
    </xf>
    <xf numFmtId="0" fontId="32" fillId="0" borderId="0" xfId="7" applyFont="1" applyBorder="1"/>
    <xf numFmtId="0" fontId="34" fillId="0" borderId="0" xfId="7" applyFont="1" applyFill="1" applyBorder="1"/>
    <xf numFmtId="165" fontId="40" fillId="0" borderId="0" xfId="0" applyNumberFormat="1" applyFont="1" applyFill="1"/>
    <xf numFmtId="165" fontId="27" fillId="0" borderId="0" xfId="0" applyNumberFormat="1" applyFont="1" applyFill="1"/>
    <xf numFmtId="0" fontId="32" fillId="0" borderId="3" xfId="7" applyFont="1" applyFill="1" applyBorder="1"/>
    <xf numFmtId="165" fontId="32" fillId="0" borderId="3" xfId="0" applyNumberFormat="1" applyFont="1" applyFill="1" applyBorder="1"/>
    <xf numFmtId="0" fontId="39" fillId="0" borderId="3" xfId="0" applyFont="1" applyFill="1" applyBorder="1"/>
    <xf numFmtId="3" fontId="34" fillId="0" borderId="0" xfId="7" applyNumberFormat="1" applyFont="1" applyBorder="1" applyAlignment="1">
      <alignment horizontal="right" vertical="center"/>
    </xf>
    <xf numFmtId="0" fontId="42" fillId="0" borderId="0" xfId="8" applyFont="1"/>
    <xf numFmtId="3" fontId="42" fillId="0" borderId="0" xfId="8" applyNumberFormat="1" applyFont="1"/>
    <xf numFmtId="165" fontId="42" fillId="0" borderId="0" xfId="8" applyNumberFormat="1" applyFont="1"/>
    <xf numFmtId="0" fontId="42" fillId="0" borderId="0" xfId="8" applyFont="1" applyFill="1"/>
    <xf numFmtId="0" fontId="11" fillId="0" borderId="0" xfId="9" applyNumberFormat="1" applyFont="1" applyFill="1" applyBorder="1" applyAlignment="1">
      <alignment horizontal="left" vertical="center"/>
    </xf>
    <xf numFmtId="0" fontId="11" fillId="0" borderId="0" xfId="9" quotePrefix="1" applyNumberFormat="1" applyFont="1" applyFill="1" applyBorder="1" applyAlignment="1">
      <alignment horizontal="left" vertical="center"/>
    </xf>
    <xf numFmtId="3" fontId="42" fillId="0" borderId="0" xfId="8" applyNumberFormat="1" applyFont="1" applyFill="1" applyAlignment="1">
      <alignment horizontal="center" vertical="center"/>
    </xf>
    <xf numFmtId="0" fontId="7" fillId="0" borderId="0" xfId="8" applyFont="1"/>
    <xf numFmtId="3" fontId="7" fillId="0" borderId="0" xfId="8" applyNumberFormat="1" applyFont="1" applyFill="1"/>
    <xf numFmtId="0" fontId="7" fillId="0" borderId="0" xfId="8" applyFont="1" applyFill="1"/>
    <xf numFmtId="0" fontId="18" fillId="3" borderId="0" xfId="8" applyFont="1" applyFill="1"/>
    <xf numFmtId="0" fontId="44" fillId="0" borderId="0" xfId="8" applyFont="1"/>
    <xf numFmtId="0" fontId="45" fillId="3" borderId="0" xfId="8" applyFont="1" applyFill="1"/>
    <xf numFmtId="0" fontId="45" fillId="3" borderId="0" xfId="8" applyFont="1" applyFill="1" applyAlignment="1">
      <alignment horizontal="right"/>
    </xf>
    <xf numFmtId="165" fontId="7" fillId="0" borderId="0" xfId="8" applyNumberFormat="1" applyFont="1"/>
    <xf numFmtId="0" fontId="45" fillId="3" borderId="0" xfId="8" applyFont="1" applyFill="1" applyAlignment="1">
      <alignment horizontal="right" vertical="center"/>
    </xf>
    <xf numFmtId="0" fontId="46" fillId="0" borderId="0" xfId="9" applyNumberFormat="1" applyFont="1" applyFill="1" applyBorder="1" applyAlignment="1">
      <alignment horizontal="left" vertical="center"/>
    </xf>
    <xf numFmtId="0" fontId="27" fillId="0" borderId="0" xfId="9" applyNumberFormat="1" applyFont="1" applyFill="1" applyBorder="1" applyAlignment="1">
      <alignment horizontal="left" vertical="center"/>
    </xf>
    <xf numFmtId="0" fontId="47" fillId="0" borderId="0" xfId="8" applyFont="1" applyFill="1" applyAlignment="1">
      <alignment horizontal="center"/>
    </xf>
    <xf numFmtId="0" fontId="47" fillId="0" borderId="0" xfId="8" applyFont="1" applyFill="1" applyAlignment="1">
      <alignment horizontal="left"/>
    </xf>
    <xf numFmtId="0" fontId="48" fillId="0" borderId="0" xfId="8" applyFont="1" applyFill="1"/>
    <xf numFmtId="0" fontId="48" fillId="0" borderId="0" xfId="8" applyFont="1"/>
    <xf numFmtId="3" fontId="27" fillId="0" borderId="0" xfId="7" applyNumberFormat="1" applyFont="1" applyFill="1" applyBorder="1" applyAlignment="1">
      <alignment horizontal="right" vertical="center"/>
    </xf>
    <xf numFmtId="3" fontId="49" fillId="0" borderId="0" xfId="7" applyNumberFormat="1" applyFont="1" applyFill="1" applyBorder="1" applyAlignment="1">
      <alignment horizontal="right" vertical="center"/>
    </xf>
    <xf numFmtId="0" fontId="49" fillId="0" borderId="0" xfId="0" applyFont="1"/>
    <xf numFmtId="3" fontId="34" fillId="0" borderId="3" xfId="7" applyNumberFormat="1" applyFont="1" applyBorder="1" applyAlignment="1">
      <alignment horizontal="right" vertical="center"/>
    </xf>
    <xf numFmtId="3" fontId="32" fillId="0" borderId="3" xfId="7" applyNumberFormat="1" applyFont="1" applyBorder="1" applyAlignment="1">
      <alignment horizontal="right" vertical="center"/>
    </xf>
    <xf numFmtId="0" fontId="28" fillId="0" borderId="0" xfId="6" applyFill="1"/>
  </cellXfs>
  <cellStyles count="10">
    <cellStyle name="Normálna 2 2" xfId="1"/>
    <cellStyle name="Normálna 7" xfId="7"/>
    <cellStyle name="Normálne" xfId="0" builtinId="0"/>
    <cellStyle name="normálne 2" xfId="3"/>
    <cellStyle name="Normálne 3" xfId="6"/>
    <cellStyle name="Normálne 4" xfId="8"/>
    <cellStyle name="normálne 9_Tabulky IFP_casove rady-request_20111102_ 2" xfId="2"/>
    <cellStyle name="normálne_dane pre rozpocet 2006-2008_JUN2005_final" xfId="4"/>
    <cellStyle name="normálne_IFP_DANE_20081103" xfId="5"/>
    <cellStyle name="SAPBEXaggItem" xfId="9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54638728010232E-2"/>
          <c:y val="5.0925925925925923E-2"/>
          <c:w val="0.86771414936769264"/>
          <c:h val="0.72533683289588813"/>
        </c:manualLayout>
      </c:layout>
      <c:lineChart>
        <c:grouping val="standard"/>
        <c:varyColors val="0"/>
        <c:ser>
          <c:idx val="0"/>
          <c:order val="0"/>
          <c:tx>
            <c:v>Mesačné údaje od roku 2013</c:v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EU!$C$23:$AV$23</c:f>
              <c:strCache>
                <c:ptCount val="46"/>
                <c:pt idx="0">
                  <c:v>03 / 2010</c:v>
                </c:pt>
                <c:pt idx="1">
                  <c:v>04 / 2010</c:v>
                </c:pt>
                <c:pt idx="2">
                  <c:v>05 / 2010</c:v>
                </c:pt>
                <c:pt idx="3">
                  <c:v>06 / 2010</c:v>
                </c:pt>
                <c:pt idx="4">
                  <c:v>07 / 2010</c:v>
                </c:pt>
                <c:pt idx="5">
                  <c:v>08 / 2010</c:v>
                </c:pt>
                <c:pt idx="6">
                  <c:v>09 / 2010</c:v>
                </c:pt>
                <c:pt idx="7">
                  <c:v>10 / 2010</c:v>
                </c:pt>
                <c:pt idx="8">
                  <c:v>11 / 2010</c:v>
                </c:pt>
                <c:pt idx="9">
                  <c:v>12 / 2010</c:v>
                </c:pt>
                <c:pt idx="10">
                  <c:v>01 / 2011</c:v>
                </c:pt>
                <c:pt idx="11">
                  <c:v>02 / 2011</c:v>
                </c:pt>
                <c:pt idx="12">
                  <c:v>03 / 2011</c:v>
                </c:pt>
                <c:pt idx="13">
                  <c:v>04 / 2011</c:v>
                </c:pt>
                <c:pt idx="14">
                  <c:v>05 / 2011</c:v>
                </c:pt>
                <c:pt idx="15">
                  <c:v>06 / 2011</c:v>
                </c:pt>
                <c:pt idx="16">
                  <c:v>07 / 2011</c:v>
                </c:pt>
                <c:pt idx="17">
                  <c:v>08 / 2011</c:v>
                </c:pt>
                <c:pt idx="18">
                  <c:v>09 / 2011</c:v>
                </c:pt>
                <c:pt idx="19">
                  <c:v>10 / 2011</c:v>
                </c:pt>
                <c:pt idx="20">
                  <c:v>11 / 2011</c:v>
                </c:pt>
                <c:pt idx="21">
                  <c:v>12 / 2011</c:v>
                </c:pt>
                <c:pt idx="22">
                  <c:v>01 / 2012</c:v>
                </c:pt>
                <c:pt idx="23">
                  <c:v>02 / 2012</c:v>
                </c:pt>
                <c:pt idx="24">
                  <c:v>03 / 2012</c:v>
                </c:pt>
                <c:pt idx="25">
                  <c:v>04 / 2012</c:v>
                </c:pt>
                <c:pt idx="26">
                  <c:v>05 / 2012</c:v>
                </c:pt>
                <c:pt idx="27">
                  <c:v>06 / 2012</c:v>
                </c:pt>
                <c:pt idx="28">
                  <c:v>07 / 2012</c:v>
                </c:pt>
                <c:pt idx="29">
                  <c:v>08 / 2012</c:v>
                </c:pt>
                <c:pt idx="30">
                  <c:v>09 / 2012</c:v>
                </c:pt>
                <c:pt idx="31">
                  <c:v>10 / 2012</c:v>
                </c:pt>
                <c:pt idx="32">
                  <c:v>11 / 2012</c:v>
                </c:pt>
                <c:pt idx="33">
                  <c:v>12 / 2012</c:v>
                </c:pt>
                <c:pt idx="34">
                  <c:v>01 / 2013</c:v>
                </c:pt>
                <c:pt idx="35">
                  <c:v>02 / 2013</c:v>
                </c:pt>
                <c:pt idx="36">
                  <c:v>03 / 2013</c:v>
                </c:pt>
                <c:pt idx="37">
                  <c:v>04 / 2013</c:v>
                </c:pt>
                <c:pt idx="38">
                  <c:v>05 / 2013</c:v>
                </c:pt>
                <c:pt idx="39">
                  <c:v>06 / 2013</c:v>
                </c:pt>
                <c:pt idx="40">
                  <c:v>07 / 2013</c:v>
                </c:pt>
                <c:pt idx="41">
                  <c:v>08 / 2013</c:v>
                </c:pt>
                <c:pt idx="42">
                  <c:v>09 / 2013</c:v>
                </c:pt>
                <c:pt idx="43">
                  <c:v>10 / 2013</c:v>
                </c:pt>
                <c:pt idx="44">
                  <c:v>11 / 2013</c:v>
                </c:pt>
                <c:pt idx="45">
                  <c:v>12 / 2013</c:v>
                </c:pt>
              </c:strCache>
            </c:strRef>
          </c:cat>
          <c:val>
            <c:numRef>
              <c:f>EU!$C$28:$AV$28</c:f>
              <c:numCache>
                <c:formatCode>0</c:formatCode>
                <c:ptCount val="46"/>
                <c:pt idx="0">
                  <c:v>81.339226620000005</c:v>
                </c:pt>
                <c:pt idx="1">
                  <c:v>115.61793678666666</c:v>
                </c:pt>
                <c:pt idx="2">
                  <c:v>149.89664695333332</c:v>
                </c:pt>
                <c:pt idx="3">
                  <c:v>184.17535712</c:v>
                </c:pt>
                <c:pt idx="4">
                  <c:v>233.83108075999999</c:v>
                </c:pt>
                <c:pt idx="5">
                  <c:v>283.48680439999998</c:v>
                </c:pt>
                <c:pt idx="6">
                  <c:v>333.14252803999995</c:v>
                </c:pt>
                <c:pt idx="7">
                  <c:v>405.59393774666665</c:v>
                </c:pt>
                <c:pt idx="8">
                  <c:v>478.04534745333336</c:v>
                </c:pt>
                <c:pt idx="9">
                  <c:v>550.49675716000013</c:v>
                </c:pt>
                <c:pt idx="10">
                  <c:v>394.71706809000005</c:v>
                </c:pt>
                <c:pt idx="11">
                  <c:v>238.93737902000001</c:v>
                </c:pt>
                <c:pt idx="12">
                  <c:v>83.157689949999991</c:v>
                </c:pt>
                <c:pt idx="13">
                  <c:v>117.0522825933333</c:v>
                </c:pt>
                <c:pt idx="14">
                  <c:v>150.94687523666661</c:v>
                </c:pt>
                <c:pt idx="15">
                  <c:v>184.84146787999995</c:v>
                </c:pt>
                <c:pt idx="16">
                  <c:v>243.87472068333335</c:v>
                </c:pt>
                <c:pt idx="17">
                  <c:v>302.90797348666666</c:v>
                </c:pt>
                <c:pt idx="18">
                  <c:v>361.94122629000009</c:v>
                </c:pt>
                <c:pt idx="19">
                  <c:v>453.12615123666671</c:v>
                </c:pt>
                <c:pt idx="20">
                  <c:v>544.3110761833334</c:v>
                </c:pt>
                <c:pt idx="21">
                  <c:v>635.49600113000008</c:v>
                </c:pt>
                <c:pt idx="22">
                  <c:v>444.78940523</c:v>
                </c:pt>
                <c:pt idx="23">
                  <c:v>254.08280932999995</c:v>
                </c:pt>
                <c:pt idx="24">
                  <c:v>63.37621343</c:v>
                </c:pt>
                <c:pt idx="25">
                  <c:v>95.909916633333324</c:v>
                </c:pt>
                <c:pt idx="26">
                  <c:v>128.44361983666667</c:v>
                </c:pt>
                <c:pt idx="27">
                  <c:v>160.97732303999999</c:v>
                </c:pt>
                <c:pt idx="28">
                  <c:v>198.86561689333334</c:v>
                </c:pt>
                <c:pt idx="29">
                  <c:v>236.75391074666669</c:v>
                </c:pt>
                <c:pt idx="30">
                  <c:v>274.64220460000001</c:v>
                </c:pt>
                <c:pt idx="31">
                  <c:v>353.07558666</c:v>
                </c:pt>
                <c:pt idx="32">
                  <c:v>431.50896872000004</c:v>
                </c:pt>
                <c:pt idx="33">
                  <c:v>509.94235078000008</c:v>
                </c:pt>
                <c:pt idx="34">
                  <c:v>6.6839211899999995</c:v>
                </c:pt>
                <c:pt idx="35">
                  <c:v>28.201254380000002</c:v>
                </c:pt>
                <c:pt idx="36">
                  <c:v>60.383163889999985</c:v>
                </c:pt>
                <c:pt idx="37">
                  <c:v>85.459386879999997</c:v>
                </c:pt>
                <c:pt idx="38">
                  <c:v>107.41440700999999</c:v>
                </c:pt>
                <c:pt idx="39">
                  <c:v>137.45166563000001</c:v>
                </c:pt>
                <c:pt idx="40">
                  <c:v>162.34993352999999</c:v>
                </c:pt>
                <c:pt idx="41">
                  <c:v>191.13270668999999</c:v>
                </c:pt>
                <c:pt idx="42">
                  <c:v>239.47251735999996</c:v>
                </c:pt>
                <c:pt idx="43">
                  <c:v>274.28531670999996</c:v>
                </c:pt>
                <c:pt idx="44">
                  <c:v>328.47769055999998</c:v>
                </c:pt>
                <c:pt idx="45">
                  <c:v>478.48826273999998</c:v>
                </c:pt>
              </c:numCache>
            </c:numRef>
          </c:val>
          <c:smooth val="0"/>
        </c:ser>
        <c:ser>
          <c:idx val="1"/>
          <c:order val="1"/>
          <c:tx>
            <c:v>Kvartálne údaje</c:v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strRef>
              <c:f>EU!$C$23:$AV$23</c:f>
              <c:strCache>
                <c:ptCount val="46"/>
                <c:pt idx="0">
                  <c:v>03 / 2010</c:v>
                </c:pt>
                <c:pt idx="1">
                  <c:v>04 / 2010</c:v>
                </c:pt>
                <c:pt idx="2">
                  <c:v>05 / 2010</c:v>
                </c:pt>
                <c:pt idx="3">
                  <c:v>06 / 2010</c:v>
                </c:pt>
                <c:pt idx="4">
                  <c:v>07 / 2010</c:v>
                </c:pt>
                <c:pt idx="5">
                  <c:v>08 / 2010</c:v>
                </c:pt>
                <c:pt idx="6">
                  <c:v>09 / 2010</c:v>
                </c:pt>
                <c:pt idx="7">
                  <c:v>10 / 2010</c:v>
                </c:pt>
                <c:pt idx="8">
                  <c:v>11 / 2010</c:v>
                </c:pt>
                <c:pt idx="9">
                  <c:v>12 / 2010</c:v>
                </c:pt>
                <c:pt idx="10">
                  <c:v>01 / 2011</c:v>
                </c:pt>
                <c:pt idx="11">
                  <c:v>02 / 2011</c:v>
                </c:pt>
                <c:pt idx="12">
                  <c:v>03 / 2011</c:v>
                </c:pt>
                <c:pt idx="13">
                  <c:v>04 / 2011</c:v>
                </c:pt>
                <c:pt idx="14">
                  <c:v>05 / 2011</c:v>
                </c:pt>
                <c:pt idx="15">
                  <c:v>06 / 2011</c:v>
                </c:pt>
                <c:pt idx="16">
                  <c:v>07 / 2011</c:v>
                </c:pt>
                <c:pt idx="17">
                  <c:v>08 / 2011</c:v>
                </c:pt>
                <c:pt idx="18">
                  <c:v>09 / 2011</c:v>
                </c:pt>
                <c:pt idx="19">
                  <c:v>10 / 2011</c:v>
                </c:pt>
                <c:pt idx="20">
                  <c:v>11 / 2011</c:v>
                </c:pt>
                <c:pt idx="21">
                  <c:v>12 / 2011</c:v>
                </c:pt>
                <c:pt idx="22">
                  <c:v>01 / 2012</c:v>
                </c:pt>
                <c:pt idx="23">
                  <c:v>02 / 2012</c:v>
                </c:pt>
                <c:pt idx="24">
                  <c:v>03 / 2012</c:v>
                </c:pt>
                <c:pt idx="25">
                  <c:v>04 / 2012</c:v>
                </c:pt>
                <c:pt idx="26">
                  <c:v>05 / 2012</c:v>
                </c:pt>
                <c:pt idx="27">
                  <c:v>06 / 2012</c:v>
                </c:pt>
                <c:pt idx="28">
                  <c:v>07 / 2012</c:v>
                </c:pt>
                <c:pt idx="29">
                  <c:v>08 / 2012</c:v>
                </c:pt>
                <c:pt idx="30">
                  <c:v>09 / 2012</c:v>
                </c:pt>
                <c:pt idx="31">
                  <c:v>10 / 2012</c:v>
                </c:pt>
                <c:pt idx="32">
                  <c:v>11 / 2012</c:v>
                </c:pt>
                <c:pt idx="33">
                  <c:v>12 / 2012</c:v>
                </c:pt>
                <c:pt idx="34">
                  <c:v>01 / 2013</c:v>
                </c:pt>
                <c:pt idx="35">
                  <c:v>02 / 2013</c:v>
                </c:pt>
                <c:pt idx="36">
                  <c:v>03 / 2013</c:v>
                </c:pt>
                <c:pt idx="37">
                  <c:v>04 / 2013</c:v>
                </c:pt>
                <c:pt idx="38">
                  <c:v>05 / 2013</c:v>
                </c:pt>
                <c:pt idx="39">
                  <c:v>06 / 2013</c:v>
                </c:pt>
                <c:pt idx="40">
                  <c:v>07 / 2013</c:v>
                </c:pt>
                <c:pt idx="41">
                  <c:v>08 / 2013</c:v>
                </c:pt>
                <c:pt idx="42">
                  <c:v>09 / 2013</c:v>
                </c:pt>
                <c:pt idx="43">
                  <c:v>10 / 2013</c:v>
                </c:pt>
                <c:pt idx="44">
                  <c:v>11 / 2013</c:v>
                </c:pt>
                <c:pt idx="45">
                  <c:v>12 / 2013</c:v>
                </c:pt>
              </c:strCache>
            </c:strRef>
          </c:cat>
          <c:val>
            <c:numRef>
              <c:f>EU!$C$27:$AV$27</c:f>
              <c:numCache>
                <c:formatCode>0</c:formatCode>
                <c:ptCount val="46"/>
                <c:pt idx="0">
                  <c:v>81.339226620000005</c:v>
                </c:pt>
                <c:pt idx="1">
                  <c:v>115.61793678666666</c:v>
                </c:pt>
                <c:pt idx="2">
                  <c:v>149.89664695333332</c:v>
                </c:pt>
                <c:pt idx="3">
                  <c:v>184.17535712</c:v>
                </c:pt>
                <c:pt idx="4">
                  <c:v>233.83108075999999</c:v>
                </c:pt>
                <c:pt idx="5">
                  <c:v>283.48680439999998</c:v>
                </c:pt>
                <c:pt idx="6">
                  <c:v>333.14252803999995</c:v>
                </c:pt>
                <c:pt idx="7">
                  <c:v>405.59393774666665</c:v>
                </c:pt>
                <c:pt idx="8">
                  <c:v>478.04534745333336</c:v>
                </c:pt>
                <c:pt idx="9">
                  <c:v>550.49675716000013</c:v>
                </c:pt>
                <c:pt idx="10">
                  <c:v>394.71706809000005</c:v>
                </c:pt>
                <c:pt idx="11">
                  <c:v>238.93737902000001</c:v>
                </c:pt>
                <c:pt idx="12">
                  <c:v>83.157689949999991</c:v>
                </c:pt>
                <c:pt idx="13">
                  <c:v>117.0522825933333</c:v>
                </c:pt>
                <c:pt idx="14">
                  <c:v>150.94687523666661</c:v>
                </c:pt>
                <c:pt idx="15">
                  <c:v>184.84146787999995</c:v>
                </c:pt>
                <c:pt idx="16">
                  <c:v>243.87472068333335</c:v>
                </c:pt>
                <c:pt idx="17">
                  <c:v>302.90797348666666</c:v>
                </c:pt>
                <c:pt idx="18">
                  <c:v>361.94122629000009</c:v>
                </c:pt>
                <c:pt idx="19">
                  <c:v>453.12615123666671</c:v>
                </c:pt>
                <c:pt idx="20">
                  <c:v>544.3110761833334</c:v>
                </c:pt>
                <c:pt idx="21">
                  <c:v>635.49600113000008</c:v>
                </c:pt>
                <c:pt idx="22">
                  <c:v>444.78940523</c:v>
                </c:pt>
                <c:pt idx="23">
                  <c:v>254.08280932999995</c:v>
                </c:pt>
                <c:pt idx="24">
                  <c:v>63.37621343</c:v>
                </c:pt>
                <c:pt idx="25">
                  <c:v>95.909916633333324</c:v>
                </c:pt>
                <c:pt idx="26">
                  <c:v>128.44361983666667</c:v>
                </c:pt>
                <c:pt idx="27">
                  <c:v>160.97732303999999</c:v>
                </c:pt>
                <c:pt idx="28">
                  <c:v>198.86561689333334</c:v>
                </c:pt>
                <c:pt idx="29">
                  <c:v>236.75391074666669</c:v>
                </c:pt>
                <c:pt idx="30">
                  <c:v>274.64220460000001</c:v>
                </c:pt>
                <c:pt idx="31">
                  <c:v>353.07558666</c:v>
                </c:pt>
                <c:pt idx="32">
                  <c:v>431.50896872000004</c:v>
                </c:pt>
                <c:pt idx="33">
                  <c:v>509.94235078000008</c:v>
                </c:pt>
                <c:pt idx="34">
                  <c:v>360.08928848333335</c:v>
                </c:pt>
                <c:pt idx="35">
                  <c:v>210.23622618666664</c:v>
                </c:pt>
                <c:pt idx="36">
                  <c:v>60.383163889999985</c:v>
                </c:pt>
                <c:pt idx="37">
                  <c:v>86.072664469999978</c:v>
                </c:pt>
                <c:pt idx="38">
                  <c:v>111.76216504999998</c:v>
                </c:pt>
                <c:pt idx="39">
                  <c:v>137.45166563000001</c:v>
                </c:pt>
                <c:pt idx="40">
                  <c:v>171.45861620666665</c:v>
                </c:pt>
                <c:pt idx="41">
                  <c:v>205.46556678333332</c:v>
                </c:pt>
                <c:pt idx="42">
                  <c:v>239.47251735999996</c:v>
                </c:pt>
                <c:pt idx="43">
                  <c:v>319.14443248666663</c:v>
                </c:pt>
                <c:pt idx="44">
                  <c:v>398.81634761333328</c:v>
                </c:pt>
                <c:pt idx="45">
                  <c:v>478.48826273999998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034992"/>
        <c:axId val="236037736"/>
      </c:lineChart>
      <c:catAx>
        <c:axId val="236034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36037736"/>
        <c:crosses val="autoZero"/>
        <c:auto val="1"/>
        <c:lblAlgn val="ctr"/>
        <c:lblOffset val="100"/>
        <c:tickLblSkip val="3"/>
        <c:tickMarkSkip val="10"/>
        <c:noMultiLvlLbl val="0"/>
      </c:catAx>
      <c:valAx>
        <c:axId val="236037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36034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5.707902214702501E-2"/>
          <c:y val="1.3888888888888888E-2"/>
          <c:w val="0.43603392551137721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1154638728010232E-2"/>
          <c:y val="5.0925925925925923E-2"/>
          <c:w val="0.86771414936769264"/>
          <c:h val="0.72533683289588813"/>
        </c:manualLayout>
      </c:layout>
      <c:lineChart>
        <c:grouping val="standard"/>
        <c:varyColors val="0"/>
        <c:ser>
          <c:idx val="0"/>
          <c:order val="0"/>
          <c:tx>
            <c:v>Mesačné údaje od roku 2013</c:v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EU!$C$14:$AV$14</c:f>
              <c:strCache>
                <c:ptCount val="46"/>
                <c:pt idx="0">
                  <c:v>03 / 2010</c:v>
                </c:pt>
                <c:pt idx="1">
                  <c:v>04 / 2010</c:v>
                </c:pt>
                <c:pt idx="2">
                  <c:v>05 / 2010</c:v>
                </c:pt>
                <c:pt idx="3">
                  <c:v>06 / 2010</c:v>
                </c:pt>
                <c:pt idx="4">
                  <c:v>07 / 2010</c:v>
                </c:pt>
                <c:pt idx="5">
                  <c:v>08 / 2010</c:v>
                </c:pt>
                <c:pt idx="6">
                  <c:v>09 / 2010</c:v>
                </c:pt>
                <c:pt idx="7">
                  <c:v>10 / 2010</c:v>
                </c:pt>
                <c:pt idx="8">
                  <c:v>11 / 2010</c:v>
                </c:pt>
                <c:pt idx="9">
                  <c:v>12 / 2010</c:v>
                </c:pt>
                <c:pt idx="10">
                  <c:v>01 / 2011</c:v>
                </c:pt>
                <c:pt idx="11">
                  <c:v>02 / 2011</c:v>
                </c:pt>
                <c:pt idx="12">
                  <c:v>03 / 2011</c:v>
                </c:pt>
                <c:pt idx="13">
                  <c:v>04 / 2011</c:v>
                </c:pt>
                <c:pt idx="14">
                  <c:v>05 / 2011</c:v>
                </c:pt>
                <c:pt idx="15">
                  <c:v>06 / 2011</c:v>
                </c:pt>
                <c:pt idx="16">
                  <c:v>07 / 2011</c:v>
                </c:pt>
                <c:pt idx="17">
                  <c:v>08 / 2011</c:v>
                </c:pt>
                <c:pt idx="18">
                  <c:v>09 / 2011</c:v>
                </c:pt>
                <c:pt idx="19">
                  <c:v>10 / 2011</c:v>
                </c:pt>
                <c:pt idx="20">
                  <c:v>11 / 2011</c:v>
                </c:pt>
                <c:pt idx="21">
                  <c:v>12 / 2011</c:v>
                </c:pt>
                <c:pt idx="22">
                  <c:v>01 / 2012</c:v>
                </c:pt>
                <c:pt idx="23">
                  <c:v>02 / 2012</c:v>
                </c:pt>
                <c:pt idx="24">
                  <c:v>03 / 2012</c:v>
                </c:pt>
                <c:pt idx="25">
                  <c:v>04 / 2012</c:v>
                </c:pt>
                <c:pt idx="26">
                  <c:v>05 / 2012</c:v>
                </c:pt>
                <c:pt idx="27">
                  <c:v>06 / 2012</c:v>
                </c:pt>
                <c:pt idx="28">
                  <c:v>07 / 2012</c:v>
                </c:pt>
                <c:pt idx="29">
                  <c:v>08 / 2012</c:v>
                </c:pt>
                <c:pt idx="30">
                  <c:v>09 / 2012</c:v>
                </c:pt>
                <c:pt idx="31">
                  <c:v>10 / 2012</c:v>
                </c:pt>
                <c:pt idx="32">
                  <c:v>11 / 2012</c:v>
                </c:pt>
                <c:pt idx="33">
                  <c:v>12 / 2012</c:v>
                </c:pt>
                <c:pt idx="34">
                  <c:v>01 / 2013</c:v>
                </c:pt>
                <c:pt idx="35">
                  <c:v>02 / 2013</c:v>
                </c:pt>
                <c:pt idx="36">
                  <c:v>03 / 2013</c:v>
                </c:pt>
                <c:pt idx="37">
                  <c:v>04 / 2013</c:v>
                </c:pt>
                <c:pt idx="38">
                  <c:v>05 / 2013</c:v>
                </c:pt>
                <c:pt idx="39">
                  <c:v>06 / 2013</c:v>
                </c:pt>
                <c:pt idx="40">
                  <c:v>07 / 2013</c:v>
                </c:pt>
                <c:pt idx="41">
                  <c:v>08 / 2013</c:v>
                </c:pt>
                <c:pt idx="42">
                  <c:v>09 / 2013</c:v>
                </c:pt>
                <c:pt idx="43">
                  <c:v>10 / 2013</c:v>
                </c:pt>
                <c:pt idx="44">
                  <c:v>11 / 2013</c:v>
                </c:pt>
                <c:pt idx="45">
                  <c:v>12 / 2013</c:v>
                </c:pt>
              </c:strCache>
            </c:strRef>
          </c:cat>
          <c:val>
            <c:numRef>
              <c:f>EU!$C$19:$AV$19</c:f>
              <c:numCache>
                <c:formatCode>0</c:formatCode>
                <c:ptCount val="46"/>
                <c:pt idx="0">
                  <c:v>506.35910643000005</c:v>
                </c:pt>
                <c:pt idx="1">
                  <c:v>722.67230529000005</c:v>
                </c:pt>
                <c:pt idx="2">
                  <c:v>938.98550415000011</c:v>
                </c:pt>
                <c:pt idx="3">
                  <c:v>1155.2987030100003</c:v>
                </c:pt>
                <c:pt idx="4">
                  <c:v>1314.5694829366669</c:v>
                </c:pt>
                <c:pt idx="5">
                  <c:v>1473.8402628633337</c:v>
                </c:pt>
                <c:pt idx="6">
                  <c:v>1633.1110427900005</c:v>
                </c:pt>
                <c:pt idx="7">
                  <c:v>2088.6072631966667</c:v>
                </c:pt>
                <c:pt idx="8">
                  <c:v>2544.1034836033332</c:v>
                </c:pt>
                <c:pt idx="9">
                  <c:v>2999.5997040099992</c:v>
                </c:pt>
                <c:pt idx="10">
                  <c:v>2223.9027334499992</c:v>
                </c:pt>
                <c:pt idx="11">
                  <c:v>1448.2057628899993</c:v>
                </c:pt>
                <c:pt idx="12">
                  <c:v>672.50879232999989</c:v>
                </c:pt>
                <c:pt idx="13">
                  <c:v>861.10623653666664</c:v>
                </c:pt>
                <c:pt idx="14">
                  <c:v>1049.7036807433333</c:v>
                </c:pt>
                <c:pt idx="15">
                  <c:v>1238.30112495</c:v>
                </c:pt>
                <c:pt idx="16">
                  <c:v>1460.2947322833334</c:v>
                </c:pt>
                <c:pt idx="17">
                  <c:v>1682.2883396166665</c:v>
                </c:pt>
                <c:pt idx="18">
                  <c:v>1904.28194695</c:v>
                </c:pt>
                <c:pt idx="19">
                  <c:v>2358.1387376500002</c:v>
                </c:pt>
                <c:pt idx="20">
                  <c:v>2811.9955283500003</c:v>
                </c:pt>
                <c:pt idx="21">
                  <c:v>3265.85231905</c:v>
                </c:pt>
                <c:pt idx="22">
                  <c:v>2363.8956196433332</c:v>
                </c:pt>
                <c:pt idx="23">
                  <c:v>1461.9389202366667</c:v>
                </c:pt>
                <c:pt idx="24">
                  <c:v>559.98222083000019</c:v>
                </c:pt>
                <c:pt idx="25">
                  <c:v>751.40077931000008</c:v>
                </c:pt>
                <c:pt idx="26">
                  <c:v>942.81933778999996</c:v>
                </c:pt>
                <c:pt idx="27">
                  <c:v>1134.2378962699997</c:v>
                </c:pt>
                <c:pt idx="28">
                  <c:v>1333.9881304466664</c:v>
                </c:pt>
                <c:pt idx="29">
                  <c:v>1533.7383646233332</c:v>
                </c:pt>
                <c:pt idx="30">
                  <c:v>1733.4885988000001</c:v>
                </c:pt>
                <c:pt idx="31">
                  <c:v>2199.0459367033332</c:v>
                </c:pt>
                <c:pt idx="32">
                  <c:v>2664.6032746066667</c:v>
                </c:pt>
                <c:pt idx="33">
                  <c:v>3130.1606125100002</c:v>
                </c:pt>
                <c:pt idx="34">
                  <c:v>29.937549109999999</c:v>
                </c:pt>
                <c:pt idx="35">
                  <c:v>148.26414849</c:v>
                </c:pt>
                <c:pt idx="36">
                  <c:v>330.75812951999995</c:v>
                </c:pt>
                <c:pt idx="37">
                  <c:v>485.17950701000007</c:v>
                </c:pt>
                <c:pt idx="38">
                  <c:v>623.61704748</c:v>
                </c:pt>
                <c:pt idx="39">
                  <c:v>817.53968350000014</c:v>
                </c:pt>
                <c:pt idx="40">
                  <c:v>944.29144861999998</c:v>
                </c:pt>
                <c:pt idx="41">
                  <c:v>1112.6004614900003</c:v>
                </c:pt>
                <c:pt idx="42">
                  <c:v>1396.9983269700003</c:v>
                </c:pt>
                <c:pt idx="43">
                  <c:v>1614.8958886300002</c:v>
                </c:pt>
                <c:pt idx="44">
                  <c:v>1874.2830365100003</c:v>
                </c:pt>
                <c:pt idx="45">
                  <c:v>3092.9457470299999</c:v>
                </c:pt>
              </c:numCache>
            </c:numRef>
          </c:val>
          <c:smooth val="0"/>
        </c:ser>
        <c:ser>
          <c:idx val="1"/>
          <c:order val="1"/>
          <c:tx>
            <c:v>Kvartálne údaje</c:v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strRef>
              <c:f>EU!$C$14:$AV$14</c:f>
              <c:strCache>
                <c:ptCount val="46"/>
                <c:pt idx="0">
                  <c:v>03 / 2010</c:v>
                </c:pt>
                <c:pt idx="1">
                  <c:v>04 / 2010</c:v>
                </c:pt>
                <c:pt idx="2">
                  <c:v>05 / 2010</c:v>
                </c:pt>
                <c:pt idx="3">
                  <c:v>06 / 2010</c:v>
                </c:pt>
                <c:pt idx="4">
                  <c:v>07 / 2010</c:v>
                </c:pt>
                <c:pt idx="5">
                  <c:v>08 / 2010</c:v>
                </c:pt>
                <c:pt idx="6">
                  <c:v>09 / 2010</c:v>
                </c:pt>
                <c:pt idx="7">
                  <c:v>10 / 2010</c:v>
                </c:pt>
                <c:pt idx="8">
                  <c:v>11 / 2010</c:v>
                </c:pt>
                <c:pt idx="9">
                  <c:v>12 / 2010</c:v>
                </c:pt>
                <c:pt idx="10">
                  <c:v>01 / 2011</c:v>
                </c:pt>
                <c:pt idx="11">
                  <c:v>02 / 2011</c:v>
                </c:pt>
                <c:pt idx="12">
                  <c:v>03 / 2011</c:v>
                </c:pt>
                <c:pt idx="13">
                  <c:v>04 / 2011</c:v>
                </c:pt>
                <c:pt idx="14">
                  <c:v>05 / 2011</c:v>
                </c:pt>
                <c:pt idx="15">
                  <c:v>06 / 2011</c:v>
                </c:pt>
                <c:pt idx="16">
                  <c:v>07 / 2011</c:v>
                </c:pt>
                <c:pt idx="17">
                  <c:v>08 / 2011</c:v>
                </c:pt>
                <c:pt idx="18">
                  <c:v>09 / 2011</c:v>
                </c:pt>
                <c:pt idx="19">
                  <c:v>10 / 2011</c:v>
                </c:pt>
                <c:pt idx="20">
                  <c:v>11 / 2011</c:v>
                </c:pt>
                <c:pt idx="21">
                  <c:v>12 / 2011</c:v>
                </c:pt>
                <c:pt idx="22">
                  <c:v>01 / 2012</c:v>
                </c:pt>
                <c:pt idx="23">
                  <c:v>02 / 2012</c:v>
                </c:pt>
                <c:pt idx="24">
                  <c:v>03 / 2012</c:v>
                </c:pt>
                <c:pt idx="25">
                  <c:v>04 / 2012</c:v>
                </c:pt>
                <c:pt idx="26">
                  <c:v>05 / 2012</c:v>
                </c:pt>
                <c:pt idx="27">
                  <c:v>06 / 2012</c:v>
                </c:pt>
                <c:pt idx="28">
                  <c:v>07 / 2012</c:v>
                </c:pt>
                <c:pt idx="29">
                  <c:v>08 / 2012</c:v>
                </c:pt>
                <c:pt idx="30">
                  <c:v>09 / 2012</c:v>
                </c:pt>
                <c:pt idx="31">
                  <c:v>10 / 2012</c:v>
                </c:pt>
                <c:pt idx="32">
                  <c:v>11 / 2012</c:v>
                </c:pt>
                <c:pt idx="33">
                  <c:v>12 / 2012</c:v>
                </c:pt>
                <c:pt idx="34">
                  <c:v>01 / 2013</c:v>
                </c:pt>
                <c:pt idx="35">
                  <c:v>02 / 2013</c:v>
                </c:pt>
                <c:pt idx="36">
                  <c:v>03 / 2013</c:v>
                </c:pt>
                <c:pt idx="37">
                  <c:v>04 / 2013</c:v>
                </c:pt>
                <c:pt idx="38">
                  <c:v>05 / 2013</c:v>
                </c:pt>
                <c:pt idx="39">
                  <c:v>06 / 2013</c:v>
                </c:pt>
                <c:pt idx="40">
                  <c:v>07 / 2013</c:v>
                </c:pt>
                <c:pt idx="41">
                  <c:v>08 / 2013</c:v>
                </c:pt>
                <c:pt idx="42">
                  <c:v>09 / 2013</c:v>
                </c:pt>
                <c:pt idx="43">
                  <c:v>10 / 2013</c:v>
                </c:pt>
                <c:pt idx="44">
                  <c:v>11 / 2013</c:v>
                </c:pt>
                <c:pt idx="45">
                  <c:v>12 / 2013</c:v>
                </c:pt>
              </c:strCache>
            </c:strRef>
          </c:cat>
          <c:val>
            <c:numRef>
              <c:f>EU!$C$18:$AV$18</c:f>
              <c:numCache>
                <c:formatCode>0</c:formatCode>
                <c:ptCount val="46"/>
                <c:pt idx="0">
                  <c:v>506.35910643000005</c:v>
                </c:pt>
                <c:pt idx="1">
                  <c:v>722.67230529000005</c:v>
                </c:pt>
                <c:pt idx="2">
                  <c:v>938.98550415000011</c:v>
                </c:pt>
                <c:pt idx="3">
                  <c:v>1155.2987030100003</c:v>
                </c:pt>
                <c:pt idx="4">
                  <c:v>1314.5694829366669</c:v>
                </c:pt>
                <c:pt idx="5">
                  <c:v>1473.8402628633337</c:v>
                </c:pt>
                <c:pt idx="6">
                  <c:v>1633.1110427900005</c:v>
                </c:pt>
                <c:pt idx="7">
                  <c:v>2088.6072631966667</c:v>
                </c:pt>
                <c:pt idx="8">
                  <c:v>2544.1034836033332</c:v>
                </c:pt>
                <c:pt idx="9">
                  <c:v>2999.5997040099992</c:v>
                </c:pt>
                <c:pt idx="10">
                  <c:v>2223.9027334499992</c:v>
                </c:pt>
                <c:pt idx="11">
                  <c:v>1448.2057628899993</c:v>
                </c:pt>
                <c:pt idx="12">
                  <c:v>672.50879232999989</c:v>
                </c:pt>
                <c:pt idx="13">
                  <c:v>861.10623653666664</c:v>
                </c:pt>
                <c:pt idx="14">
                  <c:v>1049.7036807433333</c:v>
                </c:pt>
                <c:pt idx="15">
                  <c:v>1238.30112495</c:v>
                </c:pt>
                <c:pt idx="16">
                  <c:v>1460.2947322833334</c:v>
                </c:pt>
                <c:pt idx="17">
                  <c:v>1682.2883396166665</c:v>
                </c:pt>
                <c:pt idx="18">
                  <c:v>1904.28194695</c:v>
                </c:pt>
                <c:pt idx="19">
                  <c:v>2358.1387376500002</c:v>
                </c:pt>
                <c:pt idx="20">
                  <c:v>2811.9955283500003</c:v>
                </c:pt>
                <c:pt idx="21">
                  <c:v>3265.85231905</c:v>
                </c:pt>
                <c:pt idx="22">
                  <c:v>2363.8956196433332</c:v>
                </c:pt>
                <c:pt idx="23">
                  <c:v>1461.9389202366667</c:v>
                </c:pt>
                <c:pt idx="24">
                  <c:v>559.98222083000019</c:v>
                </c:pt>
                <c:pt idx="25">
                  <c:v>751.40077931000008</c:v>
                </c:pt>
                <c:pt idx="26">
                  <c:v>942.81933778999996</c:v>
                </c:pt>
                <c:pt idx="27">
                  <c:v>1134.2378962699997</c:v>
                </c:pt>
                <c:pt idx="28">
                  <c:v>1333.9881304466664</c:v>
                </c:pt>
                <c:pt idx="29">
                  <c:v>1533.7383646233332</c:v>
                </c:pt>
                <c:pt idx="30">
                  <c:v>1733.4885988000001</c:v>
                </c:pt>
                <c:pt idx="31">
                  <c:v>2199.0459367033332</c:v>
                </c:pt>
                <c:pt idx="32">
                  <c:v>2664.6032746066667</c:v>
                </c:pt>
                <c:pt idx="33">
                  <c:v>3130.1606125100002</c:v>
                </c:pt>
                <c:pt idx="34">
                  <c:v>2197.0264515133335</c:v>
                </c:pt>
                <c:pt idx="35">
                  <c:v>1263.8922905166664</c:v>
                </c:pt>
                <c:pt idx="36">
                  <c:v>330.75812951999995</c:v>
                </c:pt>
                <c:pt idx="37">
                  <c:v>493.01864751333335</c:v>
                </c:pt>
                <c:pt idx="38">
                  <c:v>655.27916550666669</c:v>
                </c:pt>
                <c:pt idx="39">
                  <c:v>817.53968350000014</c:v>
                </c:pt>
                <c:pt idx="40">
                  <c:v>1010.6925646566668</c:v>
                </c:pt>
                <c:pt idx="41">
                  <c:v>1203.8454458133335</c:v>
                </c:pt>
                <c:pt idx="42">
                  <c:v>1396.9983269700003</c:v>
                </c:pt>
                <c:pt idx="43">
                  <c:v>1962.3141336566669</c:v>
                </c:pt>
                <c:pt idx="44">
                  <c:v>2527.6299403433331</c:v>
                </c:pt>
                <c:pt idx="45">
                  <c:v>3092.9457470299999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36035384"/>
        <c:axId val="236036560"/>
      </c:lineChart>
      <c:catAx>
        <c:axId val="236035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36036560"/>
        <c:crosses val="autoZero"/>
        <c:auto val="1"/>
        <c:lblAlgn val="ctr"/>
        <c:lblOffset val="100"/>
        <c:tickLblSkip val="3"/>
        <c:tickMarkSkip val="10"/>
        <c:noMultiLvlLbl val="0"/>
      </c:catAx>
      <c:valAx>
        <c:axId val="236036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36035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r"/>
      <c:layout>
        <c:manualLayout>
          <c:xMode val="edge"/>
          <c:yMode val="edge"/>
          <c:x val="6.5343484956942366E-2"/>
          <c:y val="1.3888888888888888E-2"/>
          <c:w val="0.43327910457473806"/>
          <c:h val="0.1562510936132983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r>
              <a:rPr lang="sk-SK" b="1">
                <a:latin typeface="Constantia" panose="02030602050306030303" pitchFamily="18" charset="0"/>
              </a:rPr>
              <a:t>Výdavky</a:t>
            </a:r>
            <a:r>
              <a:rPr lang="sk-SK" b="1" baseline="0">
                <a:latin typeface="Constantia" panose="02030602050306030303" pitchFamily="18" charset="0"/>
              </a:rPr>
              <a:t> obce</a:t>
            </a:r>
            <a:endParaRPr lang="sk-SK" b="1">
              <a:latin typeface="Constantia" panose="02030602050306030303" pitchFamily="18" charset="0"/>
            </a:endParaRPr>
          </a:p>
        </c:rich>
      </c:tx>
      <c:layout>
        <c:manualLayout>
          <c:xMode val="edge"/>
          <c:yMode val="edge"/>
          <c:x val="0.45068044619422565"/>
          <c:y val="3.46320346320346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0.10725204243835718"/>
          <c:y val="0.1414973984578492"/>
          <c:w val="0.87396861483863808"/>
          <c:h val="0.76666325221456255"/>
        </c:manualLayout>
      </c:layout>
      <c:lineChart>
        <c:grouping val="standard"/>
        <c:varyColors val="0"/>
        <c:ser>
          <c:idx val="0"/>
          <c:order val="0"/>
          <c:tx>
            <c:strRef>
              <c:f>obce_VUC!$A$7</c:f>
              <c:strCache>
                <c:ptCount val="1"/>
                <c:pt idx="0">
                  <c:v>kompenzácie 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strRef>
              <c:f>obce_VUC!$B$1:$K$1</c:f>
              <c:strCach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2012*</c:v>
                </c:pt>
                <c:pt idx="9">
                  <c:v>2013*</c:v>
                </c:pt>
              </c:strCache>
            </c:strRef>
          </c:cat>
          <c:val>
            <c:numRef>
              <c:f>obce_VUC!$B$7:$K$7</c:f>
              <c:numCache>
                <c:formatCode>#,##0</c:formatCode>
                <c:ptCount val="10"/>
                <c:pt idx="0">
                  <c:v>856653.02396600938</c:v>
                </c:pt>
                <c:pt idx="1">
                  <c:v>913520.01593308104</c:v>
                </c:pt>
                <c:pt idx="2">
                  <c:v>989611.39879174135</c:v>
                </c:pt>
                <c:pt idx="3">
                  <c:v>1050847.2083914226</c:v>
                </c:pt>
                <c:pt idx="4">
                  <c:v>1130587.5655579898</c:v>
                </c:pt>
                <c:pt idx="5">
                  <c:v>1209226.7150000001</c:v>
                </c:pt>
                <c:pt idx="6">
                  <c:v>1247587.3160000001</c:v>
                </c:pt>
                <c:pt idx="7">
                  <c:v>1278602.3629999999</c:v>
                </c:pt>
                <c:pt idx="8">
                  <c:v>1309136</c:v>
                </c:pt>
                <c:pt idx="9">
                  <c:v>1431110.75734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obce_VUC!$A$8</c:f>
              <c:strCache>
                <c:ptCount val="1"/>
                <c:pt idx="0">
                  <c:v>tovary a služby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obce_VUC!$B$1:$K$1</c:f>
              <c:strCach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2012*</c:v>
                </c:pt>
                <c:pt idx="9">
                  <c:v>2013*</c:v>
                </c:pt>
              </c:strCache>
            </c:strRef>
          </c:cat>
          <c:val>
            <c:numRef>
              <c:f>obce_VUC!$B$8:$K$8</c:f>
              <c:numCache>
                <c:formatCode>#,##0</c:formatCode>
                <c:ptCount val="10"/>
                <c:pt idx="0">
                  <c:v>615587.43278231425</c:v>
                </c:pt>
                <c:pt idx="1">
                  <c:v>687241.38617805217</c:v>
                </c:pt>
                <c:pt idx="2">
                  <c:v>788261.8336320786</c:v>
                </c:pt>
                <c:pt idx="3">
                  <c:v>804612.95890592842</c:v>
                </c:pt>
                <c:pt idx="4">
                  <c:v>908398.79174135299</c:v>
                </c:pt>
                <c:pt idx="5">
                  <c:v>948484.03399999999</c:v>
                </c:pt>
                <c:pt idx="6">
                  <c:v>946539.603</c:v>
                </c:pt>
                <c:pt idx="7">
                  <c:v>940606.48400000005</c:v>
                </c:pt>
                <c:pt idx="8">
                  <c:v>1026594</c:v>
                </c:pt>
                <c:pt idx="9">
                  <c:v>1055382.2917899999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obce_VUC!$A$9</c:f>
              <c:strCache>
                <c:ptCount val="1"/>
                <c:pt idx="0">
                  <c:v>bežné transfery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obce_VUC!$B$1:$K$1</c:f>
              <c:strCach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2012*</c:v>
                </c:pt>
                <c:pt idx="9">
                  <c:v>2013*</c:v>
                </c:pt>
              </c:strCache>
            </c:strRef>
          </c:cat>
          <c:val>
            <c:numRef>
              <c:f>obce_VUC!$B$9:$K$9</c:f>
              <c:numCache>
                <c:formatCode>#,##0</c:formatCode>
                <c:ptCount val="10"/>
                <c:pt idx="0">
                  <c:v>230498.63904932616</c:v>
                </c:pt>
                <c:pt idx="1">
                  <c:v>243589.22525393346</c:v>
                </c:pt>
                <c:pt idx="2">
                  <c:v>266000</c:v>
                </c:pt>
                <c:pt idx="3">
                  <c:v>311385.74653123546</c:v>
                </c:pt>
                <c:pt idx="4">
                  <c:v>342319.82340835157</c:v>
                </c:pt>
                <c:pt idx="5">
                  <c:v>360296.016</c:v>
                </c:pt>
                <c:pt idx="6">
                  <c:v>361198.65899999999</c:v>
                </c:pt>
                <c:pt idx="7">
                  <c:v>354450.929</c:v>
                </c:pt>
                <c:pt idx="8">
                  <c:v>371982.77401999995</c:v>
                </c:pt>
                <c:pt idx="9">
                  <c:v>414716.07724000001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obce_VUC!$A$11</c:f>
              <c:strCache>
                <c:ptCount val="1"/>
                <c:pt idx="0">
                  <c:v>kapitálové výdavky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>
                    <a:lumMod val="40000"/>
                    <a:lumOff val="60000"/>
                  </a:schemeClr>
                </a:solidFill>
              </a:ln>
              <a:effectLst/>
            </c:spPr>
          </c:marker>
          <c:cat>
            <c:strRef>
              <c:f>obce_VUC!$B$1:$K$1</c:f>
              <c:strCach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2012*</c:v>
                </c:pt>
                <c:pt idx="9">
                  <c:v>2013*</c:v>
                </c:pt>
              </c:strCache>
            </c:strRef>
          </c:cat>
          <c:val>
            <c:numRef>
              <c:f>obce_VUC!$B$11:$K$11</c:f>
              <c:numCache>
                <c:formatCode>#,##0</c:formatCode>
                <c:ptCount val="10"/>
                <c:pt idx="0">
                  <c:v>411817.76538538135</c:v>
                </c:pt>
                <c:pt idx="1">
                  <c:v>630555.16829316865</c:v>
                </c:pt>
                <c:pt idx="2">
                  <c:v>771834.3955387373</c:v>
                </c:pt>
                <c:pt idx="3">
                  <c:v>688839.3746265684</c:v>
                </c:pt>
                <c:pt idx="4">
                  <c:v>765415.58786430326</c:v>
                </c:pt>
                <c:pt idx="5">
                  <c:v>860168.89300000004</c:v>
                </c:pt>
                <c:pt idx="6">
                  <c:v>1105383.977</c:v>
                </c:pt>
                <c:pt idx="7">
                  <c:v>861541.446</c:v>
                </c:pt>
                <c:pt idx="8">
                  <c:v>667453.58294000011</c:v>
                </c:pt>
                <c:pt idx="9">
                  <c:v>576945.53405999998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957944"/>
        <c:axId val="143958336"/>
      </c:lineChart>
      <c:catAx>
        <c:axId val="143957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3958336"/>
        <c:crosses val="autoZero"/>
        <c:auto val="1"/>
        <c:lblAlgn val="ctr"/>
        <c:lblOffset val="100"/>
        <c:noMultiLvlLbl val="0"/>
      </c:catAx>
      <c:valAx>
        <c:axId val="143958336"/>
        <c:scaling>
          <c:orientation val="minMax"/>
          <c:max val="15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43957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5112602121917856"/>
          <c:y val="0.15161278791416125"/>
          <c:w val="0.28304794647147979"/>
          <c:h val="0.18047093053501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r>
              <a:rPr lang="sk-SK" b="1">
                <a:latin typeface="Constantia" panose="02030602050306030303" pitchFamily="18" charset="0"/>
              </a:rPr>
              <a:t>Výdavky VÚC</a:t>
            </a:r>
          </a:p>
        </c:rich>
      </c:tx>
      <c:layout>
        <c:manualLayout>
          <c:xMode val="edge"/>
          <c:yMode val="edge"/>
          <c:x val="0.43720839354771895"/>
          <c:y val="4.1337334773094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title>
    <c:autoTitleDeleted val="0"/>
    <c:plotArea>
      <c:layout>
        <c:manualLayout>
          <c:layoutTarget val="inner"/>
          <c:xMode val="edge"/>
          <c:yMode val="edge"/>
          <c:x val="9.4017999036569821E-2"/>
          <c:y val="0.13852474323062558"/>
          <c:w val="0.90204526321002343"/>
          <c:h val="0.78183610256720615"/>
        </c:manualLayout>
      </c:layout>
      <c:lineChart>
        <c:grouping val="standard"/>
        <c:varyColors val="0"/>
        <c:ser>
          <c:idx val="0"/>
          <c:order val="0"/>
          <c:tx>
            <c:strRef>
              <c:f>obce_VUC!$A$7</c:f>
              <c:strCache>
                <c:ptCount val="1"/>
                <c:pt idx="0">
                  <c:v>kompenzácie </c:v>
                </c:pt>
              </c:strCache>
            </c:strRef>
          </c:tx>
          <c:spPr>
            <a:ln w="28575" cap="rnd">
              <a:solidFill>
                <a:srgbClr val="13B5EA"/>
              </a:solidFill>
              <a:round/>
            </a:ln>
            <a:effectLst/>
          </c:spPr>
          <c:marker>
            <c:symbol val="none"/>
          </c:marker>
          <c:cat>
            <c:strRef>
              <c:f>obce_VUC!$B$1:$K$1</c:f>
              <c:strCach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2012*</c:v>
                </c:pt>
                <c:pt idx="9">
                  <c:v>2013*</c:v>
                </c:pt>
              </c:strCache>
            </c:strRef>
          </c:cat>
          <c:val>
            <c:numRef>
              <c:f>obce_VUC!$B$18:$K$18</c:f>
              <c:numCache>
                <c:formatCode>#,##0</c:formatCode>
                <c:ptCount val="10"/>
                <c:pt idx="0">
                  <c:v>252878.14017260837</c:v>
                </c:pt>
                <c:pt idx="1">
                  <c:v>271694.88132377347</c:v>
                </c:pt>
                <c:pt idx="2">
                  <c:v>285958.80251975032</c:v>
                </c:pt>
                <c:pt idx="3">
                  <c:v>303122.80498539464</c:v>
                </c:pt>
                <c:pt idx="4">
                  <c:v>326447.59121589328</c:v>
                </c:pt>
                <c:pt idx="5">
                  <c:v>346818.16313999996</c:v>
                </c:pt>
                <c:pt idx="6">
                  <c:v>344897.32855000003</c:v>
                </c:pt>
                <c:pt idx="7">
                  <c:v>340666.98255999997</c:v>
                </c:pt>
                <c:pt idx="8">
                  <c:v>345882</c:v>
                </c:pt>
                <c:pt idx="9">
                  <c:v>383883.01987999998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obce_VUC!$A$8</c:f>
              <c:strCache>
                <c:ptCount val="1"/>
                <c:pt idx="0">
                  <c:v>tovary a služby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f>obce_VUC!$B$1:$K$1</c:f>
              <c:strCach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2012*</c:v>
                </c:pt>
                <c:pt idx="9">
                  <c:v>2013*</c:v>
                </c:pt>
              </c:strCache>
            </c:strRef>
          </c:cat>
          <c:val>
            <c:numRef>
              <c:f>obce_VUC!$B$19:$K$19</c:f>
              <c:numCache>
                <c:formatCode>#,##0</c:formatCode>
                <c:ptCount val="10"/>
                <c:pt idx="0">
                  <c:v>137419.0736828653</c:v>
                </c:pt>
                <c:pt idx="1">
                  <c:v>160518.40305815573</c:v>
                </c:pt>
                <c:pt idx="2">
                  <c:v>183042.13597457344</c:v>
                </c:pt>
                <c:pt idx="3">
                  <c:v>190508.69188773818</c:v>
                </c:pt>
                <c:pt idx="4">
                  <c:v>228083.03051716121</c:v>
                </c:pt>
                <c:pt idx="5">
                  <c:v>223305.64681000001</c:v>
                </c:pt>
                <c:pt idx="6">
                  <c:v>204661.85874</c:v>
                </c:pt>
                <c:pt idx="7">
                  <c:v>210422.22394</c:v>
                </c:pt>
                <c:pt idx="8">
                  <c:v>223821</c:v>
                </c:pt>
                <c:pt idx="9">
                  <c:v>228155.09825000001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obce_VUC!$A$20</c:f>
              <c:strCache>
                <c:ptCount val="1"/>
                <c:pt idx="0">
                  <c:v>bežné transfery</c:v>
                </c:pt>
              </c:strCache>
            </c:strRef>
          </c:tx>
          <c:spPr>
            <a:ln w="28575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obce_VUC!$B$1:$K$1</c:f>
              <c:strCach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2012*</c:v>
                </c:pt>
                <c:pt idx="9">
                  <c:v>2013*</c:v>
                </c:pt>
              </c:strCache>
            </c:strRef>
          </c:cat>
          <c:val>
            <c:numRef>
              <c:f>obce_VUC!$B$20:$K$20</c:f>
              <c:numCache>
                <c:formatCode>#,##0</c:formatCode>
                <c:ptCount val="10"/>
                <c:pt idx="0">
                  <c:v>274465.532625639</c:v>
                </c:pt>
                <c:pt idx="1">
                  <c:v>276492.80221735378</c:v>
                </c:pt>
                <c:pt idx="2">
                  <c:v>306255.15000697074</c:v>
                </c:pt>
                <c:pt idx="3">
                  <c:v>340493.62817101512</c:v>
                </c:pt>
                <c:pt idx="4">
                  <c:v>350978.35600278829</c:v>
                </c:pt>
                <c:pt idx="5">
                  <c:v>388842.95500999998</c:v>
                </c:pt>
                <c:pt idx="6">
                  <c:v>387654.11001</c:v>
                </c:pt>
                <c:pt idx="7">
                  <c:v>409408.43206000002</c:v>
                </c:pt>
                <c:pt idx="8">
                  <c:v>421095</c:v>
                </c:pt>
                <c:pt idx="9">
                  <c:v>420671.39079999999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obce_VUC!$A$22</c:f>
              <c:strCache>
                <c:ptCount val="1"/>
                <c:pt idx="0">
                  <c:v>kapitálové výdavky</c:v>
                </c:pt>
              </c:strCache>
            </c:strRef>
          </c:tx>
          <c:spPr>
            <a:ln w="28575" cap="rnd">
              <a:solidFill>
                <a:schemeClr val="accent1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40000"/>
                  <a:lumOff val="60000"/>
                </a:schemeClr>
              </a:solidFill>
              <a:ln w="9525">
                <a:solidFill>
                  <a:schemeClr val="accent1">
                    <a:lumMod val="40000"/>
                    <a:lumOff val="60000"/>
                  </a:schemeClr>
                </a:solidFill>
              </a:ln>
              <a:effectLst/>
            </c:spPr>
          </c:marker>
          <c:cat>
            <c:strRef>
              <c:f>obce_VUC!$B$1:$K$1</c:f>
              <c:strCache>
                <c:ptCount val="10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2012*</c:v>
                </c:pt>
                <c:pt idx="9">
                  <c:v>2013*</c:v>
                </c:pt>
              </c:strCache>
            </c:strRef>
          </c:cat>
          <c:val>
            <c:numRef>
              <c:f>obce_VUC!$B$22:$K$22</c:f>
              <c:numCache>
                <c:formatCode>#,##0</c:formatCode>
                <c:ptCount val="10"/>
                <c:pt idx="0">
                  <c:v>64358.96182267808</c:v>
                </c:pt>
                <c:pt idx="1">
                  <c:v>86375.101450574264</c:v>
                </c:pt>
                <c:pt idx="2">
                  <c:v>90572.268769501417</c:v>
                </c:pt>
                <c:pt idx="3">
                  <c:v>105684.44374792538</c:v>
                </c:pt>
                <c:pt idx="4">
                  <c:v>196220.27192093208</c:v>
                </c:pt>
                <c:pt idx="5">
                  <c:v>158885.8762</c:v>
                </c:pt>
                <c:pt idx="6">
                  <c:v>108881.12788</c:v>
                </c:pt>
                <c:pt idx="7">
                  <c:v>122375.76395000001</c:v>
                </c:pt>
                <c:pt idx="8">
                  <c:v>134336</c:v>
                </c:pt>
                <c:pt idx="9">
                  <c:v>107070.81776999999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732248"/>
        <c:axId val="158732640"/>
      </c:lineChart>
      <c:catAx>
        <c:axId val="158732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58732640"/>
        <c:crosses val="autoZero"/>
        <c:auto val="1"/>
        <c:lblAlgn val="ctr"/>
        <c:lblOffset val="100"/>
        <c:noMultiLvlLbl val="0"/>
      </c:catAx>
      <c:valAx>
        <c:axId val="15873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158732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913219252396192E-2"/>
          <c:y val="0.11348738197085627"/>
          <c:w val="0.2880668818627517"/>
          <c:h val="0.217947143399527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30</xdr:row>
      <xdr:rowOff>0</xdr:rowOff>
    </xdr:from>
    <xdr:to>
      <xdr:col>15</xdr:col>
      <xdr:colOff>276225</xdr:colOff>
      <xdr:row>44</xdr:row>
      <xdr:rowOff>76200</xdr:rowOff>
    </xdr:to>
    <xdr:graphicFrame macro="">
      <xdr:nvGraphicFramePr>
        <xdr:cNvPr id="5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30</xdr:row>
      <xdr:rowOff>0</xdr:rowOff>
    </xdr:from>
    <xdr:to>
      <xdr:col>7</xdr:col>
      <xdr:colOff>628650</xdr:colOff>
      <xdr:row>44</xdr:row>
      <xdr:rowOff>76200</xdr:rowOff>
    </xdr:to>
    <xdr:graphicFrame macro="">
      <xdr:nvGraphicFramePr>
        <xdr:cNvPr id="6" name="Graf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95250</xdr:colOff>
      <xdr:row>1</xdr:row>
      <xdr:rowOff>114300</xdr:rowOff>
    </xdr:from>
    <xdr:to>
      <xdr:col>20</xdr:col>
      <xdr:colOff>200025</xdr:colOff>
      <xdr:row>20</xdr:row>
      <xdr:rowOff>85724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266701</xdr:colOff>
      <xdr:row>22</xdr:row>
      <xdr:rowOff>133350</xdr:rowOff>
    </xdr:from>
    <xdr:to>
      <xdr:col>20</xdr:col>
      <xdr:colOff>304801</xdr:colOff>
      <xdr:row>40</xdr:row>
      <xdr:rowOff>95250</xdr:rowOff>
    </xdr:to>
    <xdr:graphicFrame macro="">
      <xdr:nvGraphicFramePr>
        <xdr:cNvPr id="3" name="Graf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pageSetUpPr fitToPage="1"/>
  </sheetPr>
  <dimension ref="A1:L116"/>
  <sheetViews>
    <sheetView showGridLines="0" tabSelected="1" workbookViewId="0"/>
  </sheetViews>
  <sheetFormatPr defaultRowHeight="15" x14ac:dyDescent="0.25"/>
  <cols>
    <col min="1" max="1" width="61.7109375" customWidth="1"/>
    <col min="2" max="3" width="10.140625" customWidth="1"/>
    <col min="5" max="5" width="10.28515625" bestFit="1" customWidth="1"/>
    <col min="6" max="6" width="9.5703125" bestFit="1" customWidth="1"/>
  </cols>
  <sheetData>
    <row r="1" spans="1:10" x14ac:dyDescent="0.25">
      <c r="A1" s="17" t="s">
        <v>103</v>
      </c>
      <c r="B1" s="55" t="s">
        <v>26</v>
      </c>
      <c r="C1" s="55" t="s">
        <v>0</v>
      </c>
    </row>
    <row r="2" spans="1:10" x14ac:dyDescent="0.25">
      <c r="A2" s="83" t="s">
        <v>1</v>
      </c>
      <c r="B2" s="56">
        <v>-2186.5309999999999</v>
      </c>
      <c r="C2" s="84">
        <f>B2/$B$114*100</f>
        <v>-2.9400001075676534</v>
      </c>
    </row>
    <row r="3" spans="1:10" x14ac:dyDescent="0.25">
      <c r="A3" s="85" t="s">
        <v>2</v>
      </c>
      <c r="B3" s="57">
        <v>-131.38799999999992</v>
      </c>
      <c r="C3" s="86">
        <f t="shared" ref="C3:C42" si="0">B3/$C$114*100</f>
        <v>-0.18214411521653623</v>
      </c>
      <c r="F3" s="8"/>
    </row>
    <row r="4" spans="1:10" x14ac:dyDescent="0.25">
      <c r="A4" s="87" t="s">
        <v>165</v>
      </c>
      <c r="B4" s="88">
        <v>-118.90000000000003</v>
      </c>
      <c r="C4" s="89">
        <f t="shared" si="0"/>
        <v>-0.16483191234546668</v>
      </c>
      <c r="F4" s="8"/>
    </row>
    <row r="5" spans="1:10" x14ac:dyDescent="0.25">
      <c r="A5" s="90" t="s">
        <v>69</v>
      </c>
      <c r="B5" s="91">
        <v>-82.8</v>
      </c>
      <c r="C5" s="89">
        <f t="shared" si="0"/>
        <v>-0.11478622659549736</v>
      </c>
    </row>
    <row r="6" spans="1:10" x14ac:dyDescent="0.25">
      <c r="A6" s="90" t="s">
        <v>70</v>
      </c>
      <c r="B6" s="91">
        <v>-230.8</v>
      </c>
      <c r="C6" s="89">
        <f t="shared" si="0"/>
        <v>-0.3199596750995265</v>
      </c>
    </row>
    <row r="7" spans="1:10" x14ac:dyDescent="0.25">
      <c r="A7" s="90" t="s">
        <v>71</v>
      </c>
      <c r="B7" s="91">
        <v>243.6</v>
      </c>
      <c r="C7" s="89">
        <f t="shared" si="0"/>
        <v>0.33770440578095601</v>
      </c>
    </row>
    <row r="8" spans="1:10" x14ac:dyDescent="0.25">
      <c r="A8" s="90" t="s">
        <v>72</v>
      </c>
      <c r="B8" s="91">
        <v>-42.5</v>
      </c>
      <c r="C8" s="89">
        <f t="shared" si="0"/>
        <v>-5.8918051090684029E-2</v>
      </c>
    </row>
    <row r="9" spans="1:10" x14ac:dyDescent="0.25">
      <c r="A9" s="90" t="s">
        <v>73</v>
      </c>
      <c r="B9" s="91">
        <v>-6.4</v>
      </c>
      <c r="C9" s="89">
        <f t="shared" si="0"/>
        <v>-8.8723653407147725E-3</v>
      </c>
      <c r="H9" s="6"/>
      <c r="I9" s="6"/>
    </row>
    <row r="10" spans="1:10" ht="16.5" customHeight="1" x14ac:dyDescent="0.25">
      <c r="A10" s="87" t="s">
        <v>166</v>
      </c>
      <c r="B10" s="88">
        <v>-17.899999999999999</v>
      </c>
      <c r="C10" s="89">
        <f t="shared" si="0"/>
        <v>-2.4814896812311624E-2</v>
      </c>
      <c r="E10" s="2"/>
      <c r="F10" s="2"/>
      <c r="G10" s="2"/>
      <c r="J10" s="2"/>
    </row>
    <row r="11" spans="1:10" x14ac:dyDescent="0.25">
      <c r="A11" s="87" t="s">
        <v>83</v>
      </c>
      <c r="B11" s="88">
        <v>-2.9269999999998788</v>
      </c>
      <c r="C11" s="89">
        <f t="shared" si="0"/>
        <v>-4.0577208362923538E-3</v>
      </c>
      <c r="E11" s="2"/>
      <c r="F11" s="2"/>
      <c r="G11" s="2"/>
    </row>
    <row r="12" spans="1:10" x14ac:dyDescent="0.25">
      <c r="A12" s="87" t="s">
        <v>84</v>
      </c>
      <c r="B12" s="88">
        <v>8.6679999999999993</v>
      </c>
      <c r="C12" s="89">
        <f t="shared" si="0"/>
        <v>1.2016509808330567E-2</v>
      </c>
      <c r="E12" s="2"/>
      <c r="F12" s="3"/>
      <c r="G12" s="2"/>
    </row>
    <row r="13" spans="1:10" x14ac:dyDescent="0.25">
      <c r="A13" s="87" t="s">
        <v>52</v>
      </c>
      <c r="B13" s="58">
        <v>-0.32900000000000001</v>
      </c>
      <c r="C13" s="89">
        <f t="shared" si="0"/>
        <v>-4.560950307961188E-4</v>
      </c>
      <c r="E13" s="2"/>
      <c r="F13" s="2"/>
      <c r="G13" s="2"/>
    </row>
    <row r="14" spans="1:10" x14ac:dyDescent="0.25">
      <c r="A14" s="92" t="s">
        <v>3</v>
      </c>
      <c r="B14" s="57">
        <v>-273.83999999999997</v>
      </c>
      <c r="C14" s="86">
        <f t="shared" si="0"/>
        <v>-0.37962633201583329</v>
      </c>
      <c r="G14" s="2"/>
    </row>
    <row r="15" spans="1:10" x14ac:dyDescent="0.25">
      <c r="A15" s="87" t="s">
        <v>85</v>
      </c>
      <c r="B15" s="59">
        <v>-130</v>
      </c>
      <c r="C15" s="89">
        <f t="shared" si="0"/>
        <v>-0.18021992098326881</v>
      </c>
    </row>
    <row r="16" spans="1:10" x14ac:dyDescent="0.25">
      <c r="A16" s="87" t="s">
        <v>86</v>
      </c>
      <c r="B16" s="58">
        <v>-100.44</v>
      </c>
      <c r="C16" s="89">
        <f t="shared" si="0"/>
        <v>-0.13924068356584246</v>
      </c>
    </row>
    <row r="17" spans="1:12" x14ac:dyDescent="0.25">
      <c r="A17" s="87" t="s">
        <v>87</v>
      </c>
      <c r="B17" s="59">
        <v>-43.4</v>
      </c>
      <c r="C17" s="89">
        <f t="shared" si="0"/>
        <v>-6.0165727466722038E-2</v>
      </c>
    </row>
    <row r="18" spans="1:12" x14ac:dyDescent="0.25">
      <c r="A18" s="92" t="s">
        <v>33</v>
      </c>
      <c r="B18" s="57">
        <v>-94.14530000000002</v>
      </c>
      <c r="C18" s="86">
        <f t="shared" si="0"/>
        <v>-0.13051429636112416</v>
      </c>
    </row>
    <row r="19" spans="1:12" x14ac:dyDescent="0.25">
      <c r="A19" s="87" t="s">
        <v>30</v>
      </c>
      <c r="B19" s="58">
        <v>-36.046800000000019</v>
      </c>
      <c r="C19" s="89">
        <f t="shared" si="0"/>
        <v>-4.9971934213074595E-2</v>
      </c>
    </row>
    <row r="20" spans="1:12" x14ac:dyDescent="0.25">
      <c r="A20" s="87" t="s">
        <v>31</v>
      </c>
      <c r="B20" s="58">
        <v>-312.26949999999999</v>
      </c>
      <c r="C20" s="89">
        <f t="shared" si="0"/>
        <v>-0.43290142011911426</v>
      </c>
    </row>
    <row r="21" spans="1:12" x14ac:dyDescent="0.25">
      <c r="A21" s="87" t="s">
        <v>32</v>
      </c>
      <c r="B21" s="58">
        <v>254.17099999999999</v>
      </c>
      <c r="C21" s="89">
        <f t="shared" si="0"/>
        <v>0.3523590579710647</v>
      </c>
    </row>
    <row r="22" spans="1:12" x14ac:dyDescent="0.25">
      <c r="A22" s="92" t="s">
        <v>34</v>
      </c>
      <c r="B22" s="57">
        <v>80.205080000000137</v>
      </c>
      <c r="C22" s="86">
        <f t="shared" si="0"/>
        <v>0.11118887061582136</v>
      </c>
    </row>
    <row r="23" spans="1:12" x14ac:dyDescent="0.25">
      <c r="A23" s="87" t="s">
        <v>38</v>
      </c>
      <c r="B23" s="58">
        <v>4.1589999999999989</v>
      </c>
      <c r="C23" s="89">
        <f t="shared" si="0"/>
        <v>5.7656511643801138E-3</v>
      </c>
    </row>
    <row r="24" spans="1:12" x14ac:dyDescent="0.25">
      <c r="A24" s="87" t="s">
        <v>39</v>
      </c>
      <c r="B24" s="58">
        <v>-2.2860000000000014</v>
      </c>
      <c r="C24" s="89">
        <f t="shared" si="0"/>
        <v>-3.1690979951365596E-3</v>
      </c>
    </row>
    <row r="25" spans="1:12" x14ac:dyDescent="0.25">
      <c r="A25" s="87" t="s">
        <v>101</v>
      </c>
      <c r="B25" s="58">
        <v>1.097</v>
      </c>
      <c r="C25" s="89">
        <f t="shared" si="0"/>
        <v>1.5207788716818914E-3</v>
      </c>
    </row>
    <row r="26" spans="1:12" x14ac:dyDescent="0.25">
      <c r="A26" s="87" t="s">
        <v>36</v>
      </c>
      <c r="B26" s="58">
        <v>47.969080000000019</v>
      </c>
      <c r="C26" s="89">
        <f t="shared" si="0"/>
        <v>6.6499875440308484E-2</v>
      </c>
    </row>
    <row r="27" spans="1:12" x14ac:dyDescent="0.25">
      <c r="A27" s="87" t="s">
        <v>37</v>
      </c>
      <c r="B27" s="58">
        <v>29.266000000000119</v>
      </c>
      <c r="C27" s="89">
        <f t="shared" si="0"/>
        <v>4.0571663134587432E-2</v>
      </c>
    </row>
    <row r="28" spans="1:12" x14ac:dyDescent="0.25">
      <c r="A28" s="93" t="s">
        <v>4</v>
      </c>
      <c r="B28" s="57">
        <v>292.41177199999998</v>
      </c>
      <c r="C28" s="86">
        <f t="shared" si="0"/>
        <v>0.40537251111090467</v>
      </c>
      <c r="J28" s="7"/>
      <c r="K28" s="7"/>
      <c r="L28" s="7"/>
    </row>
    <row r="29" spans="1:12" x14ac:dyDescent="0.25">
      <c r="A29" s="87" t="s">
        <v>68</v>
      </c>
      <c r="B29" s="58">
        <v>147.88800000000001</v>
      </c>
      <c r="C29" s="89">
        <f t="shared" si="0"/>
        <v>0.2050181821105666</v>
      </c>
      <c r="J29" s="7"/>
      <c r="K29" s="7"/>
      <c r="L29" s="7"/>
    </row>
    <row r="30" spans="1:12" x14ac:dyDescent="0.25">
      <c r="A30" s="87" t="s">
        <v>35</v>
      </c>
      <c r="B30" s="58">
        <v>-139.221</v>
      </c>
      <c r="C30" s="89">
        <f t="shared" si="0"/>
        <v>-0.19300305860932052</v>
      </c>
      <c r="J30" s="7"/>
      <c r="K30" s="7"/>
      <c r="L30" s="7"/>
    </row>
    <row r="31" spans="1:12" x14ac:dyDescent="0.25">
      <c r="A31" s="87" t="s">
        <v>67</v>
      </c>
      <c r="B31" s="58">
        <v>259.365387</v>
      </c>
      <c r="C31" s="89">
        <f t="shared" si="0"/>
        <v>0.35956007346873026</v>
      </c>
      <c r="J31" s="7"/>
      <c r="K31" s="7"/>
      <c r="L31" s="7"/>
    </row>
    <row r="32" spans="1:12" x14ac:dyDescent="0.25">
      <c r="A32" s="87" t="s">
        <v>25</v>
      </c>
      <c r="B32" s="58">
        <v>15.960384999999999</v>
      </c>
      <c r="C32" s="89">
        <f t="shared" si="0"/>
        <v>2.212599479663499E-2</v>
      </c>
      <c r="J32" s="7"/>
      <c r="K32" s="7"/>
      <c r="L32" s="7"/>
    </row>
    <row r="33" spans="1:12" x14ac:dyDescent="0.25">
      <c r="A33" s="94" t="s">
        <v>27</v>
      </c>
      <c r="B33" s="58">
        <v>-124.514</v>
      </c>
      <c r="C33" s="89">
        <f t="shared" si="0"/>
        <v>-0.17261464031777485</v>
      </c>
      <c r="J33" s="7"/>
      <c r="K33" s="7"/>
      <c r="L33" s="7"/>
    </row>
    <row r="34" spans="1:12" x14ac:dyDescent="0.25">
      <c r="A34" s="94" t="s">
        <v>97</v>
      </c>
      <c r="B34" s="58">
        <v>141.60000000000002</v>
      </c>
      <c r="C34" s="89">
        <f t="shared" si="0"/>
        <v>0.19630108316331438</v>
      </c>
      <c r="J34" s="7"/>
      <c r="K34" s="7"/>
      <c r="L34" s="7"/>
    </row>
    <row r="35" spans="1:12" x14ac:dyDescent="0.25">
      <c r="A35" s="93" t="s">
        <v>20</v>
      </c>
      <c r="B35" s="57">
        <v>79.374178999999998</v>
      </c>
      <c r="C35" s="86">
        <f t="shared" si="0"/>
        <v>0.11003698667301412</v>
      </c>
    </row>
    <row r="36" spans="1:12" x14ac:dyDescent="0.25">
      <c r="A36" s="87" t="s">
        <v>9</v>
      </c>
      <c r="B36" s="58">
        <v>21.773897000000002</v>
      </c>
      <c r="C36" s="89">
        <f t="shared" si="0"/>
        <v>3.0185307667983337E-2</v>
      </c>
    </row>
    <row r="37" spans="1:12" x14ac:dyDescent="0.25">
      <c r="A37" s="90" t="s">
        <v>79</v>
      </c>
      <c r="B37" s="88">
        <v>21.8687</v>
      </c>
      <c r="C37" s="89">
        <f t="shared" si="0"/>
        <v>3.0316733738513926E-2</v>
      </c>
    </row>
    <row r="38" spans="1:12" x14ac:dyDescent="0.25">
      <c r="A38" s="94" t="s">
        <v>41</v>
      </c>
      <c r="B38" s="58">
        <v>32.677011</v>
      </c>
      <c r="C38" s="89">
        <f t="shared" si="0"/>
        <v>4.5300371849149278E-2</v>
      </c>
    </row>
    <row r="39" spans="1:12" x14ac:dyDescent="0.25">
      <c r="A39" s="94" t="s">
        <v>78</v>
      </c>
      <c r="B39" s="58">
        <v>24.923271000000003</v>
      </c>
      <c r="C39" s="89">
        <f t="shared" si="0"/>
        <v>3.4551307155881505E-2</v>
      </c>
    </row>
    <row r="40" spans="1:12" ht="16.5" customHeight="1" x14ac:dyDescent="0.25">
      <c r="A40" s="93" t="s">
        <v>40</v>
      </c>
      <c r="B40" s="60">
        <v>98.744228000001385</v>
      </c>
      <c r="C40" s="95">
        <f t="shared" si="0"/>
        <v>0.13688982282857023</v>
      </c>
    </row>
    <row r="41" spans="1:12" x14ac:dyDescent="0.25">
      <c r="A41" s="87" t="s">
        <v>43</v>
      </c>
      <c r="B41" s="58">
        <v>229.13800000000001</v>
      </c>
      <c r="C41" s="89">
        <f t="shared" si="0"/>
        <v>0.3176556327251096</v>
      </c>
      <c r="H41" s="3"/>
    </row>
    <row r="42" spans="1:12" x14ac:dyDescent="0.25">
      <c r="A42" s="87" t="s">
        <v>81</v>
      </c>
      <c r="B42" s="58">
        <v>37.189</v>
      </c>
      <c r="C42" s="89">
        <f t="shared" si="0"/>
        <v>5.1555374164975257E-2</v>
      </c>
      <c r="H42" s="3"/>
    </row>
    <row r="43" spans="1:12" x14ac:dyDescent="0.25">
      <c r="A43" s="87" t="s">
        <v>98</v>
      </c>
      <c r="B43" s="59">
        <v>-98.543000000000006</v>
      </c>
      <c r="C43" s="89">
        <f t="shared" ref="C43:C47" si="1">B43/$C$114*100</f>
        <v>-0.13661085902657122</v>
      </c>
      <c r="D43" s="7"/>
      <c r="E43" s="7"/>
      <c r="F43" s="7"/>
      <c r="G43" s="7"/>
      <c r="H43" s="3"/>
    </row>
    <row r="44" spans="1:12" x14ac:dyDescent="0.25">
      <c r="A44" s="87" t="s">
        <v>82</v>
      </c>
      <c r="B44" s="58">
        <v>42.473999999999997</v>
      </c>
      <c r="C44" s="89">
        <f t="shared" si="1"/>
        <v>5.8882007106487368E-2</v>
      </c>
    </row>
    <row r="45" spans="1:12" x14ac:dyDescent="0.25">
      <c r="A45" s="87" t="s">
        <v>88</v>
      </c>
      <c r="B45" s="58">
        <v>-56.277999999999999</v>
      </c>
      <c r="C45" s="89">
        <f t="shared" si="1"/>
        <v>-7.8018590100741553E-2</v>
      </c>
      <c r="H45" s="3"/>
    </row>
    <row r="46" spans="1:12" x14ac:dyDescent="0.25">
      <c r="A46" s="87" t="s">
        <v>83</v>
      </c>
      <c r="B46" s="58">
        <v>6.0185139999998682</v>
      </c>
      <c r="C46" s="89">
        <f t="shared" si="1"/>
        <v>8.343508596282103E-3</v>
      </c>
      <c r="H46" s="3"/>
    </row>
    <row r="47" spans="1:12" x14ac:dyDescent="0.25">
      <c r="A47" s="87" t="s">
        <v>96</v>
      </c>
      <c r="B47" s="58">
        <v>-78.781999999999996</v>
      </c>
      <c r="C47" s="89">
        <f t="shared" si="1"/>
        <v>-0.10921604473002985</v>
      </c>
      <c r="H47" s="3"/>
    </row>
    <row r="48" spans="1:12" x14ac:dyDescent="0.25">
      <c r="A48" s="87" t="s">
        <v>42</v>
      </c>
      <c r="B48" s="58">
        <v>17.527714000001524</v>
      </c>
      <c r="C48" s="89">
        <f t="shared" ref="C48:C79" si="2">B48/$C$114*100</f>
        <v>2.4298794093058532E-2</v>
      </c>
      <c r="H48" s="3"/>
    </row>
    <row r="49" spans="1:3" x14ac:dyDescent="0.25">
      <c r="A49" s="93" t="s">
        <v>44</v>
      </c>
      <c r="B49" s="57">
        <v>77.419999999999987</v>
      </c>
      <c r="C49" s="86">
        <f t="shared" si="2"/>
        <v>0.10732789448095899</v>
      </c>
    </row>
    <row r="50" spans="1:3" x14ac:dyDescent="0.25">
      <c r="A50" s="87" t="s">
        <v>46</v>
      </c>
      <c r="B50" s="58">
        <v>-5.7880000000000003</v>
      </c>
      <c r="C50" s="89">
        <f t="shared" si="2"/>
        <v>-8.0239454050089216E-3</v>
      </c>
    </row>
    <row r="51" spans="1:3" x14ac:dyDescent="0.25">
      <c r="A51" s="87" t="s">
        <v>47</v>
      </c>
      <c r="B51" s="58">
        <v>83.207999999999984</v>
      </c>
      <c r="C51" s="89">
        <f t="shared" si="2"/>
        <v>0.11535183988596791</v>
      </c>
    </row>
    <row r="52" spans="1:3" x14ac:dyDescent="0.25">
      <c r="A52" s="93" t="s">
        <v>45</v>
      </c>
      <c r="B52" s="57">
        <v>-160.971</v>
      </c>
      <c r="C52" s="86">
        <f t="shared" si="2"/>
        <v>-0.22315523769690587</v>
      </c>
    </row>
    <row r="53" spans="1:3" x14ac:dyDescent="0.25">
      <c r="A53" s="87" t="s">
        <v>48</v>
      </c>
      <c r="B53" s="58">
        <v>-13.606</v>
      </c>
      <c r="C53" s="89">
        <f t="shared" si="2"/>
        <v>-1.8862094191525812E-2</v>
      </c>
    </row>
    <row r="54" spans="1:3" x14ac:dyDescent="0.25">
      <c r="A54" s="87" t="s">
        <v>49</v>
      </c>
      <c r="B54" s="58">
        <v>-147.36500000000001</v>
      </c>
      <c r="C54" s="89">
        <f t="shared" si="2"/>
        <v>-0.20429314350538008</v>
      </c>
    </row>
    <row r="55" spans="1:3" x14ac:dyDescent="0.25">
      <c r="A55" s="93" t="s">
        <v>50</v>
      </c>
      <c r="B55" s="61">
        <v>-6.4120000000000008</v>
      </c>
      <c r="C55" s="86">
        <f t="shared" si="2"/>
        <v>-8.8890010257286142E-3</v>
      </c>
    </row>
    <row r="56" spans="1:3" x14ac:dyDescent="0.25">
      <c r="A56" s="87" t="s">
        <v>51</v>
      </c>
      <c r="B56" s="58">
        <v>-8.0920000000000005</v>
      </c>
      <c r="C56" s="89">
        <f t="shared" si="2"/>
        <v>-1.121799692766624E-2</v>
      </c>
    </row>
    <row r="57" spans="1:3" x14ac:dyDescent="0.25">
      <c r="A57" s="87" t="s">
        <v>53</v>
      </c>
      <c r="B57" s="58">
        <v>1.54</v>
      </c>
      <c r="C57" s="89">
        <f t="shared" si="2"/>
        <v>2.1349129101094922E-3</v>
      </c>
    </row>
    <row r="58" spans="1:3" x14ac:dyDescent="0.25">
      <c r="A58" s="87" t="s">
        <v>54</v>
      </c>
      <c r="B58" s="58">
        <v>0.14000000000000001</v>
      </c>
      <c r="C58" s="89">
        <f t="shared" si="2"/>
        <v>1.9408299182813564E-4</v>
      </c>
    </row>
    <row r="59" spans="1:3" x14ac:dyDescent="0.25">
      <c r="A59" s="93" t="s">
        <v>55</v>
      </c>
      <c r="B59" s="57">
        <v>-0.25700000000000001</v>
      </c>
      <c r="C59" s="86">
        <f t="shared" si="2"/>
        <v>-3.5628092071307755E-4</v>
      </c>
    </row>
    <row r="60" spans="1:3" x14ac:dyDescent="0.25">
      <c r="A60" s="93" t="s">
        <v>56</v>
      </c>
      <c r="B60" s="57">
        <v>69.924000000000007</v>
      </c>
      <c r="C60" s="86">
        <f t="shared" si="2"/>
        <v>9.6936136575646842E-2</v>
      </c>
    </row>
    <row r="61" spans="1:3" x14ac:dyDescent="0.25">
      <c r="A61" s="87" t="s">
        <v>91</v>
      </c>
      <c r="B61" s="58">
        <v>-15.202999999999999</v>
      </c>
      <c r="C61" s="89">
        <f t="shared" si="2"/>
        <v>-2.1076026605451041E-2</v>
      </c>
    </row>
    <row r="62" spans="1:3" x14ac:dyDescent="0.25">
      <c r="A62" s="87" t="s">
        <v>93</v>
      </c>
      <c r="B62" s="58">
        <v>52.941000000000003</v>
      </c>
      <c r="C62" s="89">
        <f t="shared" si="2"/>
        <v>7.3392483359809496E-2</v>
      </c>
    </row>
    <row r="63" spans="1:3" x14ac:dyDescent="0.25">
      <c r="A63" s="87" t="s">
        <v>94</v>
      </c>
      <c r="B63" s="58">
        <v>5.1479999999999997</v>
      </c>
      <c r="C63" s="89">
        <f t="shared" si="2"/>
        <v>7.136708870937444E-3</v>
      </c>
    </row>
    <row r="64" spans="1:3" x14ac:dyDescent="0.25">
      <c r="A64" s="87" t="s">
        <v>95</v>
      </c>
      <c r="B64" s="58">
        <v>3.61</v>
      </c>
      <c r="C64" s="89">
        <f t="shared" si="2"/>
        <v>5.004568574996926E-3</v>
      </c>
    </row>
    <row r="65" spans="1:5" x14ac:dyDescent="0.25">
      <c r="A65" s="87" t="s">
        <v>92</v>
      </c>
      <c r="B65" s="58">
        <v>23.428000000000008</v>
      </c>
      <c r="C65" s="89">
        <f t="shared" si="2"/>
        <v>3.2478402375354029E-2</v>
      </c>
    </row>
    <row r="66" spans="1:5" x14ac:dyDescent="0.25">
      <c r="A66" s="92" t="s">
        <v>76</v>
      </c>
      <c r="B66" s="57">
        <v>0.34099999999997976</v>
      </c>
      <c r="C66" s="86">
        <f t="shared" si="2"/>
        <v>4.727307158099309E-4</v>
      </c>
    </row>
    <row r="67" spans="1:5" x14ac:dyDescent="0.25">
      <c r="A67" s="87" t="s">
        <v>65</v>
      </c>
      <c r="B67" s="62">
        <v>140.88599999999997</v>
      </c>
      <c r="C67" s="89">
        <f t="shared" si="2"/>
        <v>0.19531125990499079</v>
      </c>
    </row>
    <row r="68" spans="1:5" x14ac:dyDescent="0.25">
      <c r="A68" s="87" t="s">
        <v>66</v>
      </c>
      <c r="B68" s="59">
        <v>-14.356999999999999</v>
      </c>
      <c r="C68" s="89">
        <f t="shared" si="2"/>
        <v>-1.9903210811975307E-2</v>
      </c>
    </row>
    <row r="69" spans="1:5" x14ac:dyDescent="0.25">
      <c r="A69" s="87" t="s">
        <v>5</v>
      </c>
      <c r="B69" s="59">
        <v>-10.321</v>
      </c>
      <c r="C69" s="89">
        <f t="shared" si="2"/>
        <v>-1.4308075418987057E-2</v>
      </c>
    </row>
    <row r="70" spans="1:5" x14ac:dyDescent="0.25">
      <c r="A70" s="87" t="s">
        <v>6</v>
      </c>
      <c r="B70" s="58">
        <v>-18.489999999999998</v>
      </c>
      <c r="C70" s="89">
        <f t="shared" si="2"/>
        <v>-2.5632817992158767E-2</v>
      </c>
    </row>
    <row r="71" spans="1:5" x14ac:dyDescent="0.25">
      <c r="A71" s="87" t="s">
        <v>7</v>
      </c>
      <c r="B71" s="58">
        <v>-97.376999999999995</v>
      </c>
      <c r="C71" s="89">
        <f t="shared" si="2"/>
        <v>-0.13499442496605973</v>
      </c>
    </row>
    <row r="72" spans="1:5" x14ac:dyDescent="0.25">
      <c r="A72" s="92" t="s">
        <v>90</v>
      </c>
      <c r="B72" s="57">
        <v>-2.2840000000000771</v>
      </c>
      <c r="C72" s="86">
        <f t="shared" si="2"/>
        <v>-3.1663253809676916E-3</v>
      </c>
      <c r="E72" s="10"/>
    </row>
    <row r="73" spans="1:5" x14ac:dyDescent="0.25">
      <c r="A73" s="96" t="s">
        <v>63</v>
      </c>
      <c r="B73" s="58">
        <v>52.26299999999992</v>
      </c>
      <c r="C73" s="89">
        <f t="shared" si="2"/>
        <v>7.2452567156527398E-2</v>
      </c>
    </row>
    <row r="74" spans="1:5" x14ac:dyDescent="0.25">
      <c r="A74" s="96" t="s">
        <v>64</v>
      </c>
      <c r="B74" s="58">
        <v>-55.052999999999997</v>
      </c>
      <c r="C74" s="89">
        <f t="shared" si="2"/>
        <v>-7.6320363922245366E-2</v>
      </c>
    </row>
    <row r="75" spans="1:5" x14ac:dyDescent="0.25">
      <c r="A75" s="96" t="s">
        <v>89</v>
      </c>
      <c r="B75" s="58">
        <v>0.50600000000000001</v>
      </c>
      <c r="C75" s="89">
        <f t="shared" si="2"/>
        <v>7.0147138475026166E-4</v>
      </c>
    </row>
    <row r="76" spans="1:5" x14ac:dyDescent="0.25">
      <c r="A76" s="85" t="s">
        <v>8</v>
      </c>
      <c r="B76" s="57">
        <v>-3.7950000000001509</v>
      </c>
      <c r="C76" s="86">
        <f t="shared" si="2"/>
        <v>-5.2610353856271715E-3</v>
      </c>
    </row>
    <row r="77" spans="1:5" x14ac:dyDescent="0.25">
      <c r="A77" s="87" t="s">
        <v>59</v>
      </c>
      <c r="B77" s="58">
        <v>149.01099999999994</v>
      </c>
      <c r="C77" s="89">
        <f t="shared" si="2"/>
        <v>0.20657500496644504</v>
      </c>
      <c r="E77" s="3"/>
    </row>
    <row r="78" spans="1:5" x14ac:dyDescent="0.25">
      <c r="A78" s="87" t="s">
        <v>10</v>
      </c>
      <c r="B78" s="58">
        <v>-45.539999999999964</v>
      </c>
      <c r="C78" s="89">
        <f t="shared" si="2"/>
        <v>-6.3132424627523498E-2</v>
      </c>
      <c r="E78" s="3"/>
    </row>
    <row r="79" spans="1:5" x14ac:dyDescent="0.25">
      <c r="A79" s="87" t="s">
        <v>11</v>
      </c>
      <c r="B79" s="58">
        <v>-194.18700000000013</v>
      </c>
      <c r="C79" s="89">
        <f t="shared" si="2"/>
        <v>-0.26920281381521571</v>
      </c>
      <c r="E79" s="3"/>
    </row>
    <row r="80" spans="1:5" x14ac:dyDescent="0.25">
      <c r="A80" s="87" t="s">
        <v>12</v>
      </c>
      <c r="B80" s="58">
        <v>-207.37300000000005</v>
      </c>
      <c r="C80" s="89">
        <f t="shared" ref="C80:C111" si="3">B80/$C$114*100</f>
        <v>-0.28748265903125703</v>
      </c>
      <c r="E80" s="3"/>
    </row>
    <row r="81" spans="1:9" x14ac:dyDescent="0.25">
      <c r="A81" s="87" t="s">
        <v>13</v>
      </c>
      <c r="B81" s="58">
        <v>-46.293000000000006</v>
      </c>
      <c r="C81" s="89">
        <f t="shared" si="3"/>
        <v>-6.4176313862142023E-2</v>
      </c>
      <c r="E81" s="3"/>
    </row>
    <row r="82" spans="1:9" x14ac:dyDescent="0.25">
      <c r="A82" s="87" t="s">
        <v>14</v>
      </c>
      <c r="B82" s="58">
        <v>307.95100000000002</v>
      </c>
      <c r="C82" s="89">
        <f t="shared" si="3"/>
        <v>0.42691465297475856</v>
      </c>
    </row>
    <row r="83" spans="1:9" x14ac:dyDescent="0.25">
      <c r="A83" s="87" t="s">
        <v>57</v>
      </c>
      <c r="B83" s="58">
        <v>32.636000000000003</v>
      </c>
      <c r="C83" s="89">
        <f t="shared" si="3"/>
        <v>4.5243518009307399E-2</v>
      </c>
    </row>
    <row r="84" spans="1:9" x14ac:dyDescent="0.25">
      <c r="A84" s="92" t="s">
        <v>15</v>
      </c>
      <c r="B84" s="57">
        <v>42.237000000000059</v>
      </c>
      <c r="C84" s="86">
        <f t="shared" si="3"/>
        <v>5.8553452327464117E-2</v>
      </c>
      <c r="I84" s="3"/>
    </row>
    <row r="85" spans="1:9" x14ac:dyDescent="0.25">
      <c r="A85" s="87" t="s">
        <v>59</v>
      </c>
      <c r="B85" s="58">
        <v>57.151999999999994</v>
      </c>
      <c r="C85" s="89">
        <f t="shared" si="3"/>
        <v>7.9230222492582908E-2</v>
      </c>
    </row>
    <row r="86" spans="1:9" x14ac:dyDescent="0.25">
      <c r="A86" s="87" t="s">
        <v>10</v>
      </c>
      <c r="B86" s="58">
        <v>75.992999999999995</v>
      </c>
      <c r="C86" s="89">
        <f t="shared" si="3"/>
        <v>0.1053496342713965</v>
      </c>
    </row>
    <row r="87" spans="1:9" x14ac:dyDescent="0.25">
      <c r="A87" s="87" t="s">
        <v>11</v>
      </c>
      <c r="B87" s="58">
        <v>-64.758999999999958</v>
      </c>
      <c r="C87" s="89">
        <f t="shared" si="3"/>
        <v>-8.9775860484273051E-2</v>
      </c>
    </row>
    <row r="88" spans="1:9" x14ac:dyDescent="0.25">
      <c r="A88" s="87" t="s">
        <v>12</v>
      </c>
      <c r="B88" s="58">
        <v>-28.831999999999994</v>
      </c>
      <c r="C88" s="58">
        <f t="shared" si="3"/>
        <v>-3.9970005859920041E-2</v>
      </c>
    </row>
    <row r="89" spans="1:9" x14ac:dyDescent="0.25">
      <c r="A89" s="87" t="s">
        <v>13</v>
      </c>
      <c r="B89" s="58">
        <v>-20.262999999999977</v>
      </c>
      <c r="C89" s="89">
        <f t="shared" si="3"/>
        <v>-2.8090740452953629E-2</v>
      </c>
    </row>
    <row r="90" spans="1:9" x14ac:dyDescent="0.25">
      <c r="A90" s="87" t="s">
        <v>16</v>
      </c>
      <c r="B90" s="58">
        <v>-1.7279999999999944</v>
      </c>
      <c r="C90" s="89">
        <f t="shared" si="3"/>
        <v>-2.3955386419929805E-3</v>
      </c>
    </row>
    <row r="91" spans="1:9" x14ac:dyDescent="0.25">
      <c r="A91" s="87" t="s">
        <v>57</v>
      </c>
      <c r="B91" s="58">
        <v>24.673999999999999</v>
      </c>
      <c r="C91" s="89">
        <f t="shared" si="3"/>
        <v>3.4205741002624419E-2</v>
      </c>
    </row>
    <row r="92" spans="1:9" x14ac:dyDescent="0.25">
      <c r="A92" s="92" t="s">
        <v>17</v>
      </c>
      <c r="B92" s="57">
        <v>49.212025999999994</v>
      </c>
      <c r="C92" s="86">
        <f t="shared" si="3"/>
        <v>6.8222980285742835E-2</v>
      </c>
    </row>
    <row r="93" spans="1:9" x14ac:dyDescent="0.25">
      <c r="A93" s="87" t="s">
        <v>59</v>
      </c>
      <c r="B93" s="63">
        <v>52.646541000000013</v>
      </c>
      <c r="C93" s="89">
        <f t="shared" si="3"/>
        <v>7.2984272762018645E-2</v>
      </c>
    </row>
    <row r="94" spans="1:9" x14ac:dyDescent="0.25">
      <c r="A94" s="87" t="s">
        <v>10</v>
      </c>
      <c r="B94" s="64">
        <v>3.4926229999999805</v>
      </c>
      <c r="C94" s="89">
        <f t="shared" si="3"/>
        <v>4.8418480083411057E-3</v>
      </c>
    </row>
    <row r="95" spans="1:9" x14ac:dyDescent="0.25">
      <c r="A95" s="87" t="s">
        <v>11</v>
      </c>
      <c r="B95" s="64">
        <v>-33.654043000000001</v>
      </c>
      <c r="C95" s="89">
        <f t="shared" si="3"/>
        <v>-4.6654838232519466E-2</v>
      </c>
    </row>
    <row r="96" spans="1:9" x14ac:dyDescent="0.25">
      <c r="A96" s="87" t="s">
        <v>12</v>
      </c>
      <c r="B96" s="64">
        <v>-24.994450000000001</v>
      </c>
      <c r="C96" s="89">
        <f t="shared" si="3"/>
        <v>-3.4649983107848177E-2</v>
      </c>
    </row>
    <row r="97" spans="1:9" x14ac:dyDescent="0.25">
      <c r="A97" s="87" t="s">
        <v>13</v>
      </c>
      <c r="B97" s="64">
        <v>-1.0694999999998345E-2</v>
      </c>
      <c r="C97" s="89">
        <f t="shared" si="3"/>
        <v>-1.4826554268582783E-5</v>
      </c>
    </row>
    <row r="98" spans="1:9" x14ac:dyDescent="0.25">
      <c r="A98" s="87" t="s">
        <v>14</v>
      </c>
      <c r="B98" s="64">
        <v>24.170050000000003</v>
      </c>
      <c r="C98" s="89">
        <f t="shared" si="3"/>
        <v>3.3507111547397356E-2</v>
      </c>
    </row>
    <row r="99" spans="1:9" x14ac:dyDescent="0.25">
      <c r="A99" s="87" t="s">
        <v>57</v>
      </c>
      <c r="B99" s="64">
        <v>27.562000000000001</v>
      </c>
      <c r="C99" s="89">
        <f t="shared" si="3"/>
        <v>3.820939586262196E-2</v>
      </c>
    </row>
    <row r="100" spans="1:9" x14ac:dyDescent="0.25">
      <c r="A100" s="92" t="s">
        <v>60</v>
      </c>
      <c r="B100" s="65">
        <v>-15.623999999999999</v>
      </c>
      <c r="C100" s="86">
        <f t="shared" si="3"/>
        <v>-2.1659661888019936E-2</v>
      </c>
    </row>
    <row r="101" spans="1:9" x14ac:dyDescent="0.25">
      <c r="A101" s="87" t="s">
        <v>74</v>
      </c>
      <c r="B101" s="64">
        <v>-27.863</v>
      </c>
      <c r="C101" s="89">
        <f t="shared" si="3"/>
        <v>-3.8626674295052454E-2</v>
      </c>
    </row>
    <row r="102" spans="1:9" x14ac:dyDescent="0.25">
      <c r="A102" s="87" t="s">
        <v>18</v>
      </c>
      <c r="B102" s="64">
        <v>12.239000000000001</v>
      </c>
      <c r="C102" s="89">
        <f t="shared" si="3"/>
        <v>1.6967012407032515E-2</v>
      </c>
    </row>
    <row r="103" spans="1:9" x14ac:dyDescent="0.25">
      <c r="A103" s="92" t="s">
        <v>102</v>
      </c>
      <c r="B103" s="65">
        <v>57.153999999999996</v>
      </c>
      <c r="C103" s="86">
        <f t="shared" si="3"/>
        <v>7.9232995106751886E-2</v>
      </c>
    </row>
    <row r="104" spans="1:9" x14ac:dyDescent="0.25">
      <c r="A104" s="92" t="s">
        <v>77</v>
      </c>
      <c r="B104" s="57">
        <v>36.496000000000002</v>
      </c>
      <c r="C104" s="86">
        <f t="shared" si="3"/>
        <v>5.0594663355425992E-2</v>
      </c>
    </row>
    <row r="105" spans="1:9" x14ac:dyDescent="0.25">
      <c r="A105" s="87" t="s">
        <v>61</v>
      </c>
      <c r="B105" s="58">
        <v>0.7289999999999992</v>
      </c>
      <c r="C105" s="89">
        <f t="shared" si="3"/>
        <v>1.010617864590791E-3</v>
      </c>
    </row>
    <row r="106" spans="1:9" x14ac:dyDescent="0.25">
      <c r="A106" s="87" t="s">
        <v>19</v>
      </c>
      <c r="B106" s="59">
        <v>24.228000000000002</v>
      </c>
      <c r="C106" s="89">
        <f t="shared" si="3"/>
        <v>3.3587448042943363E-2</v>
      </c>
    </row>
    <row r="107" spans="1:9" x14ac:dyDescent="0.25">
      <c r="A107" s="87" t="s">
        <v>62</v>
      </c>
      <c r="B107" s="59">
        <v>0.182</v>
      </c>
      <c r="C107" s="89">
        <f t="shared" si="3"/>
        <v>2.523078893765763E-4</v>
      </c>
    </row>
    <row r="108" spans="1:9" x14ac:dyDescent="0.25">
      <c r="A108" s="87" t="s">
        <v>58</v>
      </c>
      <c r="B108" s="58">
        <v>-0.74299999999999855</v>
      </c>
      <c r="C108" s="89">
        <f t="shared" si="3"/>
        <v>-1.0300261637736037E-3</v>
      </c>
    </row>
    <row r="109" spans="1:9" ht="24.75" x14ac:dyDescent="0.25">
      <c r="A109" s="97" t="s">
        <v>75</v>
      </c>
      <c r="B109" s="66">
        <v>12.1</v>
      </c>
      <c r="C109" s="98">
        <f t="shared" si="3"/>
        <v>1.6774315722288866E-2</v>
      </c>
      <c r="F109" s="7"/>
    </row>
    <row r="110" spans="1:9" x14ac:dyDescent="0.25">
      <c r="A110" s="92" t="s">
        <v>18</v>
      </c>
      <c r="B110" s="57">
        <v>-3.1899850000014069</v>
      </c>
      <c r="C110" s="86">
        <f t="shared" si="3"/>
        <v>-4.4222988049082024E-3</v>
      </c>
      <c r="E110" s="3"/>
      <c r="F110" s="3"/>
    </row>
    <row r="111" spans="1:9" x14ac:dyDescent="0.25">
      <c r="A111" s="99" t="s">
        <v>21</v>
      </c>
      <c r="B111" s="56">
        <v>-1994.9179999999999</v>
      </c>
      <c r="C111" s="84">
        <f t="shared" si="3"/>
        <v>-2.765568956370005</v>
      </c>
      <c r="E111" s="9"/>
      <c r="F111" s="28"/>
      <c r="H111" s="3"/>
      <c r="I111" s="7"/>
    </row>
    <row r="112" spans="1:9" x14ac:dyDescent="0.25">
      <c r="A112" s="1"/>
      <c r="B112" s="30"/>
      <c r="C112" s="31" t="s">
        <v>24</v>
      </c>
      <c r="D112" s="32"/>
      <c r="E112" s="7"/>
      <c r="F112" s="7"/>
    </row>
    <row r="113" spans="1:6" x14ac:dyDescent="0.25">
      <c r="B113" s="76" t="s">
        <v>99</v>
      </c>
      <c r="C113" s="76" t="s">
        <v>100</v>
      </c>
      <c r="E113" s="29"/>
      <c r="F113" s="7"/>
    </row>
    <row r="114" spans="1:6" x14ac:dyDescent="0.25">
      <c r="A114" s="77" t="s">
        <v>23</v>
      </c>
      <c r="B114" s="78">
        <v>74371.8</v>
      </c>
      <c r="C114" s="78">
        <v>72134.09</v>
      </c>
    </row>
    <row r="115" spans="1:6" x14ac:dyDescent="0.25">
      <c r="C115" s="2"/>
    </row>
    <row r="116" spans="1:6" x14ac:dyDescent="0.25">
      <c r="A116" s="4"/>
      <c r="B116" s="5"/>
    </row>
  </sheetData>
  <pageMargins left="0.7" right="0.7" top="0.75" bottom="0.75" header="0.3" footer="0.3"/>
  <pageSetup paperSize="9" scale="3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showGridLines="0" workbookViewId="0"/>
  </sheetViews>
  <sheetFormatPr defaultRowHeight="12.75" x14ac:dyDescent="0.2"/>
  <cols>
    <col min="1" max="1" width="53" style="12" bestFit="1" customWidth="1"/>
    <col min="2" max="2" width="11.42578125" style="12" customWidth="1"/>
    <col min="3" max="3" width="10.5703125" style="12" customWidth="1"/>
    <col min="4" max="4" width="10.85546875" style="12" customWidth="1"/>
    <col min="5" max="6" width="9.140625" style="12"/>
    <col min="7" max="7" width="38" style="12" customWidth="1"/>
    <col min="8" max="8" width="11" style="12" customWidth="1"/>
    <col min="9" max="9" width="10.5703125" style="12" customWidth="1"/>
    <col min="10" max="10" width="9.85546875" style="12" customWidth="1"/>
    <col min="11" max="16384" width="9.140625" style="12"/>
  </cols>
  <sheetData>
    <row r="1" spans="1:10" ht="18" customHeight="1" x14ac:dyDescent="0.2">
      <c r="A1" s="11" t="s">
        <v>217</v>
      </c>
      <c r="B1" s="11"/>
      <c r="C1" s="11"/>
      <c r="D1" s="11"/>
      <c r="G1" s="11" t="s">
        <v>104</v>
      </c>
      <c r="H1" s="11"/>
      <c r="I1" s="11"/>
      <c r="J1" s="11"/>
    </row>
    <row r="2" spans="1:10" ht="25.5" x14ac:dyDescent="0.2">
      <c r="A2" s="80"/>
      <c r="B2" s="81" t="s">
        <v>105</v>
      </c>
      <c r="C2" s="82" t="s">
        <v>106</v>
      </c>
      <c r="D2" s="81" t="s">
        <v>29</v>
      </c>
      <c r="G2" s="13"/>
      <c r="H2" s="14" t="s">
        <v>105</v>
      </c>
      <c r="I2" s="15" t="s">
        <v>106</v>
      </c>
      <c r="J2" s="14" t="s">
        <v>29</v>
      </c>
    </row>
    <row r="3" spans="1:10" x14ac:dyDescent="0.2">
      <c r="A3" s="67" t="s">
        <v>107</v>
      </c>
      <c r="B3" s="68">
        <v>4200890</v>
      </c>
      <c r="C3" s="68">
        <v>3880455.5370099996</v>
      </c>
      <c r="D3" s="68">
        <v>-320434.46299000038</v>
      </c>
      <c r="G3" s="17" t="s">
        <v>108</v>
      </c>
      <c r="H3" s="16">
        <v>20087995</v>
      </c>
      <c r="I3" s="16">
        <v>19951140.268030003</v>
      </c>
      <c r="J3" s="18">
        <v>-136854.73196999729</v>
      </c>
    </row>
    <row r="4" spans="1:10" x14ac:dyDescent="0.2">
      <c r="A4" s="69" t="s">
        <v>109</v>
      </c>
      <c r="B4" s="70">
        <v>1977307</v>
      </c>
      <c r="C4" s="70">
        <v>1894518.2959799997</v>
      </c>
      <c r="D4" s="70">
        <v>-82788.704020000296</v>
      </c>
      <c r="G4" s="19" t="s">
        <v>22</v>
      </c>
      <c r="H4" s="20">
        <v>11688400</v>
      </c>
      <c r="I4" s="20">
        <v>11569457.539450001</v>
      </c>
      <c r="J4" s="20">
        <v>-118942.46054999903</v>
      </c>
    </row>
    <row r="5" spans="1:10" x14ac:dyDescent="0.2">
      <c r="A5" s="71" t="s">
        <v>110</v>
      </c>
      <c r="B5" s="70">
        <v>1847772</v>
      </c>
      <c r="C5" s="70">
        <v>1787981.2959799997</v>
      </c>
      <c r="D5" s="70">
        <v>-59790.704020000296</v>
      </c>
      <c r="G5" s="21" t="s">
        <v>111</v>
      </c>
      <c r="H5" s="22">
        <v>1977307</v>
      </c>
      <c r="I5" s="22">
        <v>1894518.2959799997</v>
      </c>
      <c r="J5" s="22">
        <v>-82788.704020000296</v>
      </c>
    </row>
    <row r="6" spans="1:10" x14ac:dyDescent="0.2">
      <c r="A6" s="71" t="s">
        <v>112</v>
      </c>
      <c r="B6" s="70">
        <v>129535</v>
      </c>
      <c r="C6" s="70">
        <v>106536.99999999997</v>
      </c>
      <c r="D6" s="70">
        <v>-22998.000000000029</v>
      </c>
      <c r="G6" s="21" t="s">
        <v>113</v>
      </c>
      <c r="H6" s="22">
        <v>2038998</v>
      </c>
      <c r="I6" s="22">
        <v>1808152.9999999998</v>
      </c>
      <c r="J6" s="22">
        <v>-230845.00000000023</v>
      </c>
    </row>
    <row r="7" spans="1:10" x14ac:dyDescent="0.2">
      <c r="A7" s="69" t="s">
        <v>114</v>
      </c>
      <c r="B7" s="70">
        <v>2038998</v>
      </c>
      <c r="C7" s="70">
        <v>1808152.9999999998</v>
      </c>
      <c r="D7" s="70">
        <v>-230845.00000000023</v>
      </c>
      <c r="G7" s="21" t="s">
        <v>115</v>
      </c>
      <c r="H7" s="22">
        <v>184585</v>
      </c>
      <c r="I7" s="22">
        <v>177784.24103</v>
      </c>
      <c r="J7" s="22">
        <v>-6800.7589699999953</v>
      </c>
    </row>
    <row r="8" spans="1:10" x14ac:dyDescent="0.2">
      <c r="A8" s="69" t="s">
        <v>115</v>
      </c>
      <c r="B8" s="70">
        <v>184585</v>
      </c>
      <c r="C8" s="70">
        <v>177784.24103</v>
      </c>
      <c r="D8" s="70">
        <v>-6800.7589699999953</v>
      </c>
      <c r="G8" s="21" t="s">
        <v>116</v>
      </c>
      <c r="H8" s="22">
        <v>4420866</v>
      </c>
      <c r="I8" s="22">
        <v>4664455.6231500003</v>
      </c>
      <c r="J8" s="22">
        <v>243589.62315000035</v>
      </c>
    </row>
    <row r="9" spans="1:10" x14ac:dyDescent="0.2">
      <c r="A9" s="67" t="s">
        <v>117</v>
      </c>
      <c r="B9" s="72">
        <v>6448633</v>
      </c>
      <c r="C9" s="68">
        <v>6649701.7918600002</v>
      </c>
      <c r="D9" s="68">
        <v>201068.79186000023</v>
      </c>
      <c r="G9" s="21" t="s">
        <v>118</v>
      </c>
      <c r="H9" s="22">
        <v>2027767</v>
      </c>
      <c r="I9" s="22">
        <v>1985246.1687100001</v>
      </c>
      <c r="J9" s="22">
        <v>-42520.831289999885</v>
      </c>
    </row>
    <row r="10" spans="1:10" x14ac:dyDescent="0.2">
      <c r="A10" s="69" t="s">
        <v>119</v>
      </c>
      <c r="B10" s="70">
        <v>4420866</v>
      </c>
      <c r="C10" s="70">
        <v>4664455.6231500003</v>
      </c>
      <c r="D10" s="70">
        <v>243589.62315000035</v>
      </c>
      <c r="G10" s="21" t="s">
        <v>120</v>
      </c>
      <c r="H10" s="22">
        <v>47233</v>
      </c>
      <c r="I10" s="22">
        <v>27553.055700000001</v>
      </c>
      <c r="J10" s="22">
        <v>-19679.944299999999</v>
      </c>
    </row>
    <row r="11" spans="1:10" x14ac:dyDescent="0.2">
      <c r="A11" s="69" t="s">
        <v>121</v>
      </c>
      <c r="B11" s="70">
        <v>2027767</v>
      </c>
      <c r="C11" s="70">
        <v>1985246.1687100001</v>
      </c>
      <c r="D11" s="70">
        <v>-42520.831289999885</v>
      </c>
      <c r="G11" s="21" t="s">
        <v>122</v>
      </c>
      <c r="H11" s="22">
        <v>613222</v>
      </c>
      <c r="I11" s="22">
        <v>637609.05746000004</v>
      </c>
      <c r="J11" s="22">
        <v>24387.05746000004</v>
      </c>
    </row>
    <row r="12" spans="1:10" x14ac:dyDescent="0.2">
      <c r="A12" s="71" t="s">
        <v>123</v>
      </c>
      <c r="B12" s="70">
        <v>1077944</v>
      </c>
      <c r="C12" s="70">
        <v>1045406.4900400001</v>
      </c>
      <c r="D12" s="70">
        <v>-32537.509959999938</v>
      </c>
      <c r="G12" s="21" t="s">
        <v>124</v>
      </c>
      <c r="H12" s="22">
        <v>378422</v>
      </c>
      <c r="I12" s="22">
        <v>374138.09742000001</v>
      </c>
      <c r="J12" s="22">
        <v>-4283.9025799999945</v>
      </c>
    </row>
    <row r="13" spans="1:10" x14ac:dyDescent="0.2">
      <c r="A13" s="71" t="s">
        <v>125</v>
      </c>
      <c r="B13" s="70">
        <v>204284</v>
      </c>
      <c r="C13" s="70">
        <v>201316.89565000002</v>
      </c>
      <c r="D13" s="70">
        <v>-2967.1043499999796</v>
      </c>
      <c r="G13" s="19" t="s">
        <v>126</v>
      </c>
      <c r="H13" s="20">
        <v>8399595</v>
      </c>
      <c r="I13" s="20">
        <v>8381682.7285799999</v>
      </c>
      <c r="J13" s="20">
        <v>-17912.271420000121</v>
      </c>
    </row>
    <row r="14" spans="1:10" x14ac:dyDescent="0.2">
      <c r="A14" s="71" t="s">
        <v>127</v>
      </c>
      <c r="B14" s="70">
        <v>54856</v>
      </c>
      <c r="C14" s="70">
        <v>55727.989770000007</v>
      </c>
      <c r="D14" s="70">
        <v>871.98977000000741</v>
      </c>
      <c r="G14" s="21" t="s">
        <v>128</v>
      </c>
      <c r="H14" s="22">
        <v>5526090</v>
      </c>
      <c r="I14" s="22">
        <v>5505743.00043</v>
      </c>
      <c r="J14" s="22">
        <v>-20346.999569999985</v>
      </c>
    </row>
    <row r="15" spans="1:10" x14ac:dyDescent="0.2">
      <c r="A15" s="71" t="s">
        <v>129</v>
      </c>
      <c r="B15" s="70">
        <v>4173</v>
      </c>
      <c r="C15" s="70">
        <v>4033.2267099999999</v>
      </c>
      <c r="D15" s="70">
        <v>-139.77329000000009</v>
      </c>
      <c r="G15" s="23" t="s">
        <v>130</v>
      </c>
      <c r="H15" s="22">
        <v>212244</v>
      </c>
      <c r="I15" s="22">
        <v>239739</v>
      </c>
      <c r="J15" s="22">
        <v>27495</v>
      </c>
    </row>
    <row r="16" spans="1:10" x14ac:dyDescent="0.2">
      <c r="A16" s="71" t="s">
        <v>131</v>
      </c>
      <c r="B16" s="70">
        <v>644666</v>
      </c>
      <c r="C16" s="70">
        <v>636346.08305000002</v>
      </c>
      <c r="D16" s="70">
        <v>-8319.9169499999844</v>
      </c>
      <c r="G16" s="24" t="s">
        <v>132</v>
      </c>
      <c r="H16" s="25">
        <v>2661261</v>
      </c>
      <c r="I16" s="25">
        <v>2636200.7281500003</v>
      </c>
      <c r="J16" s="25">
        <v>-25060.27184999967</v>
      </c>
    </row>
    <row r="17" spans="1:10" x14ac:dyDescent="0.2">
      <c r="A17" s="71" t="s">
        <v>133</v>
      </c>
      <c r="B17" s="70">
        <v>17763</v>
      </c>
      <c r="C17" s="70">
        <v>16552.759409999999</v>
      </c>
      <c r="D17" s="70">
        <v>-1210.2405900000012</v>
      </c>
      <c r="J17" s="26" t="s">
        <v>134</v>
      </c>
    </row>
    <row r="18" spans="1:10" x14ac:dyDescent="0.2">
      <c r="A18" s="71" t="s">
        <v>135</v>
      </c>
      <c r="B18" s="70">
        <v>22960</v>
      </c>
      <c r="C18" s="70">
        <v>25177.591510000002</v>
      </c>
      <c r="D18" s="70">
        <v>2217.591510000002</v>
      </c>
    </row>
    <row r="19" spans="1:10" x14ac:dyDescent="0.2">
      <c r="A19" s="71" t="s">
        <v>136</v>
      </c>
      <c r="B19" s="70">
        <v>1121</v>
      </c>
      <c r="C19" s="70">
        <v>685.13256999999999</v>
      </c>
      <c r="D19" s="70">
        <v>-435.86743000000001</v>
      </c>
      <c r="G19" s="27"/>
    </row>
    <row r="20" spans="1:10" x14ac:dyDescent="0.2">
      <c r="A20" s="67" t="s">
        <v>137</v>
      </c>
      <c r="B20" s="72">
        <v>47233</v>
      </c>
      <c r="C20" s="68">
        <v>27553.055700000001</v>
      </c>
      <c r="D20" s="68">
        <v>-19679.944299999999</v>
      </c>
    </row>
    <row r="21" spans="1:10" x14ac:dyDescent="0.2">
      <c r="A21" s="69" t="s">
        <v>138</v>
      </c>
      <c r="B21" s="70">
        <v>0</v>
      </c>
      <c r="C21" s="70">
        <v>58.267750000000007</v>
      </c>
      <c r="D21" s="70">
        <v>58.267750000000007</v>
      </c>
    </row>
    <row r="22" spans="1:10" x14ac:dyDescent="0.2">
      <c r="A22" s="69" t="s">
        <v>139</v>
      </c>
      <c r="B22" s="70">
        <v>0</v>
      </c>
      <c r="C22" s="70">
        <v>5.6610199999999997</v>
      </c>
      <c r="D22" s="70">
        <v>5.6610199999999997</v>
      </c>
    </row>
    <row r="23" spans="1:10" x14ac:dyDescent="0.2">
      <c r="A23" s="69" t="s">
        <v>140</v>
      </c>
      <c r="B23" s="70">
        <v>47233</v>
      </c>
      <c r="C23" s="70">
        <v>27461.202270000002</v>
      </c>
      <c r="D23" s="70">
        <v>-19771.797729999998</v>
      </c>
    </row>
    <row r="24" spans="1:10" x14ac:dyDescent="0.2">
      <c r="A24" s="69" t="s">
        <v>141</v>
      </c>
      <c r="B24" s="70">
        <v>0</v>
      </c>
      <c r="C24" s="70">
        <v>27.924659999999999</v>
      </c>
      <c r="D24" s="70">
        <v>27.924659999999999</v>
      </c>
    </row>
    <row r="25" spans="1:10" x14ac:dyDescent="0.2">
      <c r="A25" s="67" t="s">
        <v>142</v>
      </c>
      <c r="B25" s="72">
        <v>613222</v>
      </c>
      <c r="C25" s="68">
        <v>637609.05746000004</v>
      </c>
      <c r="D25" s="68">
        <v>24387.05746000004</v>
      </c>
    </row>
    <row r="26" spans="1:10" x14ac:dyDescent="0.2">
      <c r="A26" s="69" t="s">
        <v>143</v>
      </c>
      <c r="B26" s="70">
        <v>302706</v>
      </c>
      <c r="C26" s="70">
        <v>316790.29255000001</v>
      </c>
      <c r="D26" s="70">
        <v>14084.292550000013</v>
      </c>
    </row>
    <row r="27" spans="1:10" x14ac:dyDescent="0.2">
      <c r="A27" s="69" t="s">
        <v>144</v>
      </c>
      <c r="B27" s="70">
        <v>174738</v>
      </c>
      <c r="C27" s="70">
        <v>177709.68716</v>
      </c>
      <c r="D27" s="70">
        <v>2971.6871600000013</v>
      </c>
    </row>
    <row r="28" spans="1:10" x14ac:dyDescent="0.2">
      <c r="A28" s="69" t="s">
        <v>145</v>
      </c>
      <c r="B28" s="70">
        <v>135778</v>
      </c>
      <c r="C28" s="70">
        <v>143109.07775</v>
      </c>
      <c r="D28" s="70">
        <v>7331.0777499999967</v>
      </c>
    </row>
    <row r="29" spans="1:10" x14ac:dyDescent="0.2">
      <c r="A29" s="67" t="s">
        <v>146</v>
      </c>
      <c r="B29" s="72">
        <v>378422</v>
      </c>
      <c r="C29" s="68">
        <v>374138.09742000001</v>
      </c>
      <c r="D29" s="68">
        <v>-4283.9025799999945</v>
      </c>
    </row>
    <row r="30" spans="1:10" x14ac:dyDescent="0.2">
      <c r="A30" s="69" t="s">
        <v>147</v>
      </c>
      <c r="B30" s="70">
        <v>0</v>
      </c>
      <c r="C30" s="70">
        <v>11.806889999999999</v>
      </c>
      <c r="D30" s="70">
        <v>11.806889999999999</v>
      </c>
    </row>
    <row r="31" spans="1:10" x14ac:dyDescent="0.2">
      <c r="A31" s="69" t="s">
        <v>148</v>
      </c>
      <c r="B31" s="70">
        <v>203000</v>
      </c>
      <c r="C31" s="70">
        <v>203969</v>
      </c>
      <c r="D31" s="70">
        <v>969</v>
      </c>
    </row>
    <row r="32" spans="1:10" x14ac:dyDescent="0.2">
      <c r="A32" s="69" t="s">
        <v>149</v>
      </c>
      <c r="B32" s="70">
        <v>100000</v>
      </c>
      <c r="C32" s="70">
        <v>97338</v>
      </c>
      <c r="D32" s="70">
        <v>-2662</v>
      </c>
    </row>
    <row r="33" spans="1:5" x14ac:dyDescent="0.2">
      <c r="A33" s="69" t="s">
        <v>150</v>
      </c>
      <c r="B33" s="70">
        <v>73881</v>
      </c>
      <c r="C33" s="70">
        <v>71322.100000000006</v>
      </c>
      <c r="D33" s="70">
        <v>-2558.8999999999942</v>
      </c>
    </row>
    <row r="34" spans="1:5" x14ac:dyDescent="0.2">
      <c r="A34" s="69" t="s">
        <v>151</v>
      </c>
      <c r="B34" s="70">
        <v>531</v>
      </c>
      <c r="C34" s="70">
        <v>549.44186000000002</v>
      </c>
      <c r="D34" s="70">
        <v>18.44186000000002</v>
      </c>
    </row>
    <row r="35" spans="1:5" x14ac:dyDescent="0.2">
      <c r="A35" s="69" t="s">
        <v>152</v>
      </c>
      <c r="B35" s="70">
        <v>1010</v>
      </c>
      <c r="C35" s="70">
        <v>836.14588000000003</v>
      </c>
      <c r="D35" s="70">
        <v>-173.85411999999997</v>
      </c>
    </row>
    <row r="36" spans="1:5" x14ac:dyDescent="0.2">
      <c r="A36" s="69" t="s">
        <v>153</v>
      </c>
      <c r="B36" s="70">
        <v>0</v>
      </c>
      <c r="C36" s="70">
        <v>85.220429999999993</v>
      </c>
      <c r="D36" s="70">
        <v>85.220429999999993</v>
      </c>
    </row>
    <row r="37" spans="1:5" x14ac:dyDescent="0.2">
      <c r="A37" s="69" t="s">
        <v>154</v>
      </c>
      <c r="B37" s="70">
        <v>0</v>
      </c>
      <c r="C37" s="70">
        <v>26.382359999999998</v>
      </c>
      <c r="D37" s="70">
        <v>26.382359999999998</v>
      </c>
    </row>
    <row r="38" spans="1:5" x14ac:dyDescent="0.2">
      <c r="A38" s="73" t="s">
        <v>155</v>
      </c>
      <c r="B38" s="68">
        <v>11688400</v>
      </c>
      <c r="C38" s="68">
        <v>11569457.539450001</v>
      </c>
      <c r="D38" s="68">
        <v>-118942.46054999903</v>
      </c>
    </row>
    <row r="39" spans="1:5" x14ac:dyDescent="0.2">
      <c r="A39" s="74" t="s">
        <v>156</v>
      </c>
      <c r="B39" s="70">
        <v>22798</v>
      </c>
      <c r="C39" s="70">
        <v>23157.402709999951</v>
      </c>
      <c r="D39" s="70">
        <v>359.40270999995118</v>
      </c>
    </row>
    <row r="40" spans="1:5" x14ac:dyDescent="0.2">
      <c r="A40" s="75" t="s">
        <v>157</v>
      </c>
      <c r="B40" s="68">
        <v>9918201</v>
      </c>
      <c r="C40" s="68">
        <v>9897361.7285799999</v>
      </c>
      <c r="D40" s="68">
        <v>-20839.271420000121</v>
      </c>
    </row>
    <row r="41" spans="1:5" x14ac:dyDescent="0.2">
      <c r="A41" s="74" t="s">
        <v>158</v>
      </c>
      <c r="B41" s="72">
        <v>5973838</v>
      </c>
      <c r="C41" s="72">
        <v>5984333.00043</v>
      </c>
      <c r="D41" s="72">
        <v>10495.000430000015</v>
      </c>
    </row>
    <row r="42" spans="1:5" x14ac:dyDescent="0.2">
      <c r="A42" s="71" t="s">
        <v>159</v>
      </c>
      <c r="B42" s="70">
        <v>5526090</v>
      </c>
      <c r="C42" s="70">
        <v>5505743.00043</v>
      </c>
      <c r="D42" s="70">
        <v>-20346.999569999985</v>
      </c>
      <c r="E42" s="22"/>
    </row>
    <row r="43" spans="1:5" x14ac:dyDescent="0.2">
      <c r="A43" s="71" t="s">
        <v>160</v>
      </c>
      <c r="B43" s="70">
        <v>5296032</v>
      </c>
      <c r="C43" s="70">
        <v>5285975.00043</v>
      </c>
      <c r="D43" s="70">
        <v>-10056.999569999985</v>
      </c>
    </row>
    <row r="44" spans="1:5" x14ac:dyDescent="0.2">
      <c r="A44" s="71" t="s">
        <v>161</v>
      </c>
      <c r="B44" s="70">
        <v>230058</v>
      </c>
      <c r="C44" s="70">
        <v>219768</v>
      </c>
      <c r="D44" s="70">
        <v>-10290</v>
      </c>
    </row>
    <row r="45" spans="1:5" x14ac:dyDescent="0.2">
      <c r="A45" s="71" t="s">
        <v>28</v>
      </c>
      <c r="B45" s="70">
        <v>235504</v>
      </c>
      <c r="C45" s="70">
        <v>238851</v>
      </c>
      <c r="D45" s="70">
        <v>3347</v>
      </c>
    </row>
    <row r="46" spans="1:5" x14ac:dyDescent="0.2">
      <c r="A46" s="71" t="s">
        <v>130</v>
      </c>
      <c r="B46" s="70">
        <v>212244</v>
      </c>
      <c r="C46" s="70">
        <v>239739</v>
      </c>
      <c r="D46" s="70">
        <v>27495</v>
      </c>
    </row>
    <row r="47" spans="1:5" x14ac:dyDescent="0.2">
      <c r="A47" s="74" t="s">
        <v>162</v>
      </c>
      <c r="B47" s="72">
        <v>3944363</v>
      </c>
      <c r="C47" s="72">
        <v>3913028.7281500003</v>
      </c>
      <c r="D47" s="68">
        <v>-31334.27184999967</v>
      </c>
    </row>
    <row r="48" spans="1:5" x14ac:dyDescent="0.2">
      <c r="A48" s="71" t="s">
        <v>159</v>
      </c>
      <c r="B48" s="70">
        <v>2661261</v>
      </c>
      <c r="C48" s="70">
        <v>2636200.7281500003</v>
      </c>
      <c r="D48" s="70">
        <v>-25060.27184999967</v>
      </c>
    </row>
    <row r="49" spans="1:4" x14ac:dyDescent="0.2">
      <c r="A49" s="71" t="s">
        <v>28</v>
      </c>
      <c r="B49" s="70">
        <v>1283102</v>
      </c>
      <c r="C49" s="70">
        <v>1276828</v>
      </c>
      <c r="D49" s="70">
        <v>-6274</v>
      </c>
    </row>
    <row r="50" spans="1:4" x14ac:dyDescent="0.2">
      <c r="A50" s="74" t="s">
        <v>156</v>
      </c>
      <c r="B50" s="70">
        <v>7745</v>
      </c>
      <c r="C50" s="70">
        <v>16054</v>
      </c>
      <c r="D50" s="70">
        <v>8309</v>
      </c>
    </row>
    <row r="51" spans="1:4" x14ac:dyDescent="0.2">
      <c r="A51" s="73" t="s">
        <v>163</v>
      </c>
      <c r="B51" s="68">
        <v>21606601</v>
      </c>
      <c r="C51" s="68">
        <v>21466819.268030003</v>
      </c>
      <c r="D51" s="68">
        <v>-139781.73196999915</v>
      </c>
    </row>
    <row r="52" spans="1:4" x14ac:dyDescent="0.2">
      <c r="A52" s="79" t="s">
        <v>164</v>
      </c>
      <c r="B52" s="33">
        <v>21637144</v>
      </c>
      <c r="C52" s="33">
        <v>21506030.670740001</v>
      </c>
      <c r="D52" s="33">
        <v>-131113.32925999921</v>
      </c>
    </row>
    <row r="53" spans="1:4" x14ac:dyDescent="0.2">
      <c r="D53" s="26" t="s">
        <v>134</v>
      </c>
    </row>
    <row r="54" spans="1:4" x14ac:dyDescent="0.2">
      <c r="B54" s="22"/>
    </row>
    <row r="55" spans="1:4" x14ac:dyDescent="0.2">
      <c r="B55" s="22"/>
      <c r="C55" s="22"/>
      <c r="D55" s="22"/>
    </row>
    <row r="56" spans="1:4" x14ac:dyDescent="0.2">
      <c r="B56" s="22"/>
      <c r="C56" s="22"/>
      <c r="D56" s="22"/>
    </row>
    <row r="57" spans="1:4" x14ac:dyDescent="0.2">
      <c r="B57" s="22"/>
      <c r="C57" s="22"/>
      <c r="D57" s="22"/>
    </row>
    <row r="58" spans="1:4" x14ac:dyDescent="0.2">
      <c r="B58" s="22"/>
      <c r="C58" s="22"/>
      <c r="D58" s="22"/>
    </row>
    <row r="59" spans="1:4" x14ac:dyDescent="0.2">
      <c r="B59" s="22"/>
      <c r="C59" s="22"/>
      <c r="D59" s="22"/>
    </row>
    <row r="61" spans="1:4" x14ac:dyDescent="0.2">
      <c r="B61" s="22"/>
      <c r="C61" s="22"/>
      <c r="D61" s="22"/>
    </row>
    <row r="62" spans="1:4" x14ac:dyDescent="0.2">
      <c r="B62" s="22"/>
      <c r="C62" s="22"/>
      <c r="D62" s="22"/>
    </row>
    <row r="63" spans="1:4" x14ac:dyDescent="0.2">
      <c r="B63" s="22"/>
      <c r="C63" s="22"/>
      <c r="D63" s="22"/>
    </row>
    <row r="64" spans="1:4" x14ac:dyDescent="0.2">
      <c r="B64" s="22"/>
      <c r="C64" s="22"/>
      <c r="D64" s="22"/>
    </row>
  </sheetData>
  <pageMargins left="0.7" right="0.7" top="0.75" bottom="0.75" header="0.3" footer="0.3"/>
  <pageSetup paperSize="9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showGridLines="0" workbookViewId="0"/>
  </sheetViews>
  <sheetFormatPr defaultRowHeight="15" x14ac:dyDescent="0.25"/>
  <cols>
    <col min="1" max="1" width="30.42578125" customWidth="1"/>
    <col min="2" max="2" width="14.140625" customWidth="1"/>
    <col min="3" max="3" width="17.28515625" customWidth="1"/>
    <col min="4" max="4" width="14.140625" customWidth="1"/>
    <col min="5" max="5" width="15.28515625" customWidth="1"/>
    <col min="8" max="8" width="9.140625" customWidth="1"/>
  </cols>
  <sheetData>
    <row r="1" spans="1:8" x14ac:dyDescent="0.25">
      <c r="A1" s="34" t="s">
        <v>218</v>
      </c>
      <c r="B1" s="35"/>
      <c r="C1" s="36"/>
      <c r="D1" s="36"/>
      <c r="E1" s="36"/>
      <c r="F1" s="36"/>
      <c r="G1" s="36"/>
      <c r="H1" s="36"/>
    </row>
    <row r="2" spans="1:8" x14ac:dyDescent="0.25">
      <c r="A2" s="37"/>
      <c r="B2" s="37" t="s">
        <v>167</v>
      </c>
      <c r="C2" s="37" t="s">
        <v>168</v>
      </c>
      <c r="D2" s="37" t="s">
        <v>169</v>
      </c>
      <c r="E2" s="37" t="s">
        <v>170</v>
      </c>
      <c r="F2" s="37" t="s">
        <v>171</v>
      </c>
      <c r="G2" s="37" t="s">
        <v>172</v>
      </c>
      <c r="H2" s="37" t="s">
        <v>29</v>
      </c>
    </row>
    <row r="3" spans="1:8" x14ac:dyDescent="0.25">
      <c r="A3" s="38"/>
      <c r="B3" s="38">
        <v>1</v>
      </c>
      <c r="C3" s="38">
        <v>2</v>
      </c>
      <c r="D3" s="38">
        <v>3</v>
      </c>
      <c r="E3" s="38">
        <v>4</v>
      </c>
      <c r="F3" s="38" t="s">
        <v>173</v>
      </c>
      <c r="G3" s="38" t="s">
        <v>174</v>
      </c>
      <c r="H3" s="38" t="s">
        <v>175</v>
      </c>
    </row>
    <row r="4" spans="1:8" x14ac:dyDescent="0.25">
      <c r="A4" s="39" t="s">
        <v>176</v>
      </c>
      <c r="B4" s="40">
        <v>441171</v>
      </c>
      <c r="C4" s="40">
        <v>452267.40283000004</v>
      </c>
      <c r="D4" s="40">
        <v>305296.20942000003</v>
      </c>
      <c r="E4" s="40">
        <v>176031.61579000001</v>
      </c>
      <c r="F4" s="40">
        <v>-129264.59363000002</v>
      </c>
      <c r="G4" s="40">
        <v>323002.80920000002</v>
      </c>
      <c r="H4" s="40">
        <v>-118168.19079999998</v>
      </c>
    </row>
    <row r="5" spans="1:8" x14ac:dyDescent="0.25">
      <c r="A5" s="41" t="s">
        <v>177</v>
      </c>
      <c r="B5" s="42">
        <v>300000</v>
      </c>
      <c r="C5" s="42">
        <v>0</v>
      </c>
      <c r="D5" s="42">
        <v>1104.9082900000212</v>
      </c>
      <c r="E5" s="42">
        <v>186315.61579000001</v>
      </c>
      <c r="F5" s="42">
        <v>185210.70749999999</v>
      </c>
      <c r="G5" s="42">
        <v>185210.70749999999</v>
      </c>
      <c r="H5" s="42">
        <v>-114789.29250000001</v>
      </c>
    </row>
    <row r="6" spans="1:8" x14ac:dyDescent="0.25">
      <c r="A6" s="43" t="s">
        <v>178</v>
      </c>
      <c r="B6" s="42">
        <v>16609.8</v>
      </c>
      <c r="C6" s="42">
        <v>10585.2</v>
      </c>
      <c r="D6" s="42">
        <v>1291.0119000000013</v>
      </c>
      <c r="E6" s="36">
        <v>0</v>
      </c>
      <c r="F6" s="42">
        <v>-1291.0119000000013</v>
      </c>
      <c r="G6" s="42">
        <v>9294.1880999999994</v>
      </c>
      <c r="H6" s="42">
        <v>-7315.6118999999999</v>
      </c>
    </row>
    <row r="7" spans="1:8" x14ac:dyDescent="0.25">
      <c r="A7" s="43" t="s">
        <v>179</v>
      </c>
      <c r="B7" s="42">
        <v>37357</v>
      </c>
      <c r="C7" s="42">
        <v>51502.922250000003</v>
      </c>
      <c r="D7" s="36">
        <v>0</v>
      </c>
      <c r="E7" s="42">
        <v>-10200</v>
      </c>
      <c r="F7" s="42">
        <v>-10200</v>
      </c>
      <c r="G7" s="42">
        <v>41302.922250000003</v>
      </c>
      <c r="H7" s="42">
        <v>3945.9222500000033</v>
      </c>
    </row>
    <row r="8" spans="1:8" x14ac:dyDescent="0.25">
      <c r="A8" s="43" t="s">
        <v>180</v>
      </c>
      <c r="B8" s="42">
        <v>35700</v>
      </c>
      <c r="C8" s="42">
        <v>33943.734170000003</v>
      </c>
      <c r="D8" s="36">
        <v>0.14867000000231201</v>
      </c>
      <c r="E8" s="42">
        <v>0</v>
      </c>
      <c r="F8" s="42">
        <v>-0.14867000000231201</v>
      </c>
      <c r="G8" s="42">
        <v>33943.585500000001</v>
      </c>
      <c r="H8" s="42">
        <v>-1756.414499999999</v>
      </c>
    </row>
    <row r="9" spans="1:8" x14ac:dyDescent="0.25">
      <c r="A9" s="43" t="s">
        <v>181</v>
      </c>
      <c r="B9" s="42">
        <v>51395</v>
      </c>
      <c r="C9" s="42">
        <v>355629.33726</v>
      </c>
      <c r="D9" s="42">
        <v>302702.16456</v>
      </c>
      <c r="E9" s="42">
        <v>0</v>
      </c>
      <c r="F9" s="42">
        <v>-302702.16456</v>
      </c>
      <c r="G9" s="42">
        <v>52927.172699999996</v>
      </c>
      <c r="H9" s="42">
        <v>1532.1726999999955</v>
      </c>
    </row>
    <row r="10" spans="1:8" x14ac:dyDescent="0.25">
      <c r="A10" s="43" t="s">
        <v>182</v>
      </c>
      <c r="B10" s="42">
        <v>109.20000000001164</v>
      </c>
      <c r="C10" s="42">
        <v>606.20915000000969</v>
      </c>
      <c r="D10" s="42">
        <v>197.97600000002421</v>
      </c>
      <c r="E10" s="42">
        <v>-84</v>
      </c>
      <c r="F10" s="42">
        <v>-281.97600000002421</v>
      </c>
      <c r="G10" s="42">
        <v>324.23314999998547</v>
      </c>
      <c r="H10" s="42">
        <v>215.03314999997383</v>
      </c>
    </row>
    <row r="11" spans="1:8" x14ac:dyDescent="0.25">
      <c r="A11" s="39" t="s">
        <v>183</v>
      </c>
      <c r="B11" s="40">
        <v>89135</v>
      </c>
      <c r="C11" s="40">
        <v>41991.899999999994</v>
      </c>
      <c r="D11" s="40">
        <v>6975.3336399999989</v>
      </c>
      <c r="E11" s="40">
        <v>78176.7</v>
      </c>
      <c r="F11" s="40">
        <v>71201.36636</v>
      </c>
      <c r="G11" s="40">
        <v>113193.26635999999</v>
      </c>
      <c r="H11" s="40">
        <v>24058.266359999994</v>
      </c>
    </row>
    <row r="12" spans="1:8" x14ac:dyDescent="0.25">
      <c r="A12" s="41" t="s">
        <v>184</v>
      </c>
      <c r="B12" s="42">
        <v>7861</v>
      </c>
      <c r="C12" s="42">
        <v>7861</v>
      </c>
      <c r="D12" s="42">
        <v>4049.06</v>
      </c>
      <c r="E12" s="42">
        <v>0</v>
      </c>
      <c r="F12" s="42">
        <v>-4049.06</v>
      </c>
      <c r="G12" s="42">
        <v>3811.94</v>
      </c>
      <c r="H12" s="42">
        <v>-4049.06</v>
      </c>
    </row>
    <row r="13" spans="1:8" x14ac:dyDescent="0.25">
      <c r="A13" s="43" t="s">
        <v>185</v>
      </c>
      <c r="B13" s="42">
        <v>37600</v>
      </c>
      <c r="C13" s="42">
        <v>23993.1</v>
      </c>
      <c r="D13" s="42">
        <v>2926.2736399999994</v>
      </c>
      <c r="E13" s="42">
        <v>0</v>
      </c>
      <c r="F13" s="42">
        <v>-2926.2736399999994</v>
      </c>
      <c r="G13" s="42">
        <v>21066.826359999999</v>
      </c>
      <c r="H13" s="42">
        <v>-16533.173640000001</v>
      </c>
    </row>
    <row r="14" spans="1:8" x14ac:dyDescent="0.25">
      <c r="A14" s="43" t="s">
        <v>186</v>
      </c>
      <c r="B14" s="42">
        <v>26000</v>
      </c>
      <c r="C14" s="42">
        <v>0</v>
      </c>
      <c r="D14" s="42">
        <v>0</v>
      </c>
      <c r="E14" s="42">
        <v>78176.7</v>
      </c>
      <c r="F14" s="42">
        <v>78176.7</v>
      </c>
      <c r="G14" s="42">
        <v>78176.7</v>
      </c>
      <c r="H14" s="42">
        <v>52176.7</v>
      </c>
    </row>
    <row r="15" spans="1:8" x14ac:dyDescent="0.25">
      <c r="A15" s="43" t="s">
        <v>187</v>
      </c>
      <c r="B15" s="42">
        <v>5000</v>
      </c>
      <c r="C15" s="42">
        <v>5000</v>
      </c>
      <c r="D15" s="42">
        <v>0</v>
      </c>
      <c r="E15" s="42">
        <v>0</v>
      </c>
      <c r="F15" s="42">
        <v>0</v>
      </c>
      <c r="G15" s="42">
        <v>5000</v>
      </c>
      <c r="H15" s="42">
        <v>0</v>
      </c>
    </row>
    <row r="16" spans="1:8" x14ac:dyDescent="0.25">
      <c r="A16" s="43" t="s">
        <v>182</v>
      </c>
      <c r="B16" s="42">
        <v>12674</v>
      </c>
      <c r="C16" s="42">
        <v>10137.799999999996</v>
      </c>
      <c r="D16" s="42">
        <v>0</v>
      </c>
      <c r="E16" s="42">
        <v>0</v>
      </c>
      <c r="F16" s="42">
        <v>0</v>
      </c>
      <c r="G16" s="42">
        <v>10137.799999999996</v>
      </c>
      <c r="H16" s="42">
        <v>-2536.2000000000044</v>
      </c>
    </row>
    <row r="17" spans="1:8" x14ac:dyDescent="0.25">
      <c r="A17" s="44" t="s">
        <v>188</v>
      </c>
      <c r="B17" s="45">
        <v>530306</v>
      </c>
      <c r="C17" s="45">
        <v>494259.30283000006</v>
      </c>
      <c r="D17" s="45">
        <v>312271.54306000005</v>
      </c>
      <c r="E17" s="45">
        <v>254208.31579000002</v>
      </c>
      <c r="F17" s="45">
        <v>-58063.227270000018</v>
      </c>
      <c r="G17" s="45">
        <v>436196.07556000003</v>
      </c>
      <c r="H17" s="45">
        <v>-94109.924439999988</v>
      </c>
    </row>
    <row r="18" spans="1:8" x14ac:dyDescent="0.25">
      <c r="A18" s="46"/>
      <c r="B18" s="46"/>
      <c r="C18" s="46"/>
      <c r="D18" s="46"/>
      <c r="E18" s="46"/>
      <c r="F18" s="46"/>
      <c r="G18" s="47"/>
      <c r="H18" s="47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0"/>
  <sheetViews>
    <sheetView showGridLines="0" workbookViewId="0"/>
  </sheetViews>
  <sheetFormatPr defaultRowHeight="15" x14ac:dyDescent="0.25"/>
  <cols>
    <col min="1" max="1" width="21.7109375" style="48" customWidth="1"/>
    <col min="2" max="2" width="12.140625" style="48" bestFit="1" customWidth="1"/>
    <col min="3" max="9" width="12.28515625" style="48" bestFit="1" customWidth="1"/>
    <col min="10" max="10" width="11.140625" style="48" bestFit="1" customWidth="1"/>
    <col min="11" max="13" width="12.28515625" style="48" bestFit="1" customWidth="1"/>
    <col min="14" max="14" width="11.140625" style="48" bestFit="1" customWidth="1"/>
    <col min="15" max="16" width="10.85546875" style="48" bestFit="1" customWidth="1"/>
    <col min="17" max="17" width="11.140625" style="48" bestFit="1" customWidth="1"/>
    <col min="18" max="25" width="12.28515625" style="48" bestFit="1" customWidth="1"/>
    <col min="26" max="26" width="11" style="48" bestFit="1" customWidth="1"/>
    <col min="27" max="29" width="10" style="48" bestFit="1" customWidth="1"/>
    <col min="30" max="34" width="11" style="48" bestFit="1" customWidth="1"/>
    <col min="35" max="35" width="11.140625" style="48" bestFit="1" customWidth="1"/>
    <col min="36" max="38" width="11" style="48" bestFit="1" customWidth="1"/>
    <col min="39" max="42" width="10" style="48" bestFit="1" customWidth="1"/>
    <col min="43" max="43" width="11" style="48" bestFit="1" customWidth="1"/>
    <col min="44" max="44" width="11.140625" style="48" bestFit="1" customWidth="1"/>
    <col min="45" max="48" width="11" style="48" bestFit="1" customWidth="1"/>
    <col min="49" max="16384" width="9.140625" style="48"/>
  </cols>
  <sheetData>
    <row r="1" spans="1:48" s="51" customFormat="1" ht="12.75" x14ac:dyDescent="0.2">
      <c r="A1" s="53" t="s">
        <v>288</v>
      </c>
      <c r="B1" s="54" t="s">
        <v>189</v>
      </c>
      <c r="C1" s="54" t="s">
        <v>190</v>
      </c>
      <c r="D1" s="54" t="s">
        <v>191</v>
      </c>
      <c r="E1" s="54" t="s">
        <v>192</v>
      </c>
      <c r="F1" s="54" t="s">
        <v>193</v>
      </c>
      <c r="G1" s="54" t="s">
        <v>194</v>
      </c>
      <c r="H1" s="54" t="s">
        <v>195</v>
      </c>
      <c r="I1" s="54" t="s">
        <v>196</v>
      </c>
      <c r="J1" s="54" t="s">
        <v>197</v>
      </c>
      <c r="K1" s="54" t="s">
        <v>198</v>
      </c>
      <c r="L1" s="54" t="s">
        <v>199</v>
      </c>
      <c r="M1" s="54" t="s">
        <v>200</v>
      </c>
      <c r="N1" s="54" t="s">
        <v>201</v>
      </c>
      <c r="O1" s="54" t="s">
        <v>202</v>
      </c>
      <c r="P1" s="54" t="s">
        <v>203</v>
      </c>
      <c r="Q1" s="54" t="s">
        <v>204</v>
      </c>
      <c r="R1" s="54" t="s">
        <v>205</v>
      </c>
      <c r="S1" s="54" t="s">
        <v>206</v>
      </c>
      <c r="T1" s="54" t="s">
        <v>207</v>
      </c>
      <c r="U1" s="54" t="s">
        <v>208</v>
      </c>
      <c r="V1" s="54" t="s">
        <v>209</v>
      </c>
      <c r="W1" s="54" t="s">
        <v>210</v>
      </c>
      <c r="X1" s="54" t="s">
        <v>211</v>
      </c>
      <c r="Y1" s="54" t="s">
        <v>212</v>
      </c>
    </row>
    <row r="2" spans="1:48" s="51" customFormat="1" ht="12.75" x14ac:dyDescent="0.2">
      <c r="A2" s="51" t="s">
        <v>80</v>
      </c>
      <c r="B2" s="52">
        <v>805341645.42999995</v>
      </c>
      <c r="C2" s="52">
        <v>1472969633.4500003</v>
      </c>
      <c r="D2" s="52">
        <v>1897673527.8099999</v>
      </c>
      <c r="E2" s="52">
        <v>2845276567.1299996</v>
      </c>
      <c r="F2" s="52">
        <v>1163935726.2900002</v>
      </c>
      <c r="G2" s="52">
        <v>1769225574.0900002</v>
      </c>
      <c r="H2" s="52">
        <v>2445729438.7699995</v>
      </c>
      <c r="I2" s="52">
        <v>3375004220.8000002</v>
      </c>
      <c r="J2" s="52">
        <v>860863420.23000002</v>
      </c>
      <c r="K2" s="52">
        <v>1537022307.7000003</v>
      </c>
      <c r="L2" s="52">
        <v>2029090556.49</v>
      </c>
      <c r="M2" s="52">
        <v>3340746063.3000002</v>
      </c>
      <c r="N2" s="52">
        <v>15330330.149999999</v>
      </c>
      <c r="O2" s="52">
        <v>510682036.58000004</v>
      </c>
      <c r="P2" s="52">
        <v>737206958.23000002</v>
      </c>
      <c r="Q2" s="52">
        <v>939903872.07000005</v>
      </c>
      <c r="R2" s="52">
        <v>1043127409.2299999</v>
      </c>
      <c r="S2" s="52">
        <v>1281724882.6599998</v>
      </c>
      <c r="T2" s="52">
        <v>1413198692.8799999</v>
      </c>
      <c r="U2" s="52">
        <v>1533534981.5999999</v>
      </c>
      <c r="V2" s="52">
        <v>1727369973.8400002</v>
      </c>
      <c r="W2" s="52">
        <v>1894241477.1400001</v>
      </c>
      <c r="X2" s="52">
        <v>2053260190.5700002</v>
      </c>
      <c r="Y2" s="52">
        <v>3360149320.5500002</v>
      </c>
    </row>
    <row r="3" spans="1:48" s="51" customFormat="1" ht="12.75" x14ac:dyDescent="0.2">
      <c r="A3" s="51" t="s">
        <v>215</v>
      </c>
      <c r="B3" s="52">
        <v>506359106.43000007</v>
      </c>
      <c r="C3" s="52">
        <v>1155298703.0100002</v>
      </c>
      <c r="D3" s="52">
        <v>1633111042.7900004</v>
      </c>
      <c r="E3" s="52">
        <v>2999599704.0099993</v>
      </c>
      <c r="F3" s="52">
        <v>672508792.32999992</v>
      </c>
      <c r="G3" s="52">
        <v>1238301124.95</v>
      </c>
      <c r="H3" s="52">
        <v>1904281946.95</v>
      </c>
      <c r="I3" s="52">
        <v>3265852319.0500002</v>
      </c>
      <c r="J3" s="52">
        <v>559982220.83000016</v>
      </c>
      <c r="K3" s="52">
        <v>1134237896.2699997</v>
      </c>
      <c r="L3" s="52">
        <v>1733488598.8000002</v>
      </c>
      <c r="M3" s="52">
        <v>3130160612.5100002</v>
      </c>
      <c r="N3" s="52">
        <v>29937549.109999999</v>
      </c>
      <c r="O3" s="52">
        <v>148264148.49000001</v>
      </c>
      <c r="P3" s="52">
        <v>330758129.51999998</v>
      </c>
      <c r="Q3" s="52">
        <v>485179507.01000005</v>
      </c>
      <c r="R3" s="52">
        <v>623617047.48000002</v>
      </c>
      <c r="S3" s="52">
        <v>817539683.50000012</v>
      </c>
      <c r="T3" s="52">
        <v>944291448.62</v>
      </c>
      <c r="U3" s="52">
        <v>1112600461.4900002</v>
      </c>
      <c r="V3" s="52">
        <v>1396998326.9700003</v>
      </c>
      <c r="W3" s="52">
        <v>1614895888.6300001</v>
      </c>
      <c r="X3" s="52">
        <v>1874283036.5100002</v>
      </c>
      <c r="Y3" s="52">
        <v>3092945747.0299997</v>
      </c>
    </row>
    <row r="4" spans="1:48" s="51" customFormat="1" ht="12.75" x14ac:dyDescent="0.2">
      <c r="A4" s="51" t="s">
        <v>216</v>
      </c>
      <c r="B4" s="52">
        <v>298982538.99999988</v>
      </c>
      <c r="C4" s="52">
        <v>317670930.44000006</v>
      </c>
      <c r="D4" s="52">
        <v>264562485.0199995</v>
      </c>
      <c r="E4" s="52">
        <v>-154323136.87999964</v>
      </c>
      <c r="F4" s="52">
        <v>491426933.96000028</v>
      </c>
      <c r="G4" s="52">
        <v>530924449.1400001</v>
      </c>
      <c r="H4" s="52">
        <v>541447491.81999946</v>
      </c>
      <c r="I4" s="52">
        <v>109151901.75</v>
      </c>
      <c r="J4" s="52">
        <v>300881199.39999986</v>
      </c>
      <c r="K4" s="52">
        <v>402784411.43000054</v>
      </c>
      <c r="L4" s="52">
        <v>295601957.68999982</v>
      </c>
      <c r="M4" s="52">
        <v>210585450.78999996</v>
      </c>
      <c r="N4" s="52">
        <v>-14607218.960000001</v>
      </c>
      <c r="O4" s="52">
        <v>362417888.09000003</v>
      </c>
      <c r="P4" s="52">
        <v>406448828.71000004</v>
      </c>
      <c r="Q4" s="52">
        <v>454724365.06</v>
      </c>
      <c r="R4" s="52">
        <v>419510361.74999988</v>
      </c>
      <c r="S4" s="52">
        <v>464185199.15999973</v>
      </c>
      <c r="T4" s="52">
        <v>468907244.25999987</v>
      </c>
      <c r="U4" s="52">
        <v>420934520.10999966</v>
      </c>
      <c r="V4" s="52">
        <v>330371646.86999989</v>
      </c>
      <c r="W4" s="52">
        <v>279345588.50999999</v>
      </c>
      <c r="X4" s="52">
        <v>178977154.05999994</v>
      </c>
      <c r="Y4" s="52">
        <v>267203573.52000046</v>
      </c>
    </row>
    <row r="5" spans="1:48" s="51" customFormat="1" ht="12.75" x14ac:dyDescent="0.2"/>
    <row r="6" spans="1:48" s="51" customFormat="1" ht="12.75" x14ac:dyDescent="0.2">
      <c r="A6" s="53" t="s">
        <v>289</v>
      </c>
      <c r="B6" s="54" t="s">
        <v>189</v>
      </c>
      <c r="C6" s="54" t="s">
        <v>190</v>
      </c>
      <c r="D6" s="54" t="s">
        <v>191</v>
      </c>
      <c r="E6" s="54" t="s">
        <v>192</v>
      </c>
      <c r="F6" s="54" t="s">
        <v>193</v>
      </c>
      <c r="G6" s="54" t="s">
        <v>194</v>
      </c>
      <c r="H6" s="54" t="s">
        <v>195</v>
      </c>
      <c r="I6" s="54" t="s">
        <v>196</v>
      </c>
      <c r="J6" s="54" t="s">
        <v>197</v>
      </c>
      <c r="K6" s="54" t="s">
        <v>198</v>
      </c>
      <c r="L6" s="54" t="s">
        <v>199</v>
      </c>
      <c r="M6" s="54" t="s">
        <v>200</v>
      </c>
      <c r="N6" s="54" t="s">
        <v>201</v>
      </c>
      <c r="O6" s="54" t="s">
        <v>202</v>
      </c>
      <c r="P6" s="54" t="s">
        <v>203</v>
      </c>
      <c r="Q6" s="54" t="s">
        <v>204</v>
      </c>
      <c r="R6" s="54" t="s">
        <v>205</v>
      </c>
      <c r="S6" s="54" t="s">
        <v>206</v>
      </c>
      <c r="T6" s="54" t="s">
        <v>207</v>
      </c>
      <c r="U6" s="54" t="s">
        <v>208</v>
      </c>
      <c r="V6" s="54" t="s">
        <v>209</v>
      </c>
      <c r="W6" s="54" t="s">
        <v>210</v>
      </c>
      <c r="X6" s="54" t="s">
        <v>211</v>
      </c>
      <c r="Y6" s="54" t="s">
        <v>212</v>
      </c>
    </row>
    <row r="7" spans="1:48" s="51" customFormat="1" ht="12.75" x14ac:dyDescent="0.2">
      <c r="A7" s="51" t="s">
        <v>80</v>
      </c>
      <c r="B7" s="52">
        <v>18984338.819999997</v>
      </c>
      <c r="C7" s="52">
        <v>37646011.800000004</v>
      </c>
      <c r="D7" s="52">
        <v>69152102.400000006</v>
      </c>
      <c r="E7" s="52">
        <v>122189454.22000001</v>
      </c>
      <c r="F7" s="52">
        <v>22528372.890000004</v>
      </c>
      <c r="G7" s="52">
        <v>61779227.969999999</v>
      </c>
      <c r="H7" s="52">
        <v>92856908.75</v>
      </c>
      <c r="I7" s="52">
        <v>148268918.02000001</v>
      </c>
      <c r="J7" s="52">
        <v>16894307.589999996</v>
      </c>
      <c r="K7" s="52">
        <v>39724409.419999987</v>
      </c>
      <c r="L7" s="52">
        <v>65720231.299999997</v>
      </c>
      <c r="M7" s="52">
        <v>103934362.04000001</v>
      </c>
      <c r="N7" s="52">
        <v>1083021.49</v>
      </c>
      <c r="O7" s="52">
        <v>3367559.34</v>
      </c>
      <c r="P7" s="52">
        <v>13969814.460000001</v>
      </c>
      <c r="Q7" s="52">
        <v>18782209.559999995</v>
      </c>
      <c r="R7" s="52">
        <v>21187516.289999995</v>
      </c>
      <c r="S7" s="52">
        <v>37491637.289999999</v>
      </c>
      <c r="T7" s="52">
        <v>42993659.180000007</v>
      </c>
      <c r="U7" s="52">
        <v>44506461.270000003</v>
      </c>
      <c r="V7" s="52">
        <v>68890339.010000005</v>
      </c>
      <c r="W7" s="52">
        <v>80856040.930000007</v>
      </c>
      <c r="X7" s="52">
        <v>90284814.939999998</v>
      </c>
      <c r="Y7" s="52">
        <v>118659654.81</v>
      </c>
    </row>
    <row r="8" spans="1:48" s="51" customFormat="1" ht="12.75" x14ac:dyDescent="0.2">
      <c r="A8" s="51" t="s">
        <v>215</v>
      </c>
      <c r="B8" s="52">
        <v>81339226.620000005</v>
      </c>
      <c r="C8" s="52">
        <v>184175357.12</v>
      </c>
      <c r="D8" s="52">
        <v>333142528.03999996</v>
      </c>
      <c r="E8" s="52">
        <v>550496757.16000009</v>
      </c>
      <c r="F8" s="52">
        <v>83157689.949999988</v>
      </c>
      <c r="G8" s="52">
        <v>184841467.87999997</v>
      </c>
      <c r="H8" s="52">
        <v>361941226.29000008</v>
      </c>
      <c r="I8" s="52">
        <v>635496001.13000011</v>
      </c>
      <c r="J8" s="52">
        <v>63376213.43</v>
      </c>
      <c r="K8" s="52">
        <v>160977323.03999999</v>
      </c>
      <c r="L8" s="52">
        <v>274642204.60000002</v>
      </c>
      <c r="M8" s="52">
        <v>509942350.78000009</v>
      </c>
      <c r="N8" s="52">
        <v>6683921.1899999995</v>
      </c>
      <c r="O8" s="52">
        <v>28201254.380000003</v>
      </c>
      <c r="P8" s="52">
        <v>60383163.889999986</v>
      </c>
      <c r="Q8" s="52">
        <v>85459386.879999995</v>
      </c>
      <c r="R8" s="52">
        <v>107414407.00999999</v>
      </c>
      <c r="S8" s="52">
        <v>137451665.63</v>
      </c>
      <c r="T8" s="52">
        <v>162349933.53</v>
      </c>
      <c r="U8" s="52">
        <v>191132706.69</v>
      </c>
      <c r="V8" s="52">
        <v>239472517.35999995</v>
      </c>
      <c r="W8" s="52">
        <v>274285316.70999998</v>
      </c>
      <c r="X8" s="52">
        <v>328477690.56</v>
      </c>
      <c r="Y8" s="52">
        <v>478488262.74000001</v>
      </c>
    </row>
    <row r="9" spans="1:48" s="51" customFormat="1" ht="12.75" x14ac:dyDescent="0.2">
      <c r="A9" s="51" t="s">
        <v>216</v>
      </c>
      <c r="B9" s="52">
        <v>-62354887.800000012</v>
      </c>
      <c r="C9" s="52">
        <v>-146529345.31999999</v>
      </c>
      <c r="D9" s="52">
        <v>-263990425.63999996</v>
      </c>
      <c r="E9" s="52">
        <v>-428307302.94000006</v>
      </c>
      <c r="F9" s="52">
        <v>-60629317.059999987</v>
      </c>
      <c r="G9" s="52">
        <v>-123062239.90999997</v>
      </c>
      <c r="H9" s="52">
        <v>-269084317.54000008</v>
      </c>
      <c r="I9" s="52">
        <v>-487227083.11000013</v>
      </c>
      <c r="J9" s="52">
        <v>-46481905.840000004</v>
      </c>
      <c r="K9" s="52">
        <v>-121252913.62</v>
      </c>
      <c r="L9" s="52">
        <v>-208921973.30000001</v>
      </c>
      <c r="M9" s="52">
        <v>-406007988.74000007</v>
      </c>
      <c r="N9" s="52">
        <v>-5600899.6999999993</v>
      </c>
      <c r="O9" s="52">
        <v>-24833695.040000003</v>
      </c>
      <c r="P9" s="52">
        <v>-46413349.429999985</v>
      </c>
      <c r="Q9" s="52">
        <v>-66677177.32</v>
      </c>
      <c r="R9" s="52">
        <v>-86226890.719999999</v>
      </c>
      <c r="S9" s="52">
        <v>-99960028.340000004</v>
      </c>
      <c r="T9" s="52">
        <v>-119356274.34999999</v>
      </c>
      <c r="U9" s="52">
        <v>-146626245.41999999</v>
      </c>
      <c r="V9" s="52">
        <v>-170582178.34999996</v>
      </c>
      <c r="W9" s="52">
        <v>-193429275.77999997</v>
      </c>
      <c r="X9" s="52">
        <v>-238192875.62</v>
      </c>
      <c r="Y9" s="52">
        <v>-359828607.93000001</v>
      </c>
    </row>
    <row r="11" spans="1:48" x14ac:dyDescent="0.25">
      <c r="A11" s="53" t="s">
        <v>288</v>
      </c>
      <c r="B11" s="159"/>
    </row>
    <row r="12" spans="1:48" x14ac:dyDescent="0.25">
      <c r="A12" s="48">
        <v>201003</v>
      </c>
      <c r="B12" s="48">
        <v>201006</v>
      </c>
      <c r="C12" s="48">
        <v>201009</v>
      </c>
      <c r="D12" s="48">
        <v>201012</v>
      </c>
      <c r="E12" s="48">
        <v>201103</v>
      </c>
      <c r="F12" s="48">
        <v>201106</v>
      </c>
      <c r="G12" s="48">
        <v>201109</v>
      </c>
      <c r="H12" s="48">
        <v>201112</v>
      </c>
      <c r="I12" s="48">
        <v>201203</v>
      </c>
      <c r="J12" s="48">
        <v>201206</v>
      </c>
      <c r="K12" s="48">
        <v>201209</v>
      </c>
      <c r="L12" s="48">
        <v>201212</v>
      </c>
      <c r="M12" s="48">
        <v>201301</v>
      </c>
      <c r="N12" s="48">
        <v>201302</v>
      </c>
      <c r="O12" s="48">
        <v>201303</v>
      </c>
      <c r="P12" s="48">
        <v>201304</v>
      </c>
      <c r="Q12" s="48">
        <v>201305</v>
      </c>
      <c r="R12" s="48">
        <v>201306</v>
      </c>
      <c r="S12" s="48">
        <v>201307</v>
      </c>
      <c r="T12" s="48">
        <v>201308</v>
      </c>
      <c r="U12" s="48">
        <v>201309</v>
      </c>
      <c r="V12" s="48">
        <v>201310</v>
      </c>
      <c r="W12" s="48">
        <v>201311</v>
      </c>
      <c r="X12" s="48">
        <v>201312</v>
      </c>
    </row>
    <row r="13" spans="1:48" x14ac:dyDescent="0.25">
      <c r="A13" s="48">
        <f>B3</f>
        <v>506359106.43000007</v>
      </c>
      <c r="B13" s="48">
        <f>C3</f>
        <v>1155298703.0100002</v>
      </c>
      <c r="C13" s="48">
        <f>D3</f>
        <v>1633111042.7900004</v>
      </c>
      <c r="D13" s="48">
        <f>E3</f>
        <v>2999599704.0099993</v>
      </c>
      <c r="E13" s="48">
        <f>F3</f>
        <v>672508792.32999992</v>
      </c>
      <c r="F13" s="48">
        <f>G3</f>
        <v>1238301124.95</v>
      </c>
      <c r="G13" s="48">
        <f>H3</f>
        <v>1904281946.95</v>
      </c>
      <c r="H13" s="48">
        <f>I3</f>
        <v>3265852319.0500002</v>
      </c>
      <c r="I13" s="48">
        <f>J3</f>
        <v>559982220.83000016</v>
      </c>
      <c r="J13" s="48">
        <f>K3</f>
        <v>1134237896.2699997</v>
      </c>
      <c r="K13" s="48">
        <f>L3</f>
        <v>1733488598.8000002</v>
      </c>
      <c r="L13" s="48">
        <f>M3</f>
        <v>3130160612.5100002</v>
      </c>
      <c r="M13" s="48">
        <f>N3</f>
        <v>29937549.109999999</v>
      </c>
      <c r="N13" s="48">
        <f>O3</f>
        <v>148264148.49000001</v>
      </c>
      <c r="O13" s="48">
        <f>P3</f>
        <v>330758129.51999998</v>
      </c>
      <c r="P13" s="48">
        <f>Q3</f>
        <v>485179507.01000005</v>
      </c>
      <c r="Q13" s="48">
        <f>R3</f>
        <v>623617047.48000002</v>
      </c>
      <c r="R13" s="48">
        <f>S3</f>
        <v>817539683.50000012</v>
      </c>
      <c r="S13" s="48">
        <f>T3</f>
        <v>944291448.62</v>
      </c>
      <c r="T13" s="48">
        <f>U3</f>
        <v>1112600461.4900002</v>
      </c>
      <c r="U13" s="48">
        <f>V3</f>
        <v>1396998326.9700003</v>
      </c>
      <c r="V13" s="48">
        <f>W3</f>
        <v>1614895888.6300001</v>
      </c>
      <c r="W13" s="48">
        <f>X3</f>
        <v>1874283036.5100002</v>
      </c>
      <c r="X13" s="48">
        <f>Y3</f>
        <v>3092945747.0299997</v>
      </c>
    </row>
    <row r="14" spans="1:48" x14ac:dyDescent="0.25">
      <c r="C14" s="48" t="str">
        <f>RIGHT(C15,2)&amp;" / "&amp;LEFT(C15,4)</f>
        <v>03 / 2010</v>
      </c>
      <c r="D14" s="48" t="str">
        <f t="shared" ref="D14:AV14" si="0">RIGHT(D15,2)&amp;" / "&amp;LEFT(D15,4)</f>
        <v>04 / 2010</v>
      </c>
      <c r="E14" s="48" t="str">
        <f t="shared" si="0"/>
        <v>05 / 2010</v>
      </c>
      <c r="F14" s="48" t="str">
        <f t="shared" si="0"/>
        <v>06 / 2010</v>
      </c>
      <c r="G14" s="48" t="str">
        <f t="shared" si="0"/>
        <v>07 / 2010</v>
      </c>
      <c r="H14" s="48" t="str">
        <f t="shared" si="0"/>
        <v>08 / 2010</v>
      </c>
      <c r="I14" s="48" t="str">
        <f t="shared" si="0"/>
        <v>09 / 2010</v>
      </c>
      <c r="J14" s="48" t="str">
        <f t="shared" si="0"/>
        <v>10 / 2010</v>
      </c>
      <c r="K14" s="48" t="str">
        <f t="shared" si="0"/>
        <v>11 / 2010</v>
      </c>
      <c r="L14" s="48" t="str">
        <f t="shared" si="0"/>
        <v>12 / 2010</v>
      </c>
      <c r="M14" s="48" t="str">
        <f t="shared" si="0"/>
        <v>01 / 2011</v>
      </c>
      <c r="N14" s="48" t="str">
        <f t="shared" si="0"/>
        <v>02 / 2011</v>
      </c>
      <c r="O14" s="48" t="str">
        <f t="shared" si="0"/>
        <v>03 / 2011</v>
      </c>
      <c r="P14" s="48" t="str">
        <f t="shared" si="0"/>
        <v>04 / 2011</v>
      </c>
      <c r="Q14" s="48" t="str">
        <f t="shared" si="0"/>
        <v>05 / 2011</v>
      </c>
      <c r="R14" s="48" t="str">
        <f t="shared" si="0"/>
        <v>06 / 2011</v>
      </c>
      <c r="S14" s="48" t="str">
        <f t="shared" si="0"/>
        <v>07 / 2011</v>
      </c>
      <c r="T14" s="48" t="str">
        <f t="shared" si="0"/>
        <v>08 / 2011</v>
      </c>
      <c r="U14" s="48" t="str">
        <f t="shared" si="0"/>
        <v>09 / 2011</v>
      </c>
      <c r="V14" s="48" t="str">
        <f t="shared" si="0"/>
        <v>10 / 2011</v>
      </c>
      <c r="W14" s="48" t="str">
        <f t="shared" si="0"/>
        <v>11 / 2011</v>
      </c>
      <c r="X14" s="48" t="str">
        <f t="shared" si="0"/>
        <v>12 / 2011</v>
      </c>
      <c r="Y14" s="48" t="str">
        <f t="shared" si="0"/>
        <v>01 / 2012</v>
      </c>
      <c r="Z14" s="48" t="str">
        <f t="shared" si="0"/>
        <v>02 / 2012</v>
      </c>
      <c r="AA14" s="48" t="str">
        <f t="shared" si="0"/>
        <v>03 / 2012</v>
      </c>
      <c r="AB14" s="48" t="str">
        <f t="shared" si="0"/>
        <v>04 / 2012</v>
      </c>
      <c r="AC14" s="48" t="str">
        <f t="shared" si="0"/>
        <v>05 / 2012</v>
      </c>
      <c r="AD14" s="48" t="str">
        <f t="shared" si="0"/>
        <v>06 / 2012</v>
      </c>
      <c r="AE14" s="48" t="str">
        <f t="shared" si="0"/>
        <v>07 / 2012</v>
      </c>
      <c r="AF14" s="48" t="str">
        <f t="shared" si="0"/>
        <v>08 / 2012</v>
      </c>
      <c r="AG14" s="48" t="str">
        <f t="shared" si="0"/>
        <v>09 / 2012</v>
      </c>
      <c r="AH14" s="48" t="str">
        <f t="shared" si="0"/>
        <v>10 / 2012</v>
      </c>
      <c r="AI14" s="48" t="str">
        <f t="shared" si="0"/>
        <v>11 / 2012</v>
      </c>
      <c r="AJ14" s="48" t="str">
        <f t="shared" si="0"/>
        <v>12 / 2012</v>
      </c>
      <c r="AK14" s="48" t="str">
        <f t="shared" si="0"/>
        <v>01 / 2013</v>
      </c>
      <c r="AL14" s="48" t="str">
        <f t="shared" si="0"/>
        <v>02 / 2013</v>
      </c>
      <c r="AM14" s="48" t="str">
        <f t="shared" si="0"/>
        <v>03 / 2013</v>
      </c>
      <c r="AN14" s="48" t="str">
        <f t="shared" si="0"/>
        <v>04 / 2013</v>
      </c>
      <c r="AO14" s="48" t="str">
        <f t="shared" si="0"/>
        <v>05 / 2013</v>
      </c>
      <c r="AP14" s="48" t="str">
        <f t="shared" si="0"/>
        <v>06 / 2013</v>
      </c>
      <c r="AQ14" s="48" t="str">
        <f t="shared" si="0"/>
        <v>07 / 2013</v>
      </c>
      <c r="AR14" s="48" t="str">
        <f t="shared" si="0"/>
        <v>08 / 2013</v>
      </c>
      <c r="AS14" s="48" t="str">
        <f t="shared" si="0"/>
        <v>09 / 2013</v>
      </c>
      <c r="AT14" s="48" t="str">
        <f t="shared" si="0"/>
        <v>10 / 2013</v>
      </c>
      <c r="AU14" s="48" t="str">
        <f t="shared" si="0"/>
        <v>11 / 2013</v>
      </c>
      <c r="AV14" s="48" t="str">
        <f t="shared" si="0"/>
        <v>12 / 2013</v>
      </c>
    </row>
    <row r="15" spans="1:48" x14ac:dyDescent="0.25">
      <c r="C15" s="48">
        <v>201003</v>
      </c>
      <c r="D15" s="48">
        <v>201004</v>
      </c>
      <c r="E15" s="48">
        <v>201005</v>
      </c>
      <c r="F15" s="48">
        <v>201006</v>
      </c>
      <c r="G15" s="48">
        <v>201007</v>
      </c>
      <c r="H15" s="48">
        <v>201008</v>
      </c>
      <c r="I15" s="48">
        <v>201009</v>
      </c>
      <c r="J15" s="48">
        <v>201010</v>
      </c>
      <c r="K15" s="48">
        <v>201011</v>
      </c>
      <c r="L15" s="48">
        <v>201012</v>
      </c>
      <c r="M15" s="48">
        <v>201101</v>
      </c>
      <c r="N15" s="48">
        <v>201102</v>
      </c>
      <c r="O15" s="48">
        <v>201103</v>
      </c>
      <c r="P15" s="48">
        <v>201104</v>
      </c>
      <c r="Q15" s="48">
        <v>201105</v>
      </c>
      <c r="R15" s="48">
        <v>201106</v>
      </c>
      <c r="S15" s="48">
        <v>201107</v>
      </c>
      <c r="T15" s="48">
        <v>201108</v>
      </c>
      <c r="U15" s="48">
        <v>201109</v>
      </c>
      <c r="V15" s="48">
        <v>201110</v>
      </c>
      <c r="W15" s="48">
        <v>201111</v>
      </c>
      <c r="X15" s="48">
        <v>201112</v>
      </c>
      <c r="Y15" s="48">
        <v>201201</v>
      </c>
      <c r="Z15" s="48">
        <v>201202</v>
      </c>
      <c r="AA15" s="48">
        <v>201203</v>
      </c>
      <c r="AB15" s="48">
        <v>201204</v>
      </c>
      <c r="AC15" s="48">
        <v>201205</v>
      </c>
      <c r="AD15" s="48">
        <v>201206</v>
      </c>
      <c r="AE15" s="48">
        <v>201207</v>
      </c>
      <c r="AF15" s="48">
        <v>201208</v>
      </c>
      <c r="AG15" s="48">
        <v>201209</v>
      </c>
      <c r="AH15" s="48">
        <v>201210</v>
      </c>
      <c r="AI15" s="48">
        <v>201211</v>
      </c>
      <c r="AJ15" s="48">
        <v>201212</v>
      </c>
      <c r="AK15" s="48">
        <v>201301</v>
      </c>
      <c r="AL15" s="48">
        <v>201302</v>
      </c>
      <c r="AM15" s="48">
        <v>201303</v>
      </c>
      <c r="AN15" s="48">
        <v>201304</v>
      </c>
      <c r="AO15" s="48">
        <v>201305</v>
      </c>
      <c r="AP15" s="48">
        <v>201306</v>
      </c>
      <c r="AQ15" s="48">
        <v>201307</v>
      </c>
      <c r="AR15" s="48">
        <v>201308</v>
      </c>
      <c r="AS15" s="48">
        <v>201309</v>
      </c>
      <c r="AT15" s="48">
        <v>201310</v>
      </c>
      <c r="AU15" s="48">
        <v>201311</v>
      </c>
      <c r="AV15" s="48">
        <v>201312</v>
      </c>
    </row>
    <row r="16" spans="1:48" x14ac:dyDescent="0.25">
      <c r="C16" s="49">
        <f ca="1">IFERROR(OFFSET($A$13,0,MATCH(C15,12:12,0)-1),#REF!)</f>
        <v>506359106.43000007</v>
      </c>
      <c r="D16" s="49">
        <f ca="1">(F16-C16)/3+C16</f>
        <v>722672305.29000008</v>
      </c>
      <c r="E16" s="49">
        <f ca="1">(F16-C16)/3+D16</f>
        <v>938985504.1500001</v>
      </c>
      <c r="F16" s="49">
        <f ca="1">IFERROR(OFFSET($A$13,0,MATCH(F15,12:12,0)-1),#REF!)</f>
        <v>1155298703.0100002</v>
      </c>
      <c r="G16" s="49">
        <f ca="1">(I16-F16)/3+F16</f>
        <v>1314569482.936667</v>
      </c>
      <c r="H16" s="49">
        <f ca="1">(I16-F16)/3+G16</f>
        <v>1473840262.8633337</v>
      </c>
      <c r="I16" s="49">
        <f ca="1">IFERROR(OFFSET($A$13,0,MATCH(I15,12:12,0)-1),#REF!)</f>
        <v>1633111042.7900004</v>
      </c>
      <c r="J16" s="49">
        <f ca="1">(L16-I16)/3+I16</f>
        <v>2088607263.1966667</v>
      </c>
      <c r="K16" s="49">
        <f ca="1">(L16-I16)/3+J16</f>
        <v>2544103483.603333</v>
      </c>
      <c r="L16" s="49">
        <f ca="1">IFERROR(OFFSET($A$13,0,MATCH(L15,12:12,0)-1),#REF!)</f>
        <v>2999599704.0099993</v>
      </c>
      <c r="M16" s="49">
        <f ca="1">(O16-L16)/3+L16</f>
        <v>2223902733.4499993</v>
      </c>
      <c r="N16" s="49">
        <f ca="1">(O16-L16)/3+M16</f>
        <v>1448205762.8899994</v>
      </c>
      <c r="O16" s="49">
        <f ca="1">IFERROR(OFFSET($A$13,0,MATCH(O15,12:12,0)-1),#REF!)</f>
        <v>672508792.32999992</v>
      </c>
      <c r="P16" s="49">
        <f ca="1">(R16-O16)/3+O16</f>
        <v>861106236.53666663</v>
      </c>
      <c r="Q16" s="49">
        <f ca="1">(R16-O16)/3+P16</f>
        <v>1049703680.7433333</v>
      </c>
      <c r="R16" s="49">
        <f ca="1">IFERROR(OFFSET($A$13,0,MATCH(R15,12:12,0)-1),#REF!)</f>
        <v>1238301124.95</v>
      </c>
      <c r="S16" s="49">
        <f ca="1">(U16-R16)/3+R16</f>
        <v>1460294732.2833333</v>
      </c>
      <c r="T16" s="49">
        <f ca="1">(U16-R16)/3+S16</f>
        <v>1682288339.6166666</v>
      </c>
      <c r="U16" s="49">
        <f ca="1">IFERROR(OFFSET($A$13,0,MATCH(U15,12:12,0)-1),#REF!)</f>
        <v>1904281946.95</v>
      </c>
      <c r="V16" s="49">
        <f ca="1">(X16-U16)/3+U16</f>
        <v>2358138737.6500001</v>
      </c>
      <c r="W16" s="49">
        <f ca="1">(X16-U16)/3+V16</f>
        <v>2811995528.3500004</v>
      </c>
      <c r="X16" s="49">
        <f ca="1">IFERROR(OFFSET($A$13,0,MATCH(X15,12:12,0)-1),#REF!)</f>
        <v>3265852319.0500002</v>
      </c>
      <c r="Y16" s="49">
        <f ca="1">(AA16-X16)/3+X16</f>
        <v>2363895619.6433334</v>
      </c>
      <c r="Z16" s="49">
        <f ca="1">(AA16-X16)/3+Y16</f>
        <v>1461938920.2366667</v>
      </c>
      <c r="AA16" s="49">
        <f ca="1">IFERROR(OFFSET($A$13,0,MATCH(AA15,12:12,0)-1),#REF!)</f>
        <v>559982220.83000016</v>
      </c>
      <c r="AB16" s="49">
        <f ca="1">(AD16-AA16)/3+AA16</f>
        <v>751400779.31000006</v>
      </c>
      <c r="AC16" s="49">
        <f ca="1">(AD16-AA16)/3+AB16</f>
        <v>942819337.78999996</v>
      </c>
      <c r="AD16" s="49">
        <f ca="1">IFERROR(OFFSET($A$13,0,MATCH(AD15,12:12,0)-1),#REF!)</f>
        <v>1134237896.2699997</v>
      </c>
      <c r="AE16" s="49">
        <f ca="1">(AG16-AD16)/3+AD16</f>
        <v>1333988130.4466665</v>
      </c>
      <c r="AF16" s="49">
        <f ca="1">(AG16-AD16)/3+AE16</f>
        <v>1533738364.6233332</v>
      </c>
      <c r="AG16" s="49">
        <f ca="1">IFERROR(OFFSET($A$13,0,MATCH(AG15,12:12,0)-1),#REF!)</f>
        <v>1733488598.8000002</v>
      </c>
      <c r="AH16" s="49">
        <f ca="1">(AJ16-AG16)/3+AG16</f>
        <v>2199045936.7033334</v>
      </c>
      <c r="AI16" s="49">
        <f ca="1">(AJ16-AG16)/3+AH16</f>
        <v>2664603274.6066666</v>
      </c>
      <c r="AJ16" s="49">
        <f ca="1">IFERROR(OFFSET($A$13,0,MATCH(AJ15,12:12,0)-1),#REF!)</f>
        <v>3130160612.5100002</v>
      </c>
      <c r="AK16" s="49">
        <f ca="1">(AM16-AJ16)/3+AJ16</f>
        <v>2197026451.5133333</v>
      </c>
      <c r="AL16" s="49">
        <f ca="1">(AM16-AJ16)/3+AK16</f>
        <v>1263892290.5166664</v>
      </c>
      <c r="AM16" s="49">
        <f ca="1">IFERROR(OFFSET($A$13,0,MATCH(AM15,12:12,0)-1),#REF!)</f>
        <v>330758129.51999998</v>
      </c>
      <c r="AN16" s="49">
        <f ca="1">(AP16-AM16)/3+AM16</f>
        <v>493018647.51333332</v>
      </c>
      <c r="AO16" s="49">
        <f ca="1">(AP16-AM16)/3+AN16</f>
        <v>655279165.50666666</v>
      </c>
      <c r="AP16" s="49">
        <f ca="1">IFERROR(OFFSET($A$13,0,MATCH(AP15,12:12,0)-1),#REF!)</f>
        <v>817539683.50000012</v>
      </c>
      <c r="AQ16" s="49">
        <f ca="1">(AS16-AP16)/3+AP16</f>
        <v>1010692564.6566669</v>
      </c>
      <c r="AR16" s="49">
        <f ca="1">(AS16-AP16)/3+AQ16</f>
        <v>1203845445.8133335</v>
      </c>
      <c r="AS16" s="49">
        <f ca="1">IFERROR(OFFSET($A$13,0,MATCH(AS15,12:12,0)-1),#REF!)</f>
        <v>1396998326.9700003</v>
      </c>
      <c r="AT16" s="49">
        <f ca="1">(AV16-AS16)/3+AS16</f>
        <v>1962314133.6566668</v>
      </c>
      <c r="AU16" s="49">
        <f ca="1">(AV16-AS16)/3+AT16</f>
        <v>2527629940.3433332</v>
      </c>
      <c r="AV16" s="49">
        <f ca="1">IFERROR(OFFSET($A$13,0,MATCH(AV15,12:12,0)-1),#REF!)</f>
        <v>3092945747.0299997</v>
      </c>
    </row>
    <row r="17" spans="1:48" x14ac:dyDescent="0.25">
      <c r="C17" s="49">
        <f ca="1">C16</f>
        <v>506359106.43000007</v>
      </c>
      <c r="D17" s="49">
        <f t="shared" ref="D17:AI17" ca="1" si="1">D16</f>
        <v>722672305.29000008</v>
      </c>
      <c r="E17" s="49">
        <f t="shared" ca="1" si="1"/>
        <v>938985504.1500001</v>
      </c>
      <c r="F17" s="49">
        <f t="shared" ca="1" si="1"/>
        <v>1155298703.0100002</v>
      </c>
      <c r="G17" s="49">
        <f t="shared" ca="1" si="1"/>
        <v>1314569482.936667</v>
      </c>
      <c r="H17" s="49">
        <f t="shared" ca="1" si="1"/>
        <v>1473840262.8633337</v>
      </c>
      <c r="I17" s="49">
        <f t="shared" ca="1" si="1"/>
        <v>1633111042.7900004</v>
      </c>
      <c r="J17" s="49">
        <f t="shared" ca="1" si="1"/>
        <v>2088607263.1966667</v>
      </c>
      <c r="K17" s="49">
        <f t="shared" ca="1" si="1"/>
        <v>2544103483.603333</v>
      </c>
      <c r="L17" s="49">
        <f t="shared" ca="1" si="1"/>
        <v>2999599704.0099993</v>
      </c>
      <c r="M17" s="49">
        <f t="shared" ca="1" si="1"/>
        <v>2223902733.4499993</v>
      </c>
      <c r="N17" s="49">
        <f t="shared" ca="1" si="1"/>
        <v>1448205762.8899994</v>
      </c>
      <c r="O17" s="49">
        <f t="shared" ca="1" si="1"/>
        <v>672508792.32999992</v>
      </c>
      <c r="P17" s="49">
        <f t="shared" ca="1" si="1"/>
        <v>861106236.53666663</v>
      </c>
      <c r="Q17" s="49">
        <f t="shared" ca="1" si="1"/>
        <v>1049703680.7433333</v>
      </c>
      <c r="R17" s="49">
        <f t="shared" ca="1" si="1"/>
        <v>1238301124.95</v>
      </c>
      <c r="S17" s="49">
        <f t="shared" ca="1" si="1"/>
        <v>1460294732.2833333</v>
      </c>
      <c r="T17" s="49">
        <f t="shared" ca="1" si="1"/>
        <v>1682288339.6166666</v>
      </c>
      <c r="U17" s="49">
        <f t="shared" ca="1" si="1"/>
        <v>1904281946.95</v>
      </c>
      <c r="V17" s="49">
        <f t="shared" ca="1" si="1"/>
        <v>2358138737.6500001</v>
      </c>
      <c r="W17" s="49">
        <f t="shared" ca="1" si="1"/>
        <v>2811995528.3500004</v>
      </c>
      <c r="X17" s="49">
        <f t="shared" ca="1" si="1"/>
        <v>3265852319.0500002</v>
      </c>
      <c r="Y17" s="49">
        <f t="shared" ca="1" si="1"/>
        <v>2363895619.6433334</v>
      </c>
      <c r="Z17" s="49">
        <f t="shared" ca="1" si="1"/>
        <v>1461938920.2366667</v>
      </c>
      <c r="AA17" s="49">
        <f t="shared" ca="1" si="1"/>
        <v>559982220.83000016</v>
      </c>
      <c r="AB17" s="49">
        <f t="shared" ca="1" si="1"/>
        <v>751400779.31000006</v>
      </c>
      <c r="AC17" s="49">
        <f t="shared" ca="1" si="1"/>
        <v>942819337.78999996</v>
      </c>
      <c r="AD17" s="49">
        <f t="shared" ca="1" si="1"/>
        <v>1134237896.2699997</v>
      </c>
      <c r="AE17" s="49">
        <f t="shared" ca="1" si="1"/>
        <v>1333988130.4466665</v>
      </c>
      <c r="AF17" s="49">
        <f t="shared" ca="1" si="1"/>
        <v>1533738364.6233332</v>
      </c>
      <c r="AG17" s="49">
        <f t="shared" ca="1" si="1"/>
        <v>1733488598.8000002</v>
      </c>
      <c r="AH17" s="49">
        <f t="shared" ca="1" si="1"/>
        <v>2199045936.7033334</v>
      </c>
      <c r="AI17" s="49">
        <f t="shared" ca="1" si="1"/>
        <v>2664603274.6066666</v>
      </c>
      <c r="AJ17" s="49">
        <f t="shared" ref="AJ17:AV17" ca="1" si="2">IFERROR(OFFSET($A$13,0,MATCH(AJ15,12:12,0)-1),"")</f>
        <v>3130160612.5100002</v>
      </c>
      <c r="AK17" s="49">
        <f t="shared" ca="1" si="2"/>
        <v>29937549.109999999</v>
      </c>
      <c r="AL17" s="49">
        <f t="shared" ca="1" si="2"/>
        <v>148264148.49000001</v>
      </c>
      <c r="AM17" s="49">
        <f t="shared" ca="1" si="2"/>
        <v>330758129.51999998</v>
      </c>
      <c r="AN17" s="49">
        <f t="shared" ca="1" si="2"/>
        <v>485179507.01000005</v>
      </c>
      <c r="AO17" s="49">
        <f t="shared" ca="1" si="2"/>
        <v>623617047.48000002</v>
      </c>
      <c r="AP17" s="49">
        <f t="shared" ca="1" si="2"/>
        <v>817539683.50000012</v>
      </c>
      <c r="AQ17" s="49">
        <f t="shared" ca="1" si="2"/>
        <v>944291448.62</v>
      </c>
      <c r="AR17" s="49">
        <f t="shared" ca="1" si="2"/>
        <v>1112600461.4900002</v>
      </c>
      <c r="AS17" s="49">
        <f t="shared" ca="1" si="2"/>
        <v>1396998326.9700003</v>
      </c>
      <c r="AT17" s="49">
        <f t="shared" ca="1" si="2"/>
        <v>1614895888.6300001</v>
      </c>
      <c r="AU17" s="49">
        <f t="shared" ca="1" si="2"/>
        <v>1874283036.5100002</v>
      </c>
      <c r="AV17" s="49">
        <f t="shared" ca="1" si="2"/>
        <v>3092945747.0299997</v>
      </c>
    </row>
    <row r="18" spans="1:48" x14ac:dyDescent="0.25">
      <c r="C18" s="49">
        <f ca="1">C16/1000000</f>
        <v>506.35910643000005</v>
      </c>
      <c r="D18" s="49">
        <f t="shared" ref="D18:AV19" ca="1" si="3">D16/1000000</f>
        <v>722.67230529000005</v>
      </c>
      <c r="E18" s="49">
        <f t="shared" ca="1" si="3"/>
        <v>938.98550415000011</v>
      </c>
      <c r="F18" s="49">
        <f t="shared" ca="1" si="3"/>
        <v>1155.2987030100003</v>
      </c>
      <c r="G18" s="49">
        <f t="shared" ca="1" si="3"/>
        <v>1314.5694829366669</v>
      </c>
      <c r="H18" s="49">
        <f t="shared" ca="1" si="3"/>
        <v>1473.8402628633337</v>
      </c>
      <c r="I18" s="49">
        <f t="shared" ca="1" si="3"/>
        <v>1633.1110427900005</v>
      </c>
      <c r="J18" s="49">
        <f t="shared" ca="1" si="3"/>
        <v>2088.6072631966667</v>
      </c>
      <c r="K18" s="49">
        <f t="shared" ca="1" si="3"/>
        <v>2544.1034836033332</v>
      </c>
      <c r="L18" s="49">
        <f t="shared" ca="1" si="3"/>
        <v>2999.5997040099992</v>
      </c>
      <c r="M18" s="49">
        <f t="shared" ca="1" si="3"/>
        <v>2223.9027334499992</v>
      </c>
      <c r="N18" s="49">
        <f t="shared" ca="1" si="3"/>
        <v>1448.2057628899993</v>
      </c>
      <c r="O18" s="49">
        <f t="shared" ca="1" si="3"/>
        <v>672.50879232999989</v>
      </c>
      <c r="P18" s="49">
        <f t="shared" ca="1" si="3"/>
        <v>861.10623653666664</v>
      </c>
      <c r="Q18" s="49">
        <f t="shared" ca="1" si="3"/>
        <v>1049.7036807433333</v>
      </c>
      <c r="R18" s="49">
        <f t="shared" ca="1" si="3"/>
        <v>1238.30112495</v>
      </c>
      <c r="S18" s="49">
        <f t="shared" ca="1" si="3"/>
        <v>1460.2947322833334</v>
      </c>
      <c r="T18" s="49">
        <f t="shared" ca="1" si="3"/>
        <v>1682.2883396166665</v>
      </c>
      <c r="U18" s="49">
        <f t="shared" ca="1" si="3"/>
        <v>1904.28194695</v>
      </c>
      <c r="V18" s="49">
        <f t="shared" ca="1" si="3"/>
        <v>2358.1387376500002</v>
      </c>
      <c r="W18" s="49">
        <f t="shared" ca="1" si="3"/>
        <v>2811.9955283500003</v>
      </c>
      <c r="X18" s="49">
        <f t="shared" ca="1" si="3"/>
        <v>3265.85231905</v>
      </c>
      <c r="Y18" s="49">
        <f t="shared" ca="1" si="3"/>
        <v>2363.8956196433332</v>
      </c>
      <c r="Z18" s="49">
        <f t="shared" ca="1" si="3"/>
        <v>1461.9389202366667</v>
      </c>
      <c r="AA18" s="49">
        <f t="shared" ca="1" si="3"/>
        <v>559.98222083000019</v>
      </c>
      <c r="AB18" s="49">
        <f t="shared" ca="1" si="3"/>
        <v>751.40077931000008</v>
      </c>
      <c r="AC18" s="49">
        <f t="shared" ca="1" si="3"/>
        <v>942.81933778999996</v>
      </c>
      <c r="AD18" s="49">
        <f t="shared" ca="1" si="3"/>
        <v>1134.2378962699997</v>
      </c>
      <c r="AE18" s="49">
        <f t="shared" ca="1" si="3"/>
        <v>1333.9881304466664</v>
      </c>
      <c r="AF18" s="49">
        <f t="shared" ca="1" si="3"/>
        <v>1533.7383646233332</v>
      </c>
      <c r="AG18" s="49">
        <f t="shared" ca="1" si="3"/>
        <v>1733.4885988000001</v>
      </c>
      <c r="AH18" s="49">
        <f t="shared" ca="1" si="3"/>
        <v>2199.0459367033332</v>
      </c>
      <c r="AI18" s="49">
        <f t="shared" ca="1" si="3"/>
        <v>2664.6032746066667</v>
      </c>
      <c r="AJ18" s="49">
        <f t="shared" ca="1" si="3"/>
        <v>3130.1606125100002</v>
      </c>
      <c r="AK18" s="49">
        <f t="shared" ca="1" si="3"/>
        <v>2197.0264515133335</v>
      </c>
      <c r="AL18" s="49">
        <f t="shared" ca="1" si="3"/>
        <v>1263.8922905166664</v>
      </c>
      <c r="AM18" s="49">
        <f t="shared" ca="1" si="3"/>
        <v>330.75812951999995</v>
      </c>
      <c r="AN18" s="49">
        <f t="shared" ca="1" si="3"/>
        <v>493.01864751333335</v>
      </c>
      <c r="AO18" s="49">
        <f t="shared" ca="1" si="3"/>
        <v>655.27916550666669</v>
      </c>
      <c r="AP18" s="49">
        <f t="shared" ca="1" si="3"/>
        <v>817.53968350000014</v>
      </c>
      <c r="AQ18" s="49">
        <f t="shared" ca="1" si="3"/>
        <v>1010.6925646566668</v>
      </c>
      <c r="AR18" s="49">
        <f t="shared" ca="1" si="3"/>
        <v>1203.8454458133335</v>
      </c>
      <c r="AS18" s="49">
        <f t="shared" ca="1" si="3"/>
        <v>1396.9983269700003</v>
      </c>
      <c r="AT18" s="49">
        <f t="shared" ca="1" si="3"/>
        <v>1962.3141336566669</v>
      </c>
      <c r="AU18" s="49">
        <f t="shared" ca="1" si="3"/>
        <v>2527.6299403433331</v>
      </c>
      <c r="AV18" s="49">
        <f t="shared" ca="1" si="3"/>
        <v>3092.9457470299999</v>
      </c>
    </row>
    <row r="19" spans="1:48" x14ac:dyDescent="0.25">
      <c r="C19" s="49">
        <f t="shared" ref="C19:AO19" ca="1" si="4">C17/1000000</f>
        <v>506.35910643000005</v>
      </c>
      <c r="D19" s="49">
        <f t="shared" ca="1" si="4"/>
        <v>722.67230529000005</v>
      </c>
      <c r="E19" s="49">
        <f t="shared" ca="1" si="4"/>
        <v>938.98550415000011</v>
      </c>
      <c r="F19" s="49">
        <f t="shared" ca="1" si="4"/>
        <v>1155.2987030100003</v>
      </c>
      <c r="G19" s="49">
        <f t="shared" ca="1" si="4"/>
        <v>1314.5694829366669</v>
      </c>
      <c r="H19" s="49">
        <f t="shared" ca="1" si="4"/>
        <v>1473.8402628633337</v>
      </c>
      <c r="I19" s="49">
        <f t="shared" ca="1" si="4"/>
        <v>1633.1110427900005</v>
      </c>
      <c r="J19" s="49">
        <f t="shared" ca="1" si="4"/>
        <v>2088.6072631966667</v>
      </c>
      <c r="K19" s="49">
        <f t="shared" ca="1" si="4"/>
        <v>2544.1034836033332</v>
      </c>
      <c r="L19" s="49">
        <f t="shared" ca="1" si="4"/>
        <v>2999.5997040099992</v>
      </c>
      <c r="M19" s="49">
        <f t="shared" ca="1" si="4"/>
        <v>2223.9027334499992</v>
      </c>
      <c r="N19" s="49">
        <f t="shared" ca="1" si="4"/>
        <v>1448.2057628899993</v>
      </c>
      <c r="O19" s="49">
        <f t="shared" ca="1" si="4"/>
        <v>672.50879232999989</v>
      </c>
      <c r="P19" s="49">
        <f t="shared" ca="1" si="4"/>
        <v>861.10623653666664</v>
      </c>
      <c r="Q19" s="49">
        <f t="shared" ca="1" si="4"/>
        <v>1049.7036807433333</v>
      </c>
      <c r="R19" s="49">
        <f t="shared" ca="1" si="4"/>
        <v>1238.30112495</v>
      </c>
      <c r="S19" s="49">
        <f t="shared" ca="1" si="4"/>
        <v>1460.2947322833334</v>
      </c>
      <c r="T19" s="49">
        <f t="shared" ca="1" si="4"/>
        <v>1682.2883396166665</v>
      </c>
      <c r="U19" s="49">
        <f t="shared" ca="1" si="4"/>
        <v>1904.28194695</v>
      </c>
      <c r="V19" s="49">
        <f t="shared" ca="1" si="4"/>
        <v>2358.1387376500002</v>
      </c>
      <c r="W19" s="49">
        <f t="shared" ca="1" si="4"/>
        <v>2811.9955283500003</v>
      </c>
      <c r="X19" s="49">
        <f t="shared" ca="1" si="4"/>
        <v>3265.85231905</v>
      </c>
      <c r="Y19" s="49">
        <f t="shared" ca="1" si="4"/>
        <v>2363.8956196433332</v>
      </c>
      <c r="Z19" s="49">
        <f t="shared" ca="1" si="4"/>
        <v>1461.9389202366667</v>
      </c>
      <c r="AA19" s="49">
        <f t="shared" ca="1" si="4"/>
        <v>559.98222083000019</v>
      </c>
      <c r="AB19" s="49">
        <f t="shared" ca="1" si="4"/>
        <v>751.40077931000008</v>
      </c>
      <c r="AC19" s="49">
        <f t="shared" ca="1" si="4"/>
        <v>942.81933778999996</v>
      </c>
      <c r="AD19" s="49">
        <f t="shared" ca="1" si="4"/>
        <v>1134.2378962699997</v>
      </c>
      <c r="AE19" s="49">
        <f t="shared" ca="1" si="4"/>
        <v>1333.9881304466664</v>
      </c>
      <c r="AF19" s="49">
        <f t="shared" ca="1" si="4"/>
        <v>1533.7383646233332</v>
      </c>
      <c r="AG19" s="49">
        <f t="shared" ca="1" si="4"/>
        <v>1733.4885988000001</v>
      </c>
      <c r="AH19" s="49">
        <f t="shared" ca="1" si="4"/>
        <v>2199.0459367033332</v>
      </c>
      <c r="AI19" s="49">
        <f t="shared" ca="1" si="4"/>
        <v>2664.6032746066667</v>
      </c>
      <c r="AJ19" s="49">
        <f t="shared" ca="1" si="4"/>
        <v>3130.1606125100002</v>
      </c>
      <c r="AK19" s="49">
        <f t="shared" ca="1" si="4"/>
        <v>29.937549109999999</v>
      </c>
      <c r="AL19" s="49">
        <f t="shared" ca="1" si="4"/>
        <v>148.26414849</v>
      </c>
      <c r="AM19" s="49">
        <f t="shared" ca="1" si="4"/>
        <v>330.75812951999995</v>
      </c>
      <c r="AN19" s="49">
        <f t="shared" ca="1" si="4"/>
        <v>485.17950701000007</v>
      </c>
      <c r="AO19" s="49">
        <f t="shared" ca="1" si="4"/>
        <v>623.61704748</v>
      </c>
      <c r="AP19" s="49">
        <f ca="1">AP17/1000000</f>
        <v>817.53968350000014</v>
      </c>
      <c r="AQ19" s="49">
        <f t="shared" ca="1" si="3"/>
        <v>944.29144861999998</v>
      </c>
      <c r="AR19" s="49">
        <f t="shared" ca="1" si="3"/>
        <v>1112.6004614900003</v>
      </c>
      <c r="AS19" s="49">
        <f t="shared" ca="1" si="3"/>
        <v>1396.9983269700003</v>
      </c>
      <c r="AT19" s="49">
        <f t="shared" ca="1" si="3"/>
        <v>1614.8958886300002</v>
      </c>
      <c r="AU19" s="49">
        <f t="shared" ca="1" si="3"/>
        <v>1874.2830365100003</v>
      </c>
      <c r="AV19" s="49">
        <f t="shared" ca="1" si="3"/>
        <v>3092.9457470299999</v>
      </c>
    </row>
    <row r="20" spans="1:48" x14ac:dyDescent="0.25">
      <c r="A20" s="53" t="s">
        <v>289</v>
      </c>
      <c r="B20" s="159"/>
    </row>
    <row r="21" spans="1:48" x14ac:dyDescent="0.25">
      <c r="A21" s="48">
        <v>201003</v>
      </c>
      <c r="B21" s="48">
        <v>201006</v>
      </c>
      <c r="C21" s="48">
        <v>201009</v>
      </c>
      <c r="D21" s="48">
        <v>201012</v>
      </c>
      <c r="E21" s="48">
        <v>201103</v>
      </c>
      <c r="F21" s="48">
        <v>201106</v>
      </c>
      <c r="G21" s="48">
        <v>201109</v>
      </c>
      <c r="H21" s="48">
        <v>201112</v>
      </c>
      <c r="I21" s="48">
        <v>201203</v>
      </c>
      <c r="J21" s="48">
        <v>201206</v>
      </c>
      <c r="K21" s="48">
        <v>201209</v>
      </c>
      <c r="L21" s="48">
        <v>201212</v>
      </c>
      <c r="M21" s="48">
        <v>201301</v>
      </c>
      <c r="N21" s="48">
        <v>201302</v>
      </c>
      <c r="O21" s="48">
        <v>201303</v>
      </c>
      <c r="P21" s="48">
        <v>201304</v>
      </c>
      <c r="Q21" s="48">
        <v>201305</v>
      </c>
      <c r="R21" s="48">
        <v>201306</v>
      </c>
      <c r="S21" s="48">
        <v>201307</v>
      </c>
      <c r="T21" s="48">
        <v>201308</v>
      </c>
      <c r="U21" s="48">
        <v>201309</v>
      </c>
      <c r="V21" s="48">
        <v>201310</v>
      </c>
      <c r="W21" s="48">
        <v>201311</v>
      </c>
      <c r="X21" s="48">
        <v>201312</v>
      </c>
    </row>
    <row r="22" spans="1:48" x14ac:dyDescent="0.25">
      <c r="A22" s="48">
        <f>B8</f>
        <v>81339226.620000005</v>
      </c>
      <c r="B22" s="48">
        <f>C8</f>
        <v>184175357.12</v>
      </c>
      <c r="C22" s="48">
        <f>D8</f>
        <v>333142528.03999996</v>
      </c>
      <c r="D22" s="48">
        <f>E8</f>
        <v>550496757.16000009</v>
      </c>
      <c r="E22" s="48">
        <f>F8</f>
        <v>83157689.949999988</v>
      </c>
      <c r="F22" s="48">
        <f>G8</f>
        <v>184841467.87999997</v>
      </c>
      <c r="G22" s="48">
        <f>H8</f>
        <v>361941226.29000008</v>
      </c>
      <c r="H22" s="48">
        <f>I8</f>
        <v>635496001.13000011</v>
      </c>
      <c r="I22" s="48">
        <f>J8</f>
        <v>63376213.43</v>
      </c>
      <c r="J22" s="48">
        <f>K8</f>
        <v>160977323.03999999</v>
      </c>
      <c r="K22" s="48">
        <f>L8</f>
        <v>274642204.60000002</v>
      </c>
      <c r="L22" s="48">
        <f>M8</f>
        <v>509942350.78000009</v>
      </c>
      <c r="M22" s="48">
        <f>N8</f>
        <v>6683921.1899999995</v>
      </c>
      <c r="N22" s="48">
        <f>O8</f>
        <v>28201254.380000003</v>
      </c>
      <c r="O22" s="48">
        <f>P8</f>
        <v>60383163.889999986</v>
      </c>
      <c r="P22" s="48">
        <f>Q8</f>
        <v>85459386.879999995</v>
      </c>
      <c r="Q22" s="48">
        <f>R8</f>
        <v>107414407.00999999</v>
      </c>
      <c r="R22" s="48">
        <f>S8</f>
        <v>137451665.63</v>
      </c>
      <c r="S22" s="48">
        <f>T8</f>
        <v>162349933.53</v>
      </c>
      <c r="T22" s="48">
        <f>U8</f>
        <v>191132706.69</v>
      </c>
      <c r="U22" s="48">
        <f>V8</f>
        <v>239472517.35999995</v>
      </c>
      <c r="V22" s="48">
        <f>W8</f>
        <v>274285316.70999998</v>
      </c>
      <c r="W22" s="48">
        <f>X8</f>
        <v>328477690.56</v>
      </c>
      <c r="X22" s="48">
        <f>Y8</f>
        <v>478488262.74000001</v>
      </c>
    </row>
    <row r="23" spans="1:48" x14ac:dyDescent="0.25">
      <c r="C23" s="48" t="str">
        <f>RIGHT(C24,2)&amp;" / "&amp;LEFT(C24,4)</f>
        <v>03 / 2010</v>
      </c>
      <c r="D23" s="48" t="str">
        <f t="shared" ref="D23:AV23" si="5">RIGHT(D24,2)&amp;" / "&amp;LEFT(D24,4)</f>
        <v>04 / 2010</v>
      </c>
      <c r="E23" s="48" t="str">
        <f t="shared" si="5"/>
        <v>05 / 2010</v>
      </c>
      <c r="F23" s="48" t="str">
        <f t="shared" si="5"/>
        <v>06 / 2010</v>
      </c>
      <c r="G23" s="48" t="str">
        <f t="shared" si="5"/>
        <v>07 / 2010</v>
      </c>
      <c r="H23" s="48" t="str">
        <f t="shared" si="5"/>
        <v>08 / 2010</v>
      </c>
      <c r="I23" s="48" t="str">
        <f t="shared" si="5"/>
        <v>09 / 2010</v>
      </c>
      <c r="J23" s="48" t="str">
        <f t="shared" si="5"/>
        <v>10 / 2010</v>
      </c>
      <c r="K23" s="48" t="str">
        <f t="shared" si="5"/>
        <v>11 / 2010</v>
      </c>
      <c r="L23" s="48" t="str">
        <f t="shared" si="5"/>
        <v>12 / 2010</v>
      </c>
      <c r="M23" s="48" t="str">
        <f t="shared" si="5"/>
        <v>01 / 2011</v>
      </c>
      <c r="N23" s="48" t="str">
        <f t="shared" si="5"/>
        <v>02 / 2011</v>
      </c>
      <c r="O23" s="48" t="str">
        <f t="shared" si="5"/>
        <v>03 / 2011</v>
      </c>
      <c r="P23" s="48" t="str">
        <f t="shared" si="5"/>
        <v>04 / 2011</v>
      </c>
      <c r="Q23" s="48" t="str">
        <f t="shared" si="5"/>
        <v>05 / 2011</v>
      </c>
      <c r="R23" s="48" t="str">
        <f t="shared" si="5"/>
        <v>06 / 2011</v>
      </c>
      <c r="S23" s="48" t="str">
        <f t="shared" si="5"/>
        <v>07 / 2011</v>
      </c>
      <c r="T23" s="48" t="str">
        <f t="shared" si="5"/>
        <v>08 / 2011</v>
      </c>
      <c r="U23" s="48" t="str">
        <f t="shared" si="5"/>
        <v>09 / 2011</v>
      </c>
      <c r="V23" s="48" t="str">
        <f t="shared" si="5"/>
        <v>10 / 2011</v>
      </c>
      <c r="W23" s="48" t="str">
        <f t="shared" si="5"/>
        <v>11 / 2011</v>
      </c>
      <c r="X23" s="48" t="str">
        <f t="shared" si="5"/>
        <v>12 / 2011</v>
      </c>
      <c r="Y23" s="48" t="str">
        <f t="shared" si="5"/>
        <v>01 / 2012</v>
      </c>
      <c r="Z23" s="48" t="str">
        <f t="shared" si="5"/>
        <v>02 / 2012</v>
      </c>
      <c r="AA23" s="48" t="str">
        <f t="shared" si="5"/>
        <v>03 / 2012</v>
      </c>
      <c r="AB23" s="48" t="str">
        <f t="shared" si="5"/>
        <v>04 / 2012</v>
      </c>
      <c r="AC23" s="48" t="str">
        <f t="shared" si="5"/>
        <v>05 / 2012</v>
      </c>
      <c r="AD23" s="48" t="str">
        <f t="shared" si="5"/>
        <v>06 / 2012</v>
      </c>
      <c r="AE23" s="48" t="str">
        <f t="shared" si="5"/>
        <v>07 / 2012</v>
      </c>
      <c r="AF23" s="48" t="str">
        <f t="shared" si="5"/>
        <v>08 / 2012</v>
      </c>
      <c r="AG23" s="48" t="str">
        <f t="shared" si="5"/>
        <v>09 / 2012</v>
      </c>
      <c r="AH23" s="48" t="str">
        <f t="shared" si="5"/>
        <v>10 / 2012</v>
      </c>
      <c r="AI23" s="48" t="str">
        <f t="shared" si="5"/>
        <v>11 / 2012</v>
      </c>
      <c r="AJ23" s="48" t="str">
        <f t="shared" si="5"/>
        <v>12 / 2012</v>
      </c>
      <c r="AK23" s="48" t="str">
        <f t="shared" si="5"/>
        <v>01 / 2013</v>
      </c>
      <c r="AL23" s="48" t="str">
        <f t="shared" si="5"/>
        <v>02 / 2013</v>
      </c>
      <c r="AM23" s="48" t="str">
        <f t="shared" si="5"/>
        <v>03 / 2013</v>
      </c>
      <c r="AN23" s="48" t="str">
        <f t="shared" si="5"/>
        <v>04 / 2013</v>
      </c>
      <c r="AO23" s="48" t="str">
        <f t="shared" si="5"/>
        <v>05 / 2013</v>
      </c>
      <c r="AP23" s="48" t="str">
        <f t="shared" si="5"/>
        <v>06 / 2013</v>
      </c>
      <c r="AQ23" s="48" t="str">
        <f t="shared" si="5"/>
        <v>07 / 2013</v>
      </c>
      <c r="AR23" s="48" t="str">
        <f t="shared" si="5"/>
        <v>08 / 2013</v>
      </c>
      <c r="AS23" s="48" t="str">
        <f t="shared" si="5"/>
        <v>09 / 2013</v>
      </c>
      <c r="AT23" s="48" t="str">
        <f t="shared" si="5"/>
        <v>10 / 2013</v>
      </c>
      <c r="AU23" s="48" t="str">
        <f t="shared" si="5"/>
        <v>11 / 2013</v>
      </c>
      <c r="AV23" s="48" t="str">
        <f t="shared" si="5"/>
        <v>12 / 2013</v>
      </c>
    </row>
    <row r="24" spans="1:48" x14ac:dyDescent="0.25">
      <c r="C24" s="48">
        <v>201003</v>
      </c>
      <c r="D24" s="48">
        <v>201004</v>
      </c>
      <c r="E24" s="48">
        <v>201005</v>
      </c>
      <c r="F24" s="48">
        <v>201006</v>
      </c>
      <c r="G24" s="48">
        <v>201007</v>
      </c>
      <c r="H24" s="48">
        <v>201008</v>
      </c>
      <c r="I24" s="48">
        <v>201009</v>
      </c>
      <c r="J24" s="48">
        <v>201010</v>
      </c>
      <c r="K24" s="48">
        <v>201011</v>
      </c>
      <c r="L24" s="48">
        <v>201012</v>
      </c>
      <c r="M24" s="48">
        <v>201101</v>
      </c>
      <c r="N24" s="48">
        <v>201102</v>
      </c>
      <c r="O24" s="48">
        <v>201103</v>
      </c>
      <c r="P24" s="48">
        <v>201104</v>
      </c>
      <c r="Q24" s="48">
        <v>201105</v>
      </c>
      <c r="R24" s="48">
        <v>201106</v>
      </c>
      <c r="S24" s="48">
        <v>201107</v>
      </c>
      <c r="T24" s="48">
        <v>201108</v>
      </c>
      <c r="U24" s="48">
        <v>201109</v>
      </c>
      <c r="V24" s="48">
        <v>201110</v>
      </c>
      <c r="W24" s="48">
        <v>201111</v>
      </c>
      <c r="X24" s="48">
        <v>201112</v>
      </c>
      <c r="Y24" s="48">
        <v>201201</v>
      </c>
      <c r="Z24" s="48">
        <v>201202</v>
      </c>
      <c r="AA24" s="48">
        <v>201203</v>
      </c>
      <c r="AB24" s="48">
        <v>201204</v>
      </c>
      <c r="AC24" s="48">
        <v>201205</v>
      </c>
      <c r="AD24" s="48">
        <v>201206</v>
      </c>
      <c r="AE24" s="48">
        <v>201207</v>
      </c>
      <c r="AF24" s="48">
        <v>201208</v>
      </c>
      <c r="AG24" s="48">
        <v>201209</v>
      </c>
      <c r="AH24" s="48">
        <v>201210</v>
      </c>
      <c r="AI24" s="48">
        <v>201211</v>
      </c>
      <c r="AJ24" s="48">
        <v>201212</v>
      </c>
      <c r="AK24" s="48">
        <v>201301</v>
      </c>
      <c r="AL24" s="48">
        <v>201302</v>
      </c>
      <c r="AM24" s="48">
        <v>201303</v>
      </c>
      <c r="AN24" s="48">
        <v>201304</v>
      </c>
      <c r="AO24" s="48">
        <v>201305</v>
      </c>
      <c r="AP24" s="48">
        <v>201306</v>
      </c>
      <c r="AQ24" s="48">
        <v>201307</v>
      </c>
      <c r="AR24" s="48">
        <v>201308</v>
      </c>
      <c r="AS24" s="48">
        <v>201309</v>
      </c>
      <c r="AT24" s="48">
        <v>201310</v>
      </c>
      <c r="AU24" s="48">
        <v>201311</v>
      </c>
      <c r="AV24" s="48">
        <v>201312</v>
      </c>
    </row>
    <row r="25" spans="1:48" x14ac:dyDescent="0.25">
      <c r="C25" s="49">
        <f ca="1">IFERROR(OFFSET($A$22,0,MATCH(C24,21:21,0)-1),#REF!)</f>
        <v>81339226.620000005</v>
      </c>
      <c r="D25" s="49">
        <f ca="1">(F25-C25)/3+C25</f>
        <v>115617936.78666666</v>
      </c>
      <c r="E25" s="49">
        <f ca="1">(F25-C25)/3+D25</f>
        <v>149896646.95333332</v>
      </c>
      <c r="F25" s="49">
        <f ca="1">IFERROR(OFFSET($A$22,0,MATCH(F24,21:21,0)-1),#REF!)</f>
        <v>184175357.12</v>
      </c>
      <c r="G25" s="49">
        <f ca="1">(I25-F25)/3+F25</f>
        <v>233831080.75999999</v>
      </c>
      <c r="H25" s="49">
        <f ca="1">(I25-F25)/3+G25</f>
        <v>283486804.39999998</v>
      </c>
      <c r="I25" s="49">
        <f ca="1">IFERROR(OFFSET($A$22,0,MATCH(I24,21:21,0)-1),#REF!)</f>
        <v>333142528.03999996</v>
      </c>
      <c r="J25" s="49">
        <f ca="1">(L25-I25)/3+I25</f>
        <v>405593937.74666667</v>
      </c>
      <c r="K25" s="49">
        <f ca="1">(L25-I25)/3+J25</f>
        <v>478045347.45333338</v>
      </c>
      <c r="L25" s="49">
        <f ca="1">IFERROR(OFFSET($A$22,0,MATCH(L24,21:21,0)-1),#REF!)</f>
        <v>550496757.16000009</v>
      </c>
      <c r="M25" s="49">
        <f ca="1">(O25-L25)/3+L25</f>
        <v>394717068.09000003</v>
      </c>
      <c r="N25" s="49">
        <f ca="1">(O25-L25)/3+M25</f>
        <v>238937379.02000001</v>
      </c>
      <c r="O25" s="49">
        <f ca="1">IFERROR(OFFSET($A$22,0,MATCH(O24,21:21,0)-1),#REF!)</f>
        <v>83157689.949999988</v>
      </c>
      <c r="P25" s="49">
        <f ca="1">(R25-O25)/3+O25</f>
        <v>117052282.5933333</v>
      </c>
      <c r="Q25" s="49">
        <f ca="1">(R25-O25)/3+P25</f>
        <v>150946875.23666662</v>
      </c>
      <c r="R25" s="49">
        <f ca="1">IFERROR(OFFSET($A$22,0,MATCH(R24,21:21,0)-1),#REF!)</f>
        <v>184841467.87999997</v>
      </c>
      <c r="S25" s="49">
        <f ca="1">(U25-R25)/3+R25</f>
        <v>243874720.68333334</v>
      </c>
      <c r="T25" s="49">
        <f ca="1">(U25-R25)/3+S25</f>
        <v>302907973.48666668</v>
      </c>
      <c r="U25" s="49">
        <f ca="1">IFERROR(OFFSET($A$22,0,MATCH(U24,21:21,0)-1),#REF!)</f>
        <v>361941226.29000008</v>
      </c>
      <c r="V25" s="49">
        <f ca="1">(X25-U25)/3+U25</f>
        <v>453126151.23666674</v>
      </c>
      <c r="W25" s="49">
        <f ca="1">(X25-U25)/3+V25</f>
        <v>544311076.1833334</v>
      </c>
      <c r="X25" s="49">
        <f ca="1">IFERROR(OFFSET($A$22,0,MATCH(X24,21:21,0)-1),#REF!)</f>
        <v>635496001.13000011</v>
      </c>
      <c r="Y25" s="49">
        <f ca="1">(AA25-X25)/3+X25</f>
        <v>444789405.23000002</v>
      </c>
      <c r="Z25" s="49">
        <f ca="1">(AA25-X25)/3+Y25</f>
        <v>254082809.32999995</v>
      </c>
      <c r="AA25" s="49">
        <f ca="1">IFERROR(OFFSET($A$22,0,MATCH(AA24,21:21,0)-1),#REF!)</f>
        <v>63376213.43</v>
      </c>
      <c r="AB25" s="49">
        <f ca="1">(AD25-AA25)/3+AA25</f>
        <v>95909916.633333325</v>
      </c>
      <c r="AC25" s="49">
        <f ca="1">(AD25-AA25)/3+AB25</f>
        <v>128443619.83666666</v>
      </c>
      <c r="AD25" s="49">
        <f ca="1">IFERROR(OFFSET($A$22,0,MATCH(AD24,21:21,0)-1),#REF!)</f>
        <v>160977323.03999999</v>
      </c>
      <c r="AE25" s="49">
        <f ca="1">(AG25-AD25)/3+AD25</f>
        <v>198865616.89333335</v>
      </c>
      <c r="AF25" s="49">
        <f ca="1">(AG25-AD25)/3+AE25</f>
        <v>236753910.7466667</v>
      </c>
      <c r="AG25" s="49">
        <f ca="1">IFERROR(OFFSET($A$22,0,MATCH(AG24,21:21,0)-1),#REF!)</f>
        <v>274642204.60000002</v>
      </c>
      <c r="AH25" s="49">
        <f ca="1">(AJ25-AG25)/3+AG25</f>
        <v>353075586.66000003</v>
      </c>
      <c r="AI25" s="49">
        <f ca="1">(AJ25-AG25)/3+AH25</f>
        <v>431508968.72000003</v>
      </c>
      <c r="AJ25" s="49">
        <f ca="1">IFERROR(OFFSET($A$22,0,MATCH(AJ24,21:21,0)-1),#REF!)</f>
        <v>509942350.78000009</v>
      </c>
      <c r="AK25" s="49">
        <f ca="1">(AM25-AJ25)/3+AJ25</f>
        <v>360089288.48333335</v>
      </c>
      <c r="AL25" s="49">
        <f ca="1">(AM25-AJ25)/3+AK25</f>
        <v>210236226.18666664</v>
      </c>
      <c r="AM25" s="49">
        <f ca="1">IFERROR(OFFSET($A$22,0,MATCH(AM24,21:21,0)-1),#REF!)</f>
        <v>60383163.889999986</v>
      </c>
      <c r="AN25" s="49">
        <f ca="1">(AP25-AM25)/3+AM25</f>
        <v>86072664.469999984</v>
      </c>
      <c r="AO25" s="49">
        <f ca="1">(AP25-AM25)/3+AN25</f>
        <v>111762165.04999998</v>
      </c>
      <c r="AP25" s="49">
        <f ca="1">IFERROR(OFFSET($A$22,0,MATCH(AP24,21:21,0)-1),#REF!)</f>
        <v>137451665.63</v>
      </c>
      <c r="AQ25" s="49">
        <f ca="1">(AS25-AP25)/3+AP25</f>
        <v>171458616.20666665</v>
      </c>
      <c r="AR25" s="49">
        <f ca="1">(AS25-AP25)/3+AQ25</f>
        <v>205465566.7833333</v>
      </c>
      <c r="AS25" s="49">
        <f ca="1">IFERROR(OFFSET($A$22,0,MATCH(AS24,21:21,0)-1),#REF!)</f>
        <v>239472517.35999995</v>
      </c>
      <c r="AT25" s="49">
        <f ca="1">(AV25-AS25)/3+AS25</f>
        <v>319144432.48666662</v>
      </c>
      <c r="AU25" s="49">
        <f ca="1">(AV25-AS25)/3+AT25</f>
        <v>398816347.61333328</v>
      </c>
      <c r="AV25" s="49">
        <f ca="1">IFERROR(OFFSET($A$22,0,MATCH(AV24,21:21,0)-1),#REF!)</f>
        <v>478488262.74000001</v>
      </c>
    </row>
    <row r="26" spans="1:48" x14ac:dyDescent="0.25">
      <c r="C26" s="49">
        <f ca="1">C25</f>
        <v>81339226.620000005</v>
      </c>
      <c r="D26" s="49">
        <f t="shared" ref="D26:AI26" ca="1" si="6">D25</f>
        <v>115617936.78666666</v>
      </c>
      <c r="E26" s="49">
        <f t="shared" ca="1" si="6"/>
        <v>149896646.95333332</v>
      </c>
      <c r="F26" s="49">
        <f t="shared" ca="1" si="6"/>
        <v>184175357.12</v>
      </c>
      <c r="G26" s="49">
        <f t="shared" ca="1" si="6"/>
        <v>233831080.75999999</v>
      </c>
      <c r="H26" s="49">
        <f t="shared" ca="1" si="6"/>
        <v>283486804.39999998</v>
      </c>
      <c r="I26" s="49">
        <f t="shared" ca="1" si="6"/>
        <v>333142528.03999996</v>
      </c>
      <c r="J26" s="49">
        <f t="shared" ca="1" si="6"/>
        <v>405593937.74666667</v>
      </c>
      <c r="K26" s="49">
        <f t="shared" ca="1" si="6"/>
        <v>478045347.45333338</v>
      </c>
      <c r="L26" s="49">
        <f t="shared" ca="1" si="6"/>
        <v>550496757.16000009</v>
      </c>
      <c r="M26" s="49">
        <f t="shared" ca="1" si="6"/>
        <v>394717068.09000003</v>
      </c>
      <c r="N26" s="49">
        <f t="shared" ca="1" si="6"/>
        <v>238937379.02000001</v>
      </c>
      <c r="O26" s="49">
        <f t="shared" ca="1" si="6"/>
        <v>83157689.949999988</v>
      </c>
      <c r="P26" s="49">
        <f t="shared" ca="1" si="6"/>
        <v>117052282.5933333</v>
      </c>
      <c r="Q26" s="49">
        <f t="shared" ca="1" si="6"/>
        <v>150946875.23666662</v>
      </c>
      <c r="R26" s="49">
        <f t="shared" ca="1" si="6"/>
        <v>184841467.87999997</v>
      </c>
      <c r="S26" s="49">
        <f t="shared" ca="1" si="6"/>
        <v>243874720.68333334</v>
      </c>
      <c r="T26" s="49">
        <f t="shared" ca="1" si="6"/>
        <v>302907973.48666668</v>
      </c>
      <c r="U26" s="49">
        <f ca="1">U25</f>
        <v>361941226.29000008</v>
      </c>
      <c r="V26" s="49">
        <f t="shared" ca="1" si="6"/>
        <v>453126151.23666674</v>
      </c>
      <c r="W26" s="49">
        <f t="shared" ca="1" si="6"/>
        <v>544311076.1833334</v>
      </c>
      <c r="X26" s="49">
        <f t="shared" ca="1" si="6"/>
        <v>635496001.13000011</v>
      </c>
      <c r="Y26" s="49">
        <f t="shared" ca="1" si="6"/>
        <v>444789405.23000002</v>
      </c>
      <c r="Z26" s="49">
        <f t="shared" ca="1" si="6"/>
        <v>254082809.32999995</v>
      </c>
      <c r="AA26" s="49">
        <f t="shared" ca="1" si="6"/>
        <v>63376213.43</v>
      </c>
      <c r="AB26" s="49">
        <f t="shared" ca="1" si="6"/>
        <v>95909916.633333325</v>
      </c>
      <c r="AC26" s="49">
        <f t="shared" ca="1" si="6"/>
        <v>128443619.83666666</v>
      </c>
      <c r="AD26" s="49">
        <f t="shared" ca="1" si="6"/>
        <v>160977323.03999999</v>
      </c>
      <c r="AE26" s="49">
        <f t="shared" ca="1" si="6"/>
        <v>198865616.89333335</v>
      </c>
      <c r="AF26" s="49">
        <f t="shared" ca="1" si="6"/>
        <v>236753910.7466667</v>
      </c>
      <c r="AG26" s="49">
        <f t="shared" ca="1" si="6"/>
        <v>274642204.60000002</v>
      </c>
      <c r="AH26" s="49">
        <f t="shared" ca="1" si="6"/>
        <v>353075586.66000003</v>
      </c>
      <c r="AI26" s="49">
        <f t="shared" ca="1" si="6"/>
        <v>431508968.72000003</v>
      </c>
      <c r="AJ26" s="49">
        <f ca="1">IFERROR(OFFSET($A$22,0,MATCH(AJ24,21:21,0)-1),"")</f>
        <v>509942350.78000009</v>
      </c>
      <c r="AK26" s="49">
        <f t="shared" ref="AK26:AO26" ca="1" si="7">IFERROR(OFFSET($A$22,0,MATCH(AK24,21:21,0)-1),"")</f>
        <v>6683921.1899999995</v>
      </c>
      <c r="AL26" s="49">
        <f t="shared" ca="1" si="7"/>
        <v>28201254.380000003</v>
      </c>
      <c r="AM26" s="49">
        <f t="shared" ca="1" si="7"/>
        <v>60383163.889999986</v>
      </c>
      <c r="AN26" s="49">
        <f t="shared" ca="1" si="7"/>
        <v>85459386.879999995</v>
      </c>
      <c r="AO26" s="49">
        <f t="shared" ca="1" si="7"/>
        <v>107414407.00999999</v>
      </c>
      <c r="AP26" s="49">
        <f ca="1">IFERROR(OFFSET($A$22,0,MATCH(AP24,21:21,0)-1),"")</f>
        <v>137451665.63</v>
      </c>
      <c r="AQ26" s="49">
        <f t="shared" ref="AQ26:AV26" ca="1" si="8">IFERROR(OFFSET($A$22,0,MATCH(AQ24,21:21,0)-1),"")</f>
        <v>162349933.53</v>
      </c>
      <c r="AR26" s="49">
        <f t="shared" ca="1" si="8"/>
        <v>191132706.69</v>
      </c>
      <c r="AS26" s="49">
        <f t="shared" ca="1" si="8"/>
        <v>239472517.35999995</v>
      </c>
      <c r="AT26" s="49">
        <f t="shared" ca="1" si="8"/>
        <v>274285316.70999998</v>
      </c>
      <c r="AU26" s="49">
        <f t="shared" ca="1" si="8"/>
        <v>328477690.56</v>
      </c>
      <c r="AV26" s="49">
        <f t="shared" ca="1" si="8"/>
        <v>478488262.74000001</v>
      </c>
    </row>
    <row r="27" spans="1:48" x14ac:dyDescent="0.25">
      <c r="C27" s="49">
        <f ca="1">C25/1000000</f>
        <v>81.339226620000005</v>
      </c>
      <c r="D27" s="49">
        <f t="shared" ref="D27:AV28" ca="1" si="9">D25/1000000</f>
        <v>115.61793678666666</v>
      </c>
      <c r="E27" s="49">
        <f t="shared" ca="1" si="9"/>
        <v>149.89664695333332</v>
      </c>
      <c r="F27" s="49">
        <f t="shared" ca="1" si="9"/>
        <v>184.17535712</v>
      </c>
      <c r="G27" s="49">
        <f t="shared" ca="1" si="9"/>
        <v>233.83108075999999</v>
      </c>
      <c r="H27" s="49">
        <f t="shared" ca="1" si="9"/>
        <v>283.48680439999998</v>
      </c>
      <c r="I27" s="49">
        <f t="shared" ca="1" si="9"/>
        <v>333.14252803999995</v>
      </c>
      <c r="J27" s="49">
        <f t="shared" ca="1" si="9"/>
        <v>405.59393774666665</v>
      </c>
      <c r="K27" s="49">
        <f t="shared" ca="1" si="9"/>
        <v>478.04534745333336</v>
      </c>
      <c r="L27" s="49">
        <f t="shared" ca="1" si="9"/>
        <v>550.49675716000013</v>
      </c>
      <c r="M27" s="49">
        <f t="shared" ca="1" si="9"/>
        <v>394.71706809000005</v>
      </c>
      <c r="N27" s="49">
        <f t="shared" ca="1" si="9"/>
        <v>238.93737902000001</v>
      </c>
      <c r="O27" s="49">
        <f t="shared" ca="1" si="9"/>
        <v>83.157689949999991</v>
      </c>
      <c r="P27" s="49">
        <f t="shared" ca="1" si="9"/>
        <v>117.0522825933333</v>
      </c>
      <c r="Q27" s="49">
        <f t="shared" ca="1" si="9"/>
        <v>150.94687523666661</v>
      </c>
      <c r="R27" s="49">
        <f t="shared" ca="1" si="9"/>
        <v>184.84146787999995</v>
      </c>
      <c r="S27" s="49">
        <f t="shared" ca="1" si="9"/>
        <v>243.87472068333335</v>
      </c>
      <c r="T27" s="49">
        <f t="shared" ca="1" si="9"/>
        <v>302.90797348666666</v>
      </c>
      <c r="U27" s="49">
        <f t="shared" ca="1" si="9"/>
        <v>361.94122629000009</v>
      </c>
      <c r="V27" s="49">
        <f t="shared" ca="1" si="9"/>
        <v>453.12615123666671</v>
      </c>
      <c r="W27" s="49">
        <f t="shared" ca="1" si="9"/>
        <v>544.3110761833334</v>
      </c>
      <c r="X27" s="49">
        <f t="shared" ca="1" si="9"/>
        <v>635.49600113000008</v>
      </c>
      <c r="Y27" s="49">
        <f t="shared" ca="1" si="9"/>
        <v>444.78940523</v>
      </c>
      <c r="Z27" s="49">
        <f t="shared" ca="1" si="9"/>
        <v>254.08280932999995</v>
      </c>
      <c r="AA27" s="49">
        <f t="shared" ca="1" si="9"/>
        <v>63.37621343</v>
      </c>
      <c r="AB27" s="49">
        <f t="shared" ca="1" si="9"/>
        <v>95.909916633333324</v>
      </c>
      <c r="AC27" s="49">
        <f t="shared" ca="1" si="9"/>
        <v>128.44361983666667</v>
      </c>
      <c r="AD27" s="49">
        <f t="shared" ca="1" si="9"/>
        <v>160.97732303999999</v>
      </c>
      <c r="AE27" s="49">
        <f t="shared" ca="1" si="9"/>
        <v>198.86561689333334</v>
      </c>
      <c r="AF27" s="49">
        <f t="shared" ca="1" si="9"/>
        <v>236.75391074666669</v>
      </c>
      <c r="AG27" s="49">
        <f t="shared" ca="1" si="9"/>
        <v>274.64220460000001</v>
      </c>
      <c r="AH27" s="49">
        <f t="shared" ca="1" si="9"/>
        <v>353.07558666</v>
      </c>
      <c r="AI27" s="49">
        <f t="shared" ca="1" si="9"/>
        <v>431.50896872000004</v>
      </c>
      <c r="AJ27" s="49">
        <f t="shared" ca="1" si="9"/>
        <v>509.94235078000008</v>
      </c>
      <c r="AK27" s="49">
        <f t="shared" ca="1" si="9"/>
        <v>360.08928848333335</v>
      </c>
      <c r="AL27" s="49">
        <f t="shared" ca="1" si="9"/>
        <v>210.23622618666664</v>
      </c>
      <c r="AM27" s="49">
        <f t="shared" ca="1" si="9"/>
        <v>60.383163889999985</v>
      </c>
      <c r="AN27" s="49">
        <f t="shared" ca="1" si="9"/>
        <v>86.072664469999978</v>
      </c>
      <c r="AO27" s="49">
        <f t="shared" ca="1" si="9"/>
        <v>111.76216504999998</v>
      </c>
      <c r="AP27" s="49">
        <f t="shared" ca="1" si="9"/>
        <v>137.45166563000001</v>
      </c>
      <c r="AQ27" s="49">
        <f t="shared" ca="1" si="9"/>
        <v>171.45861620666665</v>
      </c>
      <c r="AR27" s="49">
        <f t="shared" ca="1" si="9"/>
        <v>205.46556678333332</v>
      </c>
      <c r="AS27" s="49">
        <f t="shared" ca="1" si="9"/>
        <v>239.47251735999996</v>
      </c>
      <c r="AT27" s="49">
        <f t="shared" ca="1" si="9"/>
        <v>319.14443248666663</v>
      </c>
      <c r="AU27" s="49">
        <f t="shared" ca="1" si="9"/>
        <v>398.81634761333328</v>
      </c>
      <c r="AV27" s="49">
        <f t="shared" ca="1" si="9"/>
        <v>478.48826273999998</v>
      </c>
    </row>
    <row r="28" spans="1:48" x14ac:dyDescent="0.25">
      <c r="C28" s="49">
        <f t="shared" ref="C28:AO28" ca="1" si="10">C26/1000000</f>
        <v>81.339226620000005</v>
      </c>
      <c r="D28" s="49">
        <f t="shared" ca="1" si="10"/>
        <v>115.61793678666666</v>
      </c>
      <c r="E28" s="49">
        <f t="shared" ca="1" si="10"/>
        <v>149.89664695333332</v>
      </c>
      <c r="F28" s="49">
        <f t="shared" ca="1" si="10"/>
        <v>184.17535712</v>
      </c>
      <c r="G28" s="49">
        <f t="shared" ca="1" si="10"/>
        <v>233.83108075999999</v>
      </c>
      <c r="H28" s="49">
        <f t="shared" ca="1" si="10"/>
        <v>283.48680439999998</v>
      </c>
      <c r="I28" s="49">
        <f t="shared" ca="1" si="10"/>
        <v>333.14252803999995</v>
      </c>
      <c r="J28" s="49">
        <f t="shared" ca="1" si="10"/>
        <v>405.59393774666665</v>
      </c>
      <c r="K28" s="49">
        <f t="shared" ca="1" si="10"/>
        <v>478.04534745333336</v>
      </c>
      <c r="L28" s="49">
        <f t="shared" ca="1" si="10"/>
        <v>550.49675716000013</v>
      </c>
      <c r="M28" s="49">
        <f t="shared" ca="1" si="10"/>
        <v>394.71706809000005</v>
      </c>
      <c r="N28" s="49">
        <f t="shared" ca="1" si="10"/>
        <v>238.93737902000001</v>
      </c>
      <c r="O28" s="49">
        <f t="shared" ca="1" si="10"/>
        <v>83.157689949999991</v>
      </c>
      <c r="P28" s="49">
        <f t="shared" ca="1" si="10"/>
        <v>117.0522825933333</v>
      </c>
      <c r="Q28" s="49">
        <f t="shared" ca="1" si="10"/>
        <v>150.94687523666661</v>
      </c>
      <c r="R28" s="49">
        <f t="shared" ca="1" si="10"/>
        <v>184.84146787999995</v>
      </c>
      <c r="S28" s="49">
        <f t="shared" ca="1" si="10"/>
        <v>243.87472068333335</v>
      </c>
      <c r="T28" s="49">
        <f t="shared" ca="1" si="10"/>
        <v>302.90797348666666</v>
      </c>
      <c r="U28" s="49">
        <f t="shared" ca="1" si="10"/>
        <v>361.94122629000009</v>
      </c>
      <c r="V28" s="49">
        <f t="shared" ca="1" si="10"/>
        <v>453.12615123666671</v>
      </c>
      <c r="W28" s="49">
        <f t="shared" ca="1" si="10"/>
        <v>544.3110761833334</v>
      </c>
      <c r="X28" s="49">
        <f t="shared" ca="1" si="10"/>
        <v>635.49600113000008</v>
      </c>
      <c r="Y28" s="49">
        <f t="shared" ca="1" si="10"/>
        <v>444.78940523</v>
      </c>
      <c r="Z28" s="49">
        <f t="shared" ca="1" si="10"/>
        <v>254.08280932999995</v>
      </c>
      <c r="AA28" s="49">
        <f t="shared" ca="1" si="10"/>
        <v>63.37621343</v>
      </c>
      <c r="AB28" s="49">
        <f t="shared" ca="1" si="10"/>
        <v>95.909916633333324</v>
      </c>
      <c r="AC28" s="49">
        <f t="shared" ca="1" si="10"/>
        <v>128.44361983666667</v>
      </c>
      <c r="AD28" s="49">
        <f t="shared" ca="1" si="10"/>
        <v>160.97732303999999</v>
      </c>
      <c r="AE28" s="49">
        <f t="shared" ca="1" si="10"/>
        <v>198.86561689333334</v>
      </c>
      <c r="AF28" s="49">
        <f t="shared" ca="1" si="10"/>
        <v>236.75391074666669</v>
      </c>
      <c r="AG28" s="49">
        <f t="shared" ca="1" si="10"/>
        <v>274.64220460000001</v>
      </c>
      <c r="AH28" s="49">
        <f t="shared" ca="1" si="10"/>
        <v>353.07558666</v>
      </c>
      <c r="AI28" s="49">
        <f t="shared" ca="1" si="10"/>
        <v>431.50896872000004</v>
      </c>
      <c r="AJ28" s="49">
        <f t="shared" ca="1" si="10"/>
        <v>509.94235078000008</v>
      </c>
      <c r="AK28" s="49">
        <f t="shared" ca="1" si="10"/>
        <v>6.6839211899999995</v>
      </c>
      <c r="AL28" s="49">
        <f t="shared" ca="1" si="10"/>
        <v>28.201254380000002</v>
      </c>
      <c r="AM28" s="49">
        <f t="shared" ca="1" si="10"/>
        <v>60.383163889999985</v>
      </c>
      <c r="AN28" s="49">
        <f t="shared" ca="1" si="10"/>
        <v>85.459386879999997</v>
      </c>
      <c r="AO28" s="49">
        <f t="shared" ca="1" si="10"/>
        <v>107.41440700999999</v>
      </c>
      <c r="AP28" s="49">
        <f ca="1">AP26/1000000</f>
        <v>137.45166563000001</v>
      </c>
      <c r="AQ28" s="49">
        <f t="shared" ca="1" si="9"/>
        <v>162.34993352999999</v>
      </c>
      <c r="AR28" s="49">
        <f t="shared" ca="1" si="9"/>
        <v>191.13270668999999</v>
      </c>
      <c r="AS28" s="49">
        <f t="shared" ca="1" si="9"/>
        <v>239.47251735999996</v>
      </c>
      <c r="AT28" s="49">
        <f t="shared" ca="1" si="9"/>
        <v>274.28531670999996</v>
      </c>
      <c r="AU28" s="49">
        <f t="shared" ca="1" si="9"/>
        <v>328.47769055999998</v>
      </c>
      <c r="AV28" s="49">
        <f t="shared" ca="1" si="9"/>
        <v>478.48826273999998</v>
      </c>
    </row>
    <row r="30" spans="1:48" x14ac:dyDescent="0.25">
      <c r="C30" s="50" t="s">
        <v>213</v>
      </c>
      <c r="J30" s="50" t="s">
        <v>214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workbookViewId="0"/>
  </sheetViews>
  <sheetFormatPr defaultRowHeight="15" x14ac:dyDescent="0.25"/>
  <cols>
    <col min="1" max="1" width="65" customWidth="1"/>
  </cols>
  <sheetData>
    <row r="1" spans="1:10" x14ac:dyDescent="0.25">
      <c r="A1" s="124" t="s">
        <v>283</v>
      </c>
      <c r="B1" s="122"/>
      <c r="C1" s="122"/>
      <c r="D1" s="122"/>
      <c r="E1" s="122"/>
      <c r="F1" s="122"/>
      <c r="G1" s="122"/>
      <c r="H1" s="122"/>
      <c r="I1" s="122"/>
      <c r="J1" s="122"/>
    </row>
    <row r="2" spans="1:10" x14ac:dyDescent="0.25">
      <c r="A2" s="111"/>
      <c r="B2" s="112">
        <v>2005</v>
      </c>
      <c r="C2" s="112">
        <v>2006</v>
      </c>
      <c r="D2" s="112">
        <v>2007</v>
      </c>
      <c r="E2" s="112">
        <v>2008</v>
      </c>
      <c r="F2" s="112">
        <v>2009</v>
      </c>
      <c r="G2" s="112">
        <v>2010</v>
      </c>
      <c r="H2" s="112">
        <v>2011</v>
      </c>
      <c r="I2" s="112">
        <v>2012</v>
      </c>
      <c r="J2" s="112">
        <v>2013</v>
      </c>
    </row>
    <row r="3" spans="1:10" x14ac:dyDescent="0.25">
      <c r="A3" s="125" t="s">
        <v>219</v>
      </c>
      <c r="B3" s="126">
        <v>-2.8134696643691242</v>
      </c>
      <c r="C3" s="126">
        <v>-3.1738710099636824</v>
      </c>
      <c r="D3" s="126">
        <v>-1.8141755236174788</v>
      </c>
      <c r="E3" s="126">
        <v>-2.0903435304177709</v>
      </c>
      <c r="F3" s="126">
        <v>-8.0260520108605249</v>
      </c>
      <c r="G3" s="126">
        <v>-7.5400147077971065</v>
      </c>
      <c r="H3" s="126">
        <v>-4.7623325273262109</v>
      </c>
      <c r="I3" s="126">
        <v>-4.4840838270869661</v>
      </c>
      <c r="J3" s="126">
        <v>-2.7655688796914499</v>
      </c>
    </row>
    <row r="4" spans="1:10" x14ac:dyDescent="0.25">
      <c r="A4" s="119" t="s">
        <v>220</v>
      </c>
      <c r="B4" s="127">
        <v>-0.129688204705149</v>
      </c>
      <c r="C4" s="127">
        <v>6.7517917449009202E-2</v>
      </c>
      <c r="D4" s="127">
        <v>0.93397819296732132</v>
      </c>
      <c r="E4" s="127">
        <v>1.0185400135422182</v>
      </c>
      <c r="F4" s="127">
        <v>0.1076302918858785</v>
      </c>
      <c r="G4" s="127">
        <v>-1.5636997547420664E-2</v>
      </c>
      <c r="H4" s="127">
        <v>2.7864156803509123E-3</v>
      </c>
      <c r="I4" s="127">
        <v>-0.13273679281130871</v>
      </c>
      <c r="J4" s="127">
        <v>-0.55053162399301558</v>
      </c>
    </row>
    <row r="5" spans="1:10" x14ac:dyDescent="0.25">
      <c r="A5" s="119" t="s">
        <v>221</v>
      </c>
      <c r="B5" s="127">
        <v>-0.46775976062758251</v>
      </c>
      <c r="C5" s="127">
        <v>-0.37287955280146778</v>
      </c>
      <c r="D5" s="127">
        <v>0.51390922167744091</v>
      </c>
      <c r="E5" s="127">
        <v>-0.16317412869467715</v>
      </c>
      <c r="F5" s="127">
        <v>-0.31697292040215586</v>
      </c>
      <c r="G5" s="127">
        <v>-0.25241804712868643</v>
      </c>
      <c r="H5" s="127">
        <v>-8.9787664404133768E-3</v>
      </c>
      <c r="I5" s="127">
        <v>0.51895746846127822</v>
      </c>
      <c r="J5" s="127">
        <v>0.74217180137236649</v>
      </c>
    </row>
    <row r="6" spans="1:10" x14ac:dyDescent="0.25">
      <c r="A6" s="125" t="s">
        <v>222</v>
      </c>
      <c r="B6" s="126">
        <v>-2.2160216990363923</v>
      </c>
      <c r="C6" s="126">
        <v>-2.8685093746112238</v>
      </c>
      <c r="D6" s="126">
        <v>-3.262062938262241</v>
      </c>
      <c r="E6" s="126">
        <v>-2.9457094152653123</v>
      </c>
      <c r="F6" s="126">
        <v>-7.8167093823442473</v>
      </c>
      <c r="G6" s="126">
        <v>-7.2719596631209997</v>
      </c>
      <c r="H6" s="126">
        <v>-4.7561401765661486</v>
      </c>
      <c r="I6" s="126">
        <v>-4.8703045027369356</v>
      </c>
      <c r="J6" s="126">
        <v>-2.9572090570708007</v>
      </c>
    </row>
    <row r="7" spans="1:10" x14ac:dyDescent="0.25">
      <c r="A7" s="128" t="s">
        <v>286</v>
      </c>
      <c r="B7" s="129"/>
      <c r="C7" s="129">
        <v>-0.65248767557483145</v>
      </c>
      <c r="D7" s="129">
        <v>-0.39355356365101724</v>
      </c>
      <c r="E7" s="129">
        <v>0.31635352299692876</v>
      </c>
      <c r="F7" s="129">
        <v>-4.8709999670789355</v>
      </c>
      <c r="G7" s="129">
        <v>0.54474971922324755</v>
      </c>
      <c r="H7" s="129">
        <v>2.5158194865548511</v>
      </c>
      <c r="I7" s="129">
        <v>-0.11416432617078698</v>
      </c>
      <c r="J7" s="129">
        <v>1.9130954456661349</v>
      </c>
    </row>
    <row r="8" spans="1:10" x14ac:dyDescent="0.25">
      <c r="A8" s="119" t="s">
        <v>234</v>
      </c>
      <c r="B8" s="127">
        <v>-2.0786320490172896</v>
      </c>
      <c r="C8" s="127">
        <v>-2.3130939299618118</v>
      </c>
      <c r="D8" s="127">
        <v>-2.5377914862550952</v>
      </c>
      <c r="E8" s="127">
        <v>-2.4780353458416062</v>
      </c>
      <c r="F8" s="127">
        <v>-2.3182014201261518</v>
      </c>
      <c r="G8" s="127">
        <v>-1.9019562566707475</v>
      </c>
      <c r="H8" s="127">
        <v>-2.5166854121045152</v>
      </c>
      <c r="I8" s="127">
        <v>-2.7556311628540313</v>
      </c>
      <c r="J8" s="127">
        <v>-2.6486591846918852</v>
      </c>
    </row>
    <row r="9" spans="1:10" x14ac:dyDescent="0.25">
      <c r="A9" s="125" t="s">
        <v>235</v>
      </c>
      <c r="B9" s="126">
        <v>-0.13738965001910275</v>
      </c>
      <c r="C9" s="126">
        <v>-0.55541544464941195</v>
      </c>
      <c r="D9" s="126">
        <v>-0.72427145200714582</v>
      </c>
      <c r="E9" s="126">
        <v>-0.46767406942370604</v>
      </c>
      <c r="F9" s="126">
        <v>-5.4985079622180955</v>
      </c>
      <c r="G9" s="126">
        <v>-5.3700034064502518</v>
      </c>
      <c r="H9" s="126">
        <v>-2.2394547644616334</v>
      </c>
      <c r="I9" s="126">
        <v>-2.1146733398829043</v>
      </c>
      <c r="J9" s="126">
        <v>-0.30854987237891551</v>
      </c>
    </row>
    <row r="10" spans="1:10" x14ac:dyDescent="0.25">
      <c r="A10" s="128" t="s">
        <v>287</v>
      </c>
      <c r="B10" s="130"/>
      <c r="C10" s="129">
        <v>-0.4180257946303092</v>
      </c>
      <c r="D10" s="129">
        <v>-0.16885600735773387</v>
      </c>
      <c r="E10" s="129">
        <v>0.25659738258343978</v>
      </c>
      <c r="F10" s="129">
        <v>-5.030833892794389</v>
      </c>
      <c r="G10" s="129">
        <v>0.1285045557678437</v>
      </c>
      <c r="H10" s="129">
        <v>3.1305486419886184</v>
      </c>
      <c r="I10" s="129">
        <v>0.12478142457872909</v>
      </c>
      <c r="J10" s="129">
        <v>1.8061234675039888</v>
      </c>
    </row>
    <row r="12" spans="1:10" x14ac:dyDescent="0.25">
      <c r="A12" s="34" t="s">
        <v>233</v>
      </c>
    </row>
    <row r="13" spans="1:10" x14ac:dyDescent="0.25">
      <c r="A13" s="111"/>
      <c r="B13" s="112">
        <v>2005</v>
      </c>
      <c r="C13" s="112">
        <v>2006</v>
      </c>
      <c r="D13" s="112">
        <v>2007</v>
      </c>
      <c r="E13" s="112">
        <v>2008</v>
      </c>
      <c r="F13" s="112">
        <v>2009</v>
      </c>
      <c r="G13" s="112">
        <v>2010</v>
      </c>
      <c r="H13" s="112">
        <v>2011</v>
      </c>
      <c r="I13" s="112">
        <v>2012</v>
      </c>
      <c r="J13" s="112">
        <v>2013</v>
      </c>
    </row>
    <row r="14" spans="1:10" x14ac:dyDescent="0.25">
      <c r="A14" s="113" t="s">
        <v>219</v>
      </c>
      <c r="B14" s="114">
        <v>-2.8134696643691242</v>
      </c>
      <c r="C14" s="114">
        <v>-3.1738710099636824</v>
      </c>
      <c r="D14" s="114">
        <v>-1.8141755236174788</v>
      </c>
      <c r="E14" s="114">
        <v>-2.0903435304177709</v>
      </c>
      <c r="F14" s="114">
        <v>-8.0260520108605249</v>
      </c>
      <c r="G14" s="114">
        <v>-7.5400147077971065</v>
      </c>
      <c r="H14" s="114">
        <v>-4.7623325273262109</v>
      </c>
      <c r="I14" s="114">
        <v>-4.4840838270869661</v>
      </c>
      <c r="J14" s="114">
        <v>-2.7655688796914499</v>
      </c>
    </row>
    <row r="15" spans="1:10" x14ac:dyDescent="0.25">
      <c r="A15" s="115" t="s">
        <v>220</v>
      </c>
      <c r="B15" s="116">
        <v>-0.129688204705149</v>
      </c>
      <c r="C15" s="116">
        <v>6.7517917449009202E-2</v>
      </c>
      <c r="D15" s="116">
        <v>0.93397819296732132</v>
      </c>
      <c r="E15" s="116">
        <v>1.0185400135422182</v>
      </c>
      <c r="F15" s="116">
        <v>0.1076302918858785</v>
      </c>
      <c r="G15" s="116">
        <v>-1.5636997547420664E-2</v>
      </c>
      <c r="H15" s="116">
        <v>2.7864156803509123E-3</v>
      </c>
      <c r="I15" s="116">
        <v>-0.13273679281130871</v>
      </c>
      <c r="J15" s="116">
        <v>-0.55053162399301558</v>
      </c>
    </row>
    <row r="16" spans="1:10" x14ac:dyDescent="0.25">
      <c r="A16" s="115" t="s">
        <v>221</v>
      </c>
      <c r="B16" s="116">
        <v>-0.46775976062758251</v>
      </c>
      <c r="C16" s="116">
        <v>-0.37287955280146778</v>
      </c>
      <c r="D16" s="116">
        <v>0.51390922167744091</v>
      </c>
      <c r="E16" s="116">
        <v>-0.16317412869467715</v>
      </c>
      <c r="F16" s="116">
        <v>-0.31697292040215586</v>
      </c>
      <c r="G16" s="116">
        <v>-0.25241804712868643</v>
      </c>
      <c r="H16" s="116">
        <v>-8.9787664404133768E-3</v>
      </c>
      <c r="I16" s="116">
        <v>0.51895746846127822</v>
      </c>
      <c r="J16" s="116">
        <v>0.74217180137236649</v>
      </c>
    </row>
    <row r="17" spans="1:10" x14ac:dyDescent="0.25">
      <c r="A17" s="113" t="s">
        <v>222</v>
      </c>
      <c r="B17" s="114">
        <v>-2.2160216990363923</v>
      </c>
      <c r="C17" s="114">
        <v>-2.8685093746112238</v>
      </c>
      <c r="D17" s="114">
        <v>-3.262062938262241</v>
      </c>
      <c r="E17" s="114">
        <v>-2.9457094152653123</v>
      </c>
      <c r="F17" s="114">
        <v>-7.8167093823442473</v>
      </c>
      <c r="G17" s="114">
        <v>-7.2719596631209997</v>
      </c>
      <c r="H17" s="114">
        <v>-4.7561401765661486</v>
      </c>
      <c r="I17" s="114">
        <v>-4.8703045027369356</v>
      </c>
      <c r="J17" s="114">
        <v>-2.9572090570708007</v>
      </c>
    </row>
    <row r="18" spans="1:10" x14ac:dyDescent="0.25">
      <c r="A18" s="117" t="s">
        <v>284</v>
      </c>
      <c r="B18" s="118"/>
      <c r="C18" s="118">
        <v>-0.65248767557483145</v>
      </c>
      <c r="D18" s="118">
        <v>-0.39355356365101724</v>
      </c>
      <c r="E18" s="118">
        <v>0.31635352299692876</v>
      </c>
      <c r="F18" s="118">
        <v>-4.8709999670789355</v>
      </c>
      <c r="G18" s="118">
        <v>0.54474971922324755</v>
      </c>
      <c r="H18" s="118">
        <v>2.5158194865548511</v>
      </c>
      <c r="I18" s="118">
        <v>-0.11416432617078698</v>
      </c>
      <c r="J18" s="118">
        <v>1.9130954456661349</v>
      </c>
    </row>
    <row r="19" spans="1:10" x14ac:dyDescent="0.25">
      <c r="A19" s="119" t="s">
        <v>223</v>
      </c>
      <c r="B19" s="116">
        <v>-0.75832658754514015</v>
      </c>
      <c r="C19" s="116">
        <v>-1.2168536665437324</v>
      </c>
      <c r="D19" s="116">
        <v>-1.2644488093513884</v>
      </c>
      <c r="E19" s="116">
        <v>-1.2162938494129476</v>
      </c>
      <c r="F19" s="116">
        <v>-1.2660367642743853</v>
      </c>
      <c r="G19" s="116">
        <v>-1.2320344683264888</v>
      </c>
      <c r="H19" s="116">
        <v>-1.2263882056821769</v>
      </c>
      <c r="I19" s="116">
        <v>-1.020287817248609</v>
      </c>
      <c r="J19" s="116">
        <v>-0.58659503193025564</v>
      </c>
    </row>
    <row r="20" spans="1:10" x14ac:dyDescent="0.25">
      <c r="A20" s="119" t="s">
        <v>224</v>
      </c>
      <c r="B20" s="116">
        <v>-1.7192595152740968</v>
      </c>
      <c r="C20" s="116">
        <v>-1.4619987140813329</v>
      </c>
      <c r="D20" s="116">
        <v>-1.3870210187019578</v>
      </c>
      <c r="E20" s="116">
        <v>-1.2469123026833711</v>
      </c>
      <c r="F20" s="116">
        <v>-1.4430892188847779</v>
      </c>
      <c r="G20" s="116">
        <v>-1.3424689007181205</v>
      </c>
      <c r="H20" s="116">
        <v>-1.5832754650462375</v>
      </c>
      <c r="I20" s="116">
        <v>-1.8212286069415111</v>
      </c>
      <c r="J20" s="116">
        <v>-1.9593467676837186</v>
      </c>
    </row>
    <row r="21" spans="1:10" x14ac:dyDescent="0.25">
      <c r="A21" s="119" t="s">
        <v>225</v>
      </c>
      <c r="B21" s="116">
        <v>0.39895405380194759</v>
      </c>
      <c r="C21" s="116">
        <v>0.36575845066325341</v>
      </c>
      <c r="D21" s="116">
        <v>0.11367834179825127</v>
      </c>
      <c r="E21" s="116">
        <v>-1.482919374528743E-2</v>
      </c>
      <c r="F21" s="116">
        <v>0.3909245630330116</v>
      </c>
      <c r="G21" s="116">
        <v>0.67254711237386156</v>
      </c>
      <c r="H21" s="116">
        <v>0.29297825862389953</v>
      </c>
      <c r="I21" s="116">
        <v>-7.4435956095824596E-2</v>
      </c>
      <c r="J21" s="116">
        <v>-0.2160286268906591</v>
      </c>
    </row>
    <row r="22" spans="1:10" x14ac:dyDescent="0.25">
      <c r="A22" s="120" t="s">
        <v>226</v>
      </c>
      <c r="B22" s="116"/>
      <c r="C22" s="116"/>
      <c r="D22" s="116"/>
      <c r="E22" s="116"/>
      <c r="F22" s="116">
        <v>0.35040152741446068</v>
      </c>
      <c r="G22" s="116">
        <v>0.72896421439152481</v>
      </c>
      <c r="H22" s="116">
        <v>0.3836021999394324</v>
      </c>
      <c r="I22" s="116">
        <v>5.2291255640945396E-2</v>
      </c>
      <c r="J22" s="116">
        <v>7.2212807829510081E-4</v>
      </c>
    </row>
    <row r="23" spans="1:10" x14ac:dyDescent="0.25">
      <c r="A23" s="120" t="s">
        <v>227</v>
      </c>
      <c r="B23" s="116"/>
      <c r="C23" s="116"/>
      <c r="D23" s="116"/>
      <c r="E23" s="116"/>
      <c r="F23" s="116"/>
      <c r="G23" s="116"/>
      <c r="H23" s="116">
        <v>-3.6723774379110619E-2</v>
      </c>
      <c r="I23" s="116">
        <v>-7.4435956095824596E-2</v>
      </c>
      <c r="J23" s="116">
        <v>-0.1652117559059314</v>
      </c>
    </row>
    <row r="24" spans="1:10" x14ac:dyDescent="0.25">
      <c r="A24" s="120" t="s">
        <v>228</v>
      </c>
      <c r="B24" s="116">
        <v>0.39895405380194759</v>
      </c>
      <c r="C24" s="116">
        <v>0.36575845066325341</v>
      </c>
      <c r="D24" s="116">
        <v>0.11367834179825127</v>
      </c>
      <c r="E24" s="116">
        <v>4.0789977618996331E-2</v>
      </c>
      <c r="F24" s="116">
        <v>9.9727674695755011E-2</v>
      </c>
      <c r="G24" s="116">
        <v>0</v>
      </c>
      <c r="H24" s="116">
        <v>0</v>
      </c>
      <c r="I24" s="116">
        <v>0</v>
      </c>
      <c r="J24" s="116">
        <v>0</v>
      </c>
    </row>
    <row r="25" spans="1:10" x14ac:dyDescent="0.25">
      <c r="A25" s="120" t="s">
        <v>229</v>
      </c>
      <c r="B25" s="116"/>
      <c r="C25" s="116"/>
      <c r="D25" s="116"/>
      <c r="E25" s="116">
        <v>-5.5619171364283758E-2</v>
      </c>
      <c r="F25" s="116">
        <v>-5.9204639077204094E-2</v>
      </c>
      <c r="G25" s="116">
        <v>-5.6417102017663319E-2</v>
      </c>
      <c r="H25" s="116">
        <v>-5.3900166936422259E-2</v>
      </c>
      <c r="I25" s="116">
        <v>-5.2291255640945396E-2</v>
      </c>
      <c r="J25" s="116">
        <v>-5.153899906302279E-2</v>
      </c>
    </row>
    <row r="26" spans="1:10" x14ac:dyDescent="0.25">
      <c r="A26" s="119" t="s">
        <v>230</v>
      </c>
      <c r="B26" s="116"/>
      <c r="C26" s="116"/>
      <c r="D26" s="116"/>
      <c r="E26" s="116"/>
      <c r="F26" s="116"/>
      <c r="G26" s="116"/>
      <c r="H26" s="116"/>
      <c r="I26" s="116">
        <v>0.16032121743191322</v>
      </c>
      <c r="J26" s="116">
        <v>0.11331124181274785</v>
      </c>
    </row>
    <row r="27" spans="1:10" x14ac:dyDescent="0.25">
      <c r="A27" s="113" t="s">
        <v>231</v>
      </c>
      <c r="B27" s="114">
        <v>-0.13738965001910297</v>
      </c>
      <c r="C27" s="114">
        <v>-0.55541544464941195</v>
      </c>
      <c r="D27" s="114">
        <v>-0.72427145200714615</v>
      </c>
      <c r="E27" s="114">
        <v>-0.46767406942370621</v>
      </c>
      <c r="F27" s="114">
        <v>-5.4985079622180963</v>
      </c>
      <c r="G27" s="114">
        <v>-5.3700034064502518</v>
      </c>
      <c r="H27" s="114">
        <v>-2.2394547644616334</v>
      </c>
      <c r="I27" s="114">
        <v>-2.1146733398829043</v>
      </c>
      <c r="J27" s="114">
        <v>-0.30854987237891507</v>
      </c>
    </row>
    <row r="28" spans="1:10" x14ac:dyDescent="0.25">
      <c r="A28" s="117" t="s">
        <v>285</v>
      </c>
      <c r="B28" s="121"/>
      <c r="C28" s="118">
        <v>-0.41802579463030898</v>
      </c>
      <c r="D28" s="118">
        <v>-0.16885600735773421</v>
      </c>
      <c r="E28" s="118">
        <v>0.25659738258343995</v>
      </c>
      <c r="F28" s="118">
        <v>-5.0308338927943899</v>
      </c>
      <c r="G28" s="118">
        <v>0.12850455576784459</v>
      </c>
      <c r="H28" s="118">
        <v>3.1305486419886184</v>
      </c>
      <c r="I28" s="118">
        <v>0.12478142457872909</v>
      </c>
      <c r="J28" s="118">
        <v>1.8061234675039892</v>
      </c>
    </row>
    <row r="29" spans="1:10" x14ac:dyDescent="0.25">
      <c r="A29" s="122"/>
      <c r="B29" s="122"/>
      <c r="C29" s="122"/>
      <c r="D29" s="122"/>
      <c r="E29" s="122"/>
      <c r="F29" s="122"/>
      <c r="G29" s="122"/>
      <c r="H29" s="122"/>
      <c r="I29" s="122"/>
      <c r="J29" s="122"/>
    </row>
    <row r="30" spans="1:10" x14ac:dyDescent="0.25">
      <c r="A30" s="102" t="s">
        <v>232</v>
      </c>
      <c r="B30" s="123">
        <v>49314.2</v>
      </c>
      <c r="C30" s="123">
        <v>55001.599999999999</v>
      </c>
      <c r="D30" s="123">
        <v>61449.7</v>
      </c>
      <c r="E30" s="123">
        <v>66842.399999999994</v>
      </c>
      <c r="F30" s="123">
        <v>62794.385000000002</v>
      </c>
      <c r="G30" s="123">
        <v>65897.02</v>
      </c>
      <c r="H30" s="123">
        <v>68974.163</v>
      </c>
      <c r="I30" s="123">
        <v>71096.017000000007</v>
      </c>
      <c r="J30" s="123">
        <v>72134.092000000004</v>
      </c>
    </row>
    <row r="31" spans="1:10" x14ac:dyDescent="0.25">
      <c r="A31" s="122"/>
      <c r="B31" s="122"/>
      <c r="C31" s="122"/>
      <c r="D31" s="122"/>
      <c r="E31" s="122"/>
      <c r="F31" s="122"/>
      <c r="G31" s="122"/>
      <c r="H31" s="122"/>
      <c r="I31" s="122"/>
      <c r="J31" s="122"/>
    </row>
    <row r="32" spans="1:10" x14ac:dyDescent="0.25">
      <c r="A32" s="34" t="s">
        <v>233</v>
      </c>
      <c r="B32" s="122"/>
      <c r="C32" s="122"/>
      <c r="D32" s="122"/>
      <c r="E32" s="122"/>
      <c r="F32" s="122"/>
      <c r="G32" s="122"/>
      <c r="H32" s="122"/>
      <c r="I32" s="122"/>
      <c r="J32" s="122"/>
    </row>
    <row r="33" spans="1:10" x14ac:dyDescent="0.25">
      <c r="A33" s="111"/>
      <c r="B33" s="112">
        <v>2005</v>
      </c>
      <c r="C33" s="112">
        <v>2006</v>
      </c>
      <c r="D33" s="112">
        <v>2007</v>
      </c>
      <c r="E33" s="112">
        <v>2008</v>
      </c>
      <c r="F33" s="112">
        <v>2009</v>
      </c>
      <c r="G33" s="112">
        <v>2010</v>
      </c>
      <c r="H33" s="112">
        <v>2011</v>
      </c>
      <c r="I33" s="112">
        <v>2012</v>
      </c>
      <c r="J33" s="112">
        <v>2013</v>
      </c>
    </row>
    <row r="34" spans="1:10" x14ac:dyDescent="0.25">
      <c r="A34" s="113" t="s">
        <v>219</v>
      </c>
      <c r="B34" s="131">
        <v>-1387.4400572263185</v>
      </c>
      <c r="C34" s="131">
        <v>-1745.6798374161845</v>
      </c>
      <c r="D34" s="131">
        <v>-1114.8054167363698</v>
      </c>
      <c r="E34" s="131">
        <v>-1397.2357839759679</v>
      </c>
      <c r="F34" s="131">
        <v>-5039.91</v>
      </c>
      <c r="G34" s="131">
        <v>-4968.6450000000004</v>
      </c>
      <c r="H34" s="131">
        <v>-3284.779</v>
      </c>
      <c r="I34" s="131">
        <v>-3188.0050000000001</v>
      </c>
      <c r="J34" s="131">
        <v>-1994.9180000000001</v>
      </c>
    </row>
    <row r="35" spans="1:10" x14ac:dyDescent="0.25">
      <c r="A35" s="115" t="s">
        <v>220</v>
      </c>
      <c r="B35" s="123">
        <v>-63.954700644706584</v>
      </c>
      <c r="C35" s="123">
        <v>37.135934883634242</v>
      </c>
      <c r="D35" s="123">
        <v>573.92679764384002</v>
      </c>
      <c r="E35" s="123">
        <v>680.81659001194362</v>
      </c>
      <c r="F35" s="123">
        <v>67.585779863442312</v>
      </c>
      <c r="G35" s="123">
        <v>-10.304315401223306</v>
      </c>
      <c r="H35" s="123">
        <v>1.9219068932227974</v>
      </c>
      <c r="I35" s="123">
        <v>-94.370572782382823</v>
      </c>
      <c r="J35" s="123">
        <v>-397.12098814021596</v>
      </c>
    </row>
    <row r="36" spans="1:10" x14ac:dyDescent="0.25">
      <c r="A36" s="115" t="s">
        <v>221</v>
      </c>
      <c r="B36" s="123">
        <v>-230.67198387540728</v>
      </c>
      <c r="C36" s="123">
        <v>-205.08972011365208</v>
      </c>
      <c r="D36" s="123">
        <v>315.79567499312236</v>
      </c>
      <c r="E36" s="123">
        <v>-109.06950379861088</v>
      </c>
      <c r="F36" s="123">
        <v>-199.04119598307329</v>
      </c>
      <c r="G36" s="123">
        <v>-166.33597099999992</v>
      </c>
      <c r="H36" s="123">
        <v>-6.1930290000000205</v>
      </c>
      <c r="I36" s="123">
        <v>368.95809000000003</v>
      </c>
      <c r="J36" s="123">
        <v>535.35889000000009</v>
      </c>
    </row>
    <row r="37" spans="1:10" x14ac:dyDescent="0.25">
      <c r="A37" s="113" t="s">
        <v>222</v>
      </c>
      <c r="B37" s="131">
        <v>-1092.8133727062045</v>
      </c>
      <c r="C37" s="131">
        <v>-1577.7260521861667</v>
      </c>
      <c r="D37" s="131">
        <v>-2004.5278893733321</v>
      </c>
      <c r="E37" s="131">
        <v>-1968.9828701893009</v>
      </c>
      <c r="F37" s="131">
        <v>-4908.4545838803688</v>
      </c>
      <c r="G37" s="131">
        <v>-4792.0047135987779</v>
      </c>
      <c r="H37" s="131">
        <v>-3280.5078778932229</v>
      </c>
      <c r="I37" s="131">
        <v>-3462.5925172176176</v>
      </c>
      <c r="J37" s="131">
        <v>-2133.1559018597841</v>
      </c>
    </row>
    <row r="38" spans="1:10" x14ac:dyDescent="0.25">
      <c r="A38" s="117" t="s">
        <v>284</v>
      </c>
      <c r="B38" s="157"/>
      <c r="C38" s="158">
        <v>-484.91267947996221</v>
      </c>
      <c r="D38" s="158">
        <v>-426.80183718716535</v>
      </c>
      <c r="E38" s="158">
        <v>35.545019184031162</v>
      </c>
      <c r="F38" s="158">
        <v>-2939.4717136910676</v>
      </c>
      <c r="G38" s="158">
        <v>116.44987028159085</v>
      </c>
      <c r="H38" s="158">
        <v>1511.496835705555</v>
      </c>
      <c r="I38" s="158">
        <v>-182.08463932439463</v>
      </c>
      <c r="J38" s="158">
        <v>1329.4366153578335</v>
      </c>
    </row>
    <row r="39" spans="1:10" x14ac:dyDescent="0.25">
      <c r="A39" s="119" t="s">
        <v>223</v>
      </c>
      <c r="B39" s="123">
        <v>-373.96269003518552</v>
      </c>
      <c r="C39" s="123">
        <v>-669.28898625771751</v>
      </c>
      <c r="D39" s="123">
        <v>-777</v>
      </c>
      <c r="E39" s="123">
        <v>-813</v>
      </c>
      <c r="F39" s="123">
        <v>-795</v>
      </c>
      <c r="G39" s="123">
        <v>-811.87400000000002</v>
      </c>
      <c r="H39" s="123">
        <v>-845.89099999999996</v>
      </c>
      <c r="I39" s="123">
        <v>-725.38400000000001</v>
      </c>
      <c r="J39" s="123">
        <v>-423.13499999999999</v>
      </c>
    </row>
    <row r="40" spans="1:10" x14ac:dyDescent="0.25">
      <c r="A40" s="119" t="s">
        <v>224</v>
      </c>
      <c r="B40" s="123">
        <v>-847.83907588129853</v>
      </c>
      <c r="C40" s="123">
        <v>-804.12268472415838</v>
      </c>
      <c r="D40" s="123">
        <v>-852.32025492929688</v>
      </c>
      <c r="E40" s="123">
        <v>-833.46610900882956</v>
      </c>
      <c r="F40" s="123">
        <v>-906.17900000000009</v>
      </c>
      <c r="G40" s="123">
        <v>-884.64700000000005</v>
      </c>
      <c r="H40" s="123">
        <v>-1092.0509999999999</v>
      </c>
      <c r="I40" s="123">
        <v>-1294.8209999999999</v>
      </c>
      <c r="J40" s="123">
        <v>-1413.357</v>
      </c>
    </row>
    <row r="41" spans="1:10" x14ac:dyDescent="0.25">
      <c r="A41" s="119" t="s">
        <v>225</v>
      </c>
      <c r="B41" s="123">
        <v>196.74100000000001</v>
      </c>
      <c r="C41" s="123">
        <v>201.173</v>
      </c>
      <c r="D41" s="123">
        <v>69.855000000000004</v>
      </c>
      <c r="E41" s="123">
        <v>-9.912189000000005</v>
      </c>
      <c r="F41" s="123">
        <v>245.47867517051696</v>
      </c>
      <c r="G41" s="123">
        <v>443.18850515042601</v>
      </c>
      <c r="H41" s="123">
        <v>202.07930165781002</v>
      </c>
      <c r="I41" s="155">
        <v>-52.920999999999999</v>
      </c>
      <c r="J41" s="155">
        <v>-155.83028846764478</v>
      </c>
    </row>
    <row r="42" spans="1:10" x14ac:dyDescent="0.25">
      <c r="A42" s="120" t="s">
        <v>226</v>
      </c>
      <c r="B42" s="123" t="s">
        <v>236</v>
      </c>
      <c r="C42" s="123" t="s">
        <v>236</v>
      </c>
      <c r="D42" s="123" t="s">
        <v>236</v>
      </c>
      <c r="E42" s="123" t="s">
        <v>236</v>
      </c>
      <c r="F42" s="123">
        <v>220.03248417051699</v>
      </c>
      <c r="G42" s="123">
        <v>480.36569415042601</v>
      </c>
      <c r="H42" s="123">
        <v>264.58640665781002</v>
      </c>
      <c r="I42" s="155">
        <v>37.177</v>
      </c>
      <c r="J42" s="155">
        <v>0.52090053235522005</v>
      </c>
    </row>
    <row r="43" spans="1:10" x14ac:dyDescent="0.25">
      <c r="A43" s="120" t="s">
        <v>227</v>
      </c>
      <c r="B43" s="123" t="s">
        <v>236</v>
      </c>
      <c r="C43" s="123" t="s">
        <v>236</v>
      </c>
      <c r="D43" s="123" t="s">
        <v>236</v>
      </c>
      <c r="E43" s="123" t="s">
        <v>236</v>
      </c>
      <c r="F43" s="123" t="s">
        <v>236</v>
      </c>
      <c r="G43" s="123" t="s">
        <v>236</v>
      </c>
      <c r="H43" s="123">
        <v>-25.329915999999997</v>
      </c>
      <c r="I43" s="154">
        <v>-52.920999999999999</v>
      </c>
      <c r="J43" s="154">
        <v>-119.17400000000001</v>
      </c>
    </row>
    <row r="44" spans="1:10" x14ac:dyDescent="0.25">
      <c r="A44" s="120" t="s">
        <v>228</v>
      </c>
      <c r="B44" s="123">
        <v>196.74100000000001</v>
      </c>
      <c r="C44" s="123">
        <v>201.173</v>
      </c>
      <c r="D44" s="123">
        <v>69.855000000000004</v>
      </c>
      <c r="E44" s="123">
        <v>27.265000000000001</v>
      </c>
      <c r="F44" s="123">
        <v>62.62337999999999</v>
      </c>
      <c r="G44" s="123">
        <v>0</v>
      </c>
      <c r="H44" s="123">
        <v>0</v>
      </c>
      <c r="I44" s="155">
        <v>0</v>
      </c>
      <c r="J44" s="155">
        <v>0</v>
      </c>
    </row>
    <row r="45" spans="1:10" x14ac:dyDescent="0.25">
      <c r="A45" s="120" t="s">
        <v>229</v>
      </c>
      <c r="B45" s="123" t="s">
        <v>236</v>
      </c>
      <c r="C45" s="123" t="s">
        <v>236</v>
      </c>
      <c r="D45" s="123" t="s">
        <v>236</v>
      </c>
      <c r="E45" s="123">
        <v>-37.177189000000006</v>
      </c>
      <c r="F45" s="123">
        <v>-37.177188999999991</v>
      </c>
      <c r="G45" s="123">
        <v>-37.177189000000006</v>
      </c>
      <c r="H45" s="123">
        <v>-37.177188999999991</v>
      </c>
      <c r="I45" s="155">
        <v>-37.177</v>
      </c>
      <c r="J45" s="155">
        <v>-37.177188999999998</v>
      </c>
    </row>
    <row r="46" spans="1:10" x14ac:dyDescent="0.25">
      <c r="A46" s="119" t="s">
        <v>230</v>
      </c>
      <c r="B46" s="123"/>
      <c r="C46" s="123"/>
      <c r="D46" s="123"/>
      <c r="E46" s="123"/>
      <c r="F46" s="123"/>
      <c r="G46" s="123"/>
      <c r="H46" s="123"/>
      <c r="I46" s="123">
        <v>113.982</v>
      </c>
      <c r="J46" s="123">
        <v>81.736035415550006</v>
      </c>
    </row>
    <row r="47" spans="1:10" x14ac:dyDescent="0.25">
      <c r="A47" s="113" t="s">
        <v>231</v>
      </c>
      <c r="B47" s="131">
        <v>-67.752606789720545</v>
      </c>
      <c r="C47" s="131">
        <v>-305.48738120429084</v>
      </c>
      <c r="D47" s="131">
        <v>-445.06263444403521</v>
      </c>
      <c r="E47" s="131">
        <v>-312.60457218047134</v>
      </c>
      <c r="F47" s="131">
        <v>-3452.7542590508856</v>
      </c>
      <c r="G47" s="131">
        <v>-3538.6722187492041</v>
      </c>
      <c r="H47" s="131">
        <v>-1544.6451795510329</v>
      </c>
      <c r="I47" s="131">
        <v>-1503.4485172176176</v>
      </c>
      <c r="J47" s="131">
        <v>-222.56964880768936</v>
      </c>
    </row>
    <row r="48" spans="1:10" x14ac:dyDescent="0.25">
      <c r="A48" s="117" t="s">
        <v>285</v>
      </c>
      <c r="B48" s="121"/>
      <c r="C48" s="158">
        <v>-237.7347744145703</v>
      </c>
      <c r="D48" s="158">
        <v>-139.57525323974437</v>
      </c>
      <c r="E48" s="158">
        <v>132.45806226356387</v>
      </c>
      <c r="F48" s="158">
        <v>-3140.1496868704144</v>
      </c>
      <c r="G48" s="158">
        <v>-85.917959698318555</v>
      </c>
      <c r="H48" s="158">
        <v>1994.0270391981712</v>
      </c>
      <c r="I48" s="158">
        <v>41.196662333415361</v>
      </c>
      <c r="J48" s="158">
        <v>1280.8788684099281</v>
      </c>
    </row>
    <row r="49" spans="1:1" x14ac:dyDescent="0.25">
      <c r="A49" s="156" t="s">
        <v>282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workbookViewId="0"/>
  </sheetViews>
  <sheetFormatPr defaultRowHeight="15" x14ac:dyDescent="0.25"/>
  <cols>
    <col min="1" max="1" width="60.5703125" customWidth="1"/>
  </cols>
  <sheetData>
    <row r="1" spans="1:10" x14ac:dyDescent="0.25">
      <c r="A1" s="103" t="s">
        <v>265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x14ac:dyDescent="0.25">
      <c r="A2" s="101"/>
      <c r="B2" s="108">
        <v>2005</v>
      </c>
      <c r="C2" s="108">
        <v>2006</v>
      </c>
      <c r="D2" s="108">
        <v>2007</v>
      </c>
      <c r="E2" s="108">
        <v>2008</v>
      </c>
      <c r="F2" s="108">
        <v>2009</v>
      </c>
      <c r="G2" s="108">
        <v>2010</v>
      </c>
      <c r="H2" s="108">
        <v>2011</v>
      </c>
      <c r="I2" s="108">
        <v>2012</v>
      </c>
      <c r="J2" s="108">
        <v>2013</v>
      </c>
    </row>
    <row r="3" spans="1:10" x14ac:dyDescent="0.25">
      <c r="A3" s="100" t="s">
        <v>237</v>
      </c>
      <c r="B3" s="105">
        <v>143.26492769599284</v>
      </c>
      <c r="C3" s="105">
        <v>-143.26376185106301</v>
      </c>
      <c r="D3" s="105">
        <v>326.42936416526601</v>
      </c>
      <c r="E3" s="105">
        <v>-192.3291069310215</v>
      </c>
      <c r="F3" s="105">
        <v>-133.99919598307332</v>
      </c>
      <c r="G3" s="105" t="s">
        <v>236</v>
      </c>
      <c r="H3" s="105" t="s">
        <v>236</v>
      </c>
      <c r="I3" s="105" t="s">
        <v>236</v>
      </c>
      <c r="J3" s="105" t="s">
        <v>236</v>
      </c>
    </row>
    <row r="4" spans="1:10" x14ac:dyDescent="0.25">
      <c r="A4" s="100" t="s">
        <v>238</v>
      </c>
      <c r="B4" s="105" t="s">
        <v>236</v>
      </c>
      <c r="C4" s="105" t="s">
        <v>236</v>
      </c>
      <c r="D4" s="105" t="s">
        <v>236</v>
      </c>
      <c r="E4" s="105">
        <v>132.27784148969792</v>
      </c>
      <c r="F4" s="105">
        <v>108.77800000000001</v>
      </c>
      <c r="G4" s="105" t="s">
        <v>236</v>
      </c>
      <c r="H4" s="105" t="s">
        <v>236</v>
      </c>
      <c r="I4" s="105">
        <v>44.234000000000002</v>
      </c>
      <c r="J4" s="105">
        <v>239.739</v>
      </c>
    </row>
    <row r="5" spans="1:10" x14ac:dyDescent="0.25">
      <c r="A5" s="100" t="s">
        <v>239</v>
      </c>
      <c r="B5" s="105" t="s">
        <v>236</v>
      </c>
      <c r="C5" s="105" t="s">
        <v>236</v>
      </c>
      <c r="D5" s="105" t="s">
        <v>236</v>
      </c>
      <c r="E5" s="105" t="s">
        <v>236</v>
      </c>
      <c r="F5" s="105">
        <v>-169.81200000000001</v>
      </c>
      <c r="G5" s="105">
        <v>-211.011</v>
      </c>
      <c r="H5" s="105" t="s">
        <v>236</v>
      </c>
      <c r="I5" s="105" t="s">
        <v>236</v>
      </c>
      <c r="J5" s="105" t="s">
        <v>236</v>
      </c>
    </row>
    <row r="6" spans="1:10" x14ac:dyDescent="0.25">
      <c r="A6" s="100" t="s">
        <v>240</v>
      </c>
      <c r="B6" s="105" t="s">
        <v>236</v>
      </c>
      <c r="C6" s="105" t="s">
        <v>236</v>
      </c>
      <c r="D6" s="105" t="s">
        <v>236</v>
      </c>
      <c r="E6" s="105" t="s">
        <v>236</v>
      </c>
      <c r="F6" s="105" t="s">
        <v>236</v>
      </c>
      <c r="G6" s="105" t="s">
        <v>236</v>
      </c>
      <c r="H6" s="105">
        <v>29.950999999999997</v>
      </c>
      <c r="I6" s="105" t="s">
        <v>236</v>
      </c>
      <c r="J6" s="105" t="s">
        <v>236</v>
      </c>
    </row>
    <row r="7" spans="1:10" x14ac:dyDescent="0.25">
      <c r="A7" s="100" t="s">
        <v>241</v>
      </c>
      <c r="B7" s="105">
        <v>79.665405297749444</v>
      </c>
      <c r="C7" s="105" t="s">
        <v>236</v>
      </c>
      <c r="D7" s="105" t="s">
        <v>236</v>
      </c>
      <c r="E7" s="105">
        <v>10.65265</v>
      </c>
      <c r="F7" s="105" t="s">
        <v>236</v>
      </c>
      <c r="G7" s="105" t="s">
        <v>236</v>
      </c>
      <c r="H7" s="105" t="s">
        <v>236</v>
      </c>
      <c r="I7" s="105" t="s">
        <v>236</v>
      </c>
      <c r="J7" s="105" t="s">
        <v>236</v>
      </c>
    </row>
    <row r="8" spans="1:10" x14ac:dyDescent="0.25">
      <c r="A8" s="100" t="s">
        <v>242</v>
      </c>
      <c r="B8" s="105" t="s">
        <v>236</v>
      </c>
      <c r="C8" s="105" t="s">
        <v>236</v>
      </c>
      <c r="D8" s="105" t="s">
        <v>236</v>
      </c>
      <c r="E8" s="105" t="s">
        <v>236</v>
      </c>
      <c r="F8" s="105" t="s">
        <v>236</v>
      </c>
      <c r="G8" s="105" t="s">
        <v>236</v>
      </c>
      <c r="H8" s="105">
        <v>59.067999999999998</v>
      </c>
      <c r="I8" s="105" t="s">
        <v>236</v>
      </c>
      <c r="J8" s="105" t="s">
        <v>236</v>
      </c>
    </row>
    <row r="9" spans="1:10" x14ac:dyDescent="0.25">
      <c r="A9" s="100" t="s">
        <v>243</v>
      </c>
      <c r="B9" s="105" t="s">
        <v>236</v>
      </c>
      <c r="C9" s="105" t="s">
        <v>236</v>
      </c>
      <c r="D9" s="105" t="s">
        <v>236</v>
      </c>
      <c r="E9" s="105" t="s">
        <v>236</v>
      </c>
      <c r="F9" s="105" t="s">
        <v>236</v>
      </c>
      <c r="G9" s="105" t="s">
        <v>236</v>
      </c>
      <c r="H9" s="105">
        <v>173.63900000000001</v>
      </c>
      <c r="I9" s="105">
        <v>-5.7880000000000003</v>
      </c>
      <c r="J9" s="105">
        <v>-5.7880000000000003</v>
      </c>
    </row>
    <row r="10" spans="1:10" x14ac:dyDescent="0.25">
      <c r="A10" s="100" t="s">
        <v>244</v>
      </c>
      <c r="B10" s="105" t="s">
        <v>236</v>
      </c>
      <c r="C10" s="105" t="s">
        <v>236</v>
      </c>
      <c r="D10" s="105" t="s">
        <v>236</v>
      </c>
      <c r="E10" s="105" t="s">
        <v>236</v>
      </c>
      <c r="F10" s="105" t="s">
        <v>236</v>
      </c>
      <c r="G10" s="105" t="s">
        <v>236</v>
      </c>
      <c r="H10" s="105">
        <v>88.46</v>
      </c>
      <c r="I10" s="105" t="s">
        <v>236</v>
      </c>
      <c r="J10" s="105" t="s">
        <v>236</v>
      </c>
    </row>
    <row r="11" spans="1:10" x14ac:dyDescent="0.25">
      <c r="A11" s="100" t="s">
        <v>245</v>
      </c>
      <c r="B11" s="105">
        <v>-453.363</v>
      </c>
      <c r="C11" s="105">
        <v>-17.460001327756753</v>
      </c>
      <c r="D11" s="105">
        <v>-5.5433844519683992</v>
      </c>
      <c r="E11" s="105" t="s">
        <v>236</v>
      </c>
      <c r="F11" s="105">
        <v>-4.8330000000000002</v>
      </c>
      <c r="G11" s="105" t="s">
        <v>236</v>
      </c>
      <c r="H11" s="105" t="s">
        <v>236</v>
      </c>
      <c r="I11" s="105" t="s">
        <v>236</v>
      </c>
      <c r="J11" s="105" t="s">
        <v>236</v>
      </c>
    </row>
    <row r="12" spans="1:10" x14ac:dyDescent="0.25">
      <c r="A12" s="100" t="s">
        <v>246</v>
      </c>
      <c r="B12" s="105">
        <v>-16.829316869149572</v>
      </c>
      <c r="C12" s="105">
        <v>-44.048000000000002</v>
      </c>
      <c r="D12" s="105">
        <v>-7.0703047201752636</v>
      </c>
      <c r="E12" s="105">
        <v>-0.63068445860718314</v>
      </c>
      <c r="F12" s="105">
        <v>-5.5110000000000001</v>
      </c>
      <c r="G12" s="105" t="s">
        <v>236</v>
      </c>
      <c r="H12" s="105" t="s">
        <v>236</v>
      </c>
      <c r="I12" s="105" t="s">
        <v>236</v>
      </c>
      <c r="J12" s="105" t="s">
        <v>236</v>
      </c>
    </row>
    <row r="13" spans="1:10" x14ac:dyDescent="0.25">
      <c r="A13" s="100" t="s">
        <v>247</v>
      </c>
      <c r="B13" s="105" t="s">
        <v>236</v>
      </c>
      <c r="C13" s="105" t="s">
        <v>236</v>
      </c>
      <c r="D13" s="105" t="s">
        <v>236</v>
      </c>
      <c r="E13" s="105">
        <v>-236.1534088379353</v>
      </c>
      <c r="F13" s="105" t="s">
        <v>236</v>
      </c>
      <c r="G13" s="105">
        <v>-77.769599999999997</v>
      </c>
      <c r="H13" s="105" t="s">
        <v>236</v>
      </c>
      <c r="I13" s="105" t="s">
        <v>236</v>
      </c>
      <c r="J13" s="105" t="s">
        <v>236</v>
      </c>
    </row>
    <row r="14" spans="1:10" x14ac:dyDescent="0.25">
      <c r="A14" s="100" t="s">
        <v>248</v>
      </c>
      <c r="B14" s="105" t="s">
        <v>236</v>
      </c>
      <c r="C14" s="105">
        <v>-34.852027837042996</v>
      </c>
      <c r="D14" s="105" t="s">
        <v>236</v>
      </c>
      <c r="E14" s="105">
        <v>-3.0207950607448595</v>
      </c>
      <c r="F14" s="105" t="s">
        <v>236</v>
      </c>
      <c r="G14" s="105" t="s">
        <v>236</v>
      </c>
      <c r="H14" s="105" t="s">
        <v>236</v>
      </c>
      <c r="I14" s="105" t="s">
        <v>236</v>
      </c>
      <c r="J14" s="105" t="s">
        <v>236</v>
      </c>
    </row>
    <row r="15" spans="1:10" x14ac:dyDescent="0.25">
      <c r="A15" s="100" t="s">
        <v>249</v>
      </c>
      <c r="B15" s="105" t="s">
        <v>236</v>
      </c>
      <c r="C15" s="105" t="s">
        <v>236</v>
      </c>
      <c r="D15" s="105" t="s">
        <v>236</v>
      </c>
      <c r="E15" s="105" t="s">
        <v>236</v>
      </c>
      <c r="F15" s="105" t="s">
        <v>236</v>
      </c>
      <c r="G15" s="105">
        <v>-112.6</v>
      </c>
      <c r="H15" s="105" t="s">
        <v>236</v>
      </c>
      <c r="I15" s="105" t="s">
        <v>236</v>
      </c>
      <c r="J15" s="105" t="s">
        <v>236</v>
      </c>
    </row>
    <row r="16" spans="1:10" x14ac:dyDescent="0.25">
      <c r="A16" s="100" t="s">
        <v>250</v>
      </c>
      <c r="B16" s="105" t="s">
        <v>236</v>
      </c>
      <c r="C16" s="105" t="s">
        <v>236</v>
      </c>
      <c r="D16" s="105" t="s">
        <v>236</v>
      </c>
      <c r="E16" s="105" t="s">
        <v>236</v>
      </c>
      <c r="F16" s="105" t="s">
        <v>236</v>
      </c>
      <c r="G16" s="105" t="s">
        <v>236</v>
      </c>
      <c r="H16" s="105" t="s">
        <v>236</v>
      </c>
      <c r="I16" s="105" t="s">
        <v>236</v>
      </c>
      <c r="J16" s="105" t="s">
        <v>236</v>
      </c>
    </row>
    <row r="17" spans="1:10" x14ac:dyDescent="0.25">
      <c r="A17" s="100" t="s">
        <v>251</v>
      </c>
      <c r="B17" s="105" t="s">
        <v>236</v>
      </c>
      <c r="C17" s="105">
        <v>32.364070902210713</v>
      </c>
      <c r="D17" s="105" t="s">
        <v>236</v>
      </c>
      <c r="E17" s="105">
        <v>87.85</v>
      </c>
      <c r="F17" s="105">
        <v>67.25</v>
      </c>
      <c r="G17" s="105">
        <v>144.71</v>
      </c>
      <c r="H17" s="105">
        <v>-332.79</v>
      </c>
      <c r="I17" s="105">
        <v>-60.8</v>
      </c>
      <c r="J17" s="105">
        <v>93.78</v>
      </c>
    </row>
    <row r="18" spans="1:10" x14ac:dyDescent="0.25">
      <c r="A18" s="100" t="s">
        <v>252</v>
      </c>
      <c r="B18" s="105">
        <v>16.59</v>
      </c>
      <c r="C18" s="105">
        <v>2.17</v>
      </c>
      <c r="D18" s="105">
        <v>1.98</v>
      </c>
      <c r="E18" s="105">
        <v>21.12</v>
      </c>
      <c r="F18" s="105">
        <v>17.04</v>
      </c>
      <c r="G18" s="105">
        <v>67.421628999999996</v>
      </c>
      <c r="H18" s="105">
        <v>-156.39162899999999</v>
      </c>
      <c r="I18" s="105" t="s">
        <v>236</v>
      </c>
      <c r="J18" s="105" t="s">
        <v>236</v>
      </c>
    </row>
    <row r="19" spans="1:10" x14ac:dyDescent="0.25">
      <c r="A19" s="100" t="s">
        <v>253</v>
      </c>
      <c r="B19" s="105" t="s">
        <v>236</v>
      </c>
      <c r="C19" s="105" t="s">
        <v>236</v>
      </c>
      <c r="D19" s="105" t="s">
        <v>236</v>
      </c>
      <c r="E19" s="105" t="s">
        <v>236</v>
      </c>
      <c r="F19" s="105" t="s">
        <v>236</v>
      </c>
      <c r="G19" s="105" t="s">
        <v>236</v>
      </c>
      <c r="H19" s="105" t="s">
        <v>236</v>
      </c>
      <c r="I19" s="105">
        <v>40.164659999999998</v>
      </c>
      <c r="J19" s="105" t="s">
        <v>236</v>
      </c>
    </row>
    <row r="20" spans="1:10" x14ac:dyDescent="0.25">
      <c r="A20" s="100" t="s">
        <v>254</v>
      </c>
      <c r="B20" s="105" t="s">
        <v>236</v>
      </c>
      <c r="C20" s="105" t="s">
        <v>236</v>
      </c>
      <c r="D20" s="105" t="s">
        <v>236</v>
      </c>
      <c r="E20" s="105" t="s">
        <v>236</v>
      </c>
      <c r="F20" s="105" t="s">
        <v>236</v>
      </c>
      <c r="G20" s="105" t="s">
        <v>236</v>
      </c>
      <c r="H20" s="105" t="s">
        <v>236</v>
      </c>
      <c r="I20" s="105">
        <v>30.947670000000002</v>
      </c>
      <c r="J20" s="105">
        <v>74.950259999999986</v>
      </c>
    </row>
    <row r="21" spans="1:10" x14ac:dyDescent="0.25">
      <c r="A21" s="100" t="s">
        <v>255</v>
      </c>
      <c r="B21" s="105" t="s">
        <v>236</v>
      </c>
      <c r="C21" s="105" t="s">
        <v>236</v>
      </c>
      <c r="D21" s="105" t="s">
        <v>236</v>
      </c>
      <c r="E21" s="105" t="s">
        <v>236</v>
      </c>
      <c r="F21" s="105" t="s">
        <v>236</v>
      </c>
      <c r="G21" s="105" t="s">
        <v>236</v>
      </c>
      <c r="H21" s="105" t="s">
        <v>236</v>
      </c>
      <c r="I21" s="105" t="s">
        <v>236</v>
      </c>
      <c r="J21" s="105">
        <v>8</v>
      </c>
    </row>
    <row r="22" spans="1:10" x14ac:dyDescent="0.25">
      <c r="A22" s="100" t="s">
        <v>256</v>
      </c>
      <c r="B22" s="105" t="s">
        <v>236</v>
      </c>
      <c r="C22" s="105" t="s">
        <v>236</v>
      </c>
      <c r="D22" s="105" t="s">
        <v>236</v>
      </c>
      <c r="E22" s="105" t="s">
        <v>236</v>
      </c>
      <c r="F22" s="105" t="s">
        <v>236</v>
      </c>
      <c r="G22" s="105" t="s">
        <v>236</v>
      </c>
      <c r="H22" s="105" t="s">
        <v>236</v>
      </c>
      <c r="I22" s="105">
        <v>97.472160000000002</v>
      </c>
      <c r="J22" s="105">
        <v>157.05613</v>
      </c>
    </row>
    <row r="23" spans="1:10" x14ac:dyDescent="0.25">
      <c r="A23" s="100" t="s">
        <v>257</v>
      </c>
      <c r="B23" s="105" t="s">
        <v>236</v>
      </c>
      <c r="C23" s="105" t="s">
        <v>236</v>
      </c>
      <c r="D23" s="105" t="s">
        <v>236</v>
      </c>
      <c r="E23" s="105" t="s">
        <v>236</v>
      </c>
      <c r="F23" s="105" t="s">
        <v>236</v>
      </c>
      <c r="G23" s="105" t="s">
        <v>236</v>
      </c>
      <c r="H23" s="105" t="s">
        <v>236</v>
      </c>
      <c r="I23" s="105" t="s">
        <v>236</v>
      </c>
      <c r="J23" s="105" t="s">
        <v>236</v>
      </c>
    </row>
    <row r="24" spans="1:10" x14ac:dyDescent="0.25">
      <c r="A24" s="100" t="s">
        <v>258</v>
      </c>
      <c r="B24" s="105" t="s">
        <v>236</v>
      </c>
      <c r="C24" s="105" t="s">
        <v>236</v>
      </c>
      <c r="D24" s="105" t="s">
        <v>236</v>
      </c>
      <c r="E24" s="105">
        <v>71.164000000000001</v>
      </c>
      <c r="F24" s="105">
        <v>88.046000000000006</v>
      </c>
      <c r="G24" s="105">
        <v>1.0049999999999999</v>
      </c>
      <c r="H24" s="105">
        <v>109.863</v>
      </c>
      <c r="I24" s="105">
        <v>185.97</v>
      </c>
      <c r="J24" s="105">
        <v>12.295999999999999</v>
      </c>
    </row>
    <row r="25" spans="1:10" x14ac:dyDescent="0.25">
      <c r="A25" s="100" t="s">
        <v>259</v>
      </c>
      <c r="B25" s="105" t="s">
        <v>236</v>
      </c>
      <c r="C25" s="105" t="s">
        <v>236</v>
      </c>
      <c r="D25" s="105" t="s">
        <v>236</v>
      </c>
      <c r="E25" s="105" t="s">
        <v>236</v>
      </c>
      <c r="F25" s="105" t="s">
        <v>236</v>
      </c>
      <c r="G25" s="105" t="s">
        <v>236</v>
      </c>
      <c r="H25" s="105" t="s">
        <v>236</v>
      </c>
      <c r="I25" s="105" t="s">
        <v>236</v>
      </c>
      <c r="J25" s="105">
        <v>30</v>
      </c>
    </row>
    <row r="26" spans="1:10" x14ac:dyDescent="0.25">
      <c r="A26" s="100" t="s">
        <v>260</v>
      </c>
      <c r="B26" s="105" t="s">
        <v>236</v>
      </c>
      <c r="C26" s="105" t="s">
        <v>236</v>
      </c>
      <c r="D26" s="105" t="s">
        <v>236</v>
      </c>
      <c r="E26" s="105" t="s">
        <v>236</v>
      </c>
      <c r="F26" s="105" t="s">
        <v>236</v>
      </c>
      <c r="G26" s="105" t="s">
        <v>236</v>
      </c>
      <c r="H26" s="105" t="s">
        <v>236</v>
      </c>
      <c r="I26" s="105" t="s">
        <v>236</v>
      </c>
      <c r="J26" s="105">
        <v>-124.514</v>
      </c>
    </row>
    <row r="27" spans="1:10" x14ac:dyDescent="0.25">
      <c r="A27" s="100" t="s">
        <v>261</v>
      </c>
      <c r="B27" s="105" t="s">
        <v>236</v>
      </c>
      <c r="C27" s="105" t="s">
        <v>236</v>
      </c>
      <c r="D27" s="105" t="s">
        <v>236</v>
      </c>
      <c r="E27" s="105" t="s">
        <v>236</v>
      </c>
      <c r="F27" s="105">
        <v>-166</v>
      </c>
      <c r="G27" s="105" t="s">
        <v>236</v>
      </c>
      <c r="H27" s="105" t="s">
        <v>236</v>
      </c>
      <c r="I27" s="105">
        <v>9.75</v>
      </c>
      <c r="J27" s="105">
        <v>19.5</v>
      </c>
    </row>
    <row r="28" spans="1:10" ht="15.75" thickBot="1" x14ac:dyDescent="0.3">
      <c r="A28" s="100" t="s">
        <v>262</v>
      </c>
      <c r="B28" s="105" t="s">
        <v>236</v>
      </c>
      <c r="C28" s="105" t="s">
        <v>236</v>
      </c>
      <c r="D28" s="105" t="s">
        <v>236</v>
      </c>
      <c r="E28" s="105" t="s">
        <v>236</v>
      </c>
      <c r="F28" s="105" t="s">
        <v>236</v>
      </c>
      <c r="G28" s="105">
        <v>21.908000000000001</v>
      </c>
      <c r="H28" s="105">
        <v>22.0076</v>
      </c>
      <c r="I28" s="105">
        <v>27.0076</v>
      </c>
      <c r="J28" s="105">
        <v>30.339500000000001</v>
      </c>
    </row>
    <row r="29" spans="1:10" ht="15.75" thickBot="1" x14ac:dyDescent="0.3">
      <c r="A29" s="109" t="s">
        <v>263</v>
      </c>
      <c r="B29" s="110">
        <v>-230.67198387540728</v>
      </c>
      <c r="C29" s="110">
        <v>-205.08972011365208</v>
      </c>
      <c r="D29" s="110">
        <v>315.79567499312236</v>
      </c>
      <c r="E29" s="110">
        <v>-109.06950379861088</v>
      </c>
      <c r="F29" s="110">
        <v>-199.04119598307329</v>
      </c>
      <c r="G29" s="110">
        <v>-166.33597099999992</v>
      </c>
      <c r="H29" s="110">
        <v>-6.1930290000000205</v>
      </c>
      <c r="I29" s="110">
        <v>368.95809000000003</v>
      </c>
      <c r="J29" s="110">
        <v>535.35889000000009</v>
      </c>
    </row>
    <row r="30" spans="1:10" x14ac:dyDescent="0.25">
      <c r="A30" s="100" t="s">
        <v>264</v>
      </c>
      <c r="B30" s="106">
        <v>-0.46775976062758251</v>
      </c>
      <c r="C30" s="106">
        <v>-0.37287955280146778</v>
      </c>
      <c r="D30" s="106">
        <v>0.51390922167744091</v>
      </c>
      <c r="E30" s="106">
        <v>-0.16317412869467715</v>
      </c>
      <c r="F30" s="106">
        <v>-0.31697292040215586</v>
      </c>
      <c r="G30" s="106">
        <v>-0.25241804712868643</v>
      </c>
      <c r="H30" s="106">
        <v>-8.9787664404133768E-3</v>
      </c>
      <c r="I30" s="106">
        <v>0.51895746846127822</v>
      </c>
      <c r="J30" s="106">
        <v>0.74217180137236649</v>
      </c>
    </row>
    <row r="32" spans="1:10" x14ac:dyDescent="0.25">
      <c r="A32" s="100" t="s">
        <v>232</v>
      </c>
      <c r="B32" s="104">
        <v>49314.2</v>
      </c>
      <c r="C32" s="104">
        <v>55001.599999999999</v>
      </c>
      <c r="D32" s="104">
        <v>61449.7</v>
      </c>
      <c r="E32" s="104">
        <v>66842.399999999994</v>
      </c>
      <c r="F32" s="104">
        <v>62794.385000000002</v>
      </c>
      <c r="G32" s="104">
        <v>65897.02</v>
      </c>
      <c r="H32" s="104">
        <v>68974.163</v>
      </c>
      <c r="I32" s="104">
        <v>71096.017000000007</v>
      </c>
      <c r="J32" s="104">
        <v>72134.092000000004</v>
      </c>
    </row>
    <row r="34" spans="2:10" x14ac:dyDescent="0.25">
      <c r="B34" s="107"/>
      <c r="C34" s="107"/>
      <c r="D34" s="107"/>
      <c r="E34" s="107"/>
      <c r="F34" s="107"/>
      <c r="G34" s="107"/>
      <c r="H34" s="107"/>
      <c r="I34" s="107"/>
      <c r="J34" s="107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showGridLines="0" workbookViewId="0"/>
  </sheetViews>
  <sheetFormatPr defaultRowHeight="12.75" x14ac:dyDescent="0.2"/>
  <cols>
    <col min="1" max="1" width="24.5703125" style="139" customWidth="1"/>
    <col min="2" max="2" width="12.28515625" style="132" bestFit="1" customWidth="1"/>
    <col min="3" max="3" width="11.140625" style="132" customWidth="1"/>
    <col min="4" max="9" width="9.85546875" style="132" bestFit="1" customWidth="1"/>
    <col min="10" max="10" width="9.140625" style="132"/>
    <col min="11" max="11" width="10.85546875" style="132" customWidth="1"/>
    <col min="12" max="16384" width="9.140625" style="132"/>
  </cols>
  <sheetData>
    <row r="1" spans="1:11" ht="16.5" customHeight="1" x14ac:dyDescent="0.2">
      <c r="A1" s="142" t="s">
        <v>266</v>
      </c>
      <c r="B1" s="147">
        <v>2004</v>
      </c>
      <c r="C1" s="147">
        <v>2005</v>
      </c>
      <c r="D1" s="147">
        <v>2006</v>
      </c>
      <c r="E1" s="147">
        <v>2007</v>
      </c>
      <c r="F1" s="147">
        <v>2008</v>
      </c>
      <c r="G1" s="147">
        <v>2009</v>
      </c>
      <c r="H1" s="147">
        <v>2010</v>
      </c>
      <c r="I1" s="147">
        <v>2011</v>
      </c>
      <c r="J1" s="147" t="s">
        <v>278</v>
      </c>
      <c r="K1" s="147" t="s">
        <v>279</v>
      </c>
    </row>
    <row r="2" spans="1:11" ht="18.75" x14ac:dyDescent="0.3">
      <c r="A2" s="143" t="s">
        <v>8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x14ac:dyDescent="0.2">
      <c r="A3" s="139" t="s">
        <v>267</v>
      </c>
      <c r="B3" s="140">
        <v>352324.73610834492</v>
      </c>
      <c r="C3" s="140">
        <v>879797.21834959835</v>
      </c>
      <c r="D3" s="140">
        <v>1001204.773285534</v>
      </c>
      <c r="E3" s="140">
        <v>1075750.3817300671</v>
      </c>
      <c r="F3" s="140">
        <v>1292004.71353648</v>
      </c>
      <c r="G3" s="140">
        <v>1206767.0109999999</v>
      </c>
      <c r="H3" s="140">
        <v>995163.17299999995</v>
      </c>
      <c r="I3" s="140">
        <v>1179010.6100000001</v>
      </c>
      <c r="J3" s="140">
        <v>1196863.7625199999</v>
      </c>
      <c r="K3" s="140">
        <v>1226436.1423800001</v>
      </c>
    </row>
    <row r="4" spans="1:11" x14ac:dyDescent="0.2">
      <c r="A4" s="139" t="s">
        <v>268</v>
      </c>
      <c r="B4" s="140">
        <v>302824.17181172408</v>
      </c>
      <c r="C4" s="140">
        <v>330226.28294496448</v>
      </c>
      <c r="D4" s="140">
        <v>352901.14850959304</v>
      </c>
      <c r="E4" s="140">
        <v>366325.96428334329</v>
      </c>
      <c r="F4" s="140">
        <v>393265.11983004713</v>
      </c>
      <c r="G4" s="140">
        <v>413539.22</v>
      </c>
      <c r="H4" s="140">
        <v>426763.516</v>
      </c>
      <c r="I4" s="140">
        <v>439968.147</v>
      </c>
      <c r="J4" s="140">
        <v>477389.83023000002</v>
      </c>
      <c r="K4" s="140">
        <v>495064.63033999997</v>
      </c>
    </row>
    <row r="5" spans="1:11" x14ac:dyDescent="0.2">
      <c r="A5" s="139" t="s">
        <v>269</v>
      </c>
      <c r="B5" s="140">
        <v>350650.16928898625</v>
      </c>
      <c r="C5" s="140">
        <v>408175.39666733053</v>
      </c>
      <c r="D5" s="140">
        <v>474960.20049126999</v>
      </c>
      <c r="E5" s="140">
        <v>495581.12593772821</v>
      </c>
      <c r="F5" s="140">
        <v>594365.0003319392</v>
      </c>
      <c r="G5" s="140">
        <v>414260.25699999998</v>
      </c>
      <c r="H5" s="140">
        <v>439305.10499999998</v>
      </c>
      <c r="I5" s="140">
        <v>411852.12900000002</v>
      </c>
      <c r="J5" s="140">
        <v>501053.29294999997</v>
      </c>
      <c r="K5" s="140">
        <v>618645.79501999996</v>
      </c>
    </row>
    <row r="6" spans="1:11" x14ac:dyDescent="0.2">
      <c r="A6" s="139" t="s">
        <v>270</v>
      </c>
      <c r="B6" s="140">
        <v>1128094.3039235212</v>
      </c>
      <c r="C6" s="140">
        <v>910594.17114784569</v>
      </c>
      <c r="D6" s="140">
        <v>930035.51749319525</v>
      </c>
      <c r="E6" s="140">
        <v>955460.83117572858</v>
      </c>
      <c r="F6" s="140">
        <v>955421.39680010616</v>
      </c>
      <c r="G6" s="140">
        <v>1148097.4010000001</v>
      </c>
      <c r="H6" s="140">
        <v>1425801.0930000001</v>
      </c>
      <c r="I6" s="140">
        <v>1453242.3330000001</v>
      </c>
      <c r="J6" s="140">
        <v>1310701.71245</v>
      </c>
      <c r="K6" s="141">
        <v>1261738.6826199999</v>
      </c>
    </row>
    <row r="7" spans="1:11" x14ac:dyDescent="0.2">
      <c r="A7" s="139" t="s">
        <v>271</v>
      </c>
      <c r="B7" s="140">
        <v>856653.02396600938</v>
      </c>
      <c r="C7" s="140">
        <v>913520.01593308104</v>
      </c>
      <c r="D7" s="140">
        <v>989611.39879174135</v>
      </c>
      <c r="E7" s="140">
        <v>1050847.2083914226</v>
      </c>
      <c r="F7" s="140">
        <v>1130587.5655579898</v>
      </c>
      <c r="G7" s="140">
        <v>1209226.7150000001</v>
      </c>
      <c r="H7" s="140">
        <v>1247587.3160000001</v>
      </c>
      <c r="I7" s="140">
        <v>1278602.3629999999</v>
      </c>
      <c r="J7" s="140">
        <v>1309136</v>
      </c>
      <c r="K7" s="140">
        <v>1431110.75734</v>
      </c>
    </row>
    <row r="8" spans="1:11" x14ac:dyDescent="0.2">
      <c r="A8" s="139" t="s">
        <v>272</v>
      </c>
      <c r="B8" s="140">
        <v>615587.43278231425</v>
      </c>
      <c r="C8" s="140">
        <v>687241.38617805217</v>
      </c>
      <c r="D8" s="140">
        <v>788261.8336320786</v>
      </c>
      <c r="E8" s="140">
        <v>804612.95890592842</v>
      </c>
      <c r="F8" s="140">
        <v>908398.79174135299</v>
      </c>
      <c r="G8" s="140">
        <v>948484.03399999999</v>
      </c>
      <c r="H8" s="140">
        <v>946539.603</v>
      </c>
      <c r="I8" s="140">
        <v>940606.48400000005</v>
      </c>
      <c r="J8" s="140">
        <v>1026594</v>
      </c>
      <c r="K8" s="140">
        <v>1055382.2917899999</v>
      </c>
    </row>
    <row r="9" spans="1:11" x14ac:dyDescent="0.2">
      <c r="A9" s="139" t="s">
        <v>273</v>
      </c>
      <c r="B9" s="140">
        <v>230498.63904932616</v>
      </c>
      <c r="C9" s="140">
        <v>243589.22525393346</v>
      </c>
      <c r="D9" s="140">
        <v>266000</v>
      </c>
      <c r="E9" s="140">
        <v>311385.74653123546</v>
      </c>
      <c r="F9" s="140">
        <v>342319.82340835157</v>
      </c>
      <c r="G9" s="140">
        <v>360296.016</v>
      </c>
      <c r="H9" s="140">
        <v>361198.65899999999</v>
      </c>
      <c r="I9" s="140">
        <v>354450.929</v>
      </c>
      <c r="J9" s="140">
        <v>371982.77401999995</v>
      </c>
      <c r="K9" s="140">
        <v>414716.07724000001</v>
      </c>
    </row>
    <row r="10" spans="1:11" x14ac:dyDescent="0.2">
      <c r="A10" s="139" t="s">
        <v>274</v>
      </c>
      <c r="B10" s="140">
        <v>25196.839938923189</v>
      </c>
      <c r="C10" s="140">
        <v>17945.064064263424</v>
      </c>
      <c r="D10" s="140">
        <v>26045.010953993227</v>
      </c>
      <c r="E10" s="140">
        <v>29912.965544712206</v>
      </c>
      <c r="F10" s="140">
        <v>32469.826727743475</v>
      </c>
      <c r="G10" s="140">
        <v>25804.03</v>
      </c>
      <c r="H10" s="140">
        <v>22652.527999999998</v>
      </c>
      <c r="I10" s="140">
        <v>29655.045999999998</v>
      </c>
      <c r="J10" s="140">
        <v>29576.969120000002</v>
      </c>
      <c r="K10" s="140">
        <v>24908.27937</v>
      </c>
    </row>
    <row r="11" spans="1:11" x14ac:dyDescent="0.2">
      <c r="A11" s="139" t="s">
        <v>275</v>
      </c>
      <c r="B11" s="140">
        <v>411817.76538538135</v>
      </c>
      <c r="C11" s="140">
        <v>630555.16829316865</v>
      </c>
      <c r="D11" s="140">
        <v>771834.3955387373</v>
      </c>
      <c r="E11" s="140">
        <v>688839.3746265684</v>
      </c>
      <c r="F11" s="140">
        <v>765415.58786430326</v>
      </c>
      <c r="G11" s="140">
        <v>860168.89300000004</v>
      </c>
      <c r="H11" s="140">
        <v>1105383.977</v>
      </c>
      <c r="I11" s="140">
        <v>861541.446</v>
      </c>
      <c r="J11" s="140">
        <v>667453.58294000011</v>
      </c>
      <c r="K11" s="140">
        <v>576945.53405999998</v>
      </c>
    </row>
    <row r="12" spans="1:11" x14ac:dyDescent="0.2">
      <c r="B12" s="140"/>
      <c r="C12" s="140"/>
      <c r="D12" s="140"/>
      <c r="E12" s="140"/>
      <c r="F12" s="140"/>
      <c r="G12" s="140"/>
      <c r="H12" s="140"/>
      <c r="I12" s="140"/>
      <c r="J12" s="140"/>
      <c r="K12" s="140"/>
    </row>
    <row r="13" spans="1:11" ht="18.75" x14ac:dyDescent="0.3">
      <c r="A13" s="143" t="s">
        <v>15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</row>
    <row r="14" spans="1:11" x14ac:dyDescent="0.2">
      <c r="A14" s="139" t="s">
        <v>267</v>
      </c>
      <c r="B14" s="140">
        <v>0</v>
      </c>
      <c r="C14" s="140">
        <v>295304.73919537943</v>
      </c>
      <c r="D14" s="140">
        <v>334829.42624311225</v>
      </c>
      <c r="E14" s="140">
        <v>359941.95322910434</v>
      </c>
      <c r="F14" s="140">
        <v>428205.77085507533</v>
      </c>
      <c r="G14" s="140">
        <v>403482.29787999997</v>
      </c>
      <c r="H14" s="140">
        <v>332824.55099999998</v>
      </c>
      <c r="I14" s="140">
        <v>394515.15</v>
      </c>
      <c r="J14" s="140">
        <v>401102.22997000004</v>
      </c>
      <c r="K14" s="140">
        <v>410960.77480999997</v>
      </c>
    </row>
    <row r="15" spans="1:11" x14ac:dyDescent="0.2">
      <c r="A15" s="139" t="s">
        <v>268</v>
      </c>
      <c r="B15" s="140">
        <v>0</v>
      </c>
      <c r="C15" s="140">
        <v>92927.405391688226</v>
      </c>
      <c r="D15" s="140">
        <v>102624.16077375023</v>
      </c>
      <c r="E15" s="140">
        <v>117753.98713735644</v>
      </c>
      <c r="F15" s="140">
        <v>80149.531811060224</v>
      </c>
      <c r="G15" s="140">
        <v>125815.28001</v>
      </c>
      <c r="H15" s="140">
        <v>118607.44902</v>
      </c>
      <c r="I15" s="140">
        <v>129469.4886</v>
      </c>
      <c r="J15" s="140">
        <v>134624.70739</v>
      </c>
      <c r="K15" s="140">
        <v>140099.90696000002</v>
      </c>
    </row>
    <row r="16" spans="1:11" ht="12" customHeight="1" x14ac:dyDescent="0.2">
      <c r="A16" s="139" t="s">
        <v>269</v>
      </c>
      <c r="B16" s="140">
        <v>42307.579187412863</v>
      </c>
      <c r="C16" s="140">
        <v>63871.611423355243</v>
      </c>
      <c r="D16" s="140">
        <v>52959.159330146715</v>
      </c>
      <c r="E16" s="140">
        <v>68673.64957213038</v>
      </c>
      <c r="F16" s="140">
        <v>94928.53878477063</v>
      </c>
      <c r="G16" s="140">
        <v>71537.328319999986</v>
      </c>
      <c r="H16" s="140">
        <v>71205.811579999994</v>
      </c>
      <c r="I16" s="140">
        <v>78792.768709999989</v>
      </c>
      <c r="J16" s="140">
        <v>101363</v>
      </c>
      <c r="K16" s="140">
        <v>143397.58500999998</v>
      </c>
    </row>
    <row r="17" spans="1:11" ht="12" customHeight="1" x14ac:dyDescent="0.2">
      <c r="A17" s="139" t="s">
        <v>270</v>
      </c>
      <c r="B17" s="140">
        <v>687959.88181437959</v>
      </c>
      <c r="C17" s="140">
        <v>334238.42247892189</v>
      </c>
      <c r="D17" s="140">
        <v>367284.32724523667</v>
      </c>
      <c r="E17" s="140">
        <v>374110.53947487212</v>
      </c>
      <c r="F17" s="140">
        <v>392232.72317167895</v>
      </c>
      <c r="G17" s="140">
        <v>433627.01314</v>
      </c>
      <c r="H17" s="140">
        <v>506908.79522000003</v>
      </c>
      <c r="I17" s="140">
        <v>485976.97583999997</v>
      </c>
      <c r="J17" s="140">
        <v>481149</v>
      </c>
      <c r="K17" s="140">
        <v>482502.46064</v>
      </c>
    </row>
    <row r="18" spans="1:11" ht="13.5" customHeight="1" x14ac:dyDescent="0.2">
      <c r="A18" s="139" t="s">
        <v>271</v>
      </c>
      <c r="B18" s="140">
        <v>252878.14017260837</v>
      </c>
      <c r="C18" s="140">
        <v>271694.88132377347</v>
      </c>
      <c r="D18" s="140">
        <v>285958.80251975032</v>
      </c>
      <c r="E18" s="140">
        <v>303122.80498539464</v>
      </c>
      <c r="F18" s="140">
        <v>326447.59121589328</v>
      </c>
      <c r="G18" s="140">
        <v>346818.16313999996</v>
      </c>
      <c r="H18" s="140">
        <v>344897.32855000003</v>
      </c>
      <c r="I18" s="140">
        <v>340666.98255999997</v>
      </c>
      <c r="J18" s="140">
        <v>345882</v>
      </c>
      <c r="K18" s="140">
        <v>383883.01987999998</v>
      </c>
    </row>
    <row r="19" spans="1:11" x14ac:dyDescent="0.2">
      <c r="A19" s="139" t="s">
        <v>272</v>
      </c>
      <c r="B19" s="140">
        <v>137419.0736828653</v>
      </c>
      <c r="C19" s="140">
        <v>160518.40305815573</v>
      </c>
      <c r="D19" s="140">
        <v>183042.13597457344</v>
      </c>
      <c r="E19" s="140">
        <v>190508.69188773818</v>
      </c>
      <c r="F19" s="140">
        <v>228083.03051716121</v>
      </c>
      <c r="G19" s="140">
        <v>223305.64681000001</v>
      </c>
      <c r="H19" s="140">
        <v>204661.85874</v>
      </c>
      <c r="I19" s="140">
        <v>210422.22394</v>
      </c>
      <c r="J19" s="140">
        <v>223821</v>
      </c>
      <c r="K19" s="140">
        <v>228155.09825000001</v>
      </c>
    </row>
    <row r="20" spans="1:11" x14ac:dyDescent="0.2">
      <c r="A20" s="139" t="s">
        <v>273</v>
      </c>
      <c r="B20" s="140">
        <v>274465.532625639</v>
      </c>
      <c r="C20" s="140">
        <v>276492.80221735378</v>
      </c>
      <c r="D20" s="140">
        <v>306255.15000697074</v>
      </c>
      <c r="E20" s="140">
        <v>340493.62817101512</v>
      </c>
      <c r="F20" s="140">
        <v>350978.35600278829</v>
      </c>
      <c r="G20" s="140">
        <v>388842.95500999998</v>
      </c>
      <c r="H20" s="140">
        <v>387654.11001</v>
      </c>
      <c r="I20" s="140">
        <v>409408.43206000002</v>
      </c>
      <c r="J20" s="140">
        <v>421095</v>
      </c>
      <c r="K20" s="140">
        <v>420671.39079999999</v>
      </c>
    </row>
    <row r="21" spans="1:11" x14ac:dyDescent="0.2">
      <c r="A21" s="139" t="s">
        <v>274</v>
      </c>
      <c r="B21" s="140">
        <v>320.16178682865296</v>
      </c>
      <c r="C21" s="140">
        <v>433.48748190931417</v>
      </c>
      <c r="D21" s="140">
        <v>1308.3010884285998</v>
      </c>
      <c r="E21" s="140">
        <v>3162.3011282613029</v>
      </c>
      <c r="F21" s="140">
        <v>6721.3528394078203</v>
      </c>
      <c r="G21" s="140">
        <v>7364.51793</v>
      </c>
      <c r="H21" s="140">
        <v>4969.5655299999999</v>
      </c>
      <c r="I21" s="140">
        <v>8258.5792600000004</v>
      </c>
      <c r="J21" s="140">
        <v>8392</v>
      </c>
      <c r="K21" s="140">
        <v>5993.5822099999996</v>
      </c>
    </row>
    <row r="22" spans="1:11" x14ac:dyDescent="0.2">
      <c r="A22" s="139" t="s">
        <v>275</v>
      </c>
      <c r="B22" s="140">
        <v>64358.96182267808</v>
      </c>
      <c r="C22" s="140">
        <v>86375.101450574264</v>
      </c>
      <c r="D22" s="140">
        <v>90572.268769501417</v>
      </c>
      <c r="E22" s="140">
        <v>105684.44374792538</v>
      </c>
      <c r="F22" s="140">
        <v>196220.27192093208</v>
      </c>
      <c r="G22" s="140">
        <v>158885.8762</v>
      </c>
      <c r="H22" s="140">
        <v>108881.12788</v>
      </c>
      <c r="I22" s="140">
        <v>122375.76395000001</v>
      </c>
      <c r="J22" s="140">
        <v>134336</v>
      </c>
      <c r="K22" s="140">
        <v>107070.81776999999</v>
      </c>
    </row>
    <row r="24" spans="1:11" x14ac:dyDescent="0.2">
      <c r="I24" s="133"/>
      <c r="J24" s="133"/>
      <c r="K24" s="134"/>
    </row>
    <row r="25" spans="1:11" ht="18.75" x14ac:dyDescent="0.3">
      <c r="A25" s="143" t="s">
        <v>276</v>
      </c>
      <c r="C25" s="144">
        <v>2005</v>
      </c>
      <c r="D25" s="144">
        <v>2006</v>
      </c>
      <c r="E25" s="144">
        <v>2007</v>
      </c>
      <c r="F25" s="144">
        <v>2008</v>
      </c>
      <c r="G25" s="144">
        <v>2009</v>
      </c>
      <c r="H25" s="144">
        <v>2010</v>
      </c>
      <c r="I25" s="144">
        <v>2011</v>
      </c>
      <c r="J25" s="144">
        <v>2012</v>
      </c>
      <c r="K25" s="145">
        <v>2013</v>
      </c>
    </row>
    <row r="26" spans="1:11" s="135" customFormat="1" x14ac:dyDescent="0.2">
      <c r="A26" s="139" t="s">
        <v>267</v>
      </c>
      <c r="C26" s="146">
        <f t="shared" ref="C26:K34" si="0">C3/B3*100-100</f>
        <v>149.71202080998594</v>
      </c>
      <c r="D26" s="146">
        <f t="shared" si="0"/>
        <v>13.799492929027764</v>
      </c>
      <c r="E26" s="146">
        <f t="shared" si="0"/>
        <v>7.4455905958084543</v>
      </c>
      <c r="F26" s="146">
        <f t="shared" si="0"/>
        <v>20.102649785596498</v>
      </c>
      <c r="G26" s="146">
        <f t="shared" si="0"/>
        <v>-6.5973213288957027</v>
      </c>
      <c r="H26" s="146">
        <f t="shared" si="0"/>
        <v>-17.534771506941709</v>
      </c>
      <c r="I26" s="146">
        <f t="shared" si="0"/>
        <v>18.47409972434744</v>
      </c>
      <c r="J26" s="146">
        <f t="shared" si="0"/>
        <v>1.5142486733007274</v>
      </c>
      <c r="K26" s="146">
        <f t="shared" si="0"/>
        <v>2.4708225602666261</v>
      </c>
    </row>
    <row r="27" spans="1:11" s="135" customFormat="1" x14ac:dyDescent="0.2">
      <c r="A27" s="139" t="s">
        <v>268</v>
      </c>
      <c r="C27" s="146">
        <f t="shared" si="0"/>
        <v>9.0488520019059706</v>
      </c>
      <c r="D27" s="146">
        <f t="shared" si="0"/>
        <v>6.8664630090656829</v>
      </c>
      <c r="E27" s="146">
        <f t="shared" si="0"/>
        <v>3.8041292385834709</v>
      </c>
      <c r="F27" s="146">
        <f t="shared" si="0"/>
        <v>7.3538755570891254</v>
      </c>
      <c r="G27" s="146">
        <f t="shared" si="0"/>
        <v>5.1553263047367466</v>
      </c>
      <c r="H27" s="146">
        <f t="shared" si="0"/>
        <v>3.1978335694495996</v>
      </c>
      <c r="I27" s="146">
        <f t="shared" si="0"/>
        <v>3.0941330514298215</v>
      </c>
      <c r="J27" s="146">
        <f t="shared" si="0"/>
        <v>8.5055437501933682</v>
      </c>
      <c r="K27" s="146">
        <f t="shared" si="0"/>
        <v>3.7023830401842588</v>
      </c>
    </row>
    <row r="28" spans="1:11" s="135" customFormat="1" x14ac:dyDescent="0.2">
      <c r="A28" s="139" t="s">
        <v>269</v>
      </c>
      <c r="C28" s="146">
        <f t="shared" si="0"/>
        <v>16.405304322250359</v>
      </c>
      <c r="D28" s="146">
        <f t="shared" si="0"/>
        <v>16.361790634424295</v>
      </c>
      <c r="E28" s="146">
        <f t="shared" si="0"/>
        <v>4.3416112392426101</v>
      </c>
      <c r="F28" s="146">
        <f t="shared" si="0"/>
        <v>19.932937156816493</v>
      </c>
      <c r="G28" s="146">
        <f t="shared" si="0"/>
        <v>-30.302043900861392</v>
      </c>
      <c r="H28" s="146">
        <f t="shared" si="0"/>
        <v>6.0456796366058256</v>
      </c>
      <c r="I28" s="146">
        <f t="shared" si="0"/>
        <v>-6.2491821031763237</v>
      </c>
      <c r="J28" s="146">
        <f t="shared" si="0"/>
        <v>21.658541420335837</v>
      </c>
      <c r="K28" s="146">
        <f t="shared" si="0"/>
        <v>23.469060821387416</v>
      </c>
    </row>
    <row r="29" spans="1:11" s="135" customFormat="1" x14ac:dyDescent="0.2">
      <c r="A29" s="139" t="s">
        <v>270</v>
      </c>
      <c r="C29" s="146">
        <f t="shared" si="0"/>
        <v>-19.280314776806179</v>
      </c>
      <c r="D29" s="146">
        <f t="shared" si="0"/>
        <v>2.1350176578489197</v>
      </c>
      <c r="E29" s="146">
        <f t="shared" si="0"/>
        <v>2.7338002908818453</v>
      </c>
      <c r="F29" s="146">
        <f t="shared" si="0"/>
        <v>-4.1272623990096236E-3</v>
      </c>
      <c r="G29" s="146">
        <f t="shared" si="0"/>
        <v>20.166599245652634</v>
      </c>
      <c r="H29" s="146">
        <f t="shared" si="0"/>
        <v>24.188164850657998</v>
      </c>
      <c r="I29" s="146">
        <f t="shared" si="0"/>
        <v>1.9246190885056365</v>
      </c>
      <c r="J29" s="146">
        <f t="shared" si="0"/>
        <v>-9.8084550190432651</v>
      </c>
      <c r="K29" s="146">
        <f t="shared" si="0"/>
        <v>-3.7356348408576565</v>
      </c>
    </row>
    <row r="30" spans="1:11" x14ac:dyDescent="0.2">
      <c r="A30" s="139" t="s">
        <v>271</v>
      </c>
      <c r="C30" s="146">
        <f t="shared" si="0"/>
        <v>6.6382759852754702</v>
      </c>
      <c r="D30" s="146">
        <f t="shared" si="0"/>
        <v>8.32947078679382</v>
      </c>
      <c r="E30" s="146">
        <f t="shared" si="0"/>
        <v>6.187864213614219</v>
      </c>
      <c r="F30" s="146">
        <f t="shared" si="0"/>
        <v>7.5881970784914756</v>
      </c>
      <c r="G30" s="146">
        <f t="shared" si="0"/>
        <v>6.9556000647502856</v>
      </c>
      <c r="H30" s="146">
        <f t="shared" si="0"/>
        <v>3.1723249680271977</v>
      </c>
      <c r="I30" s="146">
        <f t="shared" si="0"/>
        <v>2.4860021100118246</v>
      </c>
      <c r="J30" s="146">
        <f t="shared" si="0"/>
        <v>2.3880479094656692</v>
      </c>
      <c r="K30" s="146">
        <f t="shared" si="0"/>
        <v>9.3171952600799273</v>
      </c>
    </row>
    <row r="31" spans="1:11" x14ac:dyDescent="0.2">
      <c r="A31" s="139" t="s">
        <v>272</v>
      </c>
      <c r="C31" s="146">
        <f t="shared" si="0"/>
        <v>11.639931158418634</v>
      </c>
      <c r="D31" s="146">
        <f t="shared" si="0"/>
        <v>14.699412678830413</v>
      </c>
      <c r="E31" s="146">
        <f t="shared" si="0"/>
        <v>2.0743266483560063</v>
      </c>
      <c r="F31" s="146">
        <f t="shared" si="0"/>
        <v>12.898851763032411</v>
      </c>
      <c r="G31" s="146">
        <f t="shared" si="0"/>
        <v>4.4127361928570679</v>
      </c>
      <c r="H31" s="146">
        <f t="shared" si="0"/>
        <v>-0.20500408338976683</v>
      </c>
      <c r="I31" s="146">
        <f t="shared" si="0"/>
        <v>-0.62682205595997686</v>
      </c>
      <c r="J31" s="146">
        <f t="shared" si="0"/>
        <v>9.1417098927844478</v>
      </c>
      <c r="K31" s="146">
        <f t="shared" si="0"/>
        <v>2.8042528779634495</v>
      </c>
    </row>
    <row r="32" spans="1:11" x14ac:dyDescent="0.2">
      <c r="A32" s="139" t="s">
        <v>273</v>
      </c>
      <c r="C32" s="146">
        <f t="shared" si="0"/>
        <v>5.6792466361616789</v>
      </c>
      <c r="D32" s="146">
        <f t="shared" si="0"/>
        <v>9.2002323677100577</v>
      </c>
      <c r="E32" s="146">
        <f t="shared" si="0"/>
        <v>17.062310726028372</v>
      </c>
      <c r="F32" s="146">
        <f t="shared" si="0"/>
        <v>9.934326545679923</v>
      </c>
      <c r="G32" s="146">
        <f t="shared" si="0"/>
        <v>5.2512858918499603</v>
      </c>
      <c r="H32" s="146">
        <f t="shared" si="0"/>
        <v>0.25052816570693892</v>
      </c>
      <c r="I32" s="146">
        <f t="shared" si="0"/>
        <v>-1.8681492391697958</v>
      </c>
      <c r="J32" s="146">
        <f t="shared" si="0"/>
        <v>4.9461980730201276</v>
      </c>
      <c r="K32" s="146">
        <f t="shared" si="0"/>
        <v>11.487979069079813</v>
      </c>
    </row>
    <row r="33" spans="1:11" x14ac:dyDescent="0.2">
      <c r="A33" s="139" t="s">
        <v>274</v>
      </c>
      <c r="C33" s="146">
        <f t="shared" si="0"/>
        <v>-28.780497444274658</v>
      </c>
      <c r="D33" s="146">
        <f t="shared" si="0"/>
        <v>45.137464322907533</v>
      </c>
      <c r="E33" s="146">
        <f t="shared" si="0"/>
        <v>14.851038448597535</v>
      </c>
      <c r="F33" s="146">
        <f t="shared" si="0"/>
        <v>8.5476686663159995</v>
      </c>
      <c r="G33" s="146">
        <f t="shared" si="0"/>
        <v>-20.529203261956312</v>
      </c>
      <c r="H33" s="146">
        <f t="shared" si="0"/>
        <v>-12.213216307685272</v>
      </c>
      <c r="I33" s="146">
        <f t="shared" si="0"/>
        <v>30.912744043402142</v>
      </c>
      <c r="J33" s="146">
        <f t="shared" si="0"/>
        <v>-0.26328362464855104</v>
      </c>
      <c r="K33" s="146">
        <f t="shared" si="0"/>
        <v>-15.784882254358592</v>
      </c>
    </row>
    <row r="34" spans="1:11" x14ac:dyDescent="0.2">
      <c r="A34" s="139" t="s">
        <v>275</v>
      </c>
      <c r="C34" s="146">
        <f t="shared" si="0"/>
        <v>53.115096358966355</v>
      </c>
      <c r="D34" s="146">
        <f t="shared" si="0"/>
        <v>22.405529975750298</v>
      </c>
      <c r="E34" s="146">
        <f t="shared" si="0"/>
        <v>-10.752957032219157</v>
      </c>
      <c r="F34" s="146">
        <f t="shared" si="0"/>
        <v>11.116700940512885</v>
      </c>
      <c r="G34" s="146">
        <f t="shared" si="0"/>
        <v>12.379327862930211</v>
      </c>
      <c r="H34" s="146">
        <f t="shared" si="0"/>
        <v>28.507783296460104</v>
      </c>
      <c r="I34" s="146">
        <f t="shared" si="0"/>
        <v>-22.059531897846568</v>
      </c>
      <c r="J34" s="146">
        <f t="shared" si="0"/>
        <v>-22.527977494422231</v>
      </c>
      <c r="K34" s="146">
        <f t="shared" si="0"/>
        <v>-13.560201217488441</v>
      </c>
    </row>
    <row r="35" spans="1:11" x14ac:dyDescent="0.2">
      <c r="C35" s="146"/>
      <c r="D35" s="146"/>
      <c r="E35" s="146"/>
      <c r="F35" s="146"/>
      <c r="G35" s="146"/>
      <c r="H35" s="146"/>
      <c r="I35" s="146"/>
      <c r="J35" s="146"/>
      <c r="K35" s="146"/>
    </row>
    <row r="36" spans="1:11" ht="18.75" x14ac:dyDescent="0.3">
      <c r="A36" s="143" t="s">
        <v>277</v>
      </c>
      <c r="C36" s="144">
        <v>2005</v>
      </c>
      <c r="D36" s="144">
        <v>2006</v>
      </c>
      <c r="E36" s="144">
        <v>2007</v>
      </c>
      <c r="F36" s="144">
        <v>2008</v>
      </c>
      <c r="G36" s="144">
        <v>2009</v>
      </c>
      <c r="H36" s="144">
        <v>2010</v>
      </c>
      <c r="I36" s="144">
        <v>2011</v>
      </c>
      <c r="J36" s="144">
        <v>2012</v>
      </c>
      <c r="K36" s="145">
        <v>2013</v>
      </c>
    </row>
    <row r="37" spans="1:11" x14ac:dyDescent="0.2">
      <c r="A37" s="139" t="s">
        <v>267</v>
      </c>
      <c r="C37" s="146"/>
      <c r="D37" s="146">
        <f t="shared" ref="D37:K38" si="1">D14/C14*100-100</f>
        <v>13.384372751831279</v>
      </c>
      <c r="E37" s="146">
        <f t="shared" si="1"/>
        <v>7.5000955763542976</v>
      </c>
      <c r="F37" s="146">
        <f t="shared" si="1"/>
        <v>18.96522953591932</v>
      </c>
      <c r="G37" s="146">
        <f t="shared" si="1"/>
        <v>-5.773736520576449</v>
      </c>
      <c r="H37" s="146">
        <f t="shared" si="1"/>
        <v>-17.511981876591364</v>
      </c>
      <c r="I37" s="146">
        <f t="shared" si="1"/>
        <v>18.535471260952761</v>
      </c>
      <c r="J37" s="146">
        <f t="shared" si="1"/>
        <v>1.6696646427900106</v>
      </c>
      <c r="K37" s="146">
        <f t="shared" si="1"/>
        <v>2.4578633832919081</v>
      </c>
    </row>
    <row r="38" spans="1:11" x14ac:dyDescent="0.2">
      <c r="A38" s="139" t="s">
        <v>268</v>
      </c>
      <c r="C38" s="146"/>
      <c r="D38" s="146">
        <f t="shared" si="1"/>
        <v>10.434763933406145</v>
      </c>
      <c r="E38" s="146">
        <f t="shared" si="1"/>
        <v>14.74294771283158</v>
      </c>
      <c r="F38" s="146">
        <f t="shared" si="1"/>
        <v>-31.934761820363462</v>
      </c>
      <c r="G38" s="146">
        <f t="shared" si="1"/>
        <v>56.975689273631076</v>
      </c>
      <c r="H38" s="146">
        <f t="shared" si="1"/>
        <v>-5.7288995338460609</v>
      </c>
      <c r="I38" s="146">
        <f t="shared" si="1"/>
        <v>9.157974199553351</v>
      </c>
      <c r="J38" s="146">
        <f t="shared" si="1"/>
        <v>3.9818020799689862</v>
      </c>
      <c r="K38" s="146">
        <f t="shared" si="1"/>
        <v>4.0670094488218069</v>
      </c>
    </row>
    <row r="39" spans="1:11" x14ac:dyDescent="0.2">
      <c r="A39" s="139" t="s">
        <v>269</v>
      </c>
      <c r="C39" s="146">
        <f t="shared" ref="C39:K45" si="2">C16/B16*100-100</f>
        <v>50.969667019752336</v>
      </c>
      <c r="D39" s="146">
        <f t="shared" si="2"/>
        <v>-17.08498008744192</v>
      </c>
      <c r="E39" s="146">
        <f t="shared" si="2"/>
        <v>29.67284685170273</v>
      </c>
      <c r="F39" s="146">
        <f t="shared" si="2"/>
        <v>38.231387695601939</v>
      </c>
      <c r="G39" s="146">
        <f t="shared" si="2"/>
        <v>-24.640862236176432</v>
      </c>
      <c r="H39" s="146">
        <f t="shared" si="2"/>
        <v>-0.46341783763163846</v>
      </c>
      <c r="I39" s="146">
        <f t="shared" si="2"/>
        <v>10.654968971845818</v>
      </c>
      <c r="J39" s="146">
        <f t="shared" si="2"/>
        <v>28.645054183932359</v>
      </c>
      <c r="K39" s="146">
        <f t="shared" si="2"/>
        <v>41.469357665025683</v>
      </c>
    </row>
    <row r="40" spans="1:11" x14ac:dyDescent="0.2">
      <c r="A40" s="139" t="s">
        <v>270</v>
      </c>
      <c r="C40" s="146">
        <f t="shared" si="2"/>
        <v>-51.416000945080732</v>
      </c>
      <c r="D40" s="146">
        <f t="shared" si="2"/>
        <v>9.8869257822681362</v>
      </c>
      <c r="E40" s="146">
        <f t="shared" si="2"/>
        <v>1.8585634407094034</v>
      </c>
      <c r="F40" s="146">
        <f t="shared" si="2"/>
        <v>4.8440719478912229</v>
      </c>
      <c r="G40" s="146">
        <f t="shared" si="2"/>
        <v>10.553502429271532</v>
      </c>
      <c r="H40" s="146">
        <f t="shared" si="2"/>
        <v>16.899727152454957</v>
      </c>
      <c r="I40" s="146">
        <f t="shared" si="2"/>
        <v>-4.1293068057569542</v>
      </c>
      <c r="J40" s="146">
        <f t="shared" si="2"/>
        <v>-0.9934577315427191</v>
      </c>
      <c r="K40" s="146">
        <f t="shared" si="2"/>
        <v>0.28129761051150126</v>
      </c>
    </row>
    <row r="41" spans="1:11" x14ac:dyDescent="0.2">
      <c r="A41" s="139" t="s">
        <v>271</v>
      </c>
      <c r="C41" s="146">
        <f t="shared" si="2"/>
        <v>7.441031137891656</v>
      </c>
      <c r="D41" s="146">
        <f t="shared" si="2"/>
        <v>5.2499778893437394</v>
      </c>
      <c r="E41" s="146">
        <f t="shared" si="2"/>
        <v>6.0022640724475878</v>
      </c>
      <c r="F41" s="146">
        <f t="shared" si="2"/>
        <v>7.6948305593907804</v>
      </c>
      <c r="G41" s="146">
        <f t="shared" si="2"/>
        <v>6.24007420248806</v>
      </c>
      <c r="H41" s="146">
        <f t="shared" si="2"/>
        <v>-0.55384486573862546</v>
      </c>
      <c r="I41" s="146">
        <f t="shared" si="2"/>
        <v>-1.2265522634765063</v>
      </c>
      <c r="J41" s="146">
        <f t="shared" si="2"/>
        <v>1.5308256176782606</v>
      </c>
      <c r="K41" s="146">
        <f t="shared" si="2"/>
        <v>10.986700632007441</v>
      </c>
    </row>
    <row r="42" spans="1:11" x14ac:dyDescent="0.2">
      <c r="A42" s="139" t="s">
        <v>272</v>
      </c>
      <c r="C42" s="146">
        <f t="shared" si="2"/>
        <v>16.809405533178662</v>
      </c>
      <c r="D42" s="146">
        <f t="shared" si="2"/>
        <v>14.031869547230286</v>
      </c>
      <c r="E42" s="146">
        <f t="shared" si="2"/>
        <v>4.0791459700852357</v>
      </c>
      <c r="F42" s="146">
        <f t="shared" si="2"/>
        <v>19.723162369706799</v>
      </c>
      <c r="G42" s="146">
        <f t="shared" si="2"/>
        <v>-2.0945809498974342</v>
      </c>
      <c r="H42" s="146">
        <f t="shared" si="2"/>
        <v>-8.3489998288592773</v>
      </c>
      <c r="I42" s="146">
        <f t="shared" si="2"/>
        <v>2.8145768026654565</v>
      </c>
      <c r="J42" s="146">
        <f t="shared" si="2"/>
        <v>6.3675669846643927</v>
      </c>
      <c r="K42" s="146">
        <f t="shared" si="2"/>
        <v>1.9364126913917801</v>
      </c>
    </row>
    <row r="43" spans="1:11" x14ac:dyDescent="0.2">
      <c r="A43" s="139" t="s">
        <v>273</v>
      </c>
      <c r="C43" s="146">
        <f t="shared" si="2"/>
        <v>0.73862447219552507</v>
      </c>
      <c r="D43" s="146">
        <f t="shared" si="2"/>
        <v>10.764239629724798</v>
      </c>
      <c r="E43" s="146">
        <f t="shared" si="2"/>
        <v>11.179723235108071</v>
      </c>
      <c r="F43" s="146">
        <f t="shared" si="2"/>
        <v>3.0792728451609008</v>
      </c>
      <c r="G43" s="146">
        <f t="shared" si="2"/>
        <v>10.788300292486099</v>
      </c>
      <c r="H43" s="146">
        <f t="shared" si="2"/>
        <v>-0.30573911258579756</v>
      </c>
      <c r="I43" s="146">
        <f t="shared" si="2"/>
        <v>5.6117867677035065</v>
      </c>
      <c r="J43" s="146">
        <f t="shared" si="2"/>
        <v>2.854501037313085</v>
      </c>
      <c r="K43" s="146">
        <f t="shared" si="2"/>
        <v>-0.10059706242059008</v>
      </c>
    </row>
    <row r="44" spans="1:11" x14ac:dyDescent="0.2">
      <c r="A44" s="139" t="s">
        <v>274</v>
      </c>
      <c r="C44" s="146">
        <f t="shared" si="2"/>
        <v>35.396383873042254</v>
      </c>
      <c r="D44" s="146">
        <f t="shared" si="2"/>
        <v>201.80827429344248</v>
      </c>
      <c r="E44" s="146">
        <f t="shared" si="2"/>
        <v>141.7105019808202</v>
      </c>
      <c r="F44" s="146">
        <f t="shared" si="2"/>
        <v>112.54626194006246</v>
      </c>
      <c r="G44" s="146">
        <f t="shared" si="2"/>
        <v>9.5689827027269274</v>
      </c>
      <c r="H44" s="146">
        <f t="shared" si="2"/>
        <v>-32.520151661848146</v>
      </c>
      <c r="I44" s="146">
        <f t="shared" si="2"/>
        <v>66.183124261971471</v>
      </c>
      <c r="J44" s="146">
        <f t="shared" si="2"/>
        <v>1.6155410731022073</v>
      </c>
      <c r="K44" s="146">
        <f t="shared" si="2"/>
        <v>-28.579811606291713</v>
      </c>
    </row>
    <row r="45" spans="1:11" x14ac:dyDescent="0.2">
      <c r="A45" s="139" t="s">
        <v>275</v>
      </c>
      <c r="C45" s="146">
        <f t="shared" si="2"/>
        <v>34.208351105095659</v>
      </c>
      <c r="D45" s="146">
        <f t="shared" si="2"/>
        <v>4.8592328673892951</v>
      </c>
      <c r="E45" s="146">
        <f t="shared" si="2"/>
        <v>16.685211912802075</v>
      </c>
      <c r="F45" s="146">
        <f t="shared" si="2"/>
        <v>85.666182232977803</v>
      </c>
      <c r="G45" s="146">
        <f t="shared" si="2"/>
        <v>-19.02677809761478</v>
      </c>
      <c r="H45" s="146">
        <f t="shared" si="2"/>
        <v>-31.472116663822121</v>
      </c>
      <c r="I45" s="146">
        <f t="shared" si="2"/>
        <v>12.39391649659683</v>
      </c>
      <c r="J45" s="146">
        <f t="shared" si="2"/>
        <v>9.7733698764786965</v>
      </c>
      <c r="K45" s="146">
        <f t="shared" si="2"/>
        <v>-20.296258806276796</v>
      </c>
    </row>
    <row r="48" spans="1:11" x14ac:dyDescent="0.2">
      <c r="A48" s="141"/>
      <c r="B48" s="135"/>
      <c r="C48" s="135"/>
      <c r="D48" s="135"/>
      <c r="E48" s="135"/>
      <c r="F48" s="135"/>
      <c r="G48" s="135"/>
    </row>
    <row r="49" spans="1:10" x14ac:dyDescent="0.2">
      <c r="A49" s="148" t="s">
        <v>280</v>
      </c>
      <c r="B49" s="135"/>
      <c r="C49" s="135"/>
      <c r="D49" s="135"/>
      <c r="E49" s="135"/>
      <c r="F49" s="135"/>
      <c r="G49" s="135"/>
    </row>
    <row r="50" spans="1:10" x14ac:dyDescent="0.2">
      <c r="A50" s="149" t="s">
        <v>281</v>
      </c>
      <c r="B50" s="150"/>
      <c r="C50" s="151"/>
      <c r="D50" s="150"/>
      <c r="E50" s="152"/>
      <c r="F50" s="152"/>
      <c r="G50" s="152"/>
      <c r="H50" s="153"/>
      <c r="I50" s="153"/>
      <c r="J50" s="153"/>
    </row>
    <row r="51" spans="1:10" x14ac:dyDescent="0.2">
      <c r="A51" s="137"/>
      <c r="B51" s="138"/>
      <c r="C51" s="138"/>
      <c r="D51" s="138"/>
      <c r="E51" s="135"/>
      <c r="F51" s="135"/>
      <c r="G51" s="135"/>
    </row>
    <row r="52" spans="1:10" x14ac:dyDescent="0.2">
      <c r="A52" s="137"/>
      <c r="B52" s="138"/>
      <c r="C52" s="138"/>
      <c r="D52" s="138"/>
      <c r="E52" s="135"/>
      <c r="F52" s="135"/>
      <c r="G52" s="135"/>
    </row>
    <row r="53" spans="1:10" x14ac:dyDescent="0.2">
      <c r="A53" s="137"/>
      <c r="B53" s="138"/>
      <c r="C53" s="138"/>
      <c r="D53" s="138"/>
      <c r="E53" s="135"/>
      <c r="F53" s="135"/>
      <c r="G53" s="135"/>
    </row>
    <row r="54" spans="1:10" x14ac:dyDescent="0.2">
      <c r="A54" s="137"/>
      <c r="B54" s="138"/>
      <c r="C54" s="138"/>
      <c r="D54" s="138"/>
      <c r="E54" s="135"/>
      <c r="F54" s="135"/>
      <c r="G54" s="135"/>
    </row>
    <row r="55" spans="1:10" x14ac:dyDescent="0.2">
      <c r="A55" s="137"/>
      <c r="B55" s="138"/>
      <c r="C55" s="138"/>
      <c r="D55" s="138"/>
      <c r="E55" s="135"/>
      <c r="F55" s="135"/>
      <c r="G55" s="135"/>
    </row>
    <row r="56" spans="1:10" x14ac:dyDescent="0.2">
      <c r="A56" s="136"/>
      <c r="B56" s="138"/>
      <c r="C56" s="138"/>
      <c r="D56" s="138"/>
      <c r="E56" s="135"/>
      <c r="F56" s="135"/>
      <c r="G56" s="135"/>
    </row>
    <row r="57" spans="1:10" x14ac:dyDescent="0.2">
      <c r="A57" s="136"/>
      <c r="B57" s="138"/>
      <c r="C57" s="138"/>
      <c r="D57" s="138"/>
      <c r="E57" s="135"/>
      <c r="F57" s="135"/>
      <c r="G57" s="135"/>
    </row>
    <row r="58" spans="1:10" x14ac:dyDescent="0.2">
      <c r="A58" s="141"/>
      <c r="B58" s="135"/>
      <c r="C58" s="135"/>
      <c r="D58" s="135"/>
      <c r="E58" s="135"/>
      <c r="F58" s="135"/>
      <c r="G58" s="135"/>
    </row>
    <row r="59" spans="1:10" x14ac:dyDescent="0.2">
      <c r="A59" s="141"/>
      <c r="B59" s="135"/>
      <c r="C59" s="135"/>
      <c r="D59" s="135"/>
      <c r="E59" s="135"/>
      <c r="F59" s="135"/>
      <c r="G59" s="135"/>
    </row>
    <row r="60" spans="1:10" x14ac:dyDescent="0.2">
      <c r="A60" s="141"/>
      <c r="B60" s="135"/>
      <c r="C60" s="135"/>
      <c r="D60" s="135"/>
      <c r="E60" s="135"/>
      <c r="F60" s="135"/>
      <c r="G60" s="135"/>
    </row>
    <row r="61" spans="1:10" x14ac:dyDescent="0.2">
      <c r="A61" s="141"/>
      <c r="B61" s="135"/>
      <c r="C61" s="135"/>
      <c r="D61" s="135"/>
      <c r="E61" s="135"/>
      <c r="F61" s="135"/>
      <c r="G61" s="135"/>
    </row>
    <row r="62" spans="1:10" x14ac:dyDescent="0.2">
      <c r="A62" s="141"/>
      <c r="B62" s="135"/>
      <c r="C62" s="135"/>
      <c r="D62" s="135"/>
      <c r="E62" s="135"/>
      <c r="F62" s="135"/>
      <c r="G62" s="135"/>
    </row>
  </sheetData>
  <pageMargins left="0.7" right="0.7" top="0.75" bottom="0.75" header="0.3" footer="0.3"/>
  <pageSetup paperSize="9" scale="4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F9166F784DA0F4E8F645D59FE6F33C8" ma:contentTypeVersion="0" ma:contentTypeDescription="Umožňuje vytvoriť nový dokument." ma:contentTypeScope="" ma:versionID="b5aa63466df1b6c700bd7d602aa7757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448c9afbc422c0d548c7bca1ca2535c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9223B20-CDC4-46BB-8A78-7101515E7C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8890CBB-4490-454D-BC5E-D3A5C8A0C391}">
  <ds:schemaRefs>
    <ds:schemaRef ds:uri="http://purl.org/dc/dcmitype/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F308CFD-EBAC-46DE-93EE-70EACE0060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saldo</vt:lpstr>
      <vt:lpstr>dane</vt:lpstr>
      <vt:lpstr>dividendy</vt:lpstr>
      <vt:lpstr>EU</vt:lpstr>
      <vt:lpstr>konsolidačné úsilie</vt:lpstr>
      <vt:lpstr>jednorazové opatrenia</vt:lpstr>
      <vt:lpstr>obce_VUC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mmarcanova</dc:creator>
  <cp:lastModifiedBy>Kubik</cp:lastModifiedBy>
  <cp:lastPrinted>2014-03-28T12:52:38Z</cp:lastPrinted>
  <dcterms:created xsi:type="dcterms:W3CDTF">2014-03-10T08:26:48Z</dcterms:created>
  <dcterms:modified xsi:type="dcterms:W3CDTF">2014-04-29T08:03:34Z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0x0101002F9166F784DA0F4E8F645D59FE6F33C8</vt:lpwstr>
  </property>
</Properties>
</file>