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FISCAL\Ad_hoc\Obecni_policajti_20191030\Web\"/>
    </mc:Choice>
  </mc:AlternateContent>
  <xr:revisionPtr revIDLastSave="0" documentId="13_ncr:1_{DF2CF295-2382-488D-9611-3CB819058DAB}" xr6:coauthVersionLast="44" xr6:coauthVersionMax="44" xr10:uidLastSave="{00000000-0000-0000-0000-000000000000}"/>
  <bookViews>
    <workbookView xWindow="-108" yWindow="-108" windowWidth="23256" windowHeight="12576" xr2:uid="{116EA2CF-84BF-41C7-A15F-BF88657E3E49}"/>
  </bookViews>
  <sheets>
    <sheet name="T1" sheetId="1" r:id="rId1"/>
    <sheet name="T2" sheetId="2" r:id="rId2"/>
    <sheet name="T3" sheetId="5" r:id="rId3"/>
    <sheet name="T4" sheetId="11" r:id="rId4"/>
    <sheet name="T5" sheetId="12" r:id="rId5"/>
    <sheet name="G1" sheetId="3" r:id="rId6"/>
    <sheet name="G2" sheetId="4" r:id="rId7"/>
    <sheet name="G3" sheetId="6" r:id="rId8"/>
    <sheet name="G4" sheetId="7" r:id="rId9"/>
    <sheet name="G5" sheetId="8" r:id="rId10"/>
    <sheet name="G6" sheetId="9" r:id="rId11"/>
    <sheet name="G7" sheetId="10" r:id="rId12"/>
    <sheet name="G8" sheetId="13" r:id="rId13"/>
    <sheet name="G9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2" l="1"/>
  <c r="D5" i="12"/>
  <c r="D4" i="12"/>
  <c r="D3" i="12"/>
  <c r="A4" i="10" l="1"/>
  <c r="A3" i="10"/>
  <c r="A4" i="9"/>
  <c r="A3" i="9"/>
  <c r="A3" i="7" l="1"/>
  <c r="A4" i="7"/>
  <c r="A5" i="6" l="1"/>
  <c r="A3" i="6"/>
  <c r="A4" i="6"/>
</calcChain>
</file>

<file path=xl/sharedStrings.xml><?xml version="1.0" encoding="utf-8"?>
<sst xmlns="http://schemas.openxmlformats.org/spreadsheetml/2006/main" count="156" uniqueCount="101">
  <si>
    <t>Tab. 1: Kvantifikácia predkladateľa</t>
  </si>
  <si>
    <t xml:space="preserve">Zdroj: Dôvodová správa k stiahnutej novele zákona č. 564/1991 Zb. </t>
  </si>
  <si>
    <t>Kalendárny rok</t>
  </si>
  <si>
    <t>prognóza   - Kalendárny rok</t>
  </si>
  <si>
    <t>neprognózuje sa</t>
  </si>
  <si>
    <t>Skutočný (aj prognóza) počet osôb vo výsluhovom veku</t>
  </si>
  <si>
    <t>neuvažuje sa</t>
  </si>
  <si>
    <t>Výber poistného za približne 2524 osôb na finančné nasycovanie systému</t>
  </si>
  <si>
    <t>Zostatok z výberu príspevku na "nasycovanie" k 31.12.2023</t>
  </si>
  <si>
    <t>Zložené úročenie a pripísanie úrokov (brutto) z "nasycovania" za 4 roky</t>
  </si>
  <si>
    <t>Spolu s úrokmi je zostatok k 31.12.2023</t>
  </si>
  <si>
    <t>Pripísanie zostatku z "nasycovania" k výberu poistného k 1.1. násl. roka</t>
  </si>
  <si>
    <t>Priznaný dôchodok osobám vo výsl. veku v príslušnom % z počtu oprávnených žiadateľov</t>
  </si>
  <si>
    <t>Kumulačná potreba fin. prostr. v bežnom roku</t>
  </si>
  <si>
    <t>Zostatok</t>
  </si>
  <si>
    <t xml:space="preserve">Predpoklady: </t>
  </si>
  <si>
    <t xml:space="preserve">KRRZ </t>
  </si>
  <si>
    <t>Predkladateľ</t>
  </si>
  <si>
    <t>Priemerná mzda OP v roku 2019</t>
  </si>
  <si>
    <t>Počet aktívnych OP</t>
  </si>
  <si>
    <t>Podiel OP spĺňajúcich podm.</t>
  </si>
  <si>
    <t>79%*</t>
  </si>
  <si>
    <t>75%**</t>
  </si>
  <si>
    <t>Koeficient zohľadňujúci rozdiel v priemernej mzde a VZ pri priznaní príspevku</t>
  </si>
  <si>
    <t>Veková distribúcia</t>
  </si>
  <si>
    <t xml:space="preserve">údaje od vybraných obecných polícii </t>
  </si>
  <si>
    <t xml:space="preserve">údaje od obecných polícii </t>
  </si>
  <si>
    <t xml:space="preserve">Percento policajtov žiadajúcich o priznanie osobitného príspevku </t>
  </si>
  <si>
    <t>podľa výsluhového systému polície</t>
  </si>
  <si>
    <t>?</t>
  </si>
  <si>
    <t xml:space="preserve">Úročenie pri nasycovaní </t>
  </si>
  <si>
    <t xml:space="preserve">nie </t>
  </si>
  <si>
    <t xml:space="preserve">áno </t>
  </si>
  <si>
    <t xml:space="preserve">Predlžovanie dôchodkového veku </t>
  </si>
  <si>
    <t xml:space="preserve">Indexácia miezd </t>
  </si>
  <si>
    <t>Valorizácia príspevku podľa SP</t>
  </si>
  <si>
    <t>Tab. 2: Predpoklady predkladateľa a KRRZ</t>
  </si>
  <si>
    <t>Zdroj: Dôvodová správa, KRRZ</t>
  </si>
  <si>
    <t xml:space="preserve">* Podiel obecných policajtov, vypočítaný z údajov od vybraných obecných polícii, s nárokom na príspevok aspoň 1 rok. </t>
  </si>
  <si>
    <t>** Text dôvodovej správy uvádza koeficient 75%, ale podľa našich prepočtov sa v kvantifikácii predkladateľa počítalo s koeficientom 70%.</t>
  </si>
  <si>
    <t>Graf 1: Vekové rozdelenie vybraných mestských polícií</t>
  </si>
  <si>
    <t>Veková distribúcia, keď sa žačne vyplácať príspevok</t>
  </si>
  <si>
    <t>Súčasná veková distribúcia</t>
  </si>
  <si>
    <t xml:space="preserve">Žiaden nárok </t>
  </si>
  <si>
    <t>Skrátené obdobie poberania</t>
  </si>
  <si>
    <t xml:space="preserve">Plný nárok </t>
  </si>
  <si>
    <t xml:space="preserve">podiel </t>
  </si>
  <si>
    <t>kumulatívne</t>
  </si>
  <si>
    <t>8 rokov</t>
  </si>
  <si>
    <t>7 rokov</t>
  </si>
  <si>
    <t>6 rokov</t>
  </si>
  <si>
    <t>5 rokov</t>
  </si>
  <si>
    <t xml:space="preserve">4 roky </t>
  </si>
  <si>
    <t xml:space="preserve">3 roky </t>
  </si>
  <si>
    <t>2 roky</t>
  </si>
  <si>
    <t xml:space="preserve">1 rok </t>
  </si>
  <si>
    <t>bez nároku</t>
  </si>
  <si>
    <t>nedosiahnu minimálnu služ. dobu do dôch.</t>
  </si>
  <si>
    <t>dovŕšia dôch. vek pred začiatkom vyplácania</t>
  </si>
  <si>
    <t>Tab. 3: Obdobie poberania príspevku*</t>
  </si>
  <si>
    <t>Zdroj: KRRZ, údaje MP</t>
  </si>
  <si>
    <r>
      <t>*Predpokladáme neprerušenú kariéru do dovŕšenia veku 56 rokov</t>
    </r>
    <r>
      <rPr>
        <i/>
        <sz val="9"/>
        <color rgb="FF13B5EA"/>
        <rFont val="Calibri"/>
        <family val="2"/>
        <charset val="238"/>
        <scheme val="minor"/>
      </rPr>
      <t>.</t>
    </r>
  </si>
  <si>
    <t>Graf 2: Rozdelenie vybraných mestských polícií podľa služobnej doby</t>
  </si>
  <si>
    <t>Graf 3: Porovnanie mier náhrad výsluhového systému policajtov a príspevku obecnej polície</t>
  </si>
  <si>
    <t/>
  </si>
  <si>
    <t>Graf 4: Služobná doba poberateľov výsluhových dôchodkov</t>
  </si>
  <si>
    <t>Početnosť</t>
  </si>
  <si>
    <t>Graf 5: Porovnanie VZ novopriznaných dôchodkov a priemernej mzdy výsluhových policajtov, 2013</t>
  </si>
  <si>
    <t>Podiel VZ novopriz. dôch a PM</t>
  </si>
  <si>
    <t>Graf 6: Porovnanie projekcie KRRZ a prekladateľa, saldo v bežnom roku</t>
  </si>
  <si>
    <t>Graf 7: Porovnanie projekcie KRRZ a prekladateľa, kumulatív od roku 2020</t>
  </si>
  <si>
    <t>Tab. 4: Kvantifikácia KKRZ (v tis. eur)</t>
  </si>
  <si>
    <t>Saldo poist. systému (v % HDP)</t>
  </si>
  <si>
    <t>(+) Vplyv na DPFO</t>
  </si>
  <si>
    <t xml:space="preserve">(-) Úrokové náklady </t>
  </si>
  <si>
    <t>Celkový vplyv na rozpočet VS</t>
  </si>
  <si>
    <t>z toho: Štátny rozpočet*</t>
  </si>
  <si>
    <t>z toho: Obce</t>
  </si>
  <si>
    <t>z toho: VÚC</t>
  </si>
  <si>
    <t>Vplyv na dlh VS (v %HDP)</t>
  </si>
  <si>
    <t>Stav osobitného fondu poist. systému</t>
  </si>
  <si>
    <t>*Podľa vyjadrenia SP bude osobitný fond oddelený od financií SP a prípadný deficit nebude hradený z jej rozpočtu. V tabuľke preto predpokladáme financovanie deficitu z jednej z kapitol štátneho rozpočtu.</t>
  </si>
  <si>
    <t>Saldo poist. systému</t>
  </si>
  <si>
    <t>Príjmy poist. systému</t>
  </si>
  <si>
    <t>Výdavky poist. systému</t>
  </si>
  <si>
    <t>Vplyv na dlh VS (vrátane úrok. nákl.)</t>
  </si>
  <si>
    <t xml:space="preserve">Férová sadzba </t>
  </si>
  <si>
    <t>Zákonná sadzba</t>
  </si>
  <si>
    <t>Benefit voči príspevkom</t>
  </si>
  <si>
    <t>Vek 21 rokov (dnes odslúžených min. 0 rokov)</t>
  </si>
  <si>
    <t>Vek 31 rokov (dnes odslúžených min. 0 rokov)</t>
  </si>
  <si>
    <t>Vek 41 rokov (dnes odslúžených min. 10 rokov)</t>
  </si>
  <si>
    <t>Vek 51 rokov (dnes odslúžených min. 20 rokov)</t>
  </si>
  <si>
    <t>Tab. 5: Férová sadzba obec. policajtov, ktorí splnia podmienku služobnej doby do veku 56 rokov</t>
  </si>
  <si>
    <r>
      <t>Zdroj: KRRZ,</t>
    </r>
    <r>
      <rPr>
        <i/>
        <sz val="8"/>
        <color rgb="FF00B0F0"/>
        <rFont val="Calibri"/>
        <family val="2"/>
        <charset val="238"/>
        <scheme val="minor"/>
      </rPr>
      <t xml:space="preserve"> Dôvodová správa</t>
    </r>
  </si>
  <si>
    <t>Graf 9: Zaplatené poistné vs. obdržaný príspevok, nastupujúci 21-ročný obecný policajt</t>
  </si>
  <si>
    <t>Zaplatené poistné*</t>
  </si>
  <si>
    <t>Odbržaný príspevok*</t>
  </si>
  <si>
    <t xml:space="preserve">Graf 8: Zaplatené poistné vs. obdržaný príspevok, 51-ročný obecný policajt </t>
  </si>
  <si>
    <t>Zdroj: KRRZ, Dôvodová správa</t>
  </si>
  <si>
    <t xml:space="preserve">*Reálna súčasná hodnota zaplateného poistného a obdržaného príspevku obecného policajta, ktorému bude vo veku 56 rokov priznaný príspevok (bude ho poberať maximálne možné obdobie).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</si>
</sst>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%"/>
    <numFmt numFmtId="165" formatCode="0.0%"/>
    <numFmt numFmtId="166" formatCode="#,##0\ &quot;€&quot;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13B5EA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11"/>
      <color rgb="FFE26B0A"/>
      <name val="Arial"/>
      <family val="2"/>
      <charset val="238"/>
    </font>
    <font>
      <b/>
      <sz val="9"/>
      <color rgb="FFE26B0A"/>
      <name val="Arial"/>
      <family val="2"/>
      <charset val="238"/>
    </font>
    <font>
      <b/>
      <sz val="10"/>
      <color rgb="FFE26B0A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rgb="FF13B5EA"/>
      <name val="Calibri"/>
      <family val="2"/>
      <charset val="238"/>
    </font>
    <font>
      <i/>
      <sz val="12"/>
      <color rgb="FF00B0F0"/>
      <name val="Calibri"/>
      <family val="2"/>
      <charset val="238"/>
      <scheme val="minor"/>
    </font>
    <font>
      <i/>
      <sz val="14"/>
      <color rgb="FF00B0F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rgb="FF13B5EA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b/>
      <sz val="10"/>
      <color rgb="FF13B5EA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i/>
      <sz val="8"/>
      <color rgb="FF00B0F0"/>
      <name val="Calibri"/>
      <family val="2"/>
      <charset val="238"/>
      <scheme val="minor"/>
    </font>
    <font>
      <i/>
      <sz val="8"/>
      <color rgb="FF13B5EA"/>
      <name val="Calibri"/>
      <family val="2"/>
      <charset val="238"/>
      <scheme val="minor"/>
    </font>
    <font>
      <i/>
      <sz val="9"/>
      <color rgb="FF13B5EA"/>
      <name val="Calibri"/>
      <family val="2"/>
      <charset val="238"/>
      <scheme val="minor"/>
    </font>
    <font>
      <b/>
      <sz val="11"/>
      <color theme="0"/>
      <name val="Constantia"/>
      <family val="1"/>
      <charset val="238"/>
    </font>
    <font>
      <b/>
      <sz val="8"/>
      <color theme="0"/>
      <name val="Constantia"/>
      <family val="1"/>
      <charset val="238"/>
    </font>
    <font>
      <b/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EB5EA"/>
      <name val="Calibri"/>
      <family val="2"/>
      <charset val="238"/>
      <scheme val="minor"/>
    </font>
    <font>
      <i/>
      <sz val="9"/>
      <color rgb="FF00B0F0"/>
      <name val="Calibri"/>
      <family val="2"/>
      <charset val="238"/>
      <scheme val="minor"/>
    </font>
    <font>
      <i/>
      <sz val="9"/>
      <color rgb="FF0EB5EA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B5EA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EB5EA"/>
      </top>
      <bottom/>
      <diagonal/>
    </border>
    <border>
      <left/>
      <right/>
      <top/>
      <bottom style="thin">
        <color rgb="FF0EB5E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13B5EA"/>
      </left>
      <right/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 style="thin">
        <color rgb="FF13B5EA"/>
      </right>
      <top/>
      <bottom style="thin">
        <color rgb="FF13B5EA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right" vertical="center"/>
    </xf>
    <xf numFmtId="1" fontId="15" fillId="0" borderId="2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6" fillId="0" borderId="9" xfId="2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right" vertical="center"/>
    </xf>
    <xf numFmtId="1" fontId="6" fillId="0" borderId="2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6" xfId="0" applyNumberFormat="1" applyFont="1" applyBorder="1" applyAlignment="1">
      <alignment vertical="center"/>
    </xf>
    <xf numFmtId="1" fontId="19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" fontId="10" fillId="0" borderId="14" xfId="0" applyNumberFormat="1" applyFont="1" applyBorder="1" applyAlignment="1">
      <alignment vertical="center"/>
    </xf>
    <xf numFmtId="1" fontId="6" fillId="0" borderId="14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0" fillId="0" borderId="11" xfId="0" applyBorder="1"/>
    <xf numFmtId="0" fontId="22" fillId="0" borderId="11" xfId="0" applyFont="1" applyBorder="1" applyAlignment="1">
      <alignment horizontal="right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3" borderId="0" xfId="0" applyFont="1" applyFill="1" applyAlignment="1">
      <alignment vertical="center"/>
    </xf>
    <xf numFmtId="0" fontId="24" fillId="3" borderId="0" xfId="1" applyNumberFormat="1" applyFont="1" applyFill="1" applyAlignment="1">
      <alignment horizontal="center" vertical="center"/>
    </xf>
    <xf numFmtId="9" fontId="24" fillId="3" borderId="0" xfId="2" applyFont="1" applyFill="1" applyAlignment="1">
      <alignment horizontal="center" vertical="center"/>
    </xf>
    <xf numFmtId="0" fontId="24" fillId="3" borderId="0" xfId="0" applyFont="1" applyFill="1" applyAlignment="1">
      <alignment vertical="center" wrapText="1"/>
    </xf>
    <xf numFmtId="0" fontId="24" fillId="3" borderId="0" xfId="1" applyNumberFormat="1" applyFont="1" applyFill="1" applyAlignment="1">
      <alignment horizontal="center" vertical="center" wrapText="1"/>
    </xf>
    <xf numFmtId="0" fontId="24" fillId="3" borderId="15" xfId="0" applyFont="1" applyFill="1" applyBorder="1" applyAlignment="1">
      <alignment vertical="center"/>
    </xf>
    <xf numFmtId="0" fontId="24" fillId="3" borderId="15" xfId="1" applyNumberFormat="1" applyFont="1" applyFill="1" applyBorder="1" applyAlignment="1">
      <alignment horizontal="center" vertical="center"/>
    </xf>
    <xf numFmtId="0" fontId="25" fillId="0" borderId="0" xfId="0" applyFont="1"/>
    <xf numFmtId="0" fontId="0" fillId="0" borderId="0" xfId="0" applyAlignment="1"/>
    <xf numFmtId="0" fontId="21" fillId="0" borderId="0" xfId="0" applyFont="1" applyAlignment="1">
      <alignment horizontal="left" vertical="center"/>
    </xf>
    <xf numFmtId="0" fontId="26" fillId="0" borderId="16" xfId="0" applyFont="1" applyBorder="1" applyAlignment="1"/>
    <xf numFmtId="0" fontId="21" fillId="0" borderId="0" xfId="0" applyFont="1" applyAlignment="1">
      <alignment horizontal="right" vertical="center"/>
    </xf>
    <xf numFmtId="0" fontId="2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center"/>
    </xf>
    <xf numFmtId="0" fontId="4" fillId="0" borderId="0" xfId="0" applyFont="1"/>
    <xf numFmtId="0" fontId="2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9" fillId="3" borderId="0" xfId="0" applyFont="1" applyFill="1" applyAlignment="1">
      <alignment horizontal="left" indent="1"/>
    </xf>
    <xf numFmtId="9" fontId="29" fillId="3" borderId="0" xfId="2" applyFont="1" applyFill="1" applyAlignment="1">
      <alignment horizontal="center"/>
    </xf>
    <xf numFmtId="9" fontId="29" fillId="3" borderId="0" xfId="0" applyNumberFormat="1" applyFont="1" applyFill="1" applyAlignment="1">
      <alignment horizontal="center"/>
    </xf>
    <xf numFmtId="0" fontId="30" fillId="3" borderId="0" xfId="0" applyFont="1" applyFill="1" applyAlignment="1">
      <alignment horizontal="left" indent="2"/>
    </xf>
    <xf numFmtId="9" fontId="30" fillId="3" borderId="0" xfId="0" applyNumberFormat="1" applyFont="1" applyFill="1" applyAlignment="1">
      <alignment horizontal="center"/>
    </xf>
    <xf numFmtId="0" fontId="29" fillId="3" borderId="0" xfId="0" applyFont="1" applyFill="1"/>
    <xf numFmtId="0" fontId="30" fillId="3" borderId="15" xfId="0" applyFont="1" applyFill="1" applyBorder="1" applyAlignment="1">
      <alignment horizontal="left" indent="2"/>
    </xf>
    <xf numFmtId="9" fontId="30" fillId="3" borderId="15" xfId="2" applyFont="1" applyFill="1" applyBorder="1" applyAlignment="1">
      <alignment horizontal="center"/>
    </xf>
    <xf numFmtId="0" fontId="29" fillId="3" borderId="15" xfId="0" applyFont="1" applyFill="1" applyBorder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right" vertical="center"/>
    </xf>
    <xf numFmtId="0" fontId="34" fillId="0" borderId="0" xfId="0" applyFont="1"/>
    <xf numFmtId="9" fontId="0" fillId="0" borderId="0" xfId="2" applyFont="1"/>
    <xf numFmtId="9" fontId="0" fillId="0" borderId="0" xfId="2" applyFont="1" applyAlignment="1">
      <alignment horizontal="center"/>
    </xf>
    <xf numFmtId="9" fontId="27" fillId="0" borderId="0" xfId="2" applyFont="1"/>
    <xf numFmtId="9" fontId="27" fillId="0" borderId="0" xfId="2" applyFont="1" applyAlignment="1">
      <alignment horizontal="center"/>
    </xf>
    <xf numFmtId="0" fontId="0" fillId="0" borderId="0" xfId="2" applyNumberFormat="1" applyFont="1"/>
    <xf numFmtId="0" fontId="0" fillId="0" borderId="0" xfId="2" applyNumberFormat="1" applyFont="1" applyAlignment="1">
      <alignment horizontal="center"/>
    </xf>
    <xf numFmtId="0" fontId="36" fillId="2" borderId="0" xfId="0" applyFont="1" applyFill="1" applyAlignment="1">
      <alignment horizontal="center"/>
    </xf>
    <xf numFmtId="9" fontId="0" fillId="4" borderId="0" xfId="2" applyFont="1" applyFill="1"/>
    <xf numFmtId="3" fontId="0" fillId="0" borderId="0" xfId="0" applyNumberFormat="1" applyAlignment="1">
      <alignment horizontal="center"/>
    </xf>
    <xf numFmtId="0" fontId="31" fillId="3" borderId="0" xfId="0" applyFont="1" applyFill="1"/>
    <xf numFmtId="0" fontId="0" fillId="3" borderId="0" xfId="0" applyFill="1"/>
    <xf numFmtId="0" fontId="37" fillId="2" borderId="0" xfId="0" applyFont="1" applyFill="1" applyAlignment="1">
      <alignment horizontal="left" indent="1"/>
    </xf>
    <xf numFmtId="0" fontId="38" fillId="2" borderId="0" xfId="0" applyFont="1" applyFill="1" applyAlignment="1">
      <alignment horizontal="center"/>
    </xf>
    <xf numFmtId="0" fontId="38" fillId="2" borderId="17" xfId="0" applyFont="1" applyFill="1" applyBorder="1" applyAlignment="1">
      <alignment horizontal="center"/>
    </xf>
    <xf numFmtId="0" fontId="39" fillId="3" borderId="0" xfId="0" applyFont="1" applyFill="1" applyAlignment="1">
      <alignment horizontal="left" indent="1"/>
    </xf>
    <xf numFmtId="3" fontId="39" fillId="3" borderId="0" xfId="0" applyNumberFormat="1" applyFont="1" applyFill="1" applyAlignment="1">
      <alignment horizontal="center"/>
    </xf>
    <xf numFmtId="3" fontId="39" fillId="3" borderId="18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left" indent="1"/>
    </xf>
    <xf numFmtId="164" fontId="40" fillId="3" borderId="0" xfId="2" applyNumberFormat="1" applyFont="1" applyFill="1" applyAlignment="1">
      <alignment horizontal="center"/>
    </xf>
    <xf numFmtId="164" fontId="40" fillId="3" borderId="19" xfId="2" applyNumberFormat="1" applyFont="1" applyFill="1" applyBorder="1" applyAlignment="1">
      <alignment horizontal="center"/>
    </xf>
    <xf numFmtId="0" fontId="41" fillId="3" borderId="0" xfId="0" applyFont="1" applyFill="1" applyAlignment="1">
      <alignment horizontal="left" indent="3"/>
    </xf>
    <xf numFmtId="3" fontId="41" fillId="3" borderId="0" xfId="0" applyNumberFormat="1" applyFont="1" applyFill="1" applyAlignment="1">
      <alignment horizontal="center"/>
    </xf>
    <xf numFmtId="3" fontId="41" fillId="3" borderId="18" xfId="0" applyNumberFormat="1" applyFont="1" applyFill="1" applyBorder="1" applyAlignment="1">
      <alignment horizontal="center"/>
    </xf>
    <xf numFmtId="0" fontId="41" fillId="3" borderId="0" xfId="0" applyFont="1" applyFill="1" applyAlignment="1">
      <alignment horizontal="left" indent="1"/>
    </xf>
    <xf numFmtId="0" fontId="40" fillId="3" borderId="0" xfId="0" applyFont="1" applyFill="1" applyAlignment="1">
      <alignment horizontal="left" indent="3"/>
    </xf>
    <xf numFmtId="3" fontId="40" fillId="3" borderId="0" xfId="0" applyNumberFormat="1" applyFont="1" applyFill="1" applyAlignment="1">
      <alignment horizontal="center"/>
    </xf>
    <xf numFmtId="3" fontId="40" fillId="3" borderId="18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left" indent="1"/>
    </xf>
    <xf numFmtId="3" fontId="39" fillId="3" borderId="16" xfId="0" applyNumberFormat="1" applyFont="1" applyFill="1" applyBorder="1" applyAlignment="1">
      <alignment horizontal="center"/>
    </xf>
    <xf numFmtId="3" fontId="39" fillId="3" borderId="20" xfId="0" applyNumberFormat="1" applyFont="1" applyFill="1" applyBorder="1" applyAlignment="1">
      <alignment horizontal="center"/>
    </xf>
    <xf numFmtId="164" fontId="40" fillId="3" borderId="18" xfId="2" applyNumberFormat="1" applyFont="1" applyFill="1" applyBorder="1" applyAlignment="1">
      <alignment horizontal="center"/>
    </xf>
    <xf numFmtId="0" fontId="41" fillId="3" borderId="15" xfId="0" applyFont="1" applyFill="1" applyBorder="1" applyAlignment="1">
      <alignment horizontal="left" indent="1"/>
    </xf>
    <xf numFmtId="3" fontId="41" fillId="3" borderId="15" xfId="0" applyNumberFormat="1" applyFont="1" applyFill="1" applyBorder="1" applyAlignment="1">
      <alignment horizontal="center"/>
    </xf>
    <xf numFmtId="3" fontId="41" fillId="3" borderId="21" xfId="0" applyNumberFormat="1" applyFont="1" applyFill="1" applyBorder="1" applyAlignment="1">
      <alignment horizontal="center"/>
    </xf>
    <xf numFmtId="0" fontId="41" fillId="3" borderId="0" xfId="0" applyFont="1" applyFill="1"/>
    <xf numFmtId="0" fontId="41" fillId="0" borderId="0" xfId="0" applyFont="1"/>
    <xf numFmtId="0" fontId="42" fillId="2" borderId="0" xfId="0" applyFont="1" applyFill="1" applyAlignment="1">
      <alignment horizontal="left"/>
    </xf>
    <xf numFmtId="0" fontId="42" fillId="2" borderId="0" xfId="0" applyFont="1" applyFill="1" applyAlignment="1">
      <alignment horizontal="center"/>
    </xf>
    <xf numFmtId="0" fontId="43" fillId="0" borderId="0" xfId="0" applyFont="1"/>
    <xf numFmtId="165" fontId="44" fillId="0" borderId="0" xfId="2" applyNumberFormat="1" applyFont="1" applyAlignment="1">
      <alignment horizontal="center"/>
    </xf>
    <xf numFmtId="165" fontId="43" fillId="0" borderId="0" xfId="0" applyNumberFormat="1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15" xfId="0" applyFont="1" applyBorder="1"/>
    <xf numFmtId="165" fontId="44" fillId="0" borderId="15" xfId="2" applyNumberFormat="1" applyFont="1" applyBorder="1" applyAlignment="1">
      <alignment horizontal="center"/>
    </xf>
    <xf numFmtId="165" fontId="43" fillId="0" borderId="15" xfId="0" applyNumberFormat="1" applyFont="1" applyBorder="1" applyAlignment="1">
      <alignment horizontal="center"/>
    </xf>
    <xf numFmtId="1" fontId="43" fillId="0" borderId="15" xfId="0" applyNumberFormat="1" applyFont="1" applyBorder="1" applyAlignment="1">
      <alignment horizontal="center"/>
    </xf>
    <xf numFmtId="0" fontId="45" fillId="0" borderId="0" xfId="0" applyFont="1"/>
    <xf numFmtId="0" fontId="46" fillId="0" borderId="0" xfId="0" applyFont="1"/>
    <xf numFmtId="166" fontId="0" fillId="0" borderId="0" xfId="0" applyNumberFormat="1"/>
    <xf numFmtId="0" fontId="4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3" fillId="3" borderId="16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EB5EA"/>
      <color rgb="FFF7B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8705145217842"/>
          <c:y val="5.4354873568186732E-2"/>
          <c:w val="0.80229453708408216"/>
          <c:h val="0.75687111999681944"/>
        </c:manualLayout>
      </c:layout>
      <c:barChart>
        <c:barDir val="col"/>
        <c:grouping val="clustered"/>
        <c:varyColors val="0"/>
        <c:ser>
          <c:idx val="0"/>
          <c:order val="2"/>
          <c:spPr>
            <a:solidFill>
              <a:srgbClr val="C00000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numRef>
              <c:f>'G1'!$B$2:$CX$2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'G1'!$B$5:$CX$5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E-46EC-A0EC-CD72C5F8A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607720"/>
        <c:axId val="604609360"/>
      </c:barChart>
      <c:lineChart>
        <c:grouping val="standard"/>
        <c:varyColors val="0"/>
        <c:ser>
          <c:idx val="2"/>
          <c:order val="0"/>
          <c:tx>
            <c:strRef>
              <c:f>'G1'!$A$3</c:f>
              <c:strCache>
                <c:ptCount val="1"/>
                <c:pt idx="0">
                  <c:v>Veková distribúcia, keď sa žačne vyplácať príspevok</c:v>
                </c:pt>
              </c:strCache>
            </c:strRef>
          </c:tx>
          <c:spPr>
            <a:ln w="28575" cap="rnd">
              <a:solidFill>
                <a:srgbClr val="0EB5EA"/>
              </a:solidFill>
              <a:round/>
            </a:ln>
            <a:effectLst/>
          </c:spPr>
          <c:marker>
            <c:symbol val="none"/>
          </c:marker>
          <c:val>
            <c:numRef>
              <c:f>'G1'!$B$3:$CX$3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9</c:v>
                </c:pt>
                <c:pt idx="29">
                  <c:v>12</c:v>
                </c:pt>
                <c:pt idx="30">
                  <c:v>4</c:v>
                </c:pt>
                <c:pt idx="31">
                  <c:v>12</c:v>
                </c:pt>
                <c:pt idx="32">
                  <c:v>8</c:v>
                </c:pt>
                <c:pt idx="33">
                  <c:v>18</c:v>
                </c:pt>
                <c:pt idx="34">
                  <c:v>19</c:v>
                </c:pt>
                <c:pt idx="35">
                  <c:v>17</c:v>
                </c:pt>
                <c:pt idx="36">
                  <c:v>15</c:v>
                </c:pt>
                <c:pt idx="37">
                  <c:v>19</c:v>
                </c:pt>
                <c:pt idx="38">
                  <c:v>17</c:v>
                </c:pt>
                <c:pt idx="39">
                  <c:v>23</c:v>
                </c:pt>
                <c:pt idx="40">
                  <c:v>29</c:v>
                </c:pt>
                <c:pt idx="41">
                  <c:v>13</c:v>
                </c:pt>
                <c:pt idx="42">
                  <c:v>23</c:v>
                </c:pt>
                <c:pt idx="43">
                  <c:v>28</c:v>
                </c:pt>
                <c:pt idx="44">
                  <c:v>21</c:v>
                </c:pt>
                <c:pt idx="45">
                  <c:v>27</c:v>
                </c:pt>
                <c:pt idx="46">
                  <c:v>30</c:v>
                </c:pt>
                <c:pt idx="47">
                  <c:v>32</c:v>
                </c:pt>
                <c:pt idx="48">
                  <c:v>47</c:v>
                </c:pt>
                <c:pt idx="49">
                  <c:v>35</c:v>
                </c:pt>
                <c:pt idx="50">
                  <c:v>47</c:v>
                </c:pt>
                <c:pt idx="51">
                  <c:v>44</c:v>
                </c:pt>
                <c:pt idx="52">
                  <c:v>42</c:v>
                </c:pt>
                <c:pt idx="53">
                  <c:v>49</c:v>
                </c:pt>
                <c:pt idx="54">
                  <c:v>52</c:v>
                </c:pt>
                <c:pt idx="55">
                  <c:v>32</c:v>
                </c:pt>
                <c:pt idx="56">
                  <c:v>34</c:v>
                </c:pt>
                <c:pt idx="57">
                  <c:v>23</c:v>
                </c:pt>
                <c:pt idx="58">
                  <c:v>27</c:v>
                </c:pt>
                <c:pt idx="59">
                  <c:v>22</c:v>
                </c:pt>
                <c:pt idx="60">
                  <c:v>30</c:v>
                </c:pt>
                <c:pt idx="61">
                  <c:v>14</c:v>
                </c:pt>
                <c:pt idx="62">
                  <c:v>16</c:v>
                </c:pt>
                <c:pt idx="63">
                  <c:v>14</c:v>
                </c:pt>
                <c:pt idx="64">
                  <c:v>13</c:v>
                </c:pt>
                <c:pt idx="65">
                  <c:v>7</c:v>
                </c:pt>
                <c:pt idx="66">
                  <c:v>7</c:v>
                </c:pt>
                <c:pt idx="67">
                  <c:v>6</c:v>
                </c:pt>
                <c:pt idx="68">
                  <c:v>2</c:v>
                </c:pt>
                <c:pt idx="69">
                  <c:v>2</c:v>
                </c:pt>
                <c:pt idx="70">
                  <c:v>1</c:v>
                </c:pt>
                <c:pt idx="71">
                  <c:v>0</c:v>
                </c:pt>
                <c:pt idx="72">
                  <c:v>1</c:v>
                </c:pt>
                <c:pt idx="73">
                  <c:v>1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E-46EC-A0EC-CD72C5F8AE39}"/>
            </c:ext>
          </c:extLst>
        </c:ser>
        <c:ser>
          <c:idx val="1"/>
          <c:order val="1"/>
          <c:tx>
            <c:strRef>
              <c:f>'G1'!$A$4</c:f>
              <c:strCache>
                <c:ptCount val="1"/>
                <c:pt idx="0">
                  <c:v>Súčasná veková distribúcia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cat>
          <c:val>
            <c:numRef>
              <c:f>'G1'!$B$4:$CX$4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12</c:v>
                </c:pt>
                <c:pt idx="26">
                  <c:v>4</c:v>
                </c:pt>
                <c:pt idx="27">
                  <c:v>12</c:v>
                </c:pt>
                <c:pt idx="28">
                  <c:v>8</c:v>
                </c:pt>
                <c:pt idx="29">
                  <c:v>18</c:v>
                </c:pt>
                <c:pt idx="30">
                  <c:v>19</c:v>
                </c:pt>
                <c:pt idx="31">
                  <c:v>17</c:v>
                </c:pt>
                <c:pt idx="32">
                  <c:v>15</c:v>
                </c:pt>
                <c:pt idx="33">
                  <c:v>19</c:v>
                </c:pt>
                <c:pt idx="34">
                  <c:v>17</c:v>
                </c:pt>
                <c:pt idx="35">
                  <c:v>23</c:v>
                </c:pt>
                <c:pt idx="36">
                  <c:v>29</c:v>
                </c:pt>
                <c:pt idx="37">
                  <c:v>13</c:v>
                </c:pt>
                <c:pt idx="38">
                  <c:v>23</c:v>
                </c:pt>
                <c:pt idx="39">
                  <c:v>28</c:v>
                </c:pt>
                <c:pt idx="40">
                  <c:v>21</c:v>
                </c:pt>
                <c:pt idx="41">
                  <c:v>27</c:v>
                </c:pt>
                <c:pt idx="42">
                  <c:v>30</c:v>
                </c:pt>
                <c:pt idx="43">
                  <c:v>32</c:v>
                </c:pt>
                <c:pt idx="44">
                  <c:v>47</c:v>
                </c:pt>
                <c:pt idx="45">
                  <c:v>35</c:v>
                </c:pt>
                <c:pt idx="46">
                  <c:v>47</c:v>
                </c:pt>
                <c:pt idx="47">
                  <c:v>44</c:v>
                </c:pt>
                <c:pt idx="48">
                  <c:v>42</c:v>
                </c:pt>
                <c:pt idx="49">
                  <c:v>49</c:v>
                </c:pt>
                <c:pt idx="50">
                  <c:v>52</c:v>
                </c:pt>
                <c:pt idx="51">
                  <c:v>32</c:v>
                </c:pt>
                <c:pt idx="52">
                  <c:v>34</c:v>
                </c:pt>
                <c:pt idx="53">
                  <c:v>23</c:v>
                </c:pt>
                <c:pt idx="54">
                  <c:v>27</c:v>
                </c:pt>
                <c:pt idx="55">
                  <c:v>22</c:v>
                </c:pt>
                <c:pt idx="56">
                  <c:v>30</c:v>
                </c:pt>
                <c:pt idx="57">
                  <c:v>14</c:v>
                </c:pt>
                <c:pt idx="58">
                  <c:v>16</c:v>
                </c:pt>
                <c:pt idx="59">
                  <c:v>14</c:v>
                </c:pt>
                <c:pt idx="60">
                  <c:v>13</c:v>
                </c:pt>
                <c:pt idx="61">
                  <c:v>7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2</c:v>
                </c:pt>
                <c:pt idx="66">
                  <c:v>1</c:v>
                </c:pt>
                <c:pt idx="67">
                  <c:v>0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AE-46EC-A0EC-CD72C5F8A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647624"/>
        <c:axId val="909648280"/>
      </c:lineChart>
      <c:catAx>
        <c:axId val="909647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vek </a:t>
                </a:r>
                <a:r>
                  <a:rPr lang="en-US" sz="1000" b="1" i="0" baseline="0">
                    <a:effectLst/>
                  </a:rPr>
                  <a:t>pr</a:t>
                </a:r>
                <a:r>
                  <a:rPr lang="sk-SK" sz="1000" b="1" i="0" baseline="0">
                    <a:effectLst/>
                  </a:rPr>
                  <a:t>ísl</a:t>
                </a:r>
                <a:r>
                  <a:rPr lang="en-US" sz="1000" b="1" i="0" baseline="0">
                    <a:effectLst/>
                  </a:rPr>
                  <a:t>u</a:t>
                </a:r>
                <a:r>
                  <a:rPr lang="sk-SK" sz="1000" b="1" i="0" baseline="0">
                    <a:effectLst/>
                  </a:rPr>
                  <a:t>šníkov </a:t>
                </a:r>
                <a:r>
                  <a:rPr lang="en-US" sz="1000" b="1" i="0" baseline="0">
                    <a:effectLst/>
                  </a:rPr>
                  <a:t>MP</a:t>
                </a:r>
                <a:endParaRPr lang="sk-SK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09648280"/>
        <c:crosses val="autoZero"/>
        <c:auto val="1"/>
        <c:lblAlgn val="ctr"/>
        <c:lblOffset val="100"/>
        <c:noMultiLvlLbl val="0"/>
      </c:catAx>
      <c:valAx>
        <c:axId val="90964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/>
                  <a:t>počet</a:t>
                </a:r>
                <a:r>
                  <a:rPr lang="sk-SK" sz="1000" b="1" baseline="0"/>
                  <a:t> príslušníkov MP</a:t>
                </a:r>
                <a:endParaRPr lang="sk-SK" sz="1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09647624"/>
        <c:crosses val="autoZero"/>
        <c:crossBetween val="between"/>
      </c:valAx>
      <c:valAx>
        <c:axId val="6046093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607720"/>
        <c:crosses val="max"/>
        <c:crossBetween val="between"/>
      </c:valAx>
      <c:catAx>
        <c:axId val="604607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60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9.9766456844422549E-2"/>
          <c:y val="2.897938880084602E-2"/>
          <c:w val="0.35795710273403525"/>
          <c:h val="0.49079395983513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12341815261266"/>
          <c:y val="6.3462679299684036E-2"/>
          <c:w val="0.83547180120704478"/>
          <c:h val="0.75593368729029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'G2'!$A$3</c:f>
              <c:strCache>
                <c:ptCount val="1"/>
                <c:pt idx="0">
                  <c:v>Žiaden nárok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'G2'!$B$2:$AH$2</c:f>
              <c:numCache>
                <c:formatCode>General</c:formatCode>
                <c:ptCount val="3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</c:numCache>
            </c:numRef>
          </c:cat>
          <c:val>
            <c:numRef>
              <c:f>'G2'!$B$3:$AH$3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  <c:pt idx="25">
                  <c:v>16</c:v>
                </c:pt>
                <c:pt idx="26">
                  <c:v>8</c:v>
                </c:pt>
                <c:pt idx="27">
                  <c:v>8</c:v>
                </c:pt>
                <c:pt idx="28">
                  <c:v>11</c:v>
                </c:pt>
                <c:pt idx="29">
                  <c:v>9</c:v>
                </c:pt>
                <c:pt idx="30">
                  <c:v>11</c:v>
                </c:pt>
                <c:pt idx="31">
                  <c:v>12</c:v>
                </c:pt>
                <c:pt idx="3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C-4575-8086-4F70930A2BB9}"/>
            </c:ext>
          </c:extLst>
        </c:ser>
        <c:ser>
          <c:idx val="1"/>
          <c:order val="1"/>
          <c:tx>
            <c:strRef>
              <c:f>'G2'!$A$4</c:f>
              <c:strCache>
                <c:ptCount val="1"/>
                <c:pt idx="0">
                  <c:v>Skrátené obdobie poberania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'G2'!$B$2:$AH$2</c:f>
              <c:numCache>
                <c:formatCode>General</c:formatCode>
                <c:ptCount val="3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</c:numCache>
            </c:numRef>
          </c:cat>
          <c:val>
            <c:numRef>
              <c:f>'G2'!$B$4:$AH$4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15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  <c:pt idx="26">
                  <c:v>7</c:v>
                </c:pt>
                <c:pt idx="27">
                  <c:v>4</c:v>
                </c:pt>
                <c:pt idx="28">
                  <c:v>12</c:v>
                </c:pt>
                <c:pt idx="29">
                  <c:v>18</c:v>
                </c:pt>
                <c:pt idx="30">
                  <c:v>11</c:v>
                </c:pt>
                <c:pt idx="31">
                  <c:v>18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C-4575-8086-4F70930A2BB9}"/>
            </c:ext>
          </c:extLst>
        </c:ser>
        <c:ser>
          <c:idx val="2"/>
          <c:order val="2"/>
          <c:tx>
            <c:strRef>
              <c:f>'G2'!$A$5</c:f>
              <c:strCache>
                <c:ptCount val="1"/>
                <c:pt idx="0">
                  <c:v>Plný nárok 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'G2'!$B$2:$AH$2</c:f>
              <c:numCache>
                <c:formatCode>General</c:formatCode>
                <c:ptCount val="3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</c:numCache>
            </c:numRef>
          </c:cat>
          <c:val>
            <c:numRef>
              <c:f>'G2'!$B$5:$AH$5</c:f>
              <c:numCache>
                <c:formatCode>General</c:formatCode>
                <c:ptCount val="33"/>
                <c:pt idx="0">
                  <c:v>12</c:v>
                </c:pt>
                <c:pt idx="1">
                  <c:v>4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18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9</c:v>
                </c:pt>
                <c:pt idx="13">
                  <c:v>17</c:v>
                </c:pt>
                <c:pt idx="14">
                  <c:v>24</c:v>
                </c:pt>
                <c:pt idx="15">
                  <c:v>12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32</c:v>
                </c:pt>
                <c:pt idx="20">
                  <c:v>23</c:v>
                </c:pt>
                <c:pt idx="21">
                  <c:v>22</c:v>
                </c:pt>
                <c:pt idx="22">
                  <c:v>30</c:v>
                </c:pt>
                <c:pt idx="23">
                  <c:v>23</c:v>
                </c:pt>
                <c:pt idx="24">
                  <c:v>31</c:v>
                </c:pt>
                <c:pt idx="25">
                  <c:v>28</c:v>
                </c:pt>
                <c:pt idx="26">
                  <c:v>17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C-4575-8086-4F70930A2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96120"/>
        <c:axId val="168496448"/>
      </c:barChart>
      <c:barChart>
        <c:barDir val="col"/>
        <c:grouping val="stacked"/>
        <c:varyColors val="0"/>
        <c:ser>
          <c:idx val="3"/>
          <c:order val="3"/>
          <c:tx>
            <c:strRef>
              <c:f>'G2'!$A$6</c:f>
              <c:strCache>
                <c:ptCount val="1"/>
              </c:strCache>
            </c:strRef>
          </c:tx>
          <c:spPr>
            <a:solidFill>
              <a:srgbClr val="FF0000">
                <a:alpha val="10000"/>
              </a:srgbClr>
            </a:solidFill>
            <a:ln>
              <a:noFill/>
            </a:ln>
            <a:effectLst/>
          </c:spPr>
          <c:invertIfNegative val="0"/>
          <c:val>
            <c:numRef>
              <c:f>'G2'!$B$6:$AH$6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C-4575-8086-4F70930A2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40908152"/>
        <c:axId val="740908480"/>
      </c:barChart>
      <c:catAx>
        <c:axId val="16849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aktuálny vek príslušnikov 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8496448"/>
        <c:crosses val="autoZero"/>
        <c:auto val="1"/>
        <c:lblAlgn val="ctr"/>
        <c:lblOffset val="100"/>
        <c:tickLblSkip val="2"/>
        <c:noMultiLvlLbl val="0"/>
      </c:catAx>
      <c:valAx>
        <c:axId val="1684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b="1"/>
                  <a:t>počet</a:t>
                </a:r>
                <a:r>
                  <a:rPr lang="sk-SK" b="1" baseline="0"/>
                  <a:t> príslušní</a:t>
                </a:r>
                <a:r>
                  <a:rPr lang="en-US" b="1"/>
                  <a:t>kov MP</a:t>
                </a:r>
                <a:endParaRPr lang="sk-SK" b="1"/>
              </a:p>
            </c:rich>
          </c:tx>
          <c:layout>
            <c:manualLayout>
              <c:xMode val="edge"/>
              <c:yMode val="edge"/>
              <c:x val="4.693035285611236E-3"/>
              <c:y val="0.19951987543324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8496120"/>
        <c:crosses val="autoZero"/>
        <c:crossBetween val="between"/>
      </c:valAx>
      <c:valAx>
        <c:axId val="74090848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sk-SK"/>
          </a:p>
        </c:txPr>
        <c:crossAx val="740908152"/>
        <c:crosses val="max"/>
        <c:crossBetween val="between"/>
      </c:valAx>
      <c:catAx>
        <c:axId val="740908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0908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8.8688327565569713E-2"/>
          <c:y val="6.0758831559295942E-2"/>
          <c:w val="0.52868097383158341"/>
          <c:h val="0.2676617896585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4011794550788E-2"/>
          <c:y val="3.3046693230409055E-2"/>
          <c:w val="0.88798990240903852"/>
          <c:h val="0.85743530152598402"/>
        </c:manualLayout>
      </c:layout>
      <c:barChart>
        <c:barDir val="col"/>
        <c:grouping val="clustered"/>
        <c:varyColors val="0"/>
        <c:ser>
          <c:idx val="1"/>
          <c:order val="3"/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dkHorz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9-456E-A3DB-DAE384B0BBD0}"/>
              </c:ext>
            </c:extLst>
          </c:dPt>
          <c:cat>
            <c:numRef>
              <c:f>'G3'!$B$2:$AA$2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'G3'!$B$6:$AA$6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9-456E-A3DB-DAE384B0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005417184"/>
        <c:axId val="1005417512"/>
      </c:barChart>
      <c:lineChart>
        <c:grouping val="standard"/>
        <c:varyColors val="0"/>
        <c:ser>
          <c:idx val="0"/>
          <c:order val="0"/>
          <c:tx>
            <c:strRef>
              <c:f>'G3'!$A$5</c:f>
              <c:strCache>
                <c:ptCount val="1"/>
                <c:pt idx="0">
                  <c:v>Obecní policajti</c:v>
                </c:pt>
              </c:strCache>
            </c:strRef>
          </c:tx>
          <c:spPr>
            <a:ln w="28575" cap="rnd">
              <a:solidFill>
                <a:srgbClr val="F7BD69"/>
              </a:solidFill>
              <a:round/>
            </a:ln>
            <a:effectLst/>
          </c:spPr>
          <c:marker>
            <c:symbol val="none"/>
          </c:marker>
          <c:cat>
            <c:numRef>
              <c:f>'G3'!$B$2:$AA$2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'G3'!$B$5:$AA$5</c:f>
              <c:numCache>
                <c:formatCode>0%</c:formatCode>
                <c:ptCount val="26"/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79-456E-A3DB-DAE384B0BBD0}"/>
            </c:ext>
          </c:extLst>
        </c:ser>
        <c:ser>
          <c:idx val="12"/>
          <c:order val="1"/>
          <c:tx>
            <c:v>Výsluhoví policajti, systém po reforme a prechodnom období</c:v>
          </c:tx>
          <c:spPr>
            <a:ln w="28575" cap="rnd">
              <a:solidFill>
                <a:srgbClr val="0EB5EA"/>
              </a:solidFill>
              <a:round/>
            </a:ln>
            <a:effectLst/>
          </c:spPr>
          <c:marker>
            <c:symbol val="none"/>
          </c:marker>
          <c:cat>
            <c:numRef>
              <c:f>'G3'!$B$2:$AA$2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'G3'!$B$4:$AA$4</c:f>
              <c:numCache>
                <c:formatCode>0%</c:formatCode>
                <c:ptCount val="26"/>
                <c:pt idx="10">
                  <c:v>0.375</c:v>
                </c:pt>
                <c:pt idx="11">
                  <c:v>0.39500000000000002</c:v>
                </c:pt>
                <c:pt idx="12">
                  <c:v>0.41500000000000004</c:v>
                </c:pt>
                <c:pt idx="13">
                  <c:v>0.43500000000000005</c:v>
                </c:pt>
                <c:pt idx="14">
                  <c:v>0.45500000000000007</c:v>
                </c:pt>
                <c:pt idx="15">
                  <c:v>0.47500000000000009</c:v>
                </c:pt>
                <c:pt idx="16">
                  <c:v>0.50500000000000012</c:v>
                </c:pt>
                <c:pt idx="17">
                  <c:v>0.53500000000000014</c:v>
                </c:pt>
                <c:pt idx="18">
                  <c:v>0.56500000000000017</c:v>
                </c:pt>
                <c:pt idx="19">
                  <c:v>0.5950000000000002</c:v>
                </c:pt>
                <c:pt idx="20">
                  <c:v>0.62500000000000022</c:v>
                </c:pt>
                <c:pt idx="21">
                  <c:v>0.63000000000000023</c:v>
                </c:pt>
                <c:pt idx="22">
                  <c:v>0.63500000000000023</c:v>
                </c:pt>
                <c:pt idx="23">
                  <c:v>0.64000000000000024</c:v>
                </c:pt>
                <c:pt idx="24">
                  <c:v>0.64500000000000024</c:v>
                </c:pt>
                <c:pt idx="25">
                  <c:v>0.65000000000000024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79-456E-A3DB-DAE384B0BBD0}"/>
            </c:ext>
          </c:extLst>
        </c:ser>
        <c:ser>
          <c:idx val="13"/>
          <c:order val="2"/>
          <c:tx>
            <c:strRef>
              <c:f>'G3'!$A$3</c:f>
              <c:strCache>
                <c:ptCount val="1"/>
                <c:pt idx="0">
                  <c:v>Výsluhoví policajti, systém pred reformou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'G3'!$B$2:$AA$2</c:f>
              <c:numCache>
                <c:formatCode>General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cat>
          <c:val>
            <c:numRef>
              <c:f>'G3'!$B$3:$AA$3</c:f>
              <c:numCache>
                <c:formatCode>0%</c:formatCode>
                <c:ptCount val="26"/>
                <c:pt idx="0">
                  <c:v>0.3</c:v>
                </c:pt>
                <c:pt idx="1">
                  <c:v>0.32</c:v>
                </c:pt>
                <c:pt idx="2">
                  <c:v>0.34</c:v>
                </c:pt>
                <c:pt idx="3">
                  <c:v>0.36000000000000004</c:v>
                </c:pt>
                <c:pt idx="4">
                  <c:v>0.38000000000000006</c:v>
                </c:pt>
                <c:pt idx="5">
                  <c:v>0.40000000000000008</c:v>
                </c:pt>
                <c:pt idx="6">
                  <c:v>0.43000000000000005</c:v>
                </c:pt>
                <c:pt idx="7">
                  <c:v>0.46000000000000008</c:v>
                </c:pt>
                <c:pt idx="8">
                  <c:v>0.4900000000000001</c:v>
                </c:pt>
                <c:pt idx="9">
                  <c:v>0.52000000000000013</c:v>
                </c:pt>
                <c:pt idx="10">
                  <c:v>0.55000000000000016</c:v>
                </c:pt>
                <c:pt idx="11">
                  <c:v>0.56000000000000016</c:v>
                </c:pt>
                <c:pt idx="12">
                  <c:v>0.57000000000000017</c:v>
                </c:pt>
                <c:pt idx="13">
                  <c:v>0.58000000000000018</c:v>
                </c:pt>
                <c:pt idx="14">
                  <c:v>0.59000000000000019</c:v>
                </c:pt>
                <c:pt idx="15">
                  <c:v>0.6000000000000002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79-456E-A3DB-DAE384B0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50360"/>
        <c:axId val="444049968"/>
      </c:lineChart>
      <c:catAx>
        <c:axId val="44405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4049968"/>
        <c:crosses val="autoZero"/>
        <c:auto val="1"/>
        <c:lblAlgn val="ctr"/>
        <c:lblOffset val="100"/>
        <c:tickLblSkip val="2"/>
        <c:noMultiLvlLbl val="0"/>
      </c:catAx>
      <c:valAx>
        <c:axId val="444049968"/>
        <c:scaling>
          <c:orientation val="minMax"/>
          <c:max val="0.70000000000000007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4050360"/>
        <c:crosses val="autoZero"/>
        <c:crossBetween val="between"/>
      </c:valAx>
      <c:valAx>
        <c:axId val="1005417512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05417184"/>
        <c:crosses val="max"/>
        <c:crossBetween val="between"/>
      </c:valAx>
      <c:catAx>
        <c:axId val="100541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54175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46070280071591058"/>
          <c:y val="0.538772500234592"/>
          <c:w val="0.53495056660147022"/>
          <c:h val="0.3338673434376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sk-SK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67386201182072E-2"/>
          <c:y val="8.1298147299561266E-2"/>
          <c:w val="0.82807176609685018"/>
          <c:h val="0.82073026605009747"/>
        </c:manualLayout>
      </c:layout>
      <c:barChart>
        <c:barDir val="col"/>
        <c:grouping val="clustered"/>
        <c:varyColors val="0"/>
        <c:ser>
          <c:idx val="2"/>
          <c:order val="2"/>
          <c:spPr>
            <a:pattFill prst="dkHorz">
              <a:fgClr>
                <a:srgbClr val="C0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'G4'!$B$2:$AP$2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'G4'!$B$5:$AP$5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6-4D5D-9444-BE4C5E35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751568"/>
        <c:axId val="792757800"/>
      </c:barChart>
      <c:lineChart>
        <c:grouping val="standard"/>
        <c:varyColors val="0"/>
        <c:ser>
          <c:idx val="0"/>
          <c:order val="0"/>
          <c:tx>
            <c:strRef>
              <c:f>'G4'!$A$4</c:f>
              <c:strCache>
                <c:ptCount val="1"/>
                <c:pt idx="0">
                  <c:v>Kumulatívna pravdepodobnosť odchodu do výsl. dôch., pravá os</c:v>
                </c:pt>
              </c:strCache>
            </c:strRef>
          </c:tx>
          <c:spPr>
            <a:ln w="28575" cap="rnd">
              <a:solidFill>
                <a:srgbClr val="0EB5EA"/>
              </a:solidFill>
              <a:round/>
            </a:ln>
            <a:effectLst/>
          </c:spPr>
          <c:marker>
            <c:symbol val="none"/>
          </c:marker>
          <c:cat>
            <c:numRef>
              <c:f>'G4'!$B$2:$AP$2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'G4'!$B$4:$AP$4</c:f>
              <c:numCache>
                <c:formatCode>0%</c:formatCode>
                <c:ptCount val="41"/>
                <c:pt idx="0">
                  <c:v>0</c:v>
                </c:pt>
                <c:pt idx="1">
                  <c:v>3.7111653059060547E-4</c:v>
                </c:pt>
                <c:pt idx="2">
                  <c:v>1.0603329445445871E-3</c:v>
                </c:pt>
                <c:pt idx="3">
                  <c:v>1.6435160640441099E-3</c:v>
                </c:pt>
                <c:pt idx="4">
                  <c:v>2.5447990669070089E-3</c:v>
                </c:pt>
                <c:pt idx="5">
                  <c:v>3.3930654225426786E-3</c:v>
                </c:pt>
                <c:pt idx="6">
                  <c:v>4.9305481921323299E-3</c:v>
                </c:pt>
                <c:pt idx="7">
                  <c:v>6.7861308450853572E-3</c:v>
                </c:pt>
                <c:pt idx="8">
                  <c:v>9.0658466758562189E-3</c:v>
                </c:pt>
                <c:pt idx="9">
                  <c:v>1.0444279503764182E-2</c:v>
                </c:pt>
                <c:pt idx="10">
                  <c:v>1.2670978687307814E-2</c:v>
                </c:pt>
                <c:pt idx="11">
                  <c:v>1.5162761106987593E-2</c:v>
                </c:pt>
                <c:pt idx="12">
                  <c:v>1.7972643410030749E-2</c:v>
                </c:pt>
                <c:pt idx="13">
                  <c:v>1.966917612130209E-2</c:v>
                </c:pt>
                <c:pt idx="14">
                  <c:v>2.1948891952072953E-2</c:v>
                </c:pt>
                <c:pt idx="15">
                  <c:v>7.5071572473756759E-2</c:v>
                </c:pt>
                <c:pt idx="16">
                  <c:v>0.11340260841904358</c:v>
                </c:pt>
                <c:pt idx="17">
                  <c:v>0.15337716042837451</c:v>
                </c:pt>
                <c:pt idx="18">
                  <c:v>0.19594952815183969</c:v>
                </c:pt>
                <c:pt idx="19">
                  <c:v>0.23783267946135089</c:v>
                </c:pt>
                <c:pt idx="20">
                  <c:v>0.28528257872972118</c:v>
                </c:pt>
                <c:pt idx="21">
                  <c:v>0.33336867776481821</c:v>
                </c:pt>
                <c:pt idx="22">
                  <c:v>0.38442370904464007</c:v>
                </c:pt>
                <c:pt idx="23">
                  <c:v>0.43786448944968726</c:v>
                </c:pt>
                <c:pt idx="24">
                  <c:v>0.49247163609373346</c:v>
                </c:pt>
                <c:pt idx="25">
                  <c:v>0.59230198282260638</c:v>
                </c:pt>
                <c:pt idx="26">
                  <c:v>0.65449051002014635</c:v>
                </c:pt>
                <c:pt idx="27">
                  <c:v>0.71169547237832687</c:v>
                </c:pt>
                <c:pt idx="28">
                  <c:v>0.75967553811896948</c:v>
                </c:pt>
                <c:pt idx="29">
                  <c:v>0.80039232318948161</c:v>
                </c:pt>
                <c:pt idx="30">
                  <c:v>0.84614568974658055</c:v>
                </c:pt>
                <c:pt idx="31">
                  <c:v>0.87716042837450969</c:v>
                </c:pt>
                <c:pt idx="32">
                  <c:v>0.90695578411621258</c:v>
                </c:pt>
                <c:pt idx="33">
                  <c:v>0.93346410772982724</c:v>
                </c:pt>
                <c:pt idx="34">
                  <c:v>0.95504188315130956</c:v>
                </c:pt>
                <c:pt idx="35">
                  <c:v>0.97396882621143044</c:v>
                </c:pt>
                <c:pt idx="36">
                  <c:v>0.98499628883469414</c:v>
                </c:pt>
                <c:pt idx="37">
                  <c:v>0.99066907008800764</c:v>
                </c:pt>
                <c:pt idx="38">
                  <c:v>0.99522850174954935</c:v>
                </c:pt>
                <c:pt idx="39">
                  <c:v>0.99719011769695687</c:v>
                </c:pt>
                <c:pt idx="40">
                  <c:v>0.99851553387763758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6-4D5D-9444-BE4C5E35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51568"/>
        <c:axId val="792757800"/>
      </c:lineChart>
      <c:lineChart>
        <c:grouping val="standard"/>
        <c:varyColors val="0"/>
        <c:ser>
          <c:idx val="1"/>
          <c:order val="1"/>
          <c:tx>
            <c:strRef>
              <c:f>'G4'!$A$3</c:f>
              <c:strCache>
                <c:ptCount val="1"/>
                <c:pt idx="0">
                  <c:v>Služobná doba výsluhových policajtov, ľavá os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'G4'!$B$3:$AP$3</c:f>
              <c:numCache>
                <c:formatCode>0%</c:formatCode>
                <c:ptCount val="41"/>
                <c:pt idx="0">
                  <c:v>0</c:v>
                </c:pt>
                <c:pt idx="1">
                  <c:v>3.7111653059060547E-4</c:v>
                </c:pt>
                <c:pt idx="2">
                  <c:v>6.8921641395398154E-4</c:v>
                </c:pt>
                <c:pt idx="3">
                  <c:v>5.8318311949952283E-4</c:v>
                </c:pt>
                <c:pt idx="4">
                  <c:v>9.0128300286289895E-4</c:v>
                </c:pt>
                <c:pt idx="5">
                  <c:v>8.4826635563566965E-4</c:v>
                </c:pt>
                <c:pt idx="6">
                  <c:v>1.5374827695896511E-3</c:v>
                </c:pt>
                <c:pt idx="7">
                  <c:v>1.8555826529530273E-3</c:v>
                </c:pt>
                <c:pt idx="8">
                  <c:v>2.2797158307708621E-3</c:v>
                </c:pt>
                <c:pt idx="9">
                  <c:v>1.3784328279079631E-3</c:v>
                </c:pt>
                <c:pt idx="10">
                  <c:v>2.2266991835436325E-3</c:v>
                </c:pt>
                <c:pt idx="11">
                  <c:v>2.4917824196797793E-3</c:v>
                </c:pt>
                <c:pt idx="12">
                  <c:v>2.8098823030431558E-3</c:v>
                </c:pt>
                <c:pt idx="13">
                  <c:v>1.6965327112713393E-3</c:v>
                </c:pt>
                <c:pt idx="14">
                  <c:v>2.2797158307708621E-3</c:v>
                </c:pt>
                <c:pt idx="15">
                  <c:v>5.3122680521683806E-2</c:v>
                </c:pt>
                <c:pt idx="16">
                  <c:v>3.833103594528682E-2</c:v>
                </c:pt>
                <c:pt idx="17">
                  <c:v>3.9974552009330928E-2</c:v>
                </c:pt>
                <c:pt idx="18">
                  <c:v>4.257236772346517E-2</c:v>
                </c:pt>
                <c:pt idx="19">
                  <c:v>4.1883151309511188E-2</c:v>
                </c:pt>
                <c:pt idx="20">
                  <c:v>4.7449899268370267E-2</c:v>
                </c:pt>
                <c:pt idx="21">
                  <c:v>4.8086099035097023E-2</c:v>
                </c:pt>
                <c:pt idx="22">
                  <c:v>5.1055031279821861E-2</c:v>
                </c:pt>
                <c:pt idx="23">
                  <c:v>5.3440780405047184E-2</c:v>
                </c:pt>
                <c:pt idx="24">
                  <c:v>5.4607146644046228E-2</c:v>
                </c:pt>
                <c:pt idx="25">
                  <c:v>9.9830346728872865E-2</c:v>
                </c:pt>
                <c:pt idx="26">
                  <c:v>6.2188527197540026E-2</c:v>
                </c:pt>
                <c:pt idx="27">
                  <c:v>5.7204962358180469E-2</c:v>
                </c:pt>
                <c:pt idx="28">
                  <c:v>4.7980065740642563E-2</c:v>
                </c:pt>
                <c:pt idx="29">
                  <c:v>4.0716785070512143E-2</c:v>
                </c:pt>
                <c:pt idx="30">
                  <c:v>4.5753366557098926E-2</c:v>
                </c:pt>
                <c:pt idx="31">
                  <c:v>3.101473862792917E-2</c:v>
                </c:pt>
                <c:pt idx="32">
                  <c:v>2.9795355741702896E-2</c:v>
                </c:pt>
                <c:pt idx="33">
                  <c:v>2.6508323613614677E-2</c:v>
                </c:pt>
                <c:pt idx="34">
                  <c:v>2.1577775421482346E-2</c:v>
                </c:pt>
                <c:pt idx="35">
                  <c:v>1.8926943060120879E-2</c:v>
                </c:pt>
                <c:pt idx="36">
                  <c:v>1.1027462623263705E-2</c:v>
                </c:pt>
                <c:pt idx="37">
                  <c:v>5.6727812533135403E-3</c:v>
                </c:pt>
                <c:pt idx="38">
                  <c:v>4.5594316615417243E-3</c:v>
                </c:pt>
                <c:pt idx="39">
                  <c:v>1.9616159474074861E-3</c:v>
                </c:pt>
                <c:pt idx="40">
                  <c:v>1.3254161806807337E-3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96-4D5D-9444-BE4C5E35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917240"/>
        <c:axId val="780915600"/>
      </c:lineChart>
      <c:valAx>
        <c:axId val="792757800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2751568"/>
        <c:crosses val="max"/>
        <c:crossBetween val="between"/>
      </c:valAx>
      <c:catAx>
        <c:axId val="79275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2757800"/>
        <c:crosses val="autoZero"/>
        <c:auto val="1"/>
        <c:lblAlgn val="ctr"/>
        <c:lblOffset val="100"/>
        <c:noMultiLvlLbl val="0"/>
      </c:catAx>
      <c:valAx>
        <c:axId val="7809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80917240"/>
        <c:crosses val="autoZero"/>
        <c:crossBetween val="between"/>
      </c:valAx>
      <c:catAx>
        <c:axId val="780917240"/>
        <c:scaling>
          <c:orientation val="minMax"/>
        </c:scaling>
        <c:delete val="1"/>
        <c:axPos val="b"/>
        <c:majorTickMark val="out"/>
        <c:minorTickMark val="none"/>
        <c:tickLblPos val="nextTo"/>
        <c:crossAx val="780915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5.0815649913465349E-2"/>
          <c:y val="6.7821851851851855E-2"/>
          <c:w val="0.50745101582645791"/>
          <c:h val="0.3098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66683733953294E-2"/>
          <c:y val="5.1325384753042234E-2"/>
          <c:w val="0.87442147856517938"/>
          <c:h val="0.8085376875539859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tx1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C6EB-478E-99CD-1673A62D37DC}"/>
              </c:ext>
            </c:extLst>
          </c:dPt>
          <c:val>
            <c:numRef>
              <c:f>'G5'!$B$4:$AY$4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B-478E-99CD-1673A62D3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spPr>
            <a:ln>
              <a:solidFill>
                <a:srgbClr val="0EB5EA"/>
              </a:solidFill>
            </a:ln>
          </c:spPr>
          <c:marker>
            <c:symbol val="none"/>
          </c:marker>
          <c:cat>
            <c:numRef>
              <c:f>'G5'!$B$2:$AY$2</c:f>
              <c:numCache>
                <c:formatCode>General</c:formatCode>
                <c:ptCount val="50"/>
                <c:pt idx="0">
                  <c:v>0.55000000000000004</c:v>
                </c:pt>
                <c:pt idx="1">
                  <c:v>0.6</c:v>
                </c:pt>
                <c:pt idx="2">
                  <c:v>0.65</c:v>
                </c:pt>
                <c:pt idx="3">
                  <c:v>0.7</c:v>
                </c:pt>
                <c:pt idx="4">
                  <c:v>0.75</c:v>
                </c:pt>
                <c:pt idx="5">
                  <c:v>0.8</c:v>
                </c:pt>
                <c:pt idx="6">
                  <c:v>0.85</c:v>
                </c:pt>
                <c:pt idx="7">
                  <c:v>0.9</c:v>
                </c:pt>
                <c:pt idx="8">
                  <c:v>0.95</c:v>
                </c:pt>
                <c:pt idx="9">
                  <c:v>1</c:v>
                </c:pt>
                <c:pt idx="10">
                  <c:v>1.05</c:v>
                </c:pt>
                <c:pt idx="11">
                  <c:v>1.1000000000000001</c:v>
                </c:pt>
                <c:pt idx="12">
                  <c:v>1.1499999999999999</c:v>
                </c:pt>
                <c:pt idx="13">
                  <c:v>1.2</c:v>
                </c:pt>
                <c:pt idx="14">
                  <c:v>1.25</c:v>
                </c:pt>
                <c:pt idx="15">
                  <c:v>1.3</c:v>
                </c:pt>
                <c:pt idx="16">
                  <c:v>1.35</c:v>
                </c:pt>
                <c:pt idx="17">
                  <c:v>1.4</c:v>
                </c:pt>
                <c:pt idx="18">
                  <c:v>1.45</c:v>
                </c:pt>
                <c:pt idx="19">
                  <c:v>1.5</c:v>
                </c:pt>
                <c:pt idx="20">
                  <c:v>1.55</c:v>
                </c:pt>
                <c:pt idx="21">
                  <c:v>1.6</c:v>
                </c:pt>
                <c:pt idx="22">
                  <c:v>1.65</c:v>
                </c:pt>
                <c:pt idx="23">
                  <c:v>1.7</c:v>
                </c:pt>
                <c:pt idx="24">
                  <c:v>1.75</c:v>
                </c:pt>
                <c:pt idx="25">
                  <c:v>1.8</c:v>
                </c:pt>
                <c:pt idx="26">
                  <c:v>1.85</c:v>
                </c:pt>
                <c:pt idx="27">
                  <c:v>1.9</c:v>
                </c:pt>
                <c:pt idx="28">
                  <c:v>1.95</c:v>
                </c:pt>
                <c:pt idx="29">
                  <c:v>2</c:v>
                </c:pt>
                <c:pt idx="30">
                  <c:v>2.0499999999999998</c:v>
                </c:pt>
                <c:pt idx="31">
                  <c:v>2.1</c:v>
                </c:pt>
                <c:pt idx="32">
                  <c:v>2.15</c:v>
                </c:pt>
                <c:pt idx="33">
                  <c:v>2.2000000000000002</c:v>
                </c:pt>
                <c:pt idx="34">
                  <c:v>2.25</c:v>
                </c:pt>
                <c:pt idx="35">
                  <c:v>2.2999999999999998</c:v>
                </c:pt>
                <c:pt idx="36">
                  <c:v>2.35</c:v>
                </c:pt>
                <c:pt idx="37">
                  <c:v>2.4</c:v>
                </c:pt>
                <c:pt idx="38">
                  <c:v>2.4500000000000002</c:v>
                </c:pt>
                <c:pt idx="39">
                  <c:v>2.5</c:v>
                </c:pt>
                <c:pt idx="40">
                  <c:v>2.5499999999999998</c:v>
                </c:pt>
                <c:pt idx="41">
                  <c:v>2.6</c:v>
                </c:pt>
                <c:pt idx="42">
                  <c:v>2.65</c:v>
                </c:pt>
                <c:pt idx="43">
                  <c:v>2.7</c:v>
                </c:pt>
                <c:pt idx="44">
                  <c:v>2.75</c:v>
                </c:pt>
                <c:pt idx="45">
                  <c:v>2.8</c:v>
                </c:pt>
                <c:pt idx="46">
                  <c:v>2.85</c:v>
                </c:pt>
                <c:pt idx="47">
                  <c:v>2.9</c:v>
                </c:pt>
                <c:pt idx="48">
                  <c:v>2.95</c:v>
                </c:pt>
                <c:pt idx="49">
                  <c:v>3</c:v>
                </c:pt>
              </c:numCache>
            </c:numRef>
          </c:cat>
          <c:val>
            <c:numRef>
              <c:f>'G5'!$B$3:$AY$3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10</c:v>
                </c:pt>
                <c:pt idx="8">
                  <c:v>34</c:v>
                </c:pt>
                <c:pt idx="9">
                  <c:v>23</c:v>
                </c:pt>
                <c:pt idx="10">
                  <c:v>29</c:v>
                </c:pt>
                <c:pt idx="11">
                  <c:v>24</c:v>
                </c:pt>
                <c:pt idx="12">
                  <c:v>18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EB-478E-99CD-1673A62D3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90040"/>
        <c:axId val="1"/>
      </c:lineChart>
      <c:catAx>
        <c:axId val="991590040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91590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2870940691743E-2"/>
          <c:y val="5.15092543362533E-2"/>
          <c:w val="0.92394556079355272"/>
          <c:h val="0.92277114626342205"/>
        </c:manualLayout>
      </c:layout>
      <c:lineChart>
        <c:grouping val="standard"/>
        <c:varyColors val="0"/>
        <c:ser>
          <c:idx val="0"/>
          <c:order val="0"/>
          <c:tx>
            <c:strRef>
              <c:f>'G6'!$A$3</c:f>
              <c:strCache>
                <c:ptCount val="1"/>
                <c:pt idx="0">
                  <c:v>Saldo, KRRZ</c:v>
                </c:pt>
              </c:strCache>
            </c:strRef>
          </c:tx>
          <c:spPr>
            <a:ln w="28575" cap="rnd">
              <a:solidFill>
                <a:srgbClr val="0EB5EA"/>
              </a:solidFill>
              <a:round/>
            </a:ln>
            <a:effectLst/>
          </c:spPr>
          <c:marker>
            <c:symbol val="none"/>
          </c:marker>
          <c:cat>
            <c:numRef>
              <c:f>'G6'!$B$2:$Q$2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'G6'!$B$3:$Q$3</c:f>
              <c:numCache>
                <c:formatCode>#,##0</c:formatCode>
                <c:ptCount val="16"/>
                <c:pt idx="0">
                  <c:v>792.41267736000293</c:v>
                </c:pt>
                <c:pt idx="1">
                  <c:v>1112.859967550891</c:v>
                </c:pt>
                <c:pt idx="2">
                  <c:v>1161.1671925156677</c:v>
                </c:pt>
                <c:pt idx="3">
                  <c:v>1227.280388428047</c:v>
                </c:pt>
                <c:pt idx="4">
                  <c:v>-1393.5991158415409</c:v>
                </c:pt>
                <c:pt idx="5">
                  <c:v>-1780.003750594115</c:v>
                </c:pt>
                <c:pt idx="6">
                  <c:v>-2488.9940217958724</c:v>
                </c:pt>
                <c:pt idx="7">
                  <c:v>-3175.8348466238835</c:v>
                </c:pt>
                <c:pt idx="8">
                  <c:v>-3865.7490501060452</c:v>
                </c:pt>
                <c:pt idx="9">
                  <c:v>-4673.9641353738753</c:v>
                </c:pt>
                <c:pt idx="10">
                  <c:v>-5458.200851733779</c:v>
                </c:pt>
                <c:pt idx="11">
                  <c:v>-5938.0014734181386</c:v>
                </c:pt>
                <c:pt idx="12">
                  <c:v>-7085.5197565274721</c:v>
                </c:pt>
                <c:pt idx="13">
                  <c:v>-7027.3596491377129</c:v>
                </c:pt>
                <c:pt idx="14">
                  <c:v>-6906.5465513543822</c:v>
                </c:pt>
                <c:pt idx="15">
                  <c:v>-7228.9851448105692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6-4C64-87F2-AE0E5AFB06C9}"/>
            </c:ext>
          </c:extLst>
        </c:ser>
        <c:ser>
          <c:idx val="2"/>
          <c:order val="1"/>
          <c:tx>
            <c:strRef>
              <c:f>'G6'!$A$4</c:f>
              <c:strCache>
                <c:ptCount val="1"/>
                <c:pt idx="0">
                  <c:v>Saldo, predkladateľ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'G6'!$B$2:$Q$2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'G6'!$B$4:$Q$4</c:f>
              <c:numCache>
                <c:formatCode>#,##0</c:formatCode>
                <c:ptCount val="16"/>
                <c:pt idx="0">
                  <c:v>998.10468999999989</c:v>
                </c:pt>
                <c:pt idx="1">
                  <c:v>998.10468999999989</c:v>
                </c:pt>
                <c:pt idx="2">
                  <c:v>998.10468999999989</c:v>
                </c:pt>
                <c:pt idx="3">
                  <c:v>998.10468999999989</c:v>
                </c:pt>
                <c:pt idx="4">
                  <c:v>-425.49946999999997</c:v>
                </c:pt>
                <c:pt idx="5">
                  <c:v>-408.89075000000003</c:v>
                </c:pt>
                <c:pt idx="6">
                  <c:v>-447.64442000000014</c:v>
                </c:pt>
                <c:pt idx="7">
                  <c:v>-514.07928000000004</c:v>
                </c:pt>
                <c:pt idx="8">
                  <c:v>-641.41277000000002</c:v>
                </c:pt>
                <c:pt idx="9">
                  <c:v>-192.97745999999995</c:v>
                </c:pt>
                <c:pt idx="10">
                  <c:v>-1012.34074</c:v>
                </c:pt>
                <c:pt idx="11">
                  <c:v>350.36479999999995</c:v>
                </c:pt>
                <c:pt idx="12">
                  <c:v>366.97350999999992</c:v>
                </c:pt>
                <c:pt idx="13">
                  <c:v>112.30654999999993</c:v>
                </c:pt>
                <c:pt idx="14">
                  <c:v>112.30654999999993</c:v>
                </c:pt>
                <c:pt idx="15">
                  <c:v>84.625349999999983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6-4C64-87F2-AE0E5AF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331096"/>
        <c:axId val="895466808"/>
      </c:lineChart>
      <c:catAx>
        <c:axId val="57933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95466808"/>
        <c:crosses val="autoZero"/>
        <c:auto val="1"/>
        <c:lblAlgn val="ctr"/>
        <c:lblOffset val="500"/>
        <c:noMultiLvlLbl val="0"/>
      </c:catAx>
      <c:valAx>
        <c:axId val="89546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9331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0622330987216619E-2"/>
                <c:y val="3.2784746446715939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sk-SK"/>
                    <a:t>v mil.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2792847656011E-2"/>
          <c:y val="5.1172893460932192E-2"/>
          <c:w val="0.92394556079355272"/>
          <c:h val="0.92277114626342205"/>
        </c:manualLayout>
      </c:layout>
      <c:lineChart>
        <c:grouping val="standard"/>
        <c:varyColors val="0"/>
        <c:ser>
          <c:idx val="1"/>
          <c:order val="0"/>
          <c:tx>
            <c:strRef>
              <c:f>'G7'!$A$3</c:f>
              <c:strCache>
                <c:ptCount val="1"/>
                <c:pt idx="0">
                  <c:v>Kumulatívne saldo, KRRZ</c:v>
                </c:pt>
              </c:strCache>
            </c:strRef>
          </c:tx>
          <c:spPr>
            <a:ln w="28575" cap="rnd">
              <a:solidFill>
                <a:srgbClr val="0EB5EA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numLit>
          </c:cat>
          <c:val>
            <c:numRef>
              <c:f>'G7'!$B$3:$Q$3</c:f>
              <c:numCache>
                <c:formatCode>#,##0</c:formatCode>
                <c:ptCount val="16"/>
                <c:pt idx="0">
                  <c:v>792.41267736000293</c:v>
                </c:pt>
                <c:pt idx="1">
                  <c:v>1905.2726449108939</c:v>
                </c:pt>
                <c:pt idx="2">
                  <c:v>3066.439837426562</c:v>
                </c:pt>
                <c:pt idx="3">
                  <c:v>4293.7202258546095</c:v>
                </c:pt>
                <c:pt idx="4">
                  <c:v>2900.1211100130681</c:v>
                </c:pt>
                <c:pt idx="5">
                  <c:v>1120.1173594189534</c:v>
                </c:pt>
                <c:pt idx="6">
                  <c:v>-1368.8766623769193</c:v>
                </c:pt>
                <c:pt idx="7">
                  <c:v>-4544.7115090008028</c:v>
                </c:pt>
                <c:pt idx="8">
                  <c:v>-8410.4605591068466</c:v>
                </c:pt>
                <c:pt idx="9">
                  <c:v>-13084.424694480722</c:v>
                </c:pt>
                <c:pt idx="10">
                  <c:v>-18542.625546214502</c:v>
                </c:pt>
                <c:pt idx="11">
                  <c:v>-24480.62701963264</c:v>
                </c:pt>
                <c:pt idx="12">
                  <c:v>-31566.146776160112</c:v>
                </c:pt>
                <c:pt idx="13">
                  <c:v>-38593.506425297826</c:v>
                </c:pt>
                <c:pt idx="14">
                  <c:v>-45500.052976652209</c:v>
                </c:pt>
                <c:pt idx="15">
                  <c:v>-52729.038121462778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E-4FD2-95B0-ABE4E47283B9}"/>
            </c:ext>
          </c:extLst>
        </c:ser>
        <c:ser>
          <c:idx val="3"/>
          <c:order val="1"/>
          <c:tx>
            <c:strRef>
              <c:f>'G7'!$A$4</c:f>
              <c:strCache>
                <c:ptCount val="1"/>
                <c:pt idx="0">
                  <c:v>Kumulatívne saldo, predkladateľ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'G7'!$B$4:$Q$4</c:f>
              <c:numCache>
                <c:formatCode>#,##0</c:formatCode>
                <c:ptCount val="16"/>
                <c:pt idx="0">
                  <c:v>998.10468999999989</c:v>
                </c:pt>
                <c:pt idx="1">
                  <c:v>2072.7127200918771</c:v>
                </c:pt>
                <c:pt idx="2">
                  <c:v>3229.6879651815925</c:v>
                </c:pt>
                <c:pt idx="3">
                  <c:v>4475.3437580533064</c:v>
                </c:pt>
                <c:pt idx="4">
                  <c:v>4049.8442999999997</c:v>
                </c:pt>
                <c:pt idx="5">
                  <c:v>3640.9535500000002</c:v>
                </c:pt>
                <c:pt idx="6">
                  <c:v>3193.3091300000001</c:v>
                </c:pt>
                <c:pt idx="7">
                  <c:v>2679.2298499999997</c:v>
                </c:pt>
                <c:pt idx="8">
                  <c:v>2037.81708</c:v>
                </c:pt>
                <c:pt idx="9">
                  <c:v>1844.8396299999999</c:v>
                </c:pt>
                <c:pt idx="10">
                  <c:v>832.49888999999985</c:v>
                </c:pt>
                <c:pt idx="11">
                  <c:v>1182.8637000000001</c:v>
                </c:pt>
                <c:pt idx="12">
                  <c:v>1549.8372099999999</c:v>
                </c:pt>
                <c:pt idx="13">
                  <c:v>1662.1437700000001</c:v>
                </c:pt>
                <c:pt idx="14">
                  <c:v>1774.4503199999999</c:v>
                </c:pt>
                <c:pt idx="15">
                  <c:v>1859.0756699999999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E-4FD2-95B0-ABE4E4728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331096"/>
        <c:axId val="895466808"/>
      </c:lineChart>
      <c:catAx>
        <c:axId val="57933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95466808"/>
        <c:crosses val="autoZero"/>
        <c:auto val="1"/>
        <c:lblAlgn val="ctr"/>
        <c:lblOffset val="500"/>
        <c:noMultiLvlLbl val="0"/>
      </c:catAx>
      <c:valAx>
        <c:axId val="89546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9331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0622330987216619E-2"/>
                <c:y val="2.286839692582825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sk-SK"/>
                    <a:t>v mil.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0595884036098"/>
          <c:y val="4.1522491349480967E-2"/>
          <c:w val="0.8264682070872138"/>
          <c:h val="0.825082418330926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E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61-4D0A-BC10-C6D947DEFE7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1-4D0A-BC10-C6D947DEFE7E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1-4D0A-BC10-C6D947DEFE7E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'G8'!$A$2:$A$3</c:f>
              <c:strCache>
                <c:ptCount val="2"/>
                <c:pt idx="0">
                  <c:v>Zaplatené poistné*</c:v>
                </c:pt>
                <c:pt idx="1">
                  <c:v>Odbržaný príspevok*</c:v>
                </c:pt>
              </c:strCache>
            </c:strRef>
          </c:cat>
          <c:val>
            <c:numRef>
              <c:f>'G8'!$B$2:$B$3</c:f>
              <c:numCache>
                <c:formatCode>#\ ##0\ "€"</c:formatCode>
                <c:ptCount val="2"/>
                <c:pt idx="0">
                  <c:v>2067.5035913303132</c:v>
                </c:pt>
                <c:pt idx="1">
                  <c:v>59586.048522656311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1-4D0A-BC10-C6D947DE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513984"/>
        <c:axId val="569516608"/>
      </c:barChart>
      <c:catAx>
        <c:axId val="5695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516608"/>
        <c:crosses val="autoZero"/>
        <c:auto val="1"/>
        <c:lblAlgn val="ctr"/>
        <c:lblOffset val="100"/>
        <c:noMultiLvlLbl val="0"/>
      </c:catAx>
      <c:valAx>
        <c:axId val="569516608"/>
        <c:scaling>
          <c:orientation val="minMax"/>
        </c:scaling>
        <c:delete val="0"/>
        <c:axPos val="l"/>
        <c:numFmt formatCode="_-[$€-2]\ * #,##0_-;\-[$€-2]\ * #,##0_-;_-[$€-2]\ 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5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0595884036098"/>
          <c:y val="4.1522491349480967E-2"/>
          <c:w val="0.8264682070872138"/>
          <c:h val="0.825082418330926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A-4F36-BE91-0F6110BA65D0}"/>
              </c:ext>
            </c:extLst>
          </c:dPt>
          <c:dPt>
            <c:idx val="1"/>
            <c:invertIfNegative val="0"/>
            <c:bubble3D val="0"/>
            <c:spPr>
              <a:solidFill>
                <a:srgbClr val="0E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A-4F36-BE91-0F6110BA65D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A-4F36-BE91-0F6110BA65D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A-4F36-BE91-0F6110BA65D0}"/>
                </c:ext>
              </c:extLst>
            </c:dLbl>
            <c:numFmt formatCode="_(&quot;€&quot;* #,##0_);_(&quot;€&quot;* \(#,##0\);_(&quot;€&quot;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'G9'!$A$2:$A$3</c:f>
              <c:strCache>
                <c:ptCount val="2"/>
                <c:pt idx="0">
                  <c:v>Zaplatené poistné*</c:v>
                </c:pt>
                <c:pt idx="1">
                  <c:v>Odbržaný príspevok*</c:v>
                </c:pt>
              </c:strCache>
            </c:strRef>
          </c:cat>
          <c:val>
            <c:numRef>
              <c:f>'G9'!$B$2:$B$3</c:f>
              <c:numCache>
                <c:formatCode>#\ ##0\ "€"</c:formatCode>
                <c:ptCount val="2"/>
                <c:pt idx="0">
                  <c:v>16109.693412559915</c:v>
                </c:pt>
                <c:pt idx="1">
                  <c:v>79335.406810384811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A-4F36-BE91-0F6110BA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513984"/>
        <c:axId val="569516608"/>
      </c:barChart>
      <c:catAx>
        <c:axId val="5695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516608"/>
        <c:crosses val="autoZero"/>
        <c:auto val="1"/>
        <c:lblAlgn val="ctr"/>
        <c:lblOffset val="100"/>
        <c:noMultiLvlLbl val="0"/>
      </c:catAx>
      <c:valAx>
        <c:axId val="569516608"/>
        <c:scaling>
          <c:orientation val="minMax"/>
        </c:scaling>
        <c:delete val="0"/>
        <c:axPos val="l"/>
        <c:numFmt formatCode="_-[$€-2]\ * #,##0_-;\-[$€-2]\ * #,##0_-;_-[$€-2]\ 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695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7</xdr:row>
      <xdr:rowOff>144780</xdr:rowOff>
    </xdr:from>
    <xdr:to>
      <xdr:col>8</xdr:col>
      <xdr:colOff>256115</xdr:colOff>
      <xdr:row>22</xdr:row>
      <xdr:rowOff>101580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881006-E21B-4680-A8DE-27C6934FA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7</xdr:row>
      <xdr:rowOff>0</xdr:rowOff>
    </xdr:from>
    <xdr:to>
      <xdr:col>8</xdr:col>
      <xdr:colOff>72970</xdr:colOff>
      <xdr:row>23</xdr:row>
      <xdr:rowOff>67066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87F62C-C531-4B1A-A089-416E4E5E2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45180</xdr:colOff>
      <xdr:row>19</xdr:row>
      <xdr:rowOff>122851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DCF224-3D83-4AE0-8574-2726901E6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4</xdr:row>
      <xdr:rowOff>0</xdr:rowOff>
    </xdr:from>
    <xdr:to>
      <xdr:col>8</xdr:col>
      <xdr:colOff>208338</xdr:colOff>
      <xdr:row>18</xdr:row>
      <xdr:rowOff>179416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EA74D3-A1FF-4F6D-A81F-16660BDDB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0.43356</cdr:x>
      <cdr:y>0.15452</cdr:y>
    </cdr:from>
    <cdr:to>
      <cdr:x>0.67508</cdr:x>
      <cdr:y>0.15672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B11D267-9FE9-468C-B5AC-2B7D97111653}"/>
            </a:ext>
          </a:extLst>
        </cdr:cNvPr>
        <cdr:cNvCxnSpPr/>
      </cdr:nvCxnSpPr>
      <cdr:spPr>
        <a:xfrm xmlns:a="http://schemas.openxmlformats.org/drawingml/2006/main" flipH="1" flipV="1">
          <a:off x="1913992" y="423346"/>
          <a:ext cx="1066209" cy="602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0.40913</cdr:x>
      <cdr:y>0.1489</cdr:y>
    </cdr:from>
    <cdr:to>
      <cdr:x>0.43411</cdr:x>
      <cdr:y>0.82491</cdr:y>
    </cdr:to>
    <cdr:sp macro="" textlink="">
      <cdr:nvSpPr>
        <cdr:cNvPr id="3" name="Left Brace 2">
          <a:extLst xmlns:a="http://schemas.openxmlformats.org/drawingml/2006/main">
            <a:ext uri="{FF2B5EF4-FFF2-40B4-BE49-F238E27FC236}">
              <a16:creationId xmlns:a16="http://schemas.microsoft.com/office/drawing/2014/main" id="{F0E2B75A-3D95-4821-AC2F-16B96D4D8A0C}"/>
            </a:ext>
          </a:extLst>
        </cdr:cNvPr>
        <cdr:cNvSpPr/>
      </cdr:nvSpPr>
      <cdr:spPr>
        <a:xfrm xmlns:a="http://schemas.openxmlformats.org/drawingml/2006/main">
          <a:off x="1806136" y="407938"/>
          <a:ext cx="110295" cy="1852084"/>
        </a:xfrm>
        <a:prstGeom xmlns:a="http://schemas.openxmlformats.org/drawingml/2006/main" prst="leftBrace">
          <a:avLst>
            <a:gd name="adj1" fmla="val 121295"/>
            <a:gd name="adj2" fmla="val 50479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0.16846</cdr:x>
      <cdr:y>0.3239</cdr:y>
    </cdr:from>
    <cdr:to>
      <cdr:x>0.38157</cdr:x>
      <cdr:y>0.52113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FFAC96C-1772-4D3D-A91D-B25AC7D9F51A}"/>
            </a:ext>
          </a:extLst>
        </cdr:cNvPr>
        <cdr:cNvSpPr txBox="1"/>
      </cdr:nvSpPr>
      <cdr:spPr>
        <a:xfrm xmlns:a="http://schemas.openxmlformats.org/drawingml/2006/main">
          <a:off x="744833" y="900854"/>
          <a:ext cx="942267" cy="5485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/>
          <a:fld id="{7A101112-4EA4-42E0-A237-71AF1CBAE704}" type="TxLink">
            <a:rPr lang="en-US" sz="1400" b="1" i="0" u="none" strike="noStrike">
              <a:solidFill>
                <a:sysClr val="windowText" lastClr="000000"/>
              </a:solidFill>
              <a:latin typeface="Calibri"/>
              <a:ea typeface="+mn-ea"/>
              <a:cs typeface="Calibri"/>
            </a:rPr>
            <a:pPr marL="0" indent="0" algn="ctr"/>
            <a:t>28.8-krát viac</a:t>
          </a:fld>
          <a:endParaRPr lang="sk-SK" sz="1400" b="1" i="0" u="none" strike="noStrike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1234440</xdr:colOff>
      <xdr:row>4</xdr:row>
      <xdr:rowOff>7620</xdr:rowOff>
    </xdr:from>
    <xdr:to>
      <xdr:col>7</xdr:col>
      <xdr:colOff>604578</xdr:colOff>
      <xdr:row>19</xdr:row>
      <xdr:rowOff>4156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355948-3679-4CE0-BDE2-622B31B12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0.4367</cdr:x>
      <cdr:y>0.13935</cdr:y>
    </cdr:from>
    <cdr:to>
      <cdr:x>0.67822</cdr:x>
      <cdr:y>0.14155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B11D267-9FE9-468C-B5AC-2B7D97111653}"/>
            </a:ext>
          </a:extLst>
        </cdr:cNvPr>
        <cdr:cNvCxnSpPr/>
      </cdr:nvCxnSpPr>
      <cdr:spPr>
        <a:xfrm xmlns:a="http://schemas.openxmlformats.org/drawingml/2006/main" flipH="1" flipV="1">
          <a:off x="1930857" y="387581"/>
          <a:ext cx="1067882" cy="611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0.40913</cdr:x>
      <cdr:y>0.14384</cdr:y>
    </cdr:from>
    <cdr:to>
      <cdr:x>0.43171</cdr:x>
      <cdr:y>0.7137</cdr:y>
    </cdr:to>
    <cdr:sp macro="" textlink="">
      <cdr:nvSpPr>
        <cdr:cNvPr id="3" name="Left Brace 2">
          <a:extLst xmlns:a="http://schemas.openxmlformats.org/drawingml/2006/main">
            <a:ext uri="{FF2B5EF4-FFF2-40B4-BE49-F238E27FC236}">
              <a16:creationId xmlns:a16="http://schemas.microsoft.com/office/drawing/2014/main" id="{F0E2B75A-3D95-4821-AC2F-16B96D4D8A0C}"/>
            </a:ext>
          </a:extLst>
        </cdr:cNvPr>
        <cdr:cNvSpPr/>
      </cdr:nvSpPr>
      <cdr:spPr>
        <a:xfrm xmlns:a="http://schemas.openxmlformats.org/drawingml/2006/main">
          <a:off x="1808971" y="400050"/>
          <a:ext cx="99840" cy="1584959"/>
        </a:xfrm>
        <a:prstGeom xmlns:a="http://schemas.openxmlformats.org/drawingml/2006/main" prst="leftBrace">
          <a:avLst>
            <a:gd name="adj1" fmla="val 121295"/>
            <a:gd name="adj2" fmla="val 50479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0.16846</cdr:x>
      <cdr:y>0.3239</cdr:y>
    </cdr:from>
    <cdr:to>
      <cdr:x>0.38157</cdr:x>
      <cdr:y>0.52113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FFAC96C-1772-4D3D-A91D-B25AC7D9F51A}"/>
            </a:ext>
          </a:extLst>
        </cdr:cNvPr>
        <cdr:cNvSpPr txBox="1"/>
      </cdr:nvSpPr>
      <cdr:spPr>
        <a:xfrm xmlns:a="http://schemas.openxmlformats.org/drawingml/2006/main">
          <a:off x="744833" y="900854"/>
          <a:ext cx="942267" cy="5485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/>
          <a:fld id="{7A101112-4EA4-42E0-A237-71AF1CBAE704}" type="TxLink">
            <a:rPr lang="en-US" sz="1400" b="1" i="0" u="none" strike="noStrike">
              <a:solidFill>
                <a:sysClr val="windowText" lastClr="000000"/>
              </a:solidFill>
              <a:latin typeface="Calibri"/>
              <a:ea typeface="+mn-ea"/>
              <a:cs typeface="Calibri"/>
            </a:rPr>
            <a:pPr marL="0" indent="0" algn="ctr"/>
            <a:t>4.9-krát viac</a:t>
          </a:fld>
          <a:endParaRPr lang="sk-SK" sz="1400" b="1" i="0" u="none" strike="noStrike">
            <a:solidFill>
              <a:sysClr val="windowText" lastClr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0.61462</cdr:x>
      <cdr:y>0.03695</cdr:y>
    </cdr:from>
    <cdr:to>
      <cdr:x>0.82468</cdr:x>
      <cdr:y>0.256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1BC1BF-1964-442D-9E90-A17C64E6FF19}"/>
            </a:ext>
          </a:extLst>
        </cdr:cNvPr>
        <cdr:cNvSpPr txBox="1"/>
      </cdr:nvSpPr>
      <cdr:spPr>
        <a:xfrm xmlns:a="http://schemas.openxmlformats.org/drawingml/2006/main">
          <a:off x="2660126" y="96713"/>
          <a:ext cx="909162" cy="573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000" b="1" i="1">
              <a:solidFill>
                <a:srgbClr val="C00000"/>
              </a:solidFill>
            </a:rPr>
            <a:t>obdobie </a:t>
          </a:r>
          <a:r>
            <a:rPr lang="en-US" sz="1000" b="1" i="1">
              <a:solidFill>
                <a:srgbClr val="C00000"/>
              </a:solidFill>
            </a:rPr>
            <a:t>n</a:t>
          </a:r>
          <a:r>
            <a:rPr lang="sk-SK" sz="1000" b="1" i="1">
              <a:solidFill>
                <a:srgbClr val="C00000"/>
              </a:solidFill>
            </a:rPr>
            <a:t>ároku</a:t>
          </a:r>
          <a:r>
            <a:rPr lang="sk-SK" sz="1000" b="1" i="1" baseline="0">
              <a:solidFill>
                <a:srgbClr val="C00000"/>
              </a:solidFill>
            </a:rPr>
            <a:t> </a:t>
          </a:r>
        </a:p>
        <a:p xmlns:a="http://schemas.openxmlformats.org/drawingml/2006/main">
          <a:r>
            <a:rPr lang="sk-SK" sz="1000" b="1" i="1" baseline="0">
              <a:solidFill>
                <a:srgbClr val="C00000"/>
              </a:solidFill>
            </a:rPr>
            <a:t>na príspevok</a:t>
          </a:r>
          <a:endParaRPr lang="sk-SK" sz="1000" b="1" i="1">
            <a:solidFill>
              <a:srgbClr val="C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458289</xdr:colOff>
      <xdr:row>27</xdr:row>
      <xdr:rowOff>146676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60E8A2-90A1-460E-B049-0CE52D6B1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0.80847</cdr:x>
      <cdr:y>0.05979</cdr:y>
    </cdr:from>
    <cdr:to>
      <cdr:x>0.97952</cdr:x>
      <cdr:y>0.32375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D2AEB13-5E3E-456D-B06A-E3872FFA1382}"/>
            </a:ext>
          </a:extLst>
        </cdr:cNvPr>
        <cdr:cNvSpPr txBox="1"/>
      </cdr:nvSpPr>
      <cdr:spPr>
        <a:xfrm xmlns:a="http://schemas.openxmlformats.org/drawingml/2006/main">
          <a:off x="4313276" y="216523"/>
          <a:ext cx="912567" cy="955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C00000"/>
              </a:solidFill>
            </a:rPr>
            <a:t>v roku 2024 </a:t>
          </a:r>
        </a:p>
        <a:p xmlns:a="http://schemas.openxmlformats.org/drawingml/2006/main">
          <a:r>
            <a:rPr lang="en-US" sz="1100">
              <a:solidFill>
                <a:srgbClr val="C00000"/>
              </a:solidFill>
            </a:rPr>
            <a:t>b</a:t>
          </a:r>
          <a:r>
            <a:rPr lang="sk-SK" sz="1100">
              <a:solidFill>
                <a:srgbClr val="C00000"/>
              </a:solidFill>
            </a:rPr>
            <a:t>udú</a:t>
          </a:r>
          <a:r>
            <a:rPr lang="sk-SK" sz="1100" baseline="0">
              <a:solidFill>
                <a:srgbClr val="C00000"/>
              </a:solidFill>
            </a:rPr>
            <a:t> mať </a:t>
          </a:r>
        </a:p>
        <a:p xmlns:a="http://schemas.openxmlformats.org/drawingml/2006/main">
          <a:r>
            <a:rPr lang="sk-SK" sz="1100" baseline="0">
              <a:solidFill>
                <a:srgbClr val="C00000"/>
              </a:solidFill>
            </a:rPr>
            <a:t>viac ako 56 </a:t>
          </a:r>
        </a:p>
        <a:p xmlns:a="http://schemas.openxmlformats.org/drawingml/2006/main">
          <a:r>
            <a:rPr lang="sk-SK" sz="1100" baseline="0">
              <a:solidFill>
                <a:srgbClr val="C00000"/>
              </a:solidFill>
            </a:rPr>
            <a:t>rokov</a:t>
          </a:r>
          <a:endParaRPr lang="sk-SK" sz="1100">
            <a:solidFill>
              <a:srgbClr val="C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8</xdr:row>
      <xdr:rowOff>129540</xdr:rowOff>
    </xdr:from>
    <xdr:to>
      <xdr:col>8</xdr:col>
      <xdr:colOff>475393</xdr:colOff>
      <xdr:row>23</xdr:row>
      <xdr:rowOff>178422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B47783-3FDF-4A07-A62C-7C7B37D6D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0.10122</cdr:x>
      <cdr:y>0.81284</cdr:y>
    </cdr:from>
    <cdr:to>
      <cdr:x>0.3281</cdr:x>
      <cdr:y>0.9732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82D6A71-1823-414C-AF47-BDE72C33F116}"/>
            </a:ext>
          </a:extLst>
        </cdr:cNvPr>
        <cdr:cNvSpPr txBox="1"/>
      </cdr:nvSpPr>
      <cdr:spPr>
        <a:xfrm xmlns:a="http://schemas.openxmlformats.org/drawingml/2006/main">
          <a:off x="480390" y="2435087"/>
          <a:ext cx="1076739" cy="4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i="1">
              <a:solidFill>
                <a:srgbClr val="58595B"/>
              </a:solidFill>
            </a:rPr>
            <a:t>slu</a:t>
          </a:r>
          <a:r>
            <a:rPr lang="sk-SK" sz="1050" i="1">
              <a:solidFill>
                <a:srgbClr val="58595B"/>
              </a:solidFill>
            </a:rPr>
            <a:t>žobná</a:t>
          </a:r>
          <a:r>
            <a:rPr lang="sk-SK" sz="1050" i="1" baseline="0">
              <a:solidFill>
                <a:srgbClr val="58595B"/>
              </a:solidFill>
            </a:rPr>
            <a:t> doba</a:t>
          </a:r>
          <a:endParaRPr lang="sk-SK" sz="1050" i="1">
            <a:solidFill>
              <a:srgbClr val="58595B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20467</xdr:colOff>
      <xdr:row>21</xdr:row>
      <xdr:rowOff>36260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D6C49B-4AD4-446F-A72B-061044428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6</xdr:row>
      <xdr:rowOff>15240</xdr:rowOff>
    </xdr:from>
    <xdr:to>
      <xdr:col>9</xdr:col>
      <xdr:colOff>205740</xdr:colOff>
      <xdr:row>20</xdr:row>
      <xdr:rowOff>137160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F7533C-309B-41C1-90E4-9531E556B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0.28298</cdr:x>
      <cdr:y>0.03028</cdr:y>
    </cdr:from>
    <cdr:to>
      <cdr:x>0.4628</cdr:x>
      <cdr:y>0.25322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6CDB34A4-D105-41B1-87FD-3D1E1999EB1C}"/>
            </a:ext>
          </a:extLst>
        </cdr:cNvPr>
        <cdr:cNvSpPr txBox="1"/>
      </cdr:nvSpPr>
      <cdr:spPr>
        <a:xfrm xmlns:a="http://schemas.openxmlformats.org/drawingml/2006/main">
          <a:off x="1270000" y="88900"/>
          <a:ext cx="803910" cy="6324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50">
              <a:solidFill>
                <a:srgbClr val="C00000"/>
              </a:solidFill>
            </a:rPr>
            <a:t>priemerný</a:t>
          </a:r>
          <a:r>
            <a:rPr lang="en-US" sz="1050" baseline="0">
              <a:solidFill>
                <a:srgbClr val="C00000"/>
              </a:solidFill>
            </a:rPr>
            <a:t> VZ pr priznan</a:t>
          </a:r>
          <a:r>
            <a:rPr lang="sk-SK" sz="1050" baseline="0">
              <a:solidFill>
                <a:srgbClr val="C00000"/>
              </a:solidFill>
            </a:rPr>
            <a:t>í </a:t>
          </a:r>
        </a:p>
        <a:p xmlns:a="http://schemas.openxmlformats.org/drawingml/2006/main">
          <a:r>
            <a:rPr lang="sk-SK" sz="1050" baseline="0">
              <a:solidFill>
                <a:srgbClr val="C00000"/>
              </a:solidFill>
            </a:rPr>
            <a:t>je viac </a:t>
          </a:r>
          <a:r>
            <a:rPr lang="sk-SK" sz="1050" b="1" baseline="0">
              <a:solidFill>
                <a:srgbClr val="C00000"/>
              </a:solidFill>
            </a:rPr>
            <a:t>ako 20</a:t>
          </a:r>
          <a:r>
            <a:rPr lang="en-US" sz="1050" b="1" baseline="0">
              <a:solidFill>
                <a:srgbClr val="C00000"/>
              </a:solidFill>
            </a:rPr>
            <a:t>% vy</a:t>
          </a:r>
          <a:r>
            <a:rPr lang="sk-SK" sz="1050" b="1" baseline="0">
              <a:solidFill>
                <a:srgbClr val="C00000"/>
              </a:solidFill>
            </a:rPr>
            <a:t>šší</a:t>
          </a:r>
          <a:r>
            <a:rPr lang="sk-SK" sz="1050" baseline="0">
              <a:solidFill>
                <a:srgbClr val="C00000"/>
              </a:solidFill>
            </a:rPr>
            <a:t> </a:t>
          </a:r>
        </a:p>
        <a:p xmlns:a="http://schemas.openxmlformats.org/drawingml/2006/main">
          <a:r>
            <a:rPr lang="sk-SK" sz="1050" baseline="0">
              <a:solidFill>
                <a:srgbClr val="C00000"/>
              </a:solidFill>
            </a:rPr>
            <a:t>ako priemenrná mzda</a:t>
          </a:r>
          <a:endParaRPr lang="sk-SK" sz="105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0.04088</cdr:x>
      <cdr:y>0.02748</cdr:y>
    </cdr:from>
    <cdr:to>
      <cdr:x>0.21998</cdr:x>
      <cdr:y>0.24969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6CDB34A4-D105-41B1-87FD-3D1E1999EB1C}"/>
            </a:ext>
          </a:extLst>
        </cdr:cNvPr>
        <cdr:cNvSpPr txBox="1"/>
      </cdr:nvSpPr>
      <cdr:spPr>
        <a:xfrm xmlns:a="http://schemas.openxmlformats.org/drawingml/2006/main">
          <a:off x="184150" y="79375"/>
          <a:ext cx="803910" cy="6324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>
              <a:solidFill>
                <a:schemeClr val="tx1"/>
              </a:solidFill>
            </a:rPr>
            <a:t>VZ</a:t>
          </a:r>
          <a:r>
            <a:rPr lang="en-US" sz="1050" baseline="0">
              <a:solidFill>
                <a:schemeClr val="tx1"/>
              </a:solidFill>
            </a:rPr>
            <a:t> na </a:t>
          </a:r>
          <a:r>
            <a:rPr lang="sk-SK" sz="1050" baseline="0">
              <a:solidFill>
                <a:schemeClr val="tx1"/>
              </a:solidFill>
            </a:rPr>
            <a:t>úrovni</a:t>
          </a:r>
          <a:br>
            <a:rPr lang="sk-SK" sz="1050" baseline="0">
              <a:solidFill>
                <a:schemeClr val="tx1"/>
              </a:solidFill>
            </a:rPr>
          </a:br>
          <a:r>
            <a:rPr lang="en-US" sz="1050" baseline="0">
              <a:solidFill>
                <a:schemeClr val="tx1"/>
              </a:solidFill>
            </a:rPr>
            <a:t>priemernej </a:t>
          </a:r>
          <a:br>
            <a:rPr lang="sk-SK" sz="1050" baseline="0">
              <a:solidFill>
                <a:schemeClr val="tx1"/>
              </a:solidFill>
            </a:rPr>
          </a:br>
          <a:r>
            <a:rPr lang="en-US" sz="1050" baseline="0">
              <a:solidFill>
                <a:schemeClr val="tx1"/>
              </a:solidFill>
            </a:rPr>
            <a:t>mzdy</a:t>
          </a:r>
          <a:endParaRPr lang="sk-SK" sz="105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AFAD5-0FB9-4B4F-A72E-4DC3D41DAAA1}">
  <dimension ref="A1:T14"/>
  <sheetViews>
    <sheetView showGridLines="0" tabSelected="1" zoomScale="70" zoomScaleNormal="70" workbookViewId="0">
      <selection sqref="A1:T1"/>
    </sheetView>
  </sheetViews>
  <sheetFormatPr defaultRowHeight="14.4" x14ac:dyDescent="0.3"/>
  <cols>
    <col min="1" max="1" width="22.109375" customWidth="1"/>
    <col min="2" max="6" width="7.77734375" customWidth="1"/>
    <col min="7" max="12" width="6.33203125" customWidth="1"/>
    <col min="13" max="19" width="5.77734375" customWidth="1"/>
    <col min="20" max="20" width="7.77734375" customWidth="1"/>
  </cols>
  <sheetData>
    <row r="1" spans="1:20" ht="19.8" customHeight="1" x14ac:dyDescent="0.3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31.2" customHeight="1" x14ac:dyDescent="0.3">
      <c r="A2" s="1"/>
      <c r="B2" s="128" t="s">
        <v>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 t="s">
        <v>3</v>
      </c>
      <c r="N2" s="129"/>
      <c r="O2" s="129"/>
      <c r="P2" s="129"/>
      <c r="Q2" s="129"/>
      <c r="R2" s="129"/>
      <c r="S2" s="130" t="s">
        <v>4</v>
      </c>
      <c r="T2" s="130"/>
    </row>
    <row r="3" spans="1:20" x14ac:dyDescent="0.3">
      <c r="A3" s="1"/>
      <c r="B3" s="2">
        <v>-5</v>
      </c>
      <c r="C3" s="2">
        <v>-4</v>
      </c>
      <c r="D3" s="2">
        <v>-3</v>
      </c>
      <c r="E3" s="2">
        <v>-2</v>
      </c>
      <c r="F3" s="2">
        <v>-1</v>
      </c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3">
        <v>7</v>
      </c>
      <c r="N3" s="3">
        <v>8</v>
      </c>
      <c r="O3" s="3">
        <v>9</v>
      </c>
      <c r="P3" s="3">
        <v>10</v>
      </c>
      <c r="Q3" s="3">
        <v>11</v>
      </c>
      <c r="R3" s="3">
        <v>12</v>
      </c>
      <c r="S3" s="3">
        <v>13</v>
      </c>
      <c r="T3" s="3">
        <v>14</v>
      </c>
    </row>
    <row r="4" spans="1:20" x14ac:dyDescent="0.3">
      <c r="A4" s="4"/>
      <c r="B4" s="2">
        <v>2019</v>
      </c>
      <c r="C4" s="2">
        <v>2020</v>
      </c>
      <c r="D4" s="2">
        <v>2021</v>
      </c>
      <c r="E4" s="2">
        <v>2022</v>
      </c>
      <c r="F4" s="2">
        <v>2023</v>
      </c>
      <c r="G4" s="2">
        <v>2024</v>
      </c>
      <c r="H4" s="2">
        <v>2025</v>
      </c>
      <c r="I4" s="2">
        <v>2026</v>
      </c>
      <c r="J4" s="2">
        <v>2027</v>
      </c>
      <c r="K4" s="2">
        <v>2028</v>
      </c>
      <c r="L4" s="2">
        <v>2029</v>
      </c>
      <c r="M4" s="5">
        <v>2030</v>
      </c>
      <c r="N4" s="5">
        <v>2031</v>
      </c>
      <c r="O4" s="5">
        <v>2032</v>
      </c>
      <c r="P4" s="5">
        <v>2033</v>
      </c>
      <c r="Q4" s="5">
        <v>2034</v>
      </c>
      <c r="R4" s="5">
        <v>2035</v>
      </c>
      <c r="S4" s="5">
        <v>2036</v>
      </c>
      <c r="T4" s="5">
        <v>2037</v>
      </c>
    </row>
    <row r="5" spans="1:20" ht="42.6" customHeight="1" x14ac:dyDescent="0.3">
      <c r="A5" s="6" t="s">
        <v>5</v>
      </c>
      <c r="B5" s="7" t="s">
        <v>6</v>
      </c>
      <c r="C5" s="7" t="s">
        <v>6</v>
      </c>
      <c r="D5" s="7" t="s">
        <v>6</v>
      </c>
      <c r="E5" s="7" t="s">
        <v>6</v>
      </c>
      <c r="F5" s="8" t="s">
        <v>6</v>
      </c>
      <c r="G5" s="9">
        <v>180</v>
      </c>
      <c r="H5" s="9">
        <v>16</v>
      </c>
      <c r="I5" s="9">
        <v>19</v>
      </c>
      <c r="J5" s="9">
        <v>19</v>
      </c>
      <c r="K5" s="9">
        <v>20</v>
      </c>
      <c r="L5" s="9">
        <v>26</v>
      </c>
      <c r="M5" s="3">
        <v>25</v>
      </c>
      <c r="N5" s="3">
        <v>25</v>
      </c>
      <c r="O5" s="3">
        <v>25</v>
      </c>
      <c r="P5" s="3">
        <v>25</v>
      </c>
      <c r="Q5" s="3">
        <v>25</v>
      </c>
      <c r="R5" s="3">
        <v>25</v>
      </c>
      <c r="S5" s="3">
        <v>0</v>
      </c>
      <c r="T5" s="3">
        <v>0</v>
      </c>
    </row>
    <row r="6" spans="1:20" ht="42.6" customHeight="1" x14ac:dyDescent="0.3">
      <c r="A6" s="6" t="s">
        <v>7</v>
      </c>
      <c r="B6" s="7" t="s">
        <v>6</v>
      </c>
      <c r="C6" s="10">
        <v>998.10468999999989</v>
      </c>
      <c r="D6" s="10">
        <v>998.10468999999989</v>
      </c>
      <c r="E6" s="10">
        <v>998.10468999999989</v>
      </c>
      <c r="F6" s="10">
        <v>998.10468999999989</v>
      </c>
      <c r="G6" s="10">
        <v>998.10468999999989</v>
      </c>
      <c r="H6" s="10">
        <v>998.10468999999989</v>
      </c>
      <c r="I6" s="10">
        <v>998.10468999999989</v>
      </c>
      <c r="J6" s="10">
        <v>998.10468999999989</v>
      </c>
      <c r="K6" s="10">
        <v>998.10468999999989</v>
      </c>
      <c r="L6" s="10">
        <v>998.10468999999989</v>
      </c>
      <c r="M6" s="11">
        <v>998.10468999999989</v>
      </c>
      <c r="N6" s="11">
        <v>998.10468999999989</v>
      </c>
      <c r="O6" s="11">
        <v>998.10468999999989</v>
      </c>
      <c r="P6" s="11">
        <v>998.10468999999989</v>
      </c>
      <c r="Q6" s="11">
        <v>998.10468999999989</v>
      </c>
      <c r="R6" s="11">
        <v>998.10468999999989</v>
      </c>
      <c r="S6" s="11">
        <v>998.10468999999989</v>
      </c>
      <c r="T6" s="11">
        <v>998.10468999999989</v>
      </c>
    </row>
    <row r="7" spans="1:20" ht="42.6" customHeight="1" x14ac:dyDescent="0.3">
      <c r="A7" s="6" t="s">
        <v>8</v>
      </c>
      <c r="B7" s="12"/>
      <c r="C7" s="13"/>
      <c r="D7" s="13"/>
      <c r="E7" s="13"/>
      <c r="F7" s="13"/>
      <c r="G7" s="14">
        <v>3992.41878</v>
      </c>
      <c r="H7" s="15"/>
      <c r="I7" s="16"/>
      <c r="J7" s="16"/>
      <c r="K7" s="16"/>
      <c r="L7" s="16"/>
      <c r="M7" s="17"/>
      <c r="N7" s="18"/>
      <c r="O7" s="18"/>
      <c r="P7" s="18"/>
      <c r="Q7" s="18"/>
      <c r="R7" s="18"/>
      <c r="S7" s="18"/>
      <c r="T7" s="19"/>
    </row>
    <row r="8" spans="1:20" ht="42.6" customHeight="1" x14ac:dyDescent="0.3">
      <c r="A8" s="6" t="s">
        <v>9</v>
      </c>
      <c r="B8" s="20"/>
      <c r="C8" s="13"/>
      <c r="D8" s="13"/>
      <c r="E8" s="13"/>
      <c r="F8" s="13"/>
      <c r="G8" s="14">
        <v>482.92498000000001</v>
      </c>
      <c r="H8" s="21"/>
      <c r="I8" s="22"/>
      <c r="J8" s="22"/>
      <c r="K8" s="22"/>
      <c r="L8" s="23"/>
      <c r="M8" s="24"/>
      <c r="N8" s="22"/>
      <c r="O8" s="22"/>
      <c r="P8" s="22"/>
      <c r="Q8" s="22"/>
      <c r="R8" s="22"/>
      <c r="S8" s="22"/>
      <c r="T8" s="25"/>
    </row>
    <row r="9" spans="1:20" ht="42.6" customHeight="1" x14ac:dyDescent="0.3">
      <c r="A9" s="6" t="s">
        <v>10</v>
      </c>
      <c r="B9" s="20"/>
      <c r="C9" s="13"/>
      <c r="D9" s="13"/>
      <c r="E9" s="13"/>
      <c r="F9" s="13"/>
      <c r="G9" s="14">
        <v>4475.3437599999997</v>
      </c>
      <c r="H9" s="26"/>
      <c r="I9" s="27"/>
      <c r="J9" s="27"/>
      <c r="K9" s="27"/>
      <c r="L9" s="27"/>
      <c r="M9" s="28"/>
      <c r="N9" s="29"/>
      <c r="O9" s="29"/>
      <c r="P9" s="29"/>
      <c r="Q9" s="29"/>
      <c r="R9" s="29"/>
      <c r="S9" s="29"/>
      <c r="T9" s="30"/>
    </row>
    <row r="10" spans="1:20" ht="42.6" customHeight="1" x14ac:dyDescent="0.3">
      <c r="A10" s="6" t="s">
        <v>11</v>
      </c>
      <c r="B10" s="20"/>
      <c r="C10" s="13"/>
      <c r="D10" s="13"/>
      <c r="E10" s="13"/>
      <c r="F10" s="31"/>
      <c r="G10" s="10">
        <v>5473.4484599999996</v>
      </c>
      <c r="H10" s="10">
        <v>5047.9489899999999</v>
      </c>
      <c r="I10" s="10">
        <v>4639.0582400000003</v>
      </c>
      <c r="J10" s="10">
        <v>4191.4138199999998</v>
      </c>
      <c r="K10" s="10">
        <v>3677.3345399999998</v>
      </c>
      <c r="L10" s="10">
        <v>3035.9217799999997</v>
      </c>
      <c r="M10" s="11">
        <v>2842.9443199999996</v>
      </c>
      <c r="N10" s="11">
        <v>1830.6035900000002</v>
      </c>
      <c r="O10" s="11">
        <v>2180.96839</v>
      </c>
      <c r="P10" s="11">
        <v>2547.94191</v>
      </c>
      <c r="Q10" s="11">
        <v>2660.2484599999998</v>
      </c>
      <c r="R10" s="11">
        <v>2772.5550099999996</v>
      </c>
      <c r="S10" s="11">
        <v>2857.18037</v>
      </c>
      <c r="T10" s="11">
        <v>3058.06673</v>
      </c>
    </row>
    <row r="11" spans="1:20" ht="42.6" customHeight="1" x14ac:dyDescent="0.3">
      <c r="A11" s="6" t="s">
        <v>12</v>
      </c>
      <c r="B11" s="20"/>
      <c r="C11" s="13"/>
      <c r="D11" s="13"/>
      <c r="E11" s="13"/>
      <c r="F11" s="13"/>
      <c r="G11" s="10">
        <v>1423.6041599999999</v>
      </c>
      <c r="H11" s="32">
        <v>88.579809999999995</v>
      </c>
      <c r="I11" s="10">
        <v>105.18853</v>
      </c>
      <c r="J11" s="10">
        <v>105.18853</v>
      </c>
      <c r="K11" s="10">
        <v>110.72477000000001</v>
      </c>
      <c r="L11" s="10">
        <v>143.94220000000001</v>
      </c>
      <c r="M11" s="11">
        <v>138.40595999999999</v>
      </c>
      <c r="N11" s="11">
        <v>138.40595999999999</v>
      </c>
      <c r="O11" s="11">
        <v>138.40595999999999</v>
      </c>
      <c r="P11" s="11">
        <v>138.40595999999999</v>
      </c>
      <c r="Q11" s="11">
        <v>138.40595999999999</v>
      </c>
      <c r="R11" s="11">
        <v>138.40595999999999</v>
      </c>
      <c r="S11" s="11">
        <v>0</v>
      </c>
      <c r="T11" s="11">
        <v>0</v>
      </c>
    </row>
    <row r="12" spans="1:20" ht="42.6" customHeight="1" x14ac:dyDescent="0.3">
      <c r="A12" s="6" t="s">
        <v>13</v>
      </c>
      <c r="B12" s="20"/>
      <c r="C12" s="13"/>
      <c r="D12" s="13"/>
      <c r="E12" s="13"/>
      <c r="F12" s="13"/>
      <c r="G12" s="10">
        <v>1423.6041599999999</v>
      </c>
      <c r="H12" s="10">
        <v>1406.9954399999999</v>
      </c>
      <c r="I12" s="10">
        <v>1445.7491100000002</v>
      </c>
      <c r="J12" s="10">
        <v>1512.18397</v>
      </c>
      <c r="K12" s="10">
        <v>1639.51746</v>
      </c>
      <c r="L12" s="10">
        <v>1191.08215</v>
      </c>
      <c r="M12" s="11">
        <v>2010.44543</v>
      </c>
      <c r="N12" s="11">
        <v>647.73989000000006</v>
      </c>
      <c r="O12" s="11">
        <v>631.13118000000009</v>
      </c>
      <c r="P12" s="11">
        <v>885.79813999999999</v>
      </c>
      <c r="Q12" s="11">
        <v>885.79813999999999</v>
      </c>
      <c r="R12" s="11">
        <v>913.47933999999998</v>
      </c>
      <c r="S12" s="11">
        <v>797.21832999999992</v>
      </c>
      <c r="T12" s="11">
        <v>664.34861000000001</v>
      </c>
    </row>
    <row r="13" spans="1:20" x14ac:dyDescent="0.3">
      <c r="A13" s="33"/>
      <c r="B13" s="33"/>
      <c r="C13" s="34"/>
      <c r="D13" s="34"/>
      <c r="E13" s="35"/>
      <c r="F13" s="37" t="s">
        <v>14</v>
      </c>
      <c r="G13" s="38">
        <v>4049.8442999999997</v>
      </c>
      <c r="H13" s="38">
        <v>3640.95354</v>
      </c>
      <c r="I13" s="38">
        <v>3193.3091300000001</v>
      </c>
      <c r="J13" s="38">
        <v>2679.2298500000002</v>
      </c>
      <c r="K13" s="38">
        <v>2037.81708</v>
      </c>
      <c r="L13" s="38">
        <v>1844.8396299999999</v>
      </c>
      <c r="M13" s="39">
        <v>832.49888999999996</v>
      </c>
      <c r="N13" s="39">
        <v>1182.8636999999999</v>
      </c>
      <c r="O13" s="39">
        <v>1549.8372099999999</v>
      </c>
      <c r="P13" s="39">
        <v>1662.1437599999999</v>
      </c>
      <c r="Q13" s="39">
        <v>1774.4503099999999</v>
      </c>
      <c r="R13" s="39">
        <v>1859.0756699999999</v>
      </c>
      <c r="S13" s="39">
        <v>2059.9620399999999</v>
      </c>
      <c r="T13" s="39">
        <v>2393.71812</v>
      </c>
    </row>
    <row r="14" spans="1:20" ht="18" x14ac:dyDescent="0.3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 t="s">
        <v>1</v>
      </c>
    </row>
  </sheetData>
  <mergeCells count="4">
    <mergeCell ref="B2:L2"/>
    <mergeCell ref="M2:R2"/>
    <mergeCell ref="S2:T2"/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292E-92E6-4538-8861-5793E23AE37C}">
  <dimension ref="A1:CX6"/>
  <sheetViews>
    <sheetView showGridLines="0" workbookViewId="0"/>
  </sheetViews>
  <sheetFormatPr defaultRowHeight="14.4" x14ac:dyDescent="0.3"/>
  <cols>
    <col min="1" max="1" width="25.6640625" customWidth="1"/>
  </cols>
  <sheetData>
    <row r="1" spans="1:102" x14ac:dyDescent="0.3">
      <c r="A1" s="74" t="s">
        <v>67</v>
      </c>
    </row>
    <row r="2" spans="1:102" s="82" customFormat="1" x14ac:dyDescent="0.3">
      <c r="A2" s="78" t="s">
        <v>68</v>
      </c>
      <c r="B2" s="83">
        <v>0.55000000000000004</v>
      </c>
      <c r="C2" s="83">
        <v>0.6</v>
      </c>
      <c r="D2" s="83">
        <v>0.65</v>
      </c>
      <c r="E2" s="83">
        <v>0.7</v>
      </c>
      <c r="F2" s="83">
        <v>0.75</v>
      </c>
      <c r="G2" s="83">
        <v>0.8</v>
      </c>
      <c r="H2" s="83">
        <v>0.85</v>
      </c>
      <c r="I2" s="83">
        <v>0.9</v>
      </c>
      <c r="J2" s="83">
        <v>0.95</v>
      </c>
      <c r="K2" s="83">
        <v>1</v>
      </c>
      <c r="L2" s="83">
        <v>1.05</v>
      </c>
      <c r="M2" s="83">
        <v>1.1000000000000001</v>
      </c>
      <c r="N2" s="83">
        <v>1.1499999999999999</v>
      </c>
      <c r="O2" s="83">
        <v>1.2</v>
      </c>
      <c r="P2" s="83">
        <v>1.25</v>
      </c>
      <c r="Q2" s="83">
        <v>1.3</v>
      </c>
      <c r="R2" s="83">
        <v>1.35</v>
      </c>
      <c r="S2" s="83">
        <v>1.4</v>
      </c>
      <c r="T2" s="83">
        <v>1.45</v>
      </c>
      <c r="U2" s="83">
        <v>1.5</v>
      </c>
      <c r="V2" s="83">
        <v>1.55</v>
      </c>
      <c r="W2" s="83">
        <v>1.6</v>
      </c>
      <c r="X2" s="83">
        <v>1.65</v>
      </c>
      <c r="Y2" s="83">
        <v>1.7</v>
      </c>
      <c r="Z2" s="83">
        <v>1.75</v>
      </c>
      <c r="AA2" s="83">
        <v>1.8</v>
      </c>
      <c r="AB2" s="83">
        <v>1.85</v>
      </c>
      <c r="AC2" s="83">
        <v>1.9</v>
      </c>
      <c r="AD2" s="83">
        <v>1.95</v>
      </c>
      <c r="AE2" s="83">
        <v>2</v>
      </c>
      <c r="AF2" s="83">
        <v>2.0499999999999998</v>
      </c>
      <c r="AG2" s="83">
        <v>2.1</v>
      </c>
      <c r="AH2" s="83">
        <v>2.15</v>
      </c>
      <c r="AI2" s="83">
        <v>2.2000000000000002</v>
      </c>
      <c r="AJ2" s="83">
        <v>2.25</v>
      </c>
      <c r="AK2" s="83">
        <v>2.2999999999999998</v>
      </c>
      <c r="AL2" s="83">
        <v>2.35</v>
      </c>
      <c r="AM2" s="83">
        <v>2.4</v>
      </c>
      <c r="AN2" s="83">
        <v>2.4500000000000002</v>
      </c>
      <c r="AO2" s="83">
        <v>2.5</v>
      </c>
      <c r="AP2" s="83">
        <v>2.5499999999999998</v>
      </c>
      <c r="AQ2" s="83">
        <v>2.6</v>
      </c>
      <c r="AR2" s="83">
        <v>2.65</v>
      </c>
      <c r="AS2" s="83">
        <v>2.7</v>
      </c>
      <c r="AT2" s="83">
        <v>2.75</v>
      </c>
      <c r="AU2" s="83">
        <v>2.8</v>
      </c>
      <c r="AV2" s="83">
        <v>2.85</v>
      </c>
      <c r="AW2" s="83">
        <v>2.9</v>
      </c>
      <c r="AX2" s="83">
        <v>2.95</v>
      </c>
      <c r="AY2" s="83">
        <v>3</v>
      </c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</row>
    <row r="3" spans="1:102" s="82" customFormat="1" x14ac:dyDescent="0.3">
      <c r="A3" s="78" t="s">
        <v>66</v>
      </c>
      <c r="B3" s="83">
        <v>0</v>
      </c>
      <c r="C3" s="83">
        <v>0</v>
      </c>
      <c r="D3" s="83">
        <v>0</v>
      </c>
      <c r="E3" s="83">
        <v>1</v>
      </c>
      <c r="F3" s="83">
        <v>0</v>
      </c>
      <c r="G3" s="83">
        <v>1</v>
      </c>
      <c r="H3" s="83">
        <v>9</v>
      </c>
      <c r="I3" s="83">
        <v>10</v>
      </c>
      <c r="J3" s="83">
        <v>34</v>
      </c>
      <c r="K3" s="83">
        <v>23</v>
      </c>
      <c r="L3" s="83">
        <v>29</v>
      </c>
      <c r="M3" s="83">
        <v>24</v>
      </c>
      <c r="N3" s="83">
        <v>18</v>
      </c>
      <c r="O3" s="83">
        <v>15</v>
      </c>
      <c r="P3" s="83">
        <v>12</v>
      </c>
      <c r="Q3" s="83">
        <v>11</v>
      </c>
      <c r="R3" s="83">
        <v>11</v>
      </c>
      <c r="S3" s="83">
        <v>13</v>
      </c>
      <c r="T3" s="83">
        <v>6</v>
      </c>
      <c r="U3" s="83">
        <v>10</v>
      </c>
      <c r="V3" s="83">
        <v>10</v>
      </c>
      <c r="W3" s="83">
        <v>10</v>
      </c>
      <c r="X3" s="83">
        <v>4</v>
      </c>
      <c r="Y3" s="83">
        <v>4</v>
      </c>
      <c r="Z3" s="83">
        <v>2</v>
      </c>
      <c r="AA3" s="83">
        <v>3</v>
      </c>
      <c r="AB3" s="83">
        <v>2</v>
      </c>
      <c r="AC3" s="83">
        <v>5</v>
      </c>
      <c r="AD3" s="83">
        <v>1</v>
      </c>
      <c r="AE3" s="83">
        <v>3</v>
      </c>
      <c r="AF3" s="83">
        <v>1</v>
      </c>
      <c r="AG3" s="83">
        <v>3</v>
      </c>
      <c r="AH3" s="83">
        <v>1</v>
      </c>
      <c r="AI3" s="83">
        <v>2</v>
      </c>
      <c r="AJ3" s="83">
        <v>1</v>
      </c>
      <c r="AK3" s="83">
        <v>2</v>
      </c>
      <c r="AL3" s="83">
        <v>0</v>
      </c>
      <c r="AM3" s="83">
        <v>0</v>
      </c>
      <c r="AN3" s="83">
        <v>2</v>
      </c>
      <c r="AO3" s="83">
        <v>0</v>
      </c>
      <c r="AP3" s="83">
        <v>0</v>
      </c>
      <c r="AQ3" s="83">
        <v>0</v>
      </c>
      <c r="AR3" s="83">
        <v>0</v>
      </c>
      <c r="AS3" s="83">
        <v>0</v>
      </c>
      <c r="AT3" s="83">
        <v>0</v>
      </c>
      <c r="AU3" s="83">
        <v>0</v>
      </c>
      <c r="AV3" s="83">
        <v>0</v>
      </c>
      <c r="AW3" s="83">
        <v>0</v>
      </c>
      <c r="AX3" s="83">
        <v>0</v>
      </c>
      <c r="AY3" s="83">
        <v>0</v>
      </c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</row>
    <row r="4" spans="1:102" x14ac:dyDescent="0.3">
      <c r="A4" s="78"/>
      <c r="B4" s="60">
        <v>0</v>
      </c>
      <c r="C4" s="60">
        <v>0</v>
      </c>
      <c r="D4" s="60">
        <v>0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1</v>
      </c>
      <c r="L4" s="60">
        <v>0</v>
      </c>
      <c r="M4" s="60">
        <v>0</v>
      </c>
      <c r="N4" s="60">
        <v>0</v>
      </c>
      <c r="O4" s="60">
        <v>1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V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C4" s="60">
        <v>0</v>
      </c>
      <c r="AD4" s="60">
        <v>0</v>
      </c>
      <c r="AE4" s="60">
        <v>0</v>
      </c>
      <c r="AF4" s="60">
        <v>0</v>
      </c>
      <c r="AG4" s="60">
        <v>0</v>
      </c>
      <c r="AH4" s="60">
        <v>0</v>
      </c>
      <c r="AI4" s="60">
        <v>0</v>
      </c>
      <c r="AJ4" s="60">
        <v>0</v>
      </c>
      <c r="AK4" s="60">
        <v>0</v>
      </c>
      <c r="AL4" s="60">
        <v>0</v>
      </c>
      <c r="AM4" s="60">
        <v>0</v>
      </c>
      <c r="AN4" s="60">
        <v>0</v>
      </c>
      <c r="AO4" s="60">
        <v>0</v>
      </c>
      <c r="AP4" s="60">
        <v>0</v>
      </c>
      <c r="AQ4" s="60">
        <v>0</v>
      </c>
      <c r="AR4" s="60">
        <v>0</v>
      </c>
      <c r="AS4" s="60">
        <v>0</v>
      </c>
      <c r="AT4" s="60">
        <v>0</v>
      </c>
      <c r="AU4" s="60">
        <v>0</v>
      </c>
      <c r="AV4" s="60">
        <v>0</v>
      </c>
      <c r="AW4" s="60">
        <v>0</v>
      </c>
      <c r="AX4" s="60">
        <v>0</v>
      </c>
      <c r="AY4" s="60">
        <v>0</v>
      </c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</row>
    <row r="5" spans="1:102" x14ac:dyDescent="0.3">
      <c r="A5" s="80"/>
      <c r="B5" s="78"/>
    </row>
    <row r="6" spans="1:102" x14ac:dyDescent="0.3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FF1F-A4E0-4353-8B16-FB9C457D9DE5}">
  <dimension ref="A1:Q5"/>
  <sheetViews>
    <sheetView showGridLines="0" workbookViewId="0"/>
  </sheetViews>
  <sheetFormatPr defaultRowHeight="14.4" x14ac:dyDescent="0.3"/>
  <cols>
    <col min="1" max="1" width="25.6640625" customWidth="1"/>
    <col min="2" max="5" width="9" bestFit="1" customWidth="1"/>
    <col min="6" max="17" width="9.21875" bestFit="1" customWidth="1"/>
  </cols>
  <sheetData>
    <row r="1" spans="1:17" x14ac:dyDescent="0.3">
      <c r="A1" s="74" t="s">
        <v>69</v>
      </c>
    </row>
    <row r="2" spans="1:17" x14ac:dyDescent="0.3">
      <c r="A2" s="85"/>
      <c r="B2" s="84">
        <v>2020</v>
      </c>
      <c r="C2" s="84">
        <v>2021</v>
      </c>
      <c r="D2" s="84">
        <v>2022</v>
      </c>
      <c r="E2" s="84">
        <v>2023</v>
      </c>
      <c r="F2" s="84">
        <v>2024</v>
      </c>
      <c r="G2" s="84">
        <v>2025</v>
      </c>
      <c r="H2" s="84">
        <v>2026</v>
      </c>
      <c r="I2" s="84">
        <v>2027</v>
      </c>
      <c r="J2" s="84">
        <v>2028</v>
      </c>
      <c r="K2" s="84">
        <v>2029</v>
      </c>
      <c r="L2" s="84">
        <v>2030</v>
      </c>
      <c r="M2" s="84">
        <v>2031</v>
      </c>
      <c r="N2" s="84">
        <v>2032</v>
      </c>
      <c r="O2" s="84">
        <v>2033</v>
      </c>
      <c r="P2" s="84">
        <v>2034</v>
      </c>
      <c r="Q2" s="84">
        <v>2035</v>
      </c>
    </row>
    <row r="3" spans="1:17" x14ac:dyDescent="0.3">
      <c r="A3" s="78" t="str">
        <f>"Saldo, KRRZ"</f>
        <v>Saldo, KRRZ</v>
      </c>
      <c r="B3" s="86">
        <v>792.41267736000293</v>
      </c>
      <c r="C3" s="86">
        <v>1112.859967550891</v>
      </c>
      <c r="D3" s="86">
        <v>1161.1671925156677</v>
      </c>
      <c r="E3" s="86">
        <v>1227.280388428047</v>
      </c>
      <c r="F3" s="86">
        <v>-1393.5991158415409</v>
      </c>
      <c r="G3" s="86">
        <v>-1780.003750594115</v>
      </c>
      <c r="H3" s="86">
        <v>-2488.9940217958724</v>
      </c>
      <c r="I3" s="86">
        <v>-3175.8348466238835</v>
      </c>
      <c r="J3" s="86">
        <v>-3865.7490501060452</v>
      </c>
      <c r="K3" s="86">
        <v>-4673.9641353738753</v>
      </c>
      <c r="L3" s="86">
        <v>-5458.200851733779</v>
      </c>
      <c r="M3" s="86">
        <v>-5938.0014734181386</v>
      </c>
      <c r="N3" s="86">
        <v>-7085.5197565274721</v>
      </c>
      <c r="O3" s="86">
        <v>-7027.3596491377129</v>
      </c>
      <c r="P3" s="86">
        <v>-6906.5465513543822</v>
      </c>
      <c r="Q3" s="86">
        <v>-7228.9851448105692</v>
      </c>
    </row>
    <row r="4" spans="1:17" x14ac:dyDescent="0.3">
      <c r="A4" s="78" t="str">
        <f>"Saldo, predkladateľ"</f>
        <v>Saldo, predkladateľ</v>
      </c>
      <c r="B4" s="86">
        <v>998.10468999999989</v>
      </c>
      <c r="C4" s="86">
        <v>998.10468999999989</v>
      </c>
      <c r="D4" s="86">
        <v>998.10468999999989</v>
      </c>
      <c r="E4" s="86">
        <v>998.10468999999989</v>
      </c>
      <c r="F4" s="86">
        <v>-425.49946999999997</v>
      </c>
      <c r="G4" s="86">
        <v>-408.89075000000003</v>
      </c>
      <c r="H4" s="86">
        <v>-447.64442000000014</v>
      </c>
      <c r="I4" s="86">
        <v>-514.07928000000004</v>
      </c>
      <c r="J4" s="86">
        <v>-641.41277000000002</v>
      </c>
      <c r="K4" s="86">
        <v>-192.97745999999995</v>
      </c>
      <c r="L4" s="86">
        <v>-1012.34074</v>
      </c>
      <c r="M4" s="86">
        <v>350.36479999999995</v>
      </c>
      <c r="N4" s="86">
        <v>366.97350999999992</v>
      </c>
      <c r="O4" s="86">
        <v>112.30654999999993</v>
      </c>
      <c r="P4" s="86">
        <v>112.30654999999993</v>
      </c>
      <c r="Q4" s="86">
        <v>84.625349999999983</v>
      </c>
    </row>
    <row r="5" spans="1:17" x14ac:dyDescent="0.3">
      <c r="A5" s="8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F95C-05EA-49CD-BA5B-948CE617EF52}">
  <dimension ref="A1:Q5"/>
  <sheetViews>
    <sheetView showGridLines="0" workbookViewId="0"/>
  </sheetViews>
  <sheetFormatPr defaultRowHeight="14.4" x14ac:dyDescent="0.3"/>
  <cols>
    <col min="1" max="1" width="29.109375" customWidth="1"/>
  </cols>
  <sheetData>
    <row r="1" spans="1:17" x14ac:dyDescent="0.3">
      <c r="A1" s="74" t="s">
        <v>70</v>
      </c>
    </row>
    <row r="2" spans="1:17" x14ac:dyDescent="0.3">
      <c r="A2" s="85"/>
      <c r="B2" s="84">
        <v>2020</v>
      </c>
      <c r="C2" s="84">
        <v>2021</v>
      </c>
      <c r="D2" s="84">
        <v>2022</v>
      </c>
      <c r="E2" s="84">
        <v>2023</v>
      </c>
      <c r="F2" s="84">
        <v>2024</v>
      </c>
      <c r="G2" s="84">
        <v>2025</v>
      </c>
      <c r="H2" s="84">
        <v>2026</v>
      </c>
      <c r="I2" s="84">
        <v>2027</v>
      </c>
      <c r="J2" s="84">
        <v>2028</v>
      </c>
      <c r="K2" s="84">
        <v>2029</v>
      </c>
      <c r="L2" s="84">
        <v>2030</v>
      </c>
      <c r="M2" s="84">
        <v>2031</v>
      </c>
      <c r="N2" s="84">
        <v>2032</v>
      </c>
      <c r="O2" s="84">
        <v>2033</v>
      </c>
      <c r="P2" s="84">
        <v>2034</v>
      </c>
      <c r="Q2" s="84">
        <v>2035</v>
      </c>
    </row>
    <row r="3" spans="1:17" x14ac:dyDescent="0.3">
      <c r="A3" s="78" t="str">
        <f>"Kumulatívne saldo, KRRZ"</f>
        <v>Kumulatívne saldo, KRRZ</v>
      </c>
      <c r="B3" s="86">
        <v>792.41267736000293</v>
      </c>
      <c r="C3" s="86">
        <v>1905.2726449108939</v>
      </c>
      <c r="D3" s="86">
        <v>3066.439837426562</v>
      </c>
      <c r="E3" s="86">
        <v>4293.7202258546095</v>
      </c>
      <c r="F3" s="86">
        <v>2900.1211100130681</v>
      </c>
      <c r="G3" s="86">
        <v>1120.1173594189534</v>
      </c>
      <c r="H3" s="86">
        <v>-1368.8766623769193</v>
      </c>
      <c r="I3" s="86">
        <v>-4544.7115090008028</v>
      </c>
      <c r="J3" s="86">
        <v>-8410.4605591068466</v>
      </c>
      <c r="K3" s="86">
        <v>-13084.424694480722</v>
      </c>
      <c r="L3" s="86">
        <v>-18542.625546214502</v>
      </c>
      <c r="M3" s="86">
        <v>-24480.62701963264</v>
      </c>
      <c r="N3" s="86">
        <v>-31566.146776160112</v>
      </c>
      <c r="O3" s="86">
        <v>-38593.506425297826</v>
      </c>
      <c r="P3" s="86">
        <v>-45500.052976652209</v>
      </c>
      <c r="Q3" s="86">
        <v>-52729.038121462778</v>
      </c>
    </row>
    <row r="4" spans="1:17" x14ac:dyDescent="0.3">
      <c r="A4" s="78" t="str">
        <f>"Kumulatívne saldo, predkladateľ"</f>
        <v>Kumulatívne saldo, predkladateľ</v>
      </c>
      <c r="B4" s="86">
        <v>998.10468999999989</v>
      </c>
      <c r="C4" s="86">
        <v>2072.7127200918771</v>
      </c>
      <c r="D4" s="86">
        <v>3229.6879651815925</v>
      </c>
      <c r="E4" s="86">
        <v>4475.3437580533064</v>
      </c>
      <c r="F4" s="86">
        <v>4049.8442999999997</v>
      </c>
      <c r="G4" s="86">
        <v>3640.9535500000002</v>
      </c>
      <c r="H4" s="86">
        <v>3193.3091300000001</v>
      </c>
      <c r="I4" s="86">
        <v>2679.2298499999997</v>
      </c>
      <c r="J4" s="86">
        <v>2037.81708</v>
      </c>
      <c r="K4" s="86">
        <v>1844.8396299999999</v>
      </c>
      <c r="L4" s="86">
        <v>832.49888999999985</v>
      </c>
      <c r="M4" s="86">
        <v>1182.8637000000001</v>
      </c>
      <c r="N4" s="86">
        <v>1549.8372099999999</v>
      </c>
      <c r="O4" s="86">
        <v>1662.1437700000001</v>
      </c>
      <c r="P4" s="86">
        <v>1774.4503199999999</v>
      </c>
      <c r="Q4" s="86">
        <v>1859.0756699999999</v>
      </c>
    </row>
    <row r="5" spans="1:17" x14ac:dyDescent="0.3">
      <c r="A5" s="8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8D59-A6E4-4EF8-A1F9-1D8C2FECB744}">
  <dimension ref="A1:H23"/>
  <sheetViews>
    <sheetView showGridLines="0" workbookViewId="0"/>
  </sheetViews>
  <sheetFormatPr defaultRowHeight="14.4" x14ac:dyDescent="0.3"/>
  <cols>
    <col min="1" max="1" width="18.6640625" customWidth="1"/>
  </cols>
  <sheetData>
    <row r="1" spans="1:2" x14ac:dyDescent="0.3">
      <c r="A1" s="59" t="s">
        <v>98</v>
      </c>
    </row>
    <row r="2" spans="1:2" x14ac:dyDescent="0.3">
      <c r="A2" t="s">
        <v>96</v>
      </c>
      <c r="B2" s="126">
        <v>2067.5035913303132</v>
      </c>
    </row>
    <row r="3" spans="1:2" x14ac:dyDescent="0.3">
      <c r="A3" t="s">
        <v>97</v>
      </c>
      <c r="B3" s="126">
        <v>59586.048522656311</v>
      </c>
    </row>
    <row r="20" spans="2:8" x14ac:dyDescent="0.3">
      <c r="H20" s="127" t="s">
        <v>99</v>
      </c>
    </row>
    <row r="21" spans="2:8" x14ac:dyDescent="0.3">
      <c r="B21" s="135" t="s">
        <v>100</v>
      </c>
      <c r="C21" s="136"/>
      <c r="D21" s="136"/>
      <c r="E21" s="136"/>
      <c r="F21" s="136"/>
      <c r="G21" s="136"/>
      <c r="H21" s="136"/>
    </row>
    <row r="22" spans="2:8" x14ac:dyDescent="0.3">
      <c r="B22" s="136"/>
      <c r="C22" s="136"/>
      <c r="D22" s="136"/>
      <c r="E22" s="136"/>
      <c r="F22" s="136"/>
      <c r="G22" s="136"/>
      <c r="H22" s="136"/>
    </row>
    <row r="23" spans="2:8" x14ac:dyDescent="0.3">
      <c r="B23" s="136"/>
      <c r="C23" s="136"/>
      <c r="D23" s="136"/>
      <c r="E23" s="136"/>
      <c r="F23" s="136"/>
      <c r="G23" s="136"/>
      <c r="H23" s="136"/>
    </row>
  </sheetData>
  <mergeCells count="1">
    <mergeCell ref="B21:H2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21BB-0881-4974-8AF3-6480D8D47E76}">
  <dimension ref="A1:H23"/>
  <sheetViews>
    <sheetView showGridLines="0" workbookViewId="0"/>
  </sheetViews>
  <sheetFormatPr defaultRowHeight="14.4" x14ac:dyDescent="0.3"/>
  <cols>
    <col min="1" max="1" width="18.6640625" customWidth="1"/>
    <col min="2" max="2" width="10.44140625" bestFit="1" customWidth="1"/>
  </cols>
  <sheetData>
    <row r="1" spans="1:2" x14ac:dyDescent="0.3">
      <c r="A1" s="59" t="s">
        <v>95</v>
      </c>
    </row>
    <row r="2" spans="1:2" x14ac:dyDescent="0.3">
      <c r="A2" t="s">
        <v>96</v>
      </c>
      <c r="B2" s="126">
        <v>16109.693412559915</v>
      </c>
    </row>
    <row r="3" spans="1:2" x14ac:dyDescent="0.3">
      <c r="A3" t="s">
        <v>97</v>
      </c>
      <c r="B3" s="126">
        <v>79335.406810384811</v>
      </c>
    </row>
    <row r="20" spans="2:8" x14ac:dyDescent="0.3">
      <c r="H20" s="127" t="s">
        <v>99</v>
      </c>
    </row>
    <row r="21" spans="2:8" x14ac:dyDescent="0.3">
      <c r="B21" s="135" t="s">
        <v>100</v>
      </c>
      <c r="C21" s="136"/>
      <c r="D21" s="136"/>
      <c r="E21" s="136"/>
      <c r="F21" s="136"/>
      <c r="G21" s="136"/>
      <c r="H21" s="136"/>
    </row>
    <row r="22" spans="2:8" x14ac:dyDescent="0.3">
      <c r="B22" s="136"/>
      <c r="C22" s="136"/>
      <c r="D22" s="136"/>
      <c r="E22" s="136"/>
      <c r="F22" s="136"/>
      <c r="G22" s="136"/>
      <c r="H22" s="136"/>
    </row>
    <row r="23" spans="2:8" x14ac:dyDescent="0.3">
      <c r="B23" s="136"/>
      <c r="C23" s="136"/>
      <c r="D23" s="136"/>
      <c r="E23" s="136"/>
      <c r="F23" s="136"/>
      <c r="G23" s="136"/>
      <c r="H23" s="136"/>
    </row>
  </sheetData>
  <mergeCells count="1">
    <mergeCell ref="B21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6C26-17D0-4E51-948C-44C94A280A25}">
  <dimension ref="A1:C16"/>
  <sheetViews>
    <sheetView showGridLines="0" zoomScale="70" zoomScaleNormal="70" workbookViewId="0"/>
  </sheetViews>
  <sheetFormatPr defaultRowHeight="14.4" x14ac:dyDescent="0.3"/>
  <cols>
    <col min="1" max="1" width="64.44140625" customWidth="1"/>
    <col min="2" max="2" width="21.109375" customWidth="1"/>
    <col min="3" max="3" width="18.33203125" customWidth="1"/>
  </cols>
  <sheetData>
    <row r="1" spans="1:3" ht="18" x14ac:dyDescent="0.35">
      <c r="A1" s="51" t="s">
        <v>36</v>
      </c>
    </row>
    <row r="2" spans="1:3" ht="18" x14ac:dyDescent="0.35">
      <c r="A2" s="42" t="s">
        <v>15</v>
      </c>
      <c r="B2" s="43" t="s">
        <v>16</v>
      </c>
      <c r="C2" s="43" t="s">
        <v>17</v>
      </c>
    </row>
    <row r="3" spans="1:3" ht="15.6" x14ac:dyDescent="0.3">
      <c r="A3" s="44" t="s">
        <v>18</v>
      </c>
      <c r="B3" s="45">
        <v>1098</v>
      </c>
      <c r="C3" s="45">
        <v>1098</v>
      </c>
    </row>
    <row r="4" spans="1:3" ht="15.6" x14ac:dyDescent="0.3">
      <c r="A4" s="44" t="s">
        <v>19</v>
      </c>
      <c r="B4" s="45">
        <v>2524</v>
      </c>
      <c r="C4" s="45">
        <v>2524</v>
      </c>
    </row>
    <row r="5" spans="1:3" ht="15.6" x14ac:dyDescent="0.3">
      <c r="A5" s="44" t="s">
        <v>20</v>
      </c>
      <c r="B5" s="46" t="s">
        <v>21</v>
      </c>
      <c r="C5" s="46" t="s">
        <v>22</v>
      </c>
    </row>
    <row r="6" spans="1:3" ht="31.2" x14ac:dyDescent="0.3">
      <c r="A6" s="47" t="s">
        <v>23</v>
      </c>
      <c r="B6" s="45">
        <v>1.22</v>
      </c>
      <c r="C6" s="45">
        <v>1</v>
      </c>
    </row>
    <row r="7" spans="1:3" ht="31.2" x14ac:dyDescent="0.3">
      <c r="A7" s="44" t="s">
        <v>24</v>
      </c>
      <c r="B7" s="48" t="s">
        <v>25</v>
      </c>
      <c r="C7" s="48" t="s">
        <v>26</v>
      </c>
    </row>
    <row r="8" spans="1:3" ht="31.2" x14ac:dyDescent="0.3">
      <c r="A8" s="47" t="s">
        <v>27</v>
      </c>
      <c r="B8" s="48" t="s">
        <v>28</v>
      </c>
      <c r="C8" s="45" t="s">
        <v>29</v>
      </c>
    </row>
    <row r="9" spans="1:3" ht="15.6" x14ac:dyDescent="0.3">
      <c r="A9" s="44" t="s">
        <v>30</v>
      </c>
      <c r="B9" s="45" t="s">
        <v>31</v>
      </c>
      <c r="C9" s="45" t="s">
        <v>32</v>
      </c>
    </row>
    <row r="10" spans="1:3" ht="15.6" x14ac:dyDescent="0.3">
      <c r="A10" s="44" t="s">
        <v>33</v>
      </c>
      <c r="B10" s="45" t="s">
        <v>32</v>
      </c>
      <c r="C10" s="45" t="s">
        <v>31</v>
      </c>
    </row>
    <row r="11" spans="1:3" ht="15.6" x14ac:dyDescent="0.3">
      <c r="A11" s="44" t="s">
        <v>34</v>
      </c>
      <c r="B11" s="45" t="s">
        <v>32</v>
      </c>
      <c r="C11" s="45" t="s">
        <v>31</v>
      </c>
    </row>
    <row r="12" spans="1:3" ht="15.6" x14ac:dyDescent="0.3">
      <c r="A12" s="49" t="s">
        <v>35</v>
      </c>
      <c r="B12" s="50" t="s">
        <v>32</v>
      </c>
      <c r="C12" s="50" t="s">
        <v>31</v>
      </c>
    </row>
    <row r="13" spans="1:3" ht="15.6" x14ac:dyDescent="0.3">
      <c r="A13" s="54"/>
      <c r="B13" s="54"/>
      <c r="C13" s="55" t="s">
        <v>37</v>
      </c>
    </row>
    <row r="14" spans="1:3" ht="15.6" x14ac:dyDescent="0.3">
      <c r="A14" s="53" t="s">
        <v>38</v>
      </c>
      <c r="B14" s="52"/>
      <c r="C14" s="52"/>
    </row>
    <row r="15" spans="1:3" ht="15.6" customHeight="1" x14ac:dyDescent="0.3">
      <c r="A15" s="132" t="s">
        <v>39</v>
      </c>
      <c r="B15" s="132"/>
      <c r="C15" s="132"/>
    </row>
    <row r="16" spans="1:3" x14ac:dyDescent="0.3">
      <c r="A16" s="132"/>
      <c r="B16" s="132"/>
      <c r="C16" s="132"/>
    </row>
  </sheetData>
  <mergeCells count="1">
    <mergeCell ref="A15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B019-88B3-4114-A7DF-C82FE24B187B}">
  <dimension ref="A1:C15"/>
  <sheetViews>
    <sheetView showGridLines="0" workbookViewId="0"/>
  </sheetViews>
  <sheetFormatPr defaultRowHeight="14.4" x14ac:dyDescent="0.3"/>
  <cols>
    <col min="1" max="1" width="38.33203125" customWidth="1"/>
    <col min="2" max="3" width="12.33203125" customWidth="1"/>
  </cols>
  <sheetData>
    <row r="1" spans="1:3" x14ac:dyDescent="0.3">
      <c r="A1" s="75" t="s">
        <v>59</v>
      </c>
    </row>
    <row r="2" spans="1:3" x14ac:dyDescent="0.3">
      <c r="A2" s="63"/>
      <c r="B2" s="64" t="s">
        <v>46</v>
      </c>
      <c r="C2" s="64" t="s">
        <v>47</v>
      </c>
    </row>
    <row r="3" spans="1:3" x14ac:dyDescent="0.3">
      <c r="A3" s="65" t="s">
        <v>48</v>
      </c>
      <c r="B3" s="66">
        <v>0.58185610010427524</v>
      </c>
      <c r="C3" s="67">
        <v>0.58185610010427524</v>
      </c>
    </row>
    <row r="4" spans="1:3" x14ac:dyDescent="0.3">
      <c r="A4" s="65" t="s">
        <v>49</v>
      </c>
      <c r="B4" s="66">
        <v>2.6068821689259645E-2</v>
      </c>
      <c r="C4" s="67">
        <v>0.60792492179353486</v>
      </c>
    </row>
    <row r="5" spans="1:3" x14ac:dyDescent="0.3">
      <c r="A5" s="65" t="s">
        <v>50</v>
      </c>
      <c r="B5" s="66">
        <v>1.8769551616266946E-2</v>
      </c>
      <c r="C5" s="67">
        <v>0.62669447340980178</v>
      </c>
    </row>
    <row r="6" spans="1:3" x14ac:dyDescent="0.3">
      <c r="A6" s="65" t="s">
        <v>51</v>
      </c>
      <c r="B6" s="66">
        <v>3.4410844629822732E-2</v>
      </c>
      <c r="C6" s="67">
        <v>0.66110531803962447</v>
      </c>
    </row>
    <row r="7" spans="1:3" x14ac:dyDescent="0.3">
      <c r="A7" s="65" t="s">
        <v>52</v>
      </c>
      <c r="B7" s="66">
        <v>3.6496350364963501E-2</v>
      </c>
      <c r="C7" s="67">
        <v>0.69760166840458793</v>
      </c>
    </row>
    <row r="8" spans="1:3" x14ac:dyDescent="0.3">
      <c r="A8" s="65" t="s">
        <v>53</v>
      </c>
      <c r="B8" s="66">
        <v>3.7539103232533892E-2</v>
      </c>
      <c r="C8" s="67">
        <v>0.73514077163712177</v>
      </c>
    </row>
    <row r="9" spans="1:3" x14ac:dyDescent="0.3">
      <c r="A9" s="65" t="s">
        <v>54</v>
      </c>
      <c r="B9" s="66">
        <v>2.9197080291970802E-2</v>
      </c>
      <c r="C9" s="67">
        <v>0.76433785192909254</v>
      </c>
    </row>
    <row r="10" spans="1:3" x14ac:dyDescent="0.3">
      <c r="A10" s="65" t="s">
        <v>55</v>
      </c>
      <c r="B10" s="66">
        <v>2.3983315954118872E-2</v>
      </c>
      <c r="C10" s="67">
        <v>0.78832116788321138</v>
      </c>
    </row>
    <row r="11" spans="1:3" x14ac:dyDescent="0.3">
      <c r="A11" s="65" t="s">
        <v>56</v>
      </c>
      <c r="B11" s="66">
        <v>0.21167883211678831</v>
      </c>
      <c r="C11" s="67">
        <v>0.99999999999999967</v>
      </c>
    </row>
    <row r="12" spans="1:3" x14ac:dyDescent="0.3">
      <c r="A12" s="68" t="s">
        <v>57</v>
      </c>
      <c r="B12" s="69">
        <v>0.15328467153284669</v>
      </c>
      <c r="C12" s="70"/>
    </row>
    <row r="13" spans="1:3" x14ac:dyDescent="0.3">
      <c r="A13" s="71" t="s">
        <v>58</v>
      </c>
      <c r="B13" s="72">
        <v>5.8394160583941604E-2</v>
      </c>
      <c r="C13" s="73"/>
    </row>
    <row r="14" spans="1:3" x14ac:dyDescent="0.3">
      <c r="C14" s="76" t="s">
        <v>60</v>
      </c>
    </row>
    <row r="15" spans="1:3" x14ac:dyDescent="0.3">
      <c r="A15" s="77" t="s">
        <v>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A744-FA1E-4450-A5B4-F6B5C88EB20D}">
  <dimension ref="A1:I18"/>
  <sheetViews>
    <sheetView showGridLines="0" workbookViewId="0"/>
  </sheetViews>
  <sheetFormatPr defaultRowHeight="14.4" x14ac:dyDescent="0.3"/>
  <cols>
    <col min="1" max="1" width="28.21875" customWidth="1"/>
    <col min="2" max="9" width="7.109375" customWidth="1"/>
  </cols>
  <sheetData>
    <row r="1" spans="1:9" x14ac:dyDescent="0.3">
      <c r="A1" s="87" t="s">
        <v>71</v>
      </c>
      <c r="B1" s="88"/>
      <c r="C1" s="88"/>
      <c r="D1" s="88"/>
      <c r="E1" s="88"/>
      <c r="F1" s="88"/>
      <c r="G1" s="88"/>
      <c r="H1" s="88"/>
      <c r="I1" s="88"/>
    </row>
    <row r="2" spans="1:9" x14ac:dyDescent="0.3">
      <c r="A2" s="89"/>
      <c r="B2" s="90">
        <v>2020</v>
      </c>
      <c r="C2" s="90">
        <v>2021</v>
      </c>
      <c r="D2" s="90">
        <v>2022</v>
      </c>
      <c r="E2" s="90">
        <v>2023</v>
      </c>
      <c r="F2" s="90">
        <v>2024</v>
      </c>
      <c r="G2" s="90">
        <v>2025</v>
      </c>
      <c r="H2" s="91">
        <v>2030</v>
      </c>
      <c r="I2" s="90">
        <v>2035</v>
      </c>
    </row>
    <row r="3" spans="1:9" x14ac:dyDescent="0.3">
      <c r="A3" s="92" t="s">
        <v>82</v>
      </c>
      <c r="B3" s="93">
        <v>792.41267736000293</v>
      </c>
      <c r="C3" s="93">
        <v>1112.859967550891</v>
      </c>
      <c r="D3" s="93">
        <v>1161.1671925156677</v>
      </c>
      <c r="E3" s="93">
        <v>1227.280388428047</v>
      </c>
      <c r="F3" s="93">
        <v>-1393.5991158415409</v>
      </c>
      <c r="G3" s="93">
        <v>-1780.003750594115</v>
      </c>
      <c r="H3" s="94">
        <v>-5458.200851733779</v>
      </c>
      <c r="I3" s="93">
        <v>-7228.9851448105692</v>
      </c>
    </row>
    <row r="4" spans="1:9" x14ac:dyDescent="0.3">
      <c r="A4" s="95" t="s">
        <v>72</v>
      </c>
      <c r="B4" s="96">
        <v>5.6647929750574356E-6</v>
      </c>
      <c r="C4" s="96">
        <v>8.2834162571632886E-6</v>
      </c>
      <c r="D4" s="96">
        <v>8.373845661517464E-6</v>
      </c>
      <c r="E4" s="96">
        <v>8.582786915216391E-6</v>
      </c>
      <c r="F4" s="96">
        <v>-1.2847900032467286E-5</v>
      </c>
      <c r="G4" s="97">
        <v>-1.5544673641197287E-5</v>
      </c>
      <c r="H4" s="96">
        <v>-3.6867611161606381E-5</v>
      </c>
      <c r="I4" s="96">
        <v>-4.1573669392625297E-5</v>
      </c>
    </row>
    <row r="5" spans="1:9" x14ac:dyDescent="0.3">
      <c r="A5" s="98" t="s">
        <v>83</v>
      </c>
      <c r="B5" s="99">
        <v>792.41267736000293</v>
      </c>
      <c r="C5" s="99">
        <v>1112.859967550891</v>
      </c>
      <c r="D5" s="99">
        <v>1161.1671925156677</v>
      </c>
      <c r="E5" s="99">
        <v>1227.280388428047</v>
      </c>
      <c r="F5" s="99">
        <v>1296.2151327098575</v>
      </c>
      <c r="G5" s="99">
        <v>1367.9946758273841</v>
      </c>
      <c r="H5" s="100">
        <v>1778.8565031436895</v>
      </c>
      <c r="I5" s="99">
        <v>2256.1502067568049</v>
      </c>
    </row>
    <row r="6" spans="1:9" x14ac:dyDescent="0.3">
      <c r="A6" s="98" t="s">
        <v>84</v>
      </c>
      <c r="B6" s="99">
        <v>0</v>
      </c>
      <c r="C6" s="99">
        <v>0</v>
      </c>
      <c r="D6" s="99">
        <v>0</v>
      </c>
      <c r="E6" s="99">
        <v>0</v>
      </c>
      <c r="F6" s="99">
        <v>2689.8142485513986</v>
      </c>
      <c r="G6" s="99">
        <v>3147.9984264214991</v>
      </c>
      <c r="H6" s="100">
        <v>7237.0573548774682</v>
      </c>
      <c r="I6" s="99">
        <v>9485.1353515673745</v>
      </c>
    </row>
    <row r="7" spans="1:9" x14ac:dyDescent="0.3">
      <c r="A7" s="101" t="s">
        <v>73</v>
      </c>
      <c r="B7" s="99">
        <v>-217.07563722013316</v>
      </c>
      <c r="C7" s="99">
        <v>-229.5439163863966</v>
      </c>
      <c r="D7" s="99">
        <v>-240.14263517855102</v>
      </c>
      <c r="E7" s="99">
        <v>-254.96298980594656</v>
      </c>
      <c r="F7" s="99">
        <v>-269.28392955966655</v>
      </c>
      <c r="G7" s="99">
        <v>-284.19586581539812</v>
      </c>
      <c r="H7" s="100">
        <v>-369.55090031071251</v>
      </c>
      <c r="I7" s="99">
        <v>-468.70691293520036</v>
      </c>
    </row>
    <row r="8" spans="1:9" x14ac:dyDescent="0.3">
      <c r="A8" s="101" t="s">
        <v>74</v>
      </c>
      <c r="B8" s="99">
        <v>0</v>
      </c>
      <c r="C8" s="99">
        <v>-6.6655383882700709</v>
      </c>
      <c r="D8" s="99">
        <v>-23.041122586624233</v>
      </c>
      <c r="E8" s="99">
        <v>-44.805121425844092</v>
      </c>
      <c r="F8" s="99">
        <v>-63.719620799737989</v>
      </c>
      <c r="G8" s="99">
        <v>-33.981437840272378</v>
      </c>
      <c r="H8" s="100">
        <v>299.22626482535873</v>
      </c>
      <c r="I8" s="99">
        <v>991.65798384321818</v>
      </c>
    </row>
    <row r="9" spans="1:9" x14ac:dyDescent="0.3">
      <c r="A9" s="92" t="s">
        <v>75</v>
      </c>
      <c r="B9" s="93">
        <v>575.33704013986971</v>
      </c>
      <c r="C9" s="93">
        <v>889.98158955276449</v>
      </c>
      <c r="D9" s="93">
        <v>944.06567992374096</v>
      </c>
      <c r="E9" s="93">
        <v>1017.1225200479445</v>
      </c>
      <c r="F9" s="93">
        <v>-1599.1634246014694</v>
      </c>
      <c r="G9" s="93">
        <v>-2030.2181785692408</v>
      </c>
      <c r="H9" s="94">
        <v>-6126.9780168698508</v>
      </c>
      <c r="I9" s="93">
        <v>-8689.3500415889885</v>
      </c>
    </row>
    <row r="10" spans="1:9" x14ac:dyDescent="0.3">
      <c r="A10" s="102" t="s">
        <v>76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4">
        <v>-5757.4271165591381</v>
      </c>
      <c r="I10" s="103">
        <v>-8220.6431286537882</v>
      </c>
    </row>
    <row r="11" spans="1:9" x14ac:dyDescent="0.3">
      <c r="A11" s="102" t="s">
        <v>77</v>
      </c>
      <c r="B11" s="103">
        <v>-151.95294605409319</v>
      </c>
      <c r="C11" s="103">
        <v>-160.68074147047761</v>
      </c>
      <c r="D11" s="103">
        <v>-168.09984462498571</v>
      </c>
      <c r="E11" s="103">
        <v>-178.47409286416257</v>
      </c>
      <c r="F11" s="103">
        <v>-188.49875069176656</v>
      </c>
      <c r="G11" s="103">
        <v>-198.93710607077867</v>
      </c>
      <c r="H11" s="104">
        <v>-258.68563021749873</v>
      </c>
      <c r="I11" s="103">
        <v>-328.09483905464026</v>
      </c>
    </row>
    <row r="12" spans="1:9" x14ac:dyDescent="0.3">
      <c r="A12" s="102" t="s">
        <v>78</v>
      </c>
      <c r="B12" s="103">
        <v>-65.122691166039942</v>
      </c>
      <c r="C12" s="103">
        <v>-68.863174915918975</v>
      </c>
      <c r="D12" s="103">
        <v>-72.042790553565297</v>
      </c>
      <c r="E12" s="103">
        <v>-76.488896941783963</v>
      </c>
      <c r="F12" s="103">
        <v>-80.785178867899958</v>
      </c>
      <c r="G12" s="103">
        <v>-85.258759744619439</v>
      </c>
      <c r="H12" s="104">
        <v>-110.86527009321375</v>
      </c>
      <c r="I12" s="103">
        <v>-140.6120738805601</v>
      </c>
    </row>
    <row r="13" spans="1:9" x14ac:dyDescent="0.3">
      <c r="A13" s="105" t="s">
        <v>85</v>
      </c>
      <c r="B13" s="106">
        <v>575.33704013986971</v>
      </c>
      <c r="C13" s="106">
        <v>1465.3186296926342</v>
      </c>
      <c r="D13" s="106">
        <v>2409.3843096163755</v>
      </c>
      <c r="E13" s="106">
        <v>3426.5068296643203</v>
      </c>
      <c r="F13" s="106">
        <v>1827.3434050628509</v>
      </c>
      <c r="G13" s="106">
        <v>-202.8747735063896</v>
      </c>
      <c r="H13" s="107">
        <v>-22217.796310679478</v>
      </c>
      <c r="I13" s="106">
        <v>-62015.512559240218</v>
      </c>
    </row>
    <row r="14" spans="1:9" x14ac:dyDescent="0.3">
      <c r="A14" s="95" t="s">
        <v>79</v>
      </c>
      <c r="B14" s="96">
        <v>5.6647929750574356E-6</v>
      </c>
      <c r="C14" s="96">
        <v>1.3638309265722825E-5</v>
      </c>
      <c r="D14" s="96">
        <v>2.1371195645666395E-5</v>
      </c>
      <c r="E14" s="96">
        <v>2.891389916443524E-5</v>
      </c>
      <c r="F14" s="96">
        <v>1.4681129540645142E-5</v>
      </c>
      <c r="G14" s="96">
        <v>-1.553341496730712E-6</v>
      </c>
      <c r="H14" s="108">
        <v>-1.3369022591472822E-4</v>
      </c>
      <c r="I14" s="96">
        <v>-2.9670946664735664E-4</v>
      </c>
    </row>
    <row r="15" spans="1:9" x14ac:dyDescent="0.3">
      <c r="A15" s="109" t="s">
        <v>80</v>
      </c>
      <c r="B15" s="110">
        <v>792.41267736000293</v>
      </c>
      <c r="C15" s="110">
        <v>1905.2726449108939</v>
      </c>
      <c r="D15" s="110">
        <v>3066.439837426562</v>
      </c>
      <c r="E15" s="110">
        <v>4293.7202258546095</v>
      </c>
      <c r="F15" s="110">
        <v>2900.1211100130681</v>
      </c>
      <c r="G15" s="111">
        <v>1120.1173594189534</v>
      </c>
      <c r="H15" s="110">
        <v>-18542.625546214502</v>
      </c>
      <c r="I15" s="110">
        <v>-52729.038121462778</v>
      </c>
    </row>
    <row r="16" spans="1:9" x14ac:dyDescent="0.3">
      <c r="A16" s="112"/>
      <c r="B16" s="112"/>
      <c r="C16" s="112"/>
      <c r="D16" s="112"/>
      <c r="E16" s="112"/>
      <c r="F16" s="112"/>
      <c r="G16" s="113"/>
      <c r="H16" s="133" t="s">
        <v>60</v>
      </c>
      <c r="I16" s="133"/>
    </row>
    <row r="17" spans="1:9" ht="14.4" customHeight="1" x14ac:dyDescent="0.3">
      <c r="A17" s="134" t="s">
        <v>81</v>
      </c>
      <c r="B17" s="134"/>
      <c r="C17" s="134"/>
      <c r="D17" s="134"/>
      <c r="E17" s="134"/>
      <c r="F17" s="134"/>
      <c r="G17" s="134"/>
      <c r="H17" s="134"/>
      <c r="I17" s="134"/>
    </row>
    <row r="18" spans="1:9" x14ac:dyDescent="0.3">
      <c r="A18" s="134"/>
      <c r="B18" s="134"/>
      <c r="C18" s="134"/>
      <c r="D18" s="134"/>
      <c r="E18" s="134"/>
      <c r="F18" s="134"/>
      <c r="G18" s="134"/>
      <c r="H18" s="134"/>
      <c r="I18" s="134"/>
    </row>
  </sheetData>
  <mergeCells count="2">
    <mergeCell ref="H16:I16"/>
    <mergeCell ref="A17: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50A8-F056-4F48-9CB1-1A8B64CAE2E7}">
  <dimension ref="A1:D7"/>
  <sheetViews>
    <sheetView showGridLines="0" workbookViewId="0"/>
  </sheetViews>
  <sheetFormatPr defaultRowHeight="14.4" x14ac:dyDescent="0.3"/>
  <cols>
    <col min="1" max="1" width="42" customWidth="1"/>
    <col min="2" max="2" width="14.44140625" customWidth="1"/>
    <col min="3" max="3" width="15.44140625" customWidth="1"/>
    <col min="4" max="4" width="20" customWidth="1"/>
  </cols>
  <sheetData>
    <row r="1" spans="1:4" x14ac:dyDescent="0.3">
      <c r="A1" s="124" t="s">
        <v>93</v>
      </c>
    </row>
    <row r="2" spans="1:4" x14ac:dyDescent="0.3">
      <c r="A2" s="114"/>
      <c r="B2" s="115" t="s">
        <v>86</v>
      </c>
      <c r="C2" s="115" t="s">
        <v>87</v>
      </c>
      <c r="D2" s="115" t="s">
        <v>88</v>
      </c>
    </row>
    <row r="3" spans="1:4" x14ac:dyDescent="0.3">
      <c r="A3" s="116" t="s">
        <v>89</v>
      </c>
      <c r="B3" s="117">
        <v>0.14774099936972915</v>
      </c>
      <c r="C3" s="118">
        <v>0.03</v>
      </c>
      <c r="D3" s="119" t="str">
        <f>ROUND(B3/C3,1)&amp;"x"</f>
        <v>4.9x</v>
      </c>
    </row>
    <row r="4" spans="1:4" x14ac:dyDescent="0.3">
      <c r="A4" s="116" t="s">
        <v>90</v>
      </c>
      <c r="B4" s="117">
        <v>0.17736809772558265</v>
      </c>
      <c r="C4" s="118">
        <v>0.03</v>
      </c>
      <c r="D4" s="119" t="str">
        <f t="shared" ref="D4:D6" si="0">ROUND(B4/C4,1)&amp;"x"</f>
        <v>5.9x</v>
      </c>
    </row>
    <row r="5" spans="1:4" x14ac:dyDescent="0.3">
      <c r="A5" s="116" t="s">
        <v>91</v>
      </c>
      <c r="B5" s="117">
        <v>0.30059279149924539</v>
      </c>
      <c r="C5" s="118">
        <v>0.03</v>
      </c>
      <c r="D5" s="119" t="str">
        <f t="shared" si="0"/>
        <v>10x</v>
      </c>
    </row>
    <row r="6" spans="1:4" x14ac:dyDescent="0.3">
      <c r="A6" s="120" t="s">
        <v>92</v>
      </c>
      <c r="B6" s="121">
        <v>0.86460863389818299</v>
      </c>
      <c r="C6" s="122">
        <v>0.03</v>
      </c>
      <c r="D6" s="123" t="str">
        <f t="shared" si="0"/>
        <v>28.8x</v>
      </c>
    </row>
    <row r="7" spans="1:4" x14ac:dyDescent="0.3">
      <c r="D7" s="125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58278-2B10-445D-A745-715BCEF17E00}">
  <dimension ref="A1:CX5"/>
  <sheetViews>
    <sheetView showGridLines="0" workbookViewId="0"/>
  </sheetViews>
  <sheetFormatPr defaultRowHeight="14.4" x14ac:dyDescent="0.3"/>
  <cols>
    <col min="1" max="1" width="45.109375" customWidth="1"/>
  </cols>
  <sheetData>
    <row r="1" spans="1:102" x14ac:dyDescent="0.3">
      <c r="A1" s="59" t="s">
        <v>40</v>
      </c>
    </row>
    <row r="2" spans="1:102" s="57" customFormat="1" x14ac:dyDescent="0.3">
      <c r="A2" s="56"/>
      <c r="B2" s="58">
        <v>0</v>
      </c>
      <c r="C2" s="58">
        <v>1</v>
      </c>
      <c r="D2" s="58">
        <v>2</v>
      </c>
      <c r="E2" s="58">
        <v>3</v>
      </c>
      <c r="F2" s="58">
        <v>4</v>
      </c>
      <c r="G2" s="58">
        <v>5</v>
      </c>
      <c r="H2" s="58">
        <v>6</v>
      </c>
      <c r="I2" s="58">
        <v>7</v>
      </c>
      <c r="J2" s="58">
        <v>8</v>
      </c>
      <c r="K2" s="58">
        <v>9</v>
      </c>
      <c r="L2" s="58">
        <v>10</v>
      </c>
      <c r="M2" s="58">
        <v>11</v>
      </c>
      <c r="N2" s="58">
        <v>12</v>
      </c>
      <c r="O2" s="58">
        <v>13</v>
      </c>
      <c r="P2" s="58">
        <v>14</v>
      </c>
      <c r="Q2" s="58">
        <v>15</v>
      </c>
      <c r="R2" s="58">
        <v>16</v>
      </c>
      <c r="S2" s="58">
        <v>17</v>
      </c>
      <c r="T2" s="58">
        <v>18</v>
      </c>
      <c r="U2" s="58">
        <v>19</v>
      </c>
      <c r="V2" s="58">
        <v>20</v>
      </c>
      <c r="W2" s="58">
        <v>21</v>
      </c>
      <c r="X2" s="58">
        <v>22</v>
      </c>
      <c r="Y2" s="58">
        <v>23</v>
      </c>
      <c r="Z2" s="58">
        <v>24</v>
      </c>
      <c r="AA2" s="58">
        <v>25</v>
      </c>
      <c r="AB2" s="58">
        <v>26</v>
      </c>
      <c r="AC2" s="58">
        <v>27</v>
      </c>
      <c r="AD2" s="58">
        <v>28</v>
      </c>
      <c r="AE2" s="58">
        <v>29</v>
      </c>
      <c r="AF2" s="58">
        <v>30</v>
      </c>
      <c r="AG2" s="58">
        <v>31</v>
      </c>
      <c r="AH2" s="58">
        <v>32</v>
      </c>
      <c r="AI2" s="58">
        <v>33</v>
      </c>
      <c r="AJ2" s="58">
        <v>34</v>
      </c>
      <c r="AK2" s="58">
        <v>35</v>
      </c>
      <c r="AL2" s="58">
        <v>36</v>
      </c>
      <c r="AM2" s="58">
        <v>37</v>
      </c>
      <c r="AN2" s="58">
        <v>38</v>
      </c>
      <c r="AO2" s="58">
        <v>39</v>
      </c>
      <c r="AP2" s="58">
        <v>40</v>
      </c>
      <c r="AQ2" s="58">
        <v>41</v>
      </c>
      <c r="AR2" s="58">
        <v>42</v>
      </c>
      <c r="AS2" s="58">
        <v>43</v>
      </c>
      <c r="AT2" s="58">
        <v>44</v>
      </c>
      <c r="AU2" s="58">
        <v>45</v>
      </c>
      <c r="AV2" s="58">
        <v>46</v>
      </c>
      <c r="AW2" s="58">
        <v>47</v>
      </c>
      <c r="AX2" s="58">
        <v>48</v>
      </c>
      <c r="AY2" s="58">
        <v>49</v>
      </c>
      <c r="AZ2" s="58">
        <v>50</v>
      </c>
      <c r="BA2" s="58">
        <v>51</v>
      </c>
      <c r="BB2" s="58">
        <v>52</v>
      </c>
      <c r="BC2" s="58">
        <v>53</v>
      </c>
      <c r="BD2" s="58">
        <v>54</v>
      </c>
      <c r="BE2" s="58">
        <v>55</v>
      </c>
      <c r="BF2" s="58">
        <v>56</v>
      </c>
      <c r="BG2" s="58">
        <v>57</v>
      </c>
      <c r="BH2" s="58">
        <v>58</v>
      </c>
      <c r="BI2" s="58">
        <v>59</v>
      </c>
      <c r="BJ2" s="58">
        <v>60</v>
      </c>
      <c r="BK2" s="58">
        <v>61</v>
      </c>
      <c r="BL2" s="58">
        <v>62</v>
      </c>
      <c r="BM2" s="58">
        <v>63</v>
      </c>
      <c r="BN2" s="58">
        <v>64</v>
      </c>
      <c r="BO2" s="58">
        <v>65</v>
      </c>
      <c r="BP2" s="58">
        <v>66</v>
      </c>
      <c r="BQ2" s="58">
        <v>67</v>
      </c>
      <c r="BR2" s="58">
        <v>68</v>
      </c>
      <c r="BS2" s="58">
        <v>69</v>
      </c>
      <c r="BT2" s="58">
        <v>70</v>
      </c>
      <c r="BU2" s="58">
        <v>71</v>
      </c>
      <c r="BV2" s="58">
        <v>72</v>
      </c>
      <c r="BW2" s="58">
        <v>73</v>
      </c>
      <c r="BX2" s="58">
        <v>74</v>
      </c>
      <c r="BY2" s="58">
        <v>75</v>
      </c>
      <c r="BZ2" s="58">
        <v>76</v>
      </c>
      <c r="CA2" s="58">
        <v>77</v>
      </c>
      <c r="CB2" s="58">
        <v>78</v>
      </c>
      <c r="CC2" s="58">
        <v>79</v>
      </c>
      <c r="CD2" s="58">
        <v>80</v>
      </c>
      <c r="CE2" s="58">
        <v>81</v>
      </c>
      <c r="CF2" s="58">
        <v>82</v>
      </c>
      <c r="CG2" s="58">
        <v>83</v>
      </c>
      <c r="CH2" s="58">
        <v>84</v>
      </c>
      <c r="CI2" s="58">
        <v>85</v>
      </c>
      <c r="CJ2" s="58">
        <v>86</v>
      </c>
      <c r="CK2" s="58">
        <v>87</v>
      </c>
      <c r="CL2" s="58">
        <v>88</v>
      </c>
      <c r="CM2" s="58">
        <v>89</v>
      </c>
      <c r="CN2" s="58">
        <v>90</v>
      </c>
      <c r="CO2" s="58">
        <v>91</v>
      </c>
      <c r="CP2" s="58">
        <v>92</v>
      </c>
      <c r="CQ2" s="58">
        <v>93</v>
      </c>
      <c r="CR2" s="58">
        <v>94</v>
      </c>
      <c r="CS2" s="58">
        <v>95</v>
      </c>
      <c r="CT2" s="58">
        <v>96</v>
      </c>
      <c r="CU2" s="58">
        <v>97</v>
      </c>
      <c r="CV2" s="58">
        <v>98</v>
      </c>
      <c r="CW2" s="58">
        <v>99</v>
      </c>
      <c r="CX2" s="58">
        <v>100</v>
      </c>
    </row>
    <row r="3" spans="1:102" x14ac:dyDescent="0.3">
      <c r="A3" t="s">
        <v>41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2</v>
      </c>
      <c r="AB3" s="36">
        <v>6</v>
      </c>
      <c r="AC3" s="36">
        <v>5</v>
      </c>
      <c r="AD3" s="36">
        <v>9</v>
      </c>
      <c r="AE3" s="36">
        <v>12</v>
      </c>
      <c r="AF3" s="36">
        <v>4</v>
      </c>
      <c r="AG3" s="36">
        <v>12</v>
      </c>
      <c r="AH3" s="36">
        <v>8</v>
      </c>
      <c r="AI3" s="36">
        <v>18</v>
      </c>
      <c r="AJ3" s="36">
        <v>19</v>
      </c>
      <c r="AK3" s="36">
        <v>17</v>
      </c>
      <c r="AL3" s="36">
        <v>15</v>
      </c>
      <c r="AM3" s="36">
        <v>19</v>
      </c>
      <c r="AN3" s="36">
        <v>17</v>
      </c>
      <c r="AO3" s="36">
        <v>23</v>
      </c>
      <c r="AP3" s="36">
        <v>29</v>
      </c>
      <c r="AQ3" s="36">
        <v>13</v>
      </c>
      <c r="AR3" s="36">
        <v>23</v>
      </c>
      <c r="AS3" s="36">
        <v>28</v>
      </c>
      <c r="AT3" s="36">
        <v>21</v>
      </c>
      <c r="AU3" s="36">
        <v>27</v>
      </c>
      <c r="AV3" s="36">
        <v>30</v>
      </c>
      <c r="AW3" s="36">
        <v>32</v>
      </c>
      <c r="AX3" s="36">
        <v>47</v>
      </c>
      <c r="AY3" s="36">
        <v>35</v>
      </c>
      <c r="AZ3" s="36">
        <v>47</v>
      </c>
      <c r="BA3" s="36">
        <v>44</v>
      </c>
      <c r="BB3" s="36">
        <v>42</v>
      </c>
      <c r="BC3" s="36">
        <v>49</v>
      </c>
      <c r="BD3" s="36">
        <v>52</v>
      </c>
      <c r="BE3" s="36">
        <v>32</v>
      </c>
      <c r="BF3" s="36">
        <v>34</v>
      </c>
      <c r="BG3" s="36">
        <v>23</v>
      </c>
      <c r="BH3" s="36">
        <v>27</v>
      </c>
      <c r="BI3" s="36">
        <v>22</v>
      </c>
      <c r="BJ3" s="36">
        <v>30</v>
      </c>
      <c r="BK3" s="36">
        <v>14</v>
      </c>
      <c r="BL3" s="36">
        <v>16</v>
      </c>
      <c r="BM3" s="36">
        <v>14</v>
      </c>
      <c r="BN3" s="36">
        <v>13</v>
      </c>
      <c r="BO3" s="36">
        <v>7</v>
      </c>
      <c r="BP3" s="36">
        <v>7</v>
      </c>
      <c r="BQ3" s="36">
        <v>6</v>
      </c>
      <c r="BR3" s="36">
        <v>2</v>
      </c>
      <c r="BS3" s="36">
        <v>2</v>
      </c>
      <c r="BT3" s="36">
        <v>1</v>
      </c>
      <c r="BU3" s="36">
        <v>0</v>
      </c>
      <c r="BV3" s="36">
        <v>1</v>
      </c>
      <c r="BW3" s="36">
        <v>1</v>
      </c>
      <c r="BX3" s="36">
        <v>2</v>
      </c>
      <c r="BY3" s="36">
        <v>0</v>
      </c>
      <c r="BZ3" s="36">
        <v>0</v>
      </c>
      <c r="CA3" s="36">
        <v>0</v>
      </c>
      <c r="CB3" s="36">
        <v>0</v>
      </c>
      <c r="CC3" s="36">
        <v>0</v>
      </c>
      <c r="CD3" s="36">
        <v>0</v>
      </c>
      <c r="CE3" s="36">
        <v>0</v>
      </c>
      <c r="CF3" s="36">
        <v>0</v>
      </c>
      <c r="CG3" s="36">
        <v>0</v>
      </c>
      <c r="CH3" s="36">
        <v>0</v>
      </c>
      <c r="CI3" s="36">
        <v>0</v>
      </c>
      <c r="CJ3" s="36">
        <v>0</v>
      </c>
      <c r="CK3" s="36">
        <v>0</v>
      </c>
      <c r="CL3" s="36">
        <v>0</v>
      </c>
      <c r="CM3" s="36">
        <v>0</v>
      </c>
      <c r="CN3" s="36">
        <v>0</v>
      </c>
      <c r="CO3" s="36">
        <v>0</v>
      </c>
      <c r="CP3" s="36">
        <v>0</v>
      </c>
      <c r="CQ3" s="36">
        <v>0</v>
      </c>
      <c r="CR3" s="36">
        <v>0</v>
      </c>
      <c r="CS3" s="36">
        <v>0</v>
      </c>
      <c r="CT3" s="36">
        <v>0</v>
      </c>
      <c r="CU3" s="36">
        <v>0</v>
      </c>
      <c r="CV3" s="36">
        <v>0</v>
      </c>
      <c r="CW3" s="36">
        <v>0</v>
      </c>
      <c r="CX3" s="36">
        <v>0</v>
      </c>
    </row>
    <row r="4" spans="1:102" x14ac:dyDescent="0.3">
      <c r="A4" t="s">
        <v>42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2</v>
      </c>
      <c r="X4" s="36">
        <v>6</v>
      </c>
      <c r="Y4" s="36">
        <v>5</v>
      </c>
      <c r="Z4" s="36">
        <v>9</v>
      </c>
      <c r="AA4" s="36">
        <v>12</v>
      </c>
      <c r="AB4" s="36">
        <v>4</v>
      </c>
      <c r="AC4" s="36">
        <v>12</v>
      </c>
      <c r="AD4" s="36">
        <v>8</v>
      </c>
      <c r="AE4" s="36">
        <v>18</v>
      </c>
      <c r="AF4" s="36">
        <v>19</v>
      </c>
      <c r="AG4" s="36">
        <v>17</v>
      </c>
      <c r="AH4" s="36">
        <v>15</v>
      </c>
      <c r="AI4" s="36">
        <v>19</v>
      </c>
      <c r="AJ4" s="36">
        <v>17</v>
      </c>
      <c r="AK4" s="36">
        <v>23</v>
      </c>
      <c r="AL4" s="36">
        <v>29</v>
      </c>
      <c r="AM4" s="36">
        <v>13</v>
      </c>
      <c r="AN4" s="36">
        <v>23</v>
      </c>
      <c r="AO4" s="36">
        <v>28</v>
      </c>
      <c r="AP4" s="36">
        <v>21</v>
      </c>
      <c r="AQ4" s="36">
        <v>27</v>
      </c>
      <c r="AR4" s="36">
        <v>30</v>
      </c>
      <c r="AS4" s="36">
        <v>32</v>
      </c>
      <c r="AT4" s="36">
        <v>47</v>
      </c>
      <c r="AU4" s="36">
        <v>35</v>
      </c>
      <c r="AV4" s="36">
        <v>47</v>
      </c>
      <c r="AW4" s="36">
        <v>44</v>
      </c>
      <c r="AX4" s="36">
        <v>42</v>
      </c>
      <c r="AY4" s="36">
        <v>49</v>
      </c>
      <c r="AZ4" s="36">
        <v>52</v>
      </c>
      <c r="BA4" s="36">
        <v>32</v>
      </c>
      <c r="BB4" s="36">
        <v>34</v>
      </c>
      <c r="BC4" s="36">
        <v>23</v>
      </c>
      <c r="BD4" s="36">
        <v>27</v>
      </c>
      <c r="BE4" s="36">
        <v>22</v>
      </c>
      <c r="BF4" s="36">
        <v>30</v>
      </c>
      <c r="BG4" s="36">
        <v>14</v>
      </c>
      <c r="BH4" s="36">
        <v>16</v>
      </c>
      <c r="BI4" s="36">
        <v>14</v>
      </c>
      <c r="BJ4" s="36">
        <v>13</v>
      </c>
      <c r="BK4" s="36">
        <v>7</v>
      </c>
      <c r="BL4" s="36">
        <v>7</v>
      </c>
      <c r="BM4" s="36">
        <v>6</v>
      </c>
      <c r="BN4" s="36">
        <v>2</v>
      </c>
      <c r="BO4" s="36">
        <v>2</v>
      </c>
      <c r="BP4" s="36">
        <v>1</v>
      </c>
      <c r="BQ4" s="36">
        <v>0</v>
      </c>
      <c r="BR4" s="36">
        <v>1</v>
      </c>
      <c r="BS4" s="36">
        <v>1</v>
      </c>
      <c r="BT4" s="36">
        <v>2</v>
      </c>
      <c r="BU4" s="36">
        <v>0</v>
      </c>
      <c r="BV4" s="36">
        <v>0</v>
      </c>
      <c r="BW4" s="36">
        <v>0</v>
      </c>
      <c r="BX4" s="36">
        <v>0</v>
      </c>
      <c r="BY4" s="36">
        <v>0</v>
      </c>
      <c r="BZ4" s="36">
        <v>0</v>
      </c>
      <c r="CA4" s="36">
        <v>0</v>
      </c>
      <c r="CB4" s="36">
        <v>0</v>
      </c>
      <c r="CC4" s="36">
        <v>0</v>
      </c>
      <c r="CD4" s="36">
        <v>0</v>
      </c>
      <c r="CE4" s="36">
        <v>0</v>
      </c>
      <c r="CF4" s="36">
        <v>0</v>
      </c>
      <c r="CG4" s="36">
        <v>0</v>
      </c>
      <c r="CH4" s="36">
        <v>0</v>
      </c>
      <c r="CI4" s="36">
        <v>0</v>
      </c>
      <c r="CJ4" s="36">
        <v>0</v>
      </c>
      <c r="CK4" s="36">
        <v>0</v>
      </c>
      <c r="CL4" s="36">
        <v>0</v>
      </c>
      <c r="CM4" s="36">
        <v>0</v>
      </c>
      <c r="CN4" s="36">
        <v>0</v>
      </c>
      <c r="CO4" s="36">
        <v>0</v>
      </c>
      <c r="CP4" s="36">
        <v>0</v>
      </c>
      <c r="CQ4" s="36">
        <v>0</v>
      </c>
      <c r="CR4" s="36">
        <v>0</v>
      </c>
      <c r="CS4" s="36">
        <v>0</v>
      </c>
      <c r="CT4" s="36">
        <v>0</v>
      </c>
      <c r="CU4" s="36">
        <v>0</v>
      </c>
      <c r="CV4" s="36">
        <v>0</v>
      </c>
      <c r="CW4" s="36">
        <v>0</v>
      </c>
      <c r="CX4" s="36">
        <v>0</v>
      </c>
    </row>
    <row r="5" spans="1:102" x14ac:dyDescent="0.3">
      <c r="B5" s="60">
        <v>0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G5" s="60">
        <v>0</v>
      </c>
      <c r="AH5" s="60">
        <v>0</v>
      </c>
      <c r="AI5" s="60">
        <v>0</v>
      </c>
      <c r="AJ5" s="60">
        <v>0</v>
      </c>
      <c r="AK5" s="60">
        <v>0</v>
      </c>
      <c r="AL5" s="60">
        <v>0</v>
      </c>
      <c r="AM5" s="60">
        <v>0</v>
      </c>
      <c r="AN5" s="60">
        <v>0</v>
      </c>
      <c r="AO5" s="60">
        <v>0</v>
      </c>
      <c r="AP5" s="60">
        <v>0</v>
      </c>
      <c r="AQ5" s="60">
        <v>0</v>
      </c>
      <c r="AR5" s="60">
        <v>0</v>
      </c>
      <c r="AS5" s="60">
        <v>0</v>
      </c>
      <c r="AT5" s="60">
        <v>0</v>
      </c>
      <c r="AU5" s="60">
        <v>0</v>
      </c>
      <c r="AV5" s="60">
        <v>0</v>
      </c>
      <c r="AW5" s="60">
        <v>0</v>
      </c>
      <c r="AX5" s="60">
        <v>0</v>
      </c>
      <c r="AY5" s="60">
        <v>0</v>
      </c>
      <c r="AZ5" s="60">
        <v>0</v>
      </c>
      <c r="BA5" s="60">
        <v>0</v>
      </c>
      <c r="BB5" s="60">
        <v>0</v>
      </c>
      <c r="BC5" s="60">
        <v>0</v>
      </c>
      <c r="BD5" s="60">
        <v>0</v>
      </c>
      <c r="BE5" s="60">
        <v>0</v>
      </c>
      <c r="BF5" s="60">
        <v>1</v>
      </c>
      <c r="BG5" s="60">
        <v>1</v>
      </c>
      <c r="BH5" s="60">
        <v>1</v>
      </c>
      <c r="BI5" s="60">
        <v>1</v>
      </c>
      <c r="BJ5" s="60">
        <v>1</v>
      </c>
      <c r="BK5" s="60">
        <v>1</v>
      </c>
      <c r="BL5" s="60">
        <v>1</v>
      </c>
      <c r="BM5" s="60">
        <v>0</v>
      </c>
      <c r="BN5" s="60">
        <v>0</v>
      </c>
      <c r="BO5" s="60">
        <v>0</v>
      </c>
      <c r="BP5" s="60">
        <v>0</v>
      </c>
      <c r="BQ5" s="60">
        <v>0</v>
      </c>
      <c r="BR5" s="60">
        <v>0</v>
      </c>
      <c r="BS5" s="60">
        <v>0</v>
      </c>
      <c r="BT5" s="60">
        <v>0</v>
      </c>
      <c r="BU5" s="60">
        <v>0</v>
      </c>
      <c r="BV5" s="60">
        <v>0</v>
      </c>
      <c r="BW5" s="60">
        <v>0</v>
      </c>
      <c r="BX5" s="60">
        <v>0</v>
      </c>
      <c r="BY5" s="60">
        <v>0</v>
      </c>
      <c r="BZ5" s="60">
        <v>0</v>
      </c>
      <c r="CA5" s="60">
        <v>0</v>
      </c>
      <c r="CB5" s="60">
        <v>0</v>
      </c>
      <c r="CC5" s="60">
        <v>0</v>
      </c>
      <c r="CD5" s="60">
        <v>0</v>
      </c>
      <c r="CE5" s="60">
        <v>0</v>
      </c>
      <c r="CF5" s="60">
        <v>0</v>
      </c>
      <c r="CG5" s="60">
        <v>0</v>
      </c>
      <c r="CH5" s="60">
        <v>0</v>
      </c>
      <c r="CI5" s="60">
        <v>0</v>
      </c>
      <c r="CJ5" s="60">
        <v>0</v>
      </c>
      <c r="CK5" s="60">
        <v>0</v>
      </c>
      <c r="CL5" s="60">
        <v>0</v>
      </c>
      <c r="CM5" s="60">
        <v>0</v>
      </c>
      <c r="CN5" s="60">
        <v>0</v>
      </c>
      <c r="CO5" s="60">
        <v>0</v>
      </c>
      <c r="CP5" s="60">
        <v>0</v>
      </c>
      <c r="CQ5" s="60">
        <v>0</v>
      </c>
      <c r="CR5" s="60">
        <v>0</v>
      </c>
      <c r="CS5" s="60">
        <v>0</v>
      </c>
      <c r="CT5" s="60">
        <v>0</v>
      </c>
      <c r="CU5" s="60">
        <v>0</v>
      </c>
      <c r="CV5" s="60">
        <v>0</v>
      </c>
      <c r="CW5" s="60">
        <v>0</v>
      </c>
      <c r="CX5" s="60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FBF6-27DD-44BD-BB55-89889B2E905F}">
  <dimension ref="A1:CX6"/>
  <sheetViews>
    <sheetView showGridLines="0" zoomScale="85" zoomScaleNormal="85" workbookViewId="0"/>
  </sheetViews>
  <sheetFormatPr defaultRowHeight="14.4" x14ac:dyDescent="0.3"/>
  <cols>
    <col min="1" max="1" width="45.109375" customWidth="1"/>
  </cols>
  <sheetData>
    <row r="1" spans="1:102" x14ac:dyDescent="0.3">
      <c r="A1" s="59" t="s">
        <v>62</v>
      </c>
    </row>
    <row r="2" spans="1:102" s="62" customFormat="1" x14ac:dyDescent="0.3">
      <c r="A2" s="56"/>
      <c r="B2" s="58">
        <v>25</v>
      </c>
      <c r="C2" s="58">
        <v>26</v>
      </c>
      <c r="D2" s="58">
        <v>27</v>
      </c>
      <c r="E2" s="58">
        <v>28</v>
      </c>
      <c r="F2" s="58">
        <v>29</v>
      </c>
      <c r="G2" s="58">
        <v>30</v>
      </c>
      <c r="H2" s="58">
        <v>31</v>
      </c>
      <c r="I2" s="58">
        <v>32</v>
      </c>
      <c r="J2" s="58">
        <v>33</v>
      </c>
      <c r="K2" s="58">
        <v>34</v>
      </c>
      <c r="L2" s="58">
        <v>35</v>
      </c>
      <c r="M2" s="58">
        <v>36</v>
      </c>
      <c r="N2" s="58">
        <v>37</v>
      </c>
      <c r="O2" s="58">
        <v>38</v>
      </c>
      <c r="P2" s="58">
        <v>39</v>
      </c>
      <c r="Q2" s="58">
        <v>40</v>
      </c>
      <c r="R2" s="58">
        <v>41</v>
      </c>
      <c r="S2" s="58">
        <v>42</v>
      </c>
      <c r="T2" s="58">
        <v>43</v>
      </c>
      <c r="U2" s="58">
        <v>44</v>
      </c>
      <c r="V2" s="58">
        <v>45</v>
      </c>
      <c r="W2" s="58">
        <v>46</v>
      </c>
      <c r="X2" s="58">
        <v>47</v>
      </c>
      <c r="Y2" s="58">
        <v>48</v>
      </c>
      <c r="Z2" s="58">
        <v>49</v>
      </c>
      <c r="AA2" s="58">
        <v>50</v>
      </c>
      <c r="AB2" s="58">
        <v>51</v>
      </c>
      <c r="AC2" s="58">
        <v>52</v>
      </c>
      <c r="AD2" s="58">
        <v>53</v>
      </c>
      <c r="AE2" s="58">
        <v>54</v>
      </c>
      <c r="AF2" s="58">
        <v>55</v>
      </c>
      <c r="AG2" s="58">
        <v>56</v>
      </c>
      <c r="AH2" s="58">
        <v>57</v>
      </c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</row>
    <row r="3" spans="1:102" x14ac:dyDescent="0.3">
      <c r="A3" t="s">
        <v>43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2</v>
      </c>
      <c r="Q3" s="36">
        <v>5</v>
      </c>
      <c r="R3" s="36">
        <v>2</v>
      </c>
      <c r="S3" s="36">
        <v>5</v>
      </c>
      <c r="T3" s="36">
        <v>6</v>
      </c>
      <c r="U3" s="36">
        <v>7</v>
      </c>
      <c r="V3" s="36">
        <v>3</v>
      </c>
      <c r="W3" s="36">
        <v>10</v>
      </c>
      <c r="X3" s="36">
        <v>5</v>
      </c>
      <c r="Y3" s="36">
        <v>10</v>
      </c>
      <c r="Z3" s="36">
        <v>6</v>
      </c>
      <c r="AA3" s="36">
        <v>16</v>
      </c>
      <c r="AB3" s="36">
        <v>8</v>
      </c>
      <c r="AC3" s="36">
        <v>8</v>
      </c>
      <c r="AD3" s="36">
        <v>11</v>
      </c>
      <c r="AE3" s="36">
        <v>9</v>
      </c>
      <c r="AF3" s="36">
        <v>11</v>
      </c>
      <c r="AG3" s="36">
        <v>12</v>
      </c>
      <c r="AH3" s="36">
        <v>4</v>
      </c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</row>
    <row r="4" spans="1:102" x14ac:dyDescent="0.3">
      <c r="A4" t="s">
        <v>44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1</v>
      </c>
      <c r="K4" s="36">
        <v>1</v>
      </c>
      <c r="L4" s="36">
        <v>2</v>
      </c>
      <c r="M4" s="36">
        <v>4</v>
      </c>
      <c r="N4" s="36">
        <v>4</v>
      </c>
      <c r="O4" s="36">
        <v>6</v>
      </c>
      <c r="P4" s="36">
        <v>2</v>
      </c>
      <c r="Q4" s="36">
        <v>4</v>
      </c>
      <c r="R4" s="36">
        <v>3</v>
      </c>
      <c r="S4" s="36">
        <v>5</v>
      </c>
      <c r="T4" s="36">
        <v>7</v>
      </c>
      <c r="U4" s="36">
        <v>8</v>
      </c>
      <c r="V4" s="36">
        <v>9</v>
      </c>
      <c r="W4" s="36">
        <v>15</v>
      </c>
      <c r="X4" s="36">
        <v>9</v>
      </c>
      <c r="Y4" s="36">
        <v>9</v>
      </c>
      <c r="Z4" s="36">
        <v>12</v>
      </c>
      <c r="AA4" s="36">
        <v>8</v>
      </c>
      <c r="AB4" s="36">
        <v>7</v>
      </c>
      <c r="AC4" s="36">
        <v>4</v>
      </c>
      <c r="AD4" s="36">
        <v>12</v>
      </c>
      <c r="AE4" s="36">
        <v>18</v>
      </c>
      <c r="AF4" s="36">
        <v>11</v>
      </c>
      <c r="AG4" s="36">
        <v>18</v>
      </c>
      <c r="AH4" s="36">
        <v>10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</row>
    <row r="5" spans="1:102" x14ac:dyDescent="0.3">
      <c r="A5" t="s">
        <v>45</v>
      </c>
      <c r="B5" s="36">
        <v>12</v>
      </c>
      <c r="C5" s="36">
        <v>4</v>
      </c>
      <c r="D5" s="36">
        <v>12</v>
      </c>
      <c r="E5" s="36">
        <v>8</v>
      </c>
      <c r="F5" s="36">
        <v>18</v>
      </c>
      <c r="G5" s="36">
        <v>19</v>
      </c>
      <c r="H5" s="36">
        <v>17</v>
      </c>
      <c r="I5" s="36">
        <v>15</v>
      </c>
      <c r="J5" s="36">
        <v>18</v>
      </c>
      <c r="K5" s="36">
        <v>16</v>
      </c>
      <c r="L5" s="36">
        <v>21</v>
      </c>
      <c r="M5" s="36">
        <v>25</v>
      </c>
      <c r="N5" s="36">
        <v>9</v>
      </c>
      <c r="O5" s="36">
        <v>17</v>
      </c>
      <c r="P5" s="36">
        <v>24</v>
      </c>
      <c r="Q5" s="36">
        <v>12</v>
      </c>
      <c r="R5" s="36">
        <v>22</v>
      </c>
      <c r="S5" s="36">
        <v>20</v>
      </c>
      <c r="T5" s="36">
        <v>19</v>
      </c>
      <c r="U5" s="36">
        <v>32</v>
      </c>
      <c r="V5" s="36">
        <v>23</v>
      </c>
      <c r="W5" s="36">
        <v>22</v>
      </c>
      <c r="X5" s="36">
        <v>30</v>
      </c>
      <c r="Y5" s="36">
        <v>23</v>
      </c>
      <c r="Z5" s="36">
        <v>31</v>
      </c>
      <c r="AA5" s="36">
        <v>28</v>
      </c>
      <c r="AB5" s="36">
        <v>17</v>
      </c>
      <c r="AC5" s="36">
        <v>22</v>
      </c>
      <c r="AD5" s="36">
        <v>0</v>
      </c>
      <c r="AE5" s="36">
        <v>0</v>
      </c>
      <c r="AF5" s="36">
        <v>0</v>
      </c>
      <c r="AG5" s="36">
        <v>0</v>
      </c>
      <c r="AH5" s="36">
        <v>0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</row>
    <row r="6" spans="1:102" x14ac:dyDescent="0.3"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C6" s="60">
        <v>0</v>
      </c>
      <c r="AD6" s="60">
        <v>1</v>
      </c>
      <c r="AE6" s="60">
        <v>1</v>
      </c>
      <c r="AF6" s="60">
        <v>1</v>
      </c>
      <c r="AG6" s="60">
        <v>1</v>
      </c>
      <c r="AH6" s="60">
        <v>1</v>
      </c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2393-A5EE-4FB5-8116-8C5BC0265DA3}">
  <dimension ref="A1:CX6"/>
  <sheetViews>
    <sheetView showGridLines="0" zoomScale="85" zoomScaleNormal="85" workbookViewId="0"/>
  </sheetViews>
  <sheetFormatPr defaultRowHeight="14.4" x14ac:dyDescent="0.3"/>
  <cols>
    <col min="1" max="1" width="50.33203125" customWidth="1"/>
  </cols>
  <sheetData>
    <row r="1" spans="1:102" x14ac:dyDescent="0.3">
      <c r="A1" s="59" t="s">
        <v>63</v>
      </c>
    </row>
    <row r="2" spans="1:102" s="62" customFormat="1" x14ac:dyDescent="0.3">
      <c r="A2" s="56"/>
      <c r="B2" s="58">
        <v>15</v>
      </c>
      <c r="C2" s="58">
        <v>16</v>
      </c>
      <c r="D2" s="58">
        <v>17</v>
      </c>
      <c r="E2" s="58">
        <v>18</v>
      </c>
      <c r="F2" s="58">
        <v>19</v>
      </c>
      <c r="G2" s="58">
        <v>20</v>
      </c>
      <c r="H2" s="58">
        <v>21</v>
      </c>
      <c r="I2" s="58">
        <v>22</v>
      </c>
      <c r="J2" s="58">
        <v>23</v>
      </c>
      <c r="K2" s="58">
        <v>24</v>
      </c>
      <c r="L2" s="58">
        <v>25</v>
      </c>
      <c r="M2" s="58">
        <v>26</v>
      </c>
      <c r="N2" s="58">
        <v>27</v>
      </c>
      <c r="O2" s="58">
        <v>28</v>
      </c>
      <c r="P2" s="58">
        <v>29</v>
      </c>
      <c r="Q2" s="58">
        <v>30</v>
      </c>
      <c r="R2" s="58">
        <v>31</v>
      </c>
      <c r="S2" s="58">
        <v>32</v>
      </c>
      <c r="T2" s="58">
        <v>33</v>
      </c>
      <c r="U2" s="58">
        <v>34</v>
      </c>
      <c r="V2" s="58">
        <v>35</v>
      </c>
      <c r="W2" s="58">
        <v>36</v>
      </c>
      <c r="X2" s="58">
        <v>37</v>
      </c>
      <c r="Y2" s="58">
        <v>38</v>
      </c>
      <c r="Z2" s="58">
        <v>39</v>
      </c>
      <c r="AA2" s="58">
        <v>40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</row>
    <row r="3" spans="1:102" s="78" customFormat="1" x14ac:dyDescent="0.3">
      <c r="A3" s="78" t="str">
        <f>"Výsluhoví policajti, systém pred reformou"</f>
        <v>Výsluhoví policajti, systém pred reformou</v>
      </c>
      <c r="B3" s="79">
        <v>0.3</v>
      </c>
      <c r="C3" s="79">
        <v>0.32</v>
      </c>
      <c r="D3" s="79">
        <v>0.34</v>
      </c>
      <c r="E3" s="79">
        <v>0.36000000000000004</v>
      </c>
      <c r="F3" s="79">
        <v>0.38000000000000006</v>
      </c>
      <c r="G3" s="79">
        <v>0.40000000000000008</v>
      </c>
      <c r="H3" s="79">
        <v>0.43000000000000005</v>
      </c>
      <c r="I3" s="79">
        <v>0.46000000000000008</v>
      </c>
      <c r="J3" s="79">
        <v>0.4900000000000001</v>
      </c>
      <c r="K3" s="79">
        <v>0.52000000000000013</v>
      </c>
      <c r="L3" s="79">
        <v>0.55000000000000016</v>
      </c>
      <c r="M3" s="79">
        <v>0.56000000000000016</v>
      </c>
      <c r="N3" s="79">
        <v>0.57000000000000017</v>
      </c>
      <c r="O3" s="79">
        <v>0.58000000000000018</v>
      </c>
      <c r="P3" s="79">
        <v>0.59000000000000019</v>
      </c>
      <c r="Q3" s="79">
        <v>0.6000000000000002</v>
      </c>
      <c r="R3" s="79">
        <v>0.6</v>
      </c>
      <c r="S3" s="79">
        <v>0.6</v>
      </c>
      <c r="T3" s="79">
        <v>0.6</v>
      </c>
      <c r="U3" s="79">
        <v>0.6</v>
      </c>
      <c r="V3" s="79">
        <v>0.6</v>
      </c>
      <c r="W3" s="79">
        <v>0.6</v>
      </c>
      <c r="X3" s="79">
        <v>0.6</v>
      </c>
      <c r="Y3" s="79">
        <v>0.6</v>
      </c>
      <c r="Z3" s="79">
        <v>0.6</v>
      </c>
      <c r="AA3" s="79">
        <v>0.6</v>
      </c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</row>
    <row r="4" spans="1:102" s="78" customFormat="1" x14ac:dyDescent="0.3">
      <c r="A4" s="78" t="str">
        <f>"Výsluhoví policajti, systém po reforme a prechodnom období"</f>
        <v>Výsluhoví policajti, systém po reforme a prechodnom období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>
        <v>0.375</v>
      </c>
      <c r="M4" s="79">
        <v>0.39500000000000002</v>
      </c>
      <c r="N4" s="79">
        <v>0.41500000000000004</v>
      </c>
      <c r="O4" s="79">
        <v>0.43500000000000005</v>
      </c>
      <c r="P4" s="79">
        <v>0.45500000000000007</v>
      </c>
      <c r="Q4" s="79">
        <v>0.47500000000000009</v>
      </c>
      <c r="R4" s="79">
        <v>0.50500000000000012</v>
      </c>
      <c r="S4" s="79">
        <v>0.53500000000000014</v>
      </c>
      <c r="T4" s="79">
        <v>0.56500000000000017</v>
      </c>
      <c r="U4" s="79">
        <v>0.5950000000000002</v>
      </c>
      <c r="V4" s="79">
        <v>0.62500000000000022</v>
      </c>
      <c r="W4" s="79">
        <v>0.63000000000000023</v>
      </c>
      <c r="X4" s="79">
        <v>0.63500000000000023</v>
      </c>
      <c r="Y4" s="79">
        <v>0.64000000000000024</v>
      </c>
      <c r="Z4" s="79">
        <v>0.64500000000000024</v>
      </c>
      <c r="AA4" s="79">
        <v>0.65000000000000024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</row>
    <row r="5" spans="1:102" s="78" customFormat="1" x14ac:dyDescent="0.3">
      <c r="A5" s="78" t="str">
        <f>"Obecní policajti"</f>
        <v>Obecní policajti</v>
      </c>
      <c r="C5" s="79"/>
      <c r="D5" s="79"/>
      <c r="E5" s="79"/>
      <c r="F5" s="79"/>
      <c r="G5" s="79"/>
      <c r="H5" s="79"/>
      <c r="I5" s="79"/>
      <c r="J5" s="79"/>
      <c r="K5" s="79"/>
      <c r="L5" s="79">
        <v>0.6</v>
      </c>
      <c r="M5" s="79">
        <v>0.6</v>
      </c>
      <c r="N5" s="79">
        <v>0.6</v>
      </c>
      <c r="O5" s="79">
        <v>0.6</v>
      </c>
      <c r="P5" s="79">
        <v>0.6</v>
      </c>
      <c r="Q5" s="79">
        <v>0.6</v>
      </c>
      <c r="R5" s="79">
        <v>0.6</v>
      </c>
      <c r="S5" s="79">
        <v>0.6</v>
      </c>
      <c r="T5" s="79">
        <v>0.6</v>
      </c>
      <c r="U5" s="79">
        <v>0.6</v>
      </c>
      <c r="V5" s="79">
        <v>0.6</v>
      </c>
      <c r="W5" s="79">
        <v>0.6</v>
      </c>
      <c r="X5" s="79">
        <v>0.6</v>
      </c>
      <c r="Y5" s="79">
        <v>0.6</v>
      </c>
      <c r="Z5" s="79">
        <v>0.6</v>
      </c>
      <c r="AA5" s="79">
        <v>0.6</v>
      </c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</row>
    <row r="6" spans="1:102" x14ac:dyDescent="0.3"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1.25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54DE-8A03-469B-BD94-2B4E8234187A}">
  <dimension ref="A1:CX5"/>
  <sheetViews>
    <sheetView showGridLines="0" zoomScale="85" zoomScaleNormal="85" workbookViewId="0"/>
  </sheetViews>
  <sheetFormatPr defaultRowHeight="14.4" x14ac:dyDescent="0.3"/>
  <cols>
    <col min="1" max="1" width="54.6640625" customWidth="1"/>
  </cols>
  <sheetData>
    <row r="1" spans="1:102" x14ac:dyDescent="0.3">
      <c r="A1" s="59" t="s">
        <v>65</v>
      </c>
    </row>
    <row r="2" spans="1:102" s="62" customFormat="1" x14ac:dyDescent="0.3">
      <c r="A2" s="56"/>
      <c r="B2" s="58">
        <v>0</v>
      </c>
      <c r="C2" s="58">
        <v>1</v>
      </c>
      <c r="D2" s="58">
        <v>2</v>
      </c>
      <c r="E2" s="58">
        <v>3</v>
      </c>
      <c r="F2" s="58">
        <v>4</v>
      </c>
      <c r="G2" s="58">
        <v>5</v>
      </c>
      <c r="H2" s="58">
        <v>6</v>
      </c>
      <c r="I2" s="58">
        <v>7</v>
      </c>
      <c r="J2" s="58">
        <v>8</v>
      </c>
      <c r="K2" s="58">
        <v>9</v>
      </c>
      <c r="L2" s="58">
        <v>10</v>
      </c>
      <c r="M2" s="58">
        <v>11</v>
      </c>
      <c r="N2" s="58">
        <v>12</v>
      </c>
      <c r="O2" s="58">
        <v>13</v>
      </c>
      <c r="P2" s="58">
        <v>14</v>
      </c>
      <c r="Q2" s="58">
        <v>15</v>
      </c>
      <c r="R2" s="58">
        <v>16</v>
      </c>
      <c r="S2" s="58">
        <v>17</v>
      </c>
      <c r="T2" s="58">
        <v>18</v>
      </c>
      <c r="U2" s="58">
        <v>19</v>
      </c>
      <c r="V2" s="58">
        <v>20</v>
      </c>
      <c r="W2" s="58">
        <v>21</v>
      </c>
      <c r="X2" s="58">
        <v>22</v>
      </c>
      <c r="Y2" s="58">
        <v>23</v>
      </c>
      <c r="Z2" s="58">
        <v>24</v>
      </c>
      <c r="AA2" s="58">
        <v>25</v>
      </c>
      <c r="AB2" s="58">
        <v>26</v>
      </c>
      <c r="AC2" s="58">
        <v>27</v>
      </c>
      <c r="AD2" s="58">
        <v>28</v>
      </c>
      <c r="AE2" s="58">
        <v>29</v>
      </c>
      <c r="AF2" s="58">
        <v>30</v>
      </c>
      <c r="AG2" s="58">
        <v>31</v>
      </c>
      <c r="AH2" s="58">
        <v>32</v>
      </c>
      <c r="AI2" s="58">
        <v>33</v>
      </c>
      <c r="AJ2" s="58">
        <v>34</v>
      </c>
      <c r="AK2" s="58">
        <v>35</v>
      </c>
      <c r="AL2" s="58">
        <v>36</v>
      </c>
      <c r="AM2" s="58">
        <v>37</v>
      </c>
      <c r="AN2" s="58">
        <v>38</v>
      </c>
      <c r="AO2" s="58">
        <v>39</v>
      </c>
      <c r="AP2" s="58">
        <v>40</v>
      </c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</row>
    <row r="3" spans="1:102" s="78" customFormat="1" x14ac:dyDescent="0.3">
      <c r="A3" s="78" t="str">
        <f>"Služobná doba výsluhových policajtov, ľavá os"</f>
        <v>Služobná doba výsluhových policajtov, ľavá os</v>
      </c>
      <c r="B3" s="79">
        <v>0</v>
      </c>
      <c r="C3" s="79">
        <v>3.7111653059060547E-4</v>
      </c>
      <c r="D3" s="79">
        <v>6.8921641395398154E-4</v>
      </c>
      <c r="E3" s="79">
        <v>5.8318311949952283E-4</v>
      </c>
      <c r="F3" s="79">
        <v>9.0128300286289895E-4</v>
      </c>
      <c r="G3" s="79">
        <v>8.4826635563566965E-4</v>
      </c>
      <c r="H3" s="79">
        <v>1.5374827695896511E-3</v>
      </c>
      <c r="I3" s="79">
        <v>1.8555826529530273E-3</v>
      </c>
      <c r="J3" s="79">
        <v>2.2797158307708621E-3</v>
      </c>
      <c r="K3" s="79">
        <v>1.3784328279079631E-3</v>
      </c>
      <c r="L3" s="79">
        <v>2.2266991835436325E-3</v>
      </c>
      <c r="M3" s="79">
        <v>2.4917824196797793E-3</v>
      </c>
      <c r="N3" s="79">
        <v>2.8098823030431558E-3</v>
      </c>
      <c r="O3" s="79">
        <v>1.6965327112713393E-3</v>
      </c>
      <c r="P3" s="79">
        <v>2.2797158307708621E-3</v>
      </c>
      <c r="Q3" s="79">
        <v>5.3122680521683806E-2</v>
      </c>
      <c r="R3" s="79">
        <v>3.833103594528682E-2</v>
      </c>
      <c r="S3" s="79">
        <v>3.9974552009330928E-2</v>
      </c>
      <c r="T3" s="79">
        <v>4.257236772346517E-2</v>
      </c>
      <c r="U3" s="79">
        <v>4.1883151309511188E-2</v>
      </c>
      <c r="V3" s="79">
        <v>4.7449899268370267E-2</v>
      </c>
      <c r="W3" s="79">
        <v>4.8086099035097023E-2</v>
      </c>
      <c r="X3" s="79">
        <v>5.1055031279821861E-2</v>
      </c>
      <c r="Y3" s="79">
        <v>5.3440780405047184E-2</v>
      </c>
      <c r="Z3" s="79">
        <v>5.4607146644046228E-2</v>
      </c>
      <c r="AA3" s="79">
        <v>9.9830346728872865E-2</v>
      </c>
      <c r="AB3" s="79">
        <v>6.2188527197540026E-2</v>
      </c>
      <c r="AC3" s="79">
        <v>5.7204962358180469E-2</v>
      </c>
      <c r="AD3" s="79">
        <v>4.7980065740642563E-2</v>
      </c>
      <c r="AE3" s="79">
        <v>4.0716785070512143E-2</v>
      </c>
      <c r="AF3" s="79">
        <v>4.5753366557098926E-2</v>
      </c>
      <c r="AG3" s="79">
        <v>3.101473862792917E-2</v>
      </c>
      <c r="AH3" s="79">
        <v>2.9795355741702896E-2</v>
      </c>
      <c r="AI3" s="79">
        <v>2.6508323613614677E-2</v>
      </c>
      <c r="AJ3" s="79">
        <v>2.1577775421482346E-2</v>
      </c>
      <c r="AK3" s="79">
        <v>1.8926943060120879E-2</v>
      </c>
      <c r="AL3" s="79">
        <v>1.1027462623263705E-2</v>
      </c>
      <c r="AM3" s="79">
        <v>5.6727812533135403E-3</v>
      </c>
      <c r="AN3" s="79">
        <v>4.5594316615417243E-3</v>
      </c>
      <c r="AO3" s="79">
        <v>1.9616159474074861E-3</v>
      </c>
      <c r="AP3" s="79">
        <v>1.3254161806807337E-3</v>
      </c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</row>
    <row r="4" spans="1:102" s="78" customFormat="1" x14ac:dyDescent="0.3">
      <c r="A4" s="78" t="str">
        <f>"Kumulatívna pravdepodobnosť odchodu do výsl. dôch., pravá os"</f>
        <v>Kumulatívna pravdepodobnosť odchodu do výsl. dôch., pravá os</v>
      </c>
      <c r="B4" s="79">
        <v>0</v>
      </c>
      <c r="C4" s="79">
        <v>3.7111653059060547E-4</v>
      </c>
      <c r="D4" s="79">
        <v>1.0603329445445871E-3</v>
      </c>
      <c r="E4" s="79">
        <v>1.6435160640441099E-3</v>
      </c>
      <c r="F4" s="79">
        <v>2.5447990669070089E-3</v>
      </c>
      <c r="G4" s="79">
        <v>3.3930654225426786E-3</v>
      </c>
      <c r="H4" s="79">
        <v>4.9305481921323299E-3</v>
      </c>
      <c r="I4" s="79">
        <v>6.7861308450853572E-3</v>
      </c>
      <c r="J4" s="79">
        <v>9.0658466758562189E-3</v>
      </c>
      <c r="K4" s="79">
        <v>1.0444279503764182E-2</v>
      </c>
      <c r="L4" s="79">
        <v>1.2670978687307814E-2</v>
      </c>
      <c r="M4" s="79">
        <v>1.5162761106987593E-2</v>
      </c>
      <c r="N4" s="79">
        <v>1.7972643410030749E-2</v>
      </c>
      <c r="O4" s="79">
        <v>1.966917612130209E-2</v>
      </c>
      <c r="P4" s="79">
        <v>2.1948891952072953E-2</v>
      </c>
      <c r="Q4" s="79">
        <v>7.5071572473756759E-2</v>
      </c>
      <c r="R4" s="79">
        <v>0.11340260841904358</v>
      </c>
      <c r="S4" s="79">
        <v>0.15337716042837451</v>
      </c>
      <c r="T4" s="79">
        <v>0.19594952815183969</v>
      </c>
      <c r="U4" s="79">
        <v>0.23783267946135089</v>
      </c>
      <c r="V4" s="79">
        <v>0.28528257872972118</v>
      </c>
      <c r="W4" s="79">
        <v>0.33336867776481821</v>
      </c>
      <c r="X4" s="79">
        <v>0.38442370904464007</v>
      </c>
      <c r="Y4" s="79">
        <v>0.43786448944968726</v>
      </c>
      <c r="Z4" s="79">
        <v>0.49247163609373346</v>
      </c>
      <c r="AA4" s="79">
        <v>0.59230198282260638</v>
      </c>
      <c r="AB4" s="79">
        <v>0.65449051002014635</v>
      </c>
      <c r="AC4" s="79">
        <v>0.71169547237832687</v>
      </c>
      <c r="AD4" s="79">
        <v>0.75967553811896948</v>
      </c>
      <c r="AE4" s="79">
        <v>0.80039232318948161</v>
      </c>
      <c r="AF4" s="79">
        <v>0.84614568974658055</v>
      </c>
      <c r="AG4" s="79">
        <v>0.87716042837450969</v>
      </c>
      <c r="AH4" s="79">
        <v>0.90695578411621258</v>
      </c>
      <c r="AI4" s="79">
        <v>0.93346410772982724</v>
      </c>
      <c r="AJ4" s="79">
        <v>0.95504188315130956</v>
      </c>
      <c r="AK4" s="79">
        <v>0.97396882621143044</v>
      </c>
      <c r="AL4" s="79">
        <v>0.98499628883469414</v>
      </c>
      <c r="AM4" s="79">
        <v>0.99066907008800764</v>
      </c>
      <c r="AN4" s="79">
        <v>0.99522850174954935</v>
      </c>
      <c r="AO4" s="79">
        <v>0.99719011769695687</v>
      </c>
      <c r="AP4" s="79">
        <v>0.99851553387763758</v>
      </c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</row>
    <row r="5" spans="1:102" s="80" customFormat="1" x14ac:dyDescent="0.3">
      <c r="B5" s="80" t="s">
        <v>64</v>
      </c>
      <c r="C5" s="81" t="s">
        <v>64</v>
      </c>
      <c r="D5" s="81" t="s">
        <v>64</v>
      </c>
      <c r="E5" s="81" t="s">
        <v>64</v>
      </c>
      <c r="F5" s="81" t="s">
        <v>64</v>
      </c>
      <c r="G5" s="81" t="s">
        <v>64</v>
      </c>
      <c r="H5" s="81" t="s">
        <v>64</v>
      </c>
      <c r="I5" s="81" t="s">
        <v>64</v>
      </c>
      <c r="J5" s="81" t="s">
        <v>64</v>
      </c>
      <c r="K5" s="81" t="s">
        <v>64</v>
      </c>
      <c r="L5" s="81" t="s">
        <v>64</v>
      </c>
      <c r="M5" s="81" t="s">
        <v>64</v>
      </c>
      <c r="N5" s="81" t="s">
        <v>64</v>
      </c>
      <c r="O5" s="81" t="s">
        <v>64</v>
      </c>
      <c r="P5" s="81" t="s">
        <v>64</v>
      </c>
      <c r="Q5" s="81" t="s">
        <v>64</v>
      </c>
      <c r="R5" s="81" t="s">
        <v>64</v>
      </c>
      <c r="S5" s="81" t="s">
        <v>64</v>
      </c>
      <c r="T5" s="81" t="s">
        <v>64</v>
      </c>
      <c r="U5" s="81" t="s">
        <v>64</v>
      </c>
      <c r="V5" s="81" t="s">
        <v>64</v>
      </c>
      <c r="W5" s="81" t="s">
        <v>64</v>
      </c>
      <c r="X5" s="81" t="s">
        <v>64</v>
      </c>
      <c r="Y5" s="81" t="s">
        <v>64</v>
      </c>
      <c r="Z5" s="81" t="s">
        <v>64</v>
      </c>
      <c r="AA5" s="81">
        <v>1.2</v>
      </c>
      <c r="AB5" s="81" t="s">
        <v>64</v>
      </c>
      <c r="AC5" s="81" t="s">
        <v>64</v>
      </c>
      <c r="AD5" s="81" t="s">
        <v>64</v>
      </c>
      <c r="AE5" s="81" t="s">
        <v>64</v>
      </c>
      <c r="AF5" s="81" t="s">
        <v>64</v>
      </c>
      <c r="AG5" s="81" t="s">
        <v>64</v>
      </c>
      <c r="AH5" s="81" t="s">
        <v>64</v>
      </c>
      <c r="AI5" s="81" t="s">
        <v>64</v>
      </c>
      <c r="AJ5" s="81" t="s">
        <v>64</v>
      </c>
      <c r="AK5" s="81" t="s">
        <v>64</v>
      </c>
      <c r="AL5" s="81" t="s">
        <v>64</v>
      </c>
      <c r="AM5" s="81" t="s">
        <v>64</v>
      </c>
      <c r="AN5" s="81" t="s">
        <v>64</v>
      </c>
      <c r="AO5" s="81" t="s">
        <v>64</v>
      </c>
      <c r="AP5" s="81" t="s">
        <v>64</v>
      </c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T1</vt:lpstr>
      <vt:lpstr>T2</vt:lpstr>
      <vt:lpstr>T3</vt:lpstr>
      <vt:lpstr>T4</vt:lpstr>
      <vt:lpstr>T5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Saling</dc:creator>
  <cp:lastModifiedBy>Marian Saling</cp:lastModifiedBy>
  <dcterms:created xsi:type="dcterms:W3CDTF">2020-05-19T12:00:48Z</dcterms:created>
  <dcterms:modified xsi:type="dcterms:W3CDTF">2020-05-20T08:40:55Z</dcterms:modified>
</cp:coreProperties>
</file>