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.kosko\Desktop\"/>
    </mc:Choice>
  </mc:AlternateContent>
  <xr:revisionPtr revIDLastSave="0" documentId="8_{BDE212C7-76D7-46A5-8C9A-4D2F8EEF1157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1" sheetId="7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8" i="7" l="1"/>
  <c r="S49" i="7" s="1"/>
  <c r="S9" i="7"/>
  <c r="S10" i="7" s="1"/>
  <c r="R48" i="7"/>
  <c r="R49" i="7" s="1"/>
  <c r="R9" i="7"/>
  <c r="R94" i="7" s="1"/>
  <c r="S94" i="7" l="1"/>
  <c r="R95" i="7"/>
  <c r="R1" i="7"/>
  <c r="R10" i="7"/>
  <c r="S1" i="7" l="1"/>
  <c r="S95" i="7"/>
  <c r="R2" i="7"/>
  <c r="G48" i="7"/>
  <c r="G49" i="7" s="1"/>
  <c r="G9" i="7"/>
  <c r="Q48" i="7"/>
  <c r="Q49" i="7" s="1"/>
  <c r="Q9" i="7"/>
  <c r="Q10" i="7" s="1"/>
  <c r="S3" i="7" l="1"/>
  <c r="S2" i="7"/>
  <c r="S4" i="7"/>
  <c r="G94" i="7"/>
  <c r="G95" i="7" s="1"/>
  <c r="G1" i="7"/>
  <c r="G10" i="7"/>
  <c r="Q94" i="7"/>
  <c r="P48" i="7"/>
  <c r="P49" i="7" s="1"/>
  <c r="P9" i="7"/>
  <c r="P10" i="7" s="1"/>
  <c r="O48" i="7"/>
  <c r="O49" i="7" s="1"/>
  <c r="O9" i="7"/>
  <c r="O10" i="7" s="1"/>
  <c r="N48" i="7"/>
  <c r="N49" i="7" s="1"/>
  <c r="N9" i="7"/>
  <c r="M48" i="7"/>
  <c r="M49" i="7" s="1"/>
  <c r="M9" i="7"/>
  <c r="L48" i="7"/>
  <c r="L49" i="7" s="1"/>
  <c r="L9" i="7"/>
  <c r="L10" i="7" s="1"/>
  <c r="K48" i="7"/>
  <c r="K49" i="7" s="1"/>
  <c r="K9" i="7"/>
  <c r="K10" i="7" s="1"/>
  <c r="G2" i="7" l="1"/>
  <c r="M94" i="7"/>
  <c r="M1" i="7" s="1"/>
  <c r="Q1" i="7"/>
  <c r="Q95" i="7"/>
  <c r="P94" i="7"/>
  <c r="O94" i="7"/>
  <c r="N94" i="7"/>
  <c r="N95" i="7" s="1"/>
  <c r="N10" i="7"/>
  <c r="M95" i="7"/>
  <c r="M10" i="7"/>
  <c r="L94" i="7"/>
  <c r="K94" i="7"/>
  <c r="J48" i="7"/>
  <c r="J49" i="7" s="1"/>
  <c r="H48" i="7"/>
  <c r="H49" i="7" s="1"/>
  <c r="F48" i="7"/>
  <c r="F49" i="7" s="1"/>
  <c r="D48" i="7"/>
  <c r="D49" i="7" s="1"/>
  <c r="J9" i="7"/>
  <c r="J10" i="7" s="1"/>
  <c r="H9" i="7"/>
  <c r="H10" i="7" s="1"/>
  <c r="F9" i="7"/>
  <c r="F10" i="7" s="1"/>
  <c r="D9" i="7"/>
  <c r="D10" i="7" s="1"/>
  <c r="M2" i="7" l="1"/>
  <c r="N1" i="7"/>
  <c r="Q2" i="7"/>
  <c r="R4" i="7"/>
  <c r="P95" i="7"/>
  <c r="P1" i="7"/>
  <c r="O95" i="7"/>
  <c r="O1" i="7"/>
  <c r="L1" i="7"/>
  <c r="M4" i="7" s="1"/>
  <c r="L95" i="7"/>
  <c r="K1" i="7"/>
  <c r="K95" i="7"/>
  <c r="D94" i="7"/>
  <c r="F94" i="7"/>
  <c r="H94" i="7"/>
  <c r="J94" i="7"/>
  <c r="O4" i="7" l="1"/>
  <c r="O2" i="7"/>
  <c r="P4" i="7"/>
  <c r="P2" i="7"/>
  <c r="Q4" i="7"/>
  <c r="N2" i="7"/>
  <c r="N4" i="7"/>
  <c r="K2" i="7"/>
  <c r="L2" i="7"/>
  <c r="L4" i="7"/>
  <c r="F95" i="7"/>
  <c r="F1" i="7"/>
  <c r="J95" i="7"/>
  <c r="J1" i="7"/>
  <c r="H95" i="7"/>
  <c r="H1" i="7"/>
  <c r="D1" i="7"/>
  <c r="D95" i="7"/>
  <c r="H2" i="7" l="1"/>
  <c r="H3" i="7"/>
  <c r="D2" i="7"/>
  <c r="R3" i="7"/>
  <c r="G3" i="7"/>
  <c r="M3" i="7"/>
  <c r="Q3" i="7"/>
  <c r="K3" i="7"/>
  <c r="N3" i="7"/>
  <c r="J3" i="7"/>
  <c r="J2" i="7"/>
  <c r="F2" i="7"/>
  <c r="F3" i="7"/>
  <c r="G4" i="7"/>
  <c r="P3" i="7"/>
  <c r="L3" i="7"/>
  <c r="K4" i="7"/>
  <c r="O3" i="7"/>
</calcChain>
</file>

<file path=xl/sharedStrings.xml><?xml version="1.0" encoding="utf-8"?>
<sst xmlns="http://schemas.openxmlformats.org/spreadsheetml/2006/main" count="128" uniqueCount="111">
  <si>
    <t>MF SR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</si>
  <si>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</si>
  <si>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</si>
  <si>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</si>
  <si>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</si>
  <si>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</si>
  <si>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</si>
  <si>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</si>
  <si>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</si>
  <si>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</si>
  <si>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General government balance</t>
  </si>
  <si>
    <t>Comparison to approved General Government Budget 2021</t>
  </si>
  <si>
    <t>YEAR 2021</t>
  </si>
  <si>
    <t>source of data</t>
  </si>
  <si>
    <t>General Government Budget (ESA 2010, in mil. EUR)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</si>
  <si>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</si>
  <si>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</si>
  <si>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</si>
  <si>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</si>
  <si>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</si>
  <si>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</si>
  <si>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</si>
  <si>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</si>
  <si>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</si>
  <si>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</si>
  <si>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</si>
  <si>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</si>
  <si>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</si>
  <si>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</si>
  <si>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</si>
  <si>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</si>
  <si>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</si>
  <si>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</si>
  <si>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</si>
  <si>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</si>
  <si>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</si>
  <si>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</si>
  <si>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</si>
  <si>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</si>
  <si>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</si>
  <si>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</si>
  <si>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</si>
  <si>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</si>
  <si>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</si>
  <si>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</si>
  <si>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</si>
  <si>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</si>
  <si>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</si>
  <si>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</si>
  <si>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</si>
  <si>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</si>
  <si>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</si>
  <si>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</si>
  <si>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</si>
  <si>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</si>
  <si>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</si>
  <si>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</si>
  <si>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</si>
  <si>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</si>
  <si>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</si>
  <si>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</si>
  <si>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</si>
  <si>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</si>
  <si>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</si>
  <si>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</si>
  <si>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</si>
  <si>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</si>
  <si>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</si>
  <si>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</si>
  <si>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</si>
  <si>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Sociálne benefits other than in kind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</si>
  <si>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</si>
  <si>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</si>
  <si>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</si>
  <si>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</si>
  <si>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</si>
  <si>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</si>
  <si>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</si>
  <si>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</si>
  <si>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</si>
  <si>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</si>
  <si>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</si>
  <si>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</si>
  <si>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</si>
  <si>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</si>
  <si>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</si>
  <si>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</si>
  <si>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</si>
  <si>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</si>
  <si>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</si>
  <si>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</si>
  <si>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</si>
  <si>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</si>
  <si>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</si>
  <si>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</si>
  <si>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</si>
  <si>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</si>
  <si>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Change between forecasts</t>
  </si>
  <si>
    <t>MoF SR</t>
  </si>
  <si>
    <t>SoCBR</t>
  </si>
  <si>
    <t>MoF SR - Ministry of Finance of the Slovak Republic</t>
  </si>
  <si>
    <t>SoCBR - Secretariat of the Council for Budget Responsibility</t>
  </si>
  <si>
    <t>GG Budget 2021</t>
  </si>
  <si>
    <t>SP 2021-2024</t>
  </si>
  <si>
    <t>SP - Stability Programme</t>
  </si>
  <si>
    <t>EO - Expected Outturn</t>
  </si>
  <si>
    <t>2021 EO Q2</t>
  </si>
  <si>
    <t>Acronyms:</t>
  </si>
  <si>
    <t>2021/10</t>
  </si>
  <si>
    <t>DBP 2022-2024</t>
  </si>
  <si>
    <t>DBP - Draft Budgetary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</si>
</sst>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1">
    <xf numFmtId="0" fontId="0" fillId="0" borderId="0"/>
    <xf numFmtId="0" fontId="10" fillId="0" borderId="0"/>
    <xf numFmtId="0" fontId="12" fillId="0" borderId="0"/>
    <xf numFmtId="0" fontId="12" fillId="0" borderId="0"/>
    <xf numFmtId="164" fontId="17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2" fillId="0" borderId="0"/>
    <xf numFmtId="0" fontId="2" fillId="0" borderId="0"/>
    <xf numFmtId="164" fontId="17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 applyBorder="1"/>
    <xf numFmtId="0" fontId="0" fillId="0" borderId="0" xfId="0" applyBorder="1"/>
    <xf numFmtId="3" fontId="7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3" borderId="0" xfId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/>
    </xf>
    <xf numFmtId="0" fontId="13" fillId="0" borderId="0" xfId="2" applyFont="1" applyFill="1" applyBorder="1" applyAlignment="1">
      <alignment vertical="center"/>
    </xf>
    <xf numFmtId="3" fontId="14" fillId="2" borderId="0" xfId="0" applyNumberFormat="1" applyFont="1" applyFill="1" applyBorder="1"/>
    <xf numFmtId="3" fontId="14" fillId="0" borderId="0" xfId="0" applyNumberFormat="1" applyFont="1" applyFill="1" applyBorder="1"/>
    <xf numFmtId="3" fontId="14" fillId="0" borderId="0" xfId="0" applyNumberFormat="1" applyFont="1" applyBorder="1"/>
    <xf numFmtId="0" fontId="15" fillId="0" borderId="0" xfId="2" applyFont="1" applyFill="1" applyBorder="1" applyAlignment="1">
      <alignment horizontal="left" vertical="center" indent="1"/>
    </xf>
    <xf numFmtId="3" fontId="6" fillId="2" borderId="0" xfId="0" applyNumberFormat="1" applyFont="1" applyFill="1" applyBorder="1"/>
    <xf numFmtId="3" fontId="6" fillId="0" borderId="0" xfId="0" applyNumberFormat="1" applyFont="1" applyFill="1" applyBorder="1"/>
    <xf numFmtId="0" fontId="15" fillId="0" borderId="0" xfId="2" applyFont="1" applyFill="1" applyBorder="1" applyAlignment="1">
      <alignment horizontal="left" vertical="center" indent="2"/>
    </xf>
    <xf numFmtId="0" fontId="15" fillId="0" borderId="0" xfId="2" applyFont="1" applyFill="1" applyBorder="1" applyAlignment="1">
      <alignment horizontal="left" vertical="center" indent="3"/>
    </xf>
    <xf numFmtId="0" fontId="11" fillId="3" borderId="0" xfId="2" applyFont="1" applyFill="1" applyBorder="1" applyAlignment="1">
      <alignment horizontal="left" vertical="center"/>
    </xf>
    <xf numFmtId="3" fontId="11" fillId="2" borderId="0" xfId="0" applyNumberFormat="1" applyFont="1" applyFill="1" applyBorder="1"/>
    <xf numFmtId="0" fontId="16" fillId="0" borderId="0" xfId="0" applyFont="1" applyBorder="1"/>
    <xf numFmtId="0" fontId="16" fillId="0" borderId="0" xfId="2" applyFont="1" applyFill="1" applyBorder="1" applyAlignment="1">
      <alignment vertical="center"/>
    </xf>
    <xf numFmtId="3" fontId="16" fillId="2" borderId="0" xfId="0" applyNumberFormat="1" applyFont="1" applyFill="1" applyBorder="1"/>
    <xf numFmtId="3" fontId="16" fillId="0" borderId="0" xfId="0" applyNumberFormat="1" applyFont="1" applyFill="1" applyBorder="1"/>
    <xf numFmtId="4" fontId="16" fillId="0" borderId="0" xfId="0" applyNumberFormat="1" applyFont="1" applyFill="1" applyBorder="1"/>
    <xf numFmtId="0" fontId="15" fillId="0" borderId="0" xfId="2" applyFont="1" applyFill="1" applyBorder="1" applyAlignment="1">
      <alignment horizontal="left" vertical="center" indent="4"/>
    </xf>
    <xf numFmtId="4" fontId="11" fillId="2" borderId="0" xfId="0" applyNumberFormat="1" applyFont="1" applyFill="1" applyBorder="1"/>
    <xf numFmtId="3" fontId="4" fillId="0" borderId="1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right"/>
    </xf>
    <xf numFmtId="0" fontId="15" fillId="0" borderId="0" xfId="2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horizontal="left"/>
    </xf>
    <xf numFmtId="3" fontId="1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19" fillId="0" borderId="0" xfId="0" applyFont="1" applyBorder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11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1A69-273A-49DE-BE43-69DC2A4FF9C7}">
  <sheetPr>
    <tabColor rgb="FF13B5EA"/>
  </sheetPr>
  <dimension ref="A1:S103"/>
  <sheetViews>
    <sheetView showGridLines="0" tabSelected="1" zoomScale="80" zoomScaleNormal="80" workbookViewId="0">
      <pane xSplit="3" ySplit="8" topLeftCell="E84" activePane="bottomRight" state="frozen"/>
      <selection pane="topRight" activeCell="D1" sqref="D1"/>
      <selection pane="bottomLeft" activeCell="A7" sqref="A7"/>
      <selection pane="bottomRight" activeCell="K99" sqref="K99"/>
    </sheetView>
  </sheetViews>
  <sheetFormatPr defaultColWidth="9.21875" defaultRowHeight="15" customHeight="1" x14ac:dyDescent="0.3"/>
  <cols>
    <col min="1" max="1" width="2.77734375" style="2" customWidth="1"/>
    <col min="2" max="2" width="49.5546875" style="2" customWidth="1"/>
    <col min="3" max="3" width="0.77734375" style="2" customWidth="1"/>
    <col min="4" max="4" width="14.77734375" style="2" customWidth="1"/>
    <col min="5" max="5" width="0.77734375" style="2" customWidth="1"/>
    <col min="6" max="8" width="14.77734375" style="2" customWidth="1"/>
    <col min="9" max="9" width="0.77734375" style="2" customWidth="1"/>
    <col min="10" max="19" width="14.77734375" style="2" customWidth="1"/>
    <col min="20" max="16384" width="9.21875" style="2"/>
  </cols>
  <sheetData>
    <row r="1" spans="1:19" ht="15" customHeight="1" thickBot="1" x14ac:dyDescent="0.35">
      <c r="A1" s="1"/>
      <c r="B1" s="1"/>
      <c r="D1" s="3">
        <f>D94</f>
        <v>-7090.5320000000065</v>
      </c>
      <c r="E1" s="4"/>
      <c r="F1" s="3">
        <f>F94</f>
        <v>-9472.4340000000084</v>
      </c>
      <c r="G1" s="3">
        <f>G94</f>
        <v>-8509.0270000000019</v>
      </c>
      <c r="H1" s="3">
        <f>H94</f>
        <v>-7718.0889999999999</v>
      </c>
      <c r="I1" s="4"/>
      <c r="J1" s="3">
        <f t="shared" ref="J1:K1" si="0">J94</f>
        <v>-6488.6031820610078</v>
      </c>
      <c r="K1" s="3">
        <f t="shared" si="0"/>
        <v>-6730.739999745274</v>
      </c>
      <c r="L1" s="3">
        <f t="shared" ref="L1:M1" si="1">L94</f>
        <v>-6578.7399751578123</v>
      </c>
      <c r="M1" s="3">
        <f t="shared" si="1"/>
        <v>-6621.6506410908041</v>
      </c>
      <c r="N1" s="3">
        <f t="shared" ref="N1:O1" si="2">N94</f>
        <v>-7450.2503220283834</v>
      </c>
      <c r="O1" s="3">
        <f t="shared" si="2"/>
        <v>-6983.4441478303779</v>
      </c>
      <c r="P1" s="3">
        <f t="shared" ref="P1:Q1" si="3">P94</f>
        <v>-6820.8077537529607</v>
      </c>
      <c r="Q1" s="3">
        <f t="shared" si="3"/>
        <v>-6910.8957551637941</v>
      </c>
      <c r="R1" s="3">
        <f t="shared" ref="R1:S1" si="4">R94</f>
        <v>-6872.8159938260942</v>
      </c>
      <c r="S1" s="3">
        <f t="shared" si="4"/>
        <v>-6569.9940611749844</v>
      </c>
    </row>
    <row r="2" spans="1:19" ht="15" customHeight="1" x14ac:dyDescent="0.3">
      <c r="A2" s="1"/>
      <c r="B2" s="37" t="s">
        <v>10</v>
      </c>
      <c r="C2" s="5"/>
      <c r="D2" s="6" t="str">
        <f>TEXT(ROUND(D1,0),"# ###")&amp;" Eur mil."</f>
        <v>-7 091 Eur mil.</v>
      </c>
      <c r="E2" s="5"/>
      <c r="F2" s="6" t="str">
        <f>TEXT(ROUND(F1,0),"# ###")&amp;" Eur mil."</f>
        <v>-9 472 Eur mil.</v>
      </c>
      <c r="G2" s="6" t="str">
        <f>TEXT(ROUND(G1,0),"# ###")&amp;" Eur mil."</f>
        <v>-8 509 Eur mil.</v>
      </c>
      <c r="H2" s="6" t="str">
        <f>TEXT(ROUND(H1,0),"# ###")&amp;" Eur mil."</f>
        <v>-7 718 Eur mil.</v>
      </c>
      <c r="I2" s="5"/>
      <c r="J2" s="6" t="str">
        <f t="shared" ref="J2:S2" si="5">TEXT(ROUND(J1,0),"# ###")&amp;" Eur mil."</f>
        <v>-6 489 Eur mil.</v>
      </c>
      <c r="K2" s="6" t="str">
        <f t="shared" si="5"/>
        <v>-6 731 Eur mil.</v>
      </c>
      <c r="L2" s="6" t="str">
        <f t="shared" si="5"/>
        <v>-6 579 Eur mil.</v>
      </c>
      <c r="M2" s="6" t="str">
        <f t="shared" si="5"/>
        <v>-6 622 Eur mil.</v>
      </c>
      <c r="N2" s="6" t="str">
        <f t="shared" si="5"/>
        <v>-7 450 Eur mil.</v>
      </c>
      <c r="O2" s="6" t="str">
        <f t="shared" si="5"/>
        <v>-6 983 Eur mil.</v>
      </c>
      <c r="P2" s="6" t="str">
        <f t="shared" si="5"/>
        <v>-6 821 Eur mil.</v>
      </c>
      <c r="Q2" s="6" t="str">
        <f t="shared" si="5"/>
        <v>-6 911 Eur mil.</v>
      </c>
      <c r="R2" s="6" t="str">
        <f t="shared" si="5"/>
        <v>-6 873 Eur mil.</v>
      </c>
      <c r="S2" s="6" t="str">
        <f t="shared" si="5"/>
        <v>-6 570 Eur mil.</v>
      </c>
    </row>
    <row r="3" spans="1:19" ht="15" customHeight="1" x14ac:dyDescent="0.3">
      <c r="A3" s="1"/>
      <c r="B3" s="40" t="s">
        <v>11</v>
      </c>
      <c r="C3" s="7"/>
      <c r="D3" s="8"/>
      <c r="E3" s="7"/>
      <c r="F3" s="8" t="str">
        <f>IF(F1-$D$1&gt;0,"+","")&amp;TEXT(ROUND((F1-$D$1),0),"# ###")&amp;" Eur mil."</f>
        <v>-2 382 Eur mil.</v>
      </c>
      <c r="G3" s="8" t="str">
        <f>IF(G1-$D$1&gt;0,"+","")&amp;TEXT(ROUND((G1-$D$1),0),"# ###")&amp;" Eur mil."</f>
        <v>-1 418 Eur mil.</v>
      </c>
      <c r="H3" s="8" t="str">
        <f>IF(H1-$D$1&gt;0,"+","")&amp;TEXT(ROUND((H1-$D$1),0),"# ###")&amp;" Eur mil."</f>
        <v>-628 Eur mil.</v>
      </c>
      <c r="I3" s="7"/>
      <c r="J3" s="8" t="str">
        <f t="shared" ref="J3:R3" si="6">IF(J1-$D$1&gt;0,"+","")&amp;TEXT(ROUND((J1-$D$1),0),"# ###")&amp;" Eur mil."</f>
        <v>+602 Eur mil.</v>
      </c>
      <c r="K3" s="8" t="str">
        <f t="shared" si="6"/>
        <v>+360 Eur mil.</v>
      </c>
      <c r="L3" s="8" t="str">
        <f t="shared" si="6"/>
        <v>+512 Eur mil.</v>
      </c>
      <c r="M3" s="8" t="str">
        <f t="shared" si="6"/>
        <v>+469 Eur mil.</v>
      </c>
      <c r="N3" s="8" t="str">
        <f t="shared" si="6"/>
        <v>-360 Eur mil.</v>
      </c>
      <c r="O3" s="8" t="str">
        <f t="shared" si="6"/>
        <v>+107 Eur mil.</v>
      </c>
      <c r="P3" s="8" t="str">
        <f t="shared" si="6"/>
        <v>+270 Eur mil.</v>
      </c>
      <c r="Q3" s="8" t="str">
        <f t="shared" si="6"/>
        <v>+180 Eur mil.</v>
      </c>
      <c r="R3" s="8" t="str">
        <f t="shared" si="6"/>
        <v>+218 Eur mil.</v>
      </c>
      <c r="S3" s="8" t="str">
        <f t="shared" ref="S3" si="7">IF(S1-$D$1&gt;0,"+","")&amp;TEXT(ROUND((S1-$D$1),0),"# ###")&amp;" Eur mil."</f>
        <v>+521 Eur mil.</v>
      </c>
    </row>
    <row r="4" spans="1:19" ht="15" customHeight="1" thickBot="1" x14ac:dyDescent="0.35">
      <c r="A4" s="1"/>
      <c r="B4" s="41" t="s">
        <v>97</v>
      </c>
      <c r="C4" s="9"/>
      <c r="D4" s="10"/>
      <c r="E4" s="9"/>
      <c r="F4" s="11"/>
      <c r="G4" s="38" t="str">
        <f>IF(G1-F1&gt;0,"+","")&amp;TEXT(ROUND((G1-F1),0),"# ###")&amp;" Eur mil."</f>
        <v>+963 Eur mil.</v>
      </c>
      <c r="H4" s="11"/>
      <c r="I4" s="9"/>
      <c r="J4" s="10"/>
      <c r="K4" s="38" t="str">
        <f t="shared" ref="K4:R4" si="8">IF(K1-J1&gt;0,"+","")&amp;TEXT(ROUND((K1-J1),0),"# ###")&amp;" Eur mil."</f>
        <v>-242 Eur mil.</v>
      </c>
      <c r="L4" s="38" t="str">
        <f t="shared" si="8"/>
        <v>+152 Eur mil.</v>
      </c>
      <c r="M4" s="38" t="str">
        <f t="shared" si="8"/>
        <v>-43 Eur mil.</v>
      </c>
      <c r="N4" s="38" t="str">
        <f t="shared" si="8"/>
        <v>-829 Eur mil.</v>
      </c>
      <c r="O4" s="38" t="str">
        <f t="shared" si="8"/>
        <v>+467 Eur mil.</v>
      </c>
      <c r="P4" s="38" t="str">
        <f t="shared" si="8"/>
        <v>+163 Eur mil.</v>
      </c>
      <c r="Q4" s="38" t="str">
        <f t="shared" si="8"/>
        <v>-90 Eur mil.</v>
      </c>
      <c r="R4" s="38" t="str">
        <f t="shared" si="8"/>
        <v>+38 Eur mil.</v>
      </c>
      <c r="S4" s="38" t="str">
        <f t="shared" ref="S4" si="9">IF(S1-R1&gt;0,"+","")&amp;TEXT(ROUND((S1-R1),0),"# ###")&amp;" Eur mil."</f>
        <v>+303 Eur mil.</v>
      </c>
    </row>
    <row r="5" spans="1:19" ht="15" customHeight="1" x14ac:dyDescent="0.3">
      <c r="A5" s="1"/>
      <c r="B5" s="44" t="s">
        <v>12</v>
      </c>
      <c r="C5" s="1"/>
      <c r="D5" s="1"/>
      <c r="E5" s="1"/>
      <c r="F5" s="12"/>
      <c r="G5" s="12"/>
      <c r="H5" s="12"/>
      <c r="I5" s="1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5" customHeight="1" thickBot="1" x14ac:dyDescent="0.35">
      <c r="A6" s="1"/>
      <c r="B6" s="45"/>
      <c r="C6" s="1"/>
      <c r="D6" s="1"/>
      <c r="E6" s="1"/>
      <c r="F6" s="12"/>
      <c r="G6" s="12"/>
      <c r="H6" s="12"/>
      <c r="I6" s="1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15" customHeight="1" thickBot="1" x14ac:dyDescent="0.35">
      <c r="A7" s="1"/>
      <c r="B7" s="13" t="s">
        <v>13</v>
      </c>
      <c r="C7" s="5"/>
      <c r="D7" s="14" t="s">
        <v>98</v>
      </c>
      <c r="E7" s="15"/>
      <c r="F7" s="14" t="s">
        <v>98</v>
      </c>
      <c r="G7" s="14" t="s">
        <v>98</v>
      </c>
      <c r="H7" s="14" t="s">
        <v>0</v>
      </c>
      <c r="I7" s="15"/>
      <c r="J7" s="16" t="s">
        <v>99</v>
      </c>
      <c r="K7" s="16" t="s">
        <v>99</v>
      </c>
      <c r="L7" s="16" t="s">
        <v>99</v>
      </c>
      <c r="M7" s="16" t="s">
        <v>99</v>
      </c>
      <c r="N7" s="16" t="s">
        <v>99</v>
      </c>
      <c r="O7" s="16" t="s">
        <v>99</v>
      </c>
      <c r="P7" s="16" t="s">
        <v>99</v>
      </c>
      <c r="Q7" s="16" t="s">
        <v>99</v>
      </c>
      <c r="R7" s="16" t="s">
        <v>99</v>
      </c>
      <c r="S7" s="16" t="s">
        <v>99</v>
      </c>
    </row>
    <row r="8" spans="1:19" ht="15" customHeight="1" x14ac:dyDescent="0.3">
      <c r="A8" s="1"/>
      <c r="B8" s="17" t="s">
        <v>14</v>
      </c>
      <c r="C8" s="18"/>
      <c r="D8" s="18" t="s">
        <v>102</v>
      </c>
      <c r="E8" s="18"/>
      <c r="F8" s="18" t="s">
        <v>103</v>
      </c>
      <c r="G8" s="18" t="s">
        <v>106</v>
      </c>
      <c r="H8" s="18" t="s">
        <v>109</v>
      </c>
      <c r="I8" s="18"/>
      <c r="J8" s="18" t="s">
        <v>1</v>
      </c>
      <c r="K8" s="18" t="s">
        <v>2</v>
      </c>
      <c r="L8" s="18" t="s">
        <v>3</v>
      </c>
      <c r="M8" s="18" t="s">
        <v>4</v>
      </c>
      <c r="N8" s="18" t="s">
        <v>5</v>
      </c>
      <c r="O8" s="18" t="s">
        <v>6</v>
      </c>
      <c r="P8" s="18" t="s">
        <v>7</v>
      </c>
      <c r="Q8" s="18" t="s">
        <v>8</v>
      </c>
      <c r="R8" s="18" t="s">
        <v>9</v>
      </c>
      <c r="S8" s="18" t="s">
        <v>108</v>
      </c>
    </row>
    <row r="9" spans="1:19" s="30" customFormat="1" ht="15" customHeight="1" x14ac:dyDescent="0.3">
      <c r="B9" s="31" t="s">
        <v>15</v>
      </c>
      <c r="C9" s="32"/>
      <c r="D9" s="33">
        <f>D11+D31+D36+D43</f>
        <v>39644.057999999997</v>
      </c>
      <c r="E9" s="32"/>
      <c r="F9" s="33">
        <f>F11+F31+F36+F43</f>
        <v>39727.971999999994</v>
      </c>
      <c r="G9" s="33">
        <f>G11+G31+G36+G43</f>
        <v>40538.457000000002</v>
      </c>
      <c r="H9" s="33">
        <f>H11+H31+H36+H43</f>
        <v>40812.57</v>
      </c>
      <c r="I9" s="32"/>
      <c r="J9" s="33">
        <f t="shared" ref="J9:K9" si="10">J11+J31+J36+J43</f>
        <v>40441.585836615173</v>
      </c>
      <c r="K9" s="33">
        <f t="shared" si="10"/>
        <v>40619.865177725296</v>
      </c>
      <c r="L9" s="33">
        <f t="shared" ref="L9:M9" si="11">L11+L31+L36+L43</f>
        <v>40705.604024922883</v>
      </c>
      <c r="M9" s="33">
        <f t="shared" si="11"/>
        <v>40911.526447573589</v>
      </c>
      <c r="N9" s="33">
        <f t="shared" ref="N9:O9" si="12">N11+N31+N36+N43</f>
        <v>40532.21097385521</v>
      </c>
      <c r="O9" s="33">
        <f t="shared" si="12"/>
        <v>41294.569257893112</v>
      </c>
      <c r="P9" s="33">
        <f t="shared" ref="P9:Q9" si="13">P11+P31+P36+P43</f>
        <v>41737.165818619527</v>
      </c>
      <c r="Q9" s="33">
        <f t="shared" si="13"/>
        <v>41683.038508194404</v>
      </c>
      <c r="R9" s="33">
        <f t="shared" ref="R9:S9" si="14">R11+R31+R36+R43</f>
        <v>41675.289123273571</v>
      </c>
      <c r="S9" s="33">
        <f t="shared" si="14"/>
        <v>39597.068785755793</v>
      </c>
    </row>
    <row r="10" spans="1:19" s="30" customFormat="1" ht="15" customHeight="1" x14ac:dyDescent="0.3">
      <c r="B10" s="31" t="s">
        <v>16</v>
      </c>
      <c r="C10" s="32"/>
      <c r="D10" s="34">
        <f>D9/D$96*100</f>
        <v>41.44191346873388</v>
      </c>
      <c r="E10" s="32"/>
      <c r="F10" s="34">
        <f>F9/F$96*100</f>
        <v>41.644783083652435</v>
      </c>
      <c r="G10" s="34">
        <f>G9/G$96*100</f>
        <v>41.77435333204626</v>
      </c>
      <c r="H10" s="34">
        <f>H9/H$96*100</f>
        <v>41.884986922413432</v>
      </c>
      <c r="I10" s="32"/>
      <c r="J10" s="34">
        <f t="shared" ref="J10:K10" si="15">J9/J$96*100</f>
        <v>42.413446257479166</v>
      </c>
      <c r="K10" s="34">
        <f t="shared" si="15"/>
        <v>42.222114104837551</v>
      </c>
      <c r="L10" s="34">
        <f t="shared" ref="L10:M10" si="16">L9/L$96*100</f>
        <v>41.961205192114711</v>
      </c>
      <c r="M10" s="34">
        <f t="shared" si="16"/>
        <v>42.521391690753092</v>
      </c>
      <c r="N10" s="34">
        <f t="shared" ref="N10:O10" si="17">N9/N$96*100</f>
        <v>41.919864322314659</v>
      </c>
      <c r="O10" s="34">
        <f t="shared" si="17"/>
        <v>42.553517300533969</v>
      </c>
      <c r="P10" s="34">
        <f t="shared" ref="P10:Q10" si="18">P9/P$96*100</f>
        <v>43.009607308069967</v>
      </c>
      <c r="Q10" s="34">
        <f t="shared" si="18"/>
        <v>42.953829817663852</v>
      </c>
      <c r="R10" s="34">
        <f t="shared" ref="R10:S10" si="19">R9/R$96*100</f>
        <v>43.015126075113457</v>
      </c>
      <c r="S10" s="34">
        <f t="shared" si="19"/>
        <v>40.637546609967714</v>
      </c>
    </row>
    <row r="11" spans="1:19" ht="15" customHeight="1" x14ac:dyDescent="0.3">
      <c r="A11" s="1"/>
      <c r="B11" s="19" t="s">
        <v>17</v>
      </c>
      <c r="C11" s="20"/>
      <c r="D11" s="21">
        <v>17759.986999999997</v>
      </c>
      <c r="E11" s="20"/>
      <c r="F11" s="21">
        <v>17684.916000000001</v>
      </c>
      <c r="G11" s="21">
        <v>18527.580000000002</v>
      </c>
      <c r="H11" s="21">
        <v>18906.165999999997</v>
      </c>
      <c r="I11" s="20"/>
      <c r="J11" s="22">
        <v>17956.372250004817</v>
      </c>
      <c r="K11" s="22">
        <v>17991.665552583891</v>
      </c>
      <c r="L11" s="22">
        <v>18012.291721553742</v>
      </c>
      <c r="M11" s="22">
        <v>17999.420523803448</v>
      </c>
      <c r="N11" s="22">
        <v>17934.852155625314</v>
      </c>
      <c r="O11" s="22">
        <v>18464.404092026671</v>
      </c>
      <c r="P11" s="22">
        <v>18713.684902808625</v>
      </c>
      <c r="Q11" s="22">
        <v>18686.960789053861</v>
      </c>
      <c r="R11" s="22">
        <v>18829.037256442898</v>
      </c>
      <c r="S11" s="22">
        <v>18826.318055221232</v>
      </c>
    </row>
    <row r="12" spans="1:19" ht="15" customHeight="1" x14ac:dyDescent="0.3">
      <c r="A12" s="1"/>
      <c r="B12" s="23" t="s">
        <v>18</v>
      </c>
      <c r="C12" s="24"/>
      <c r="D12" s="25">
        <v>11456.343999999999</v>
      </c>
      <c r="E12" s="24"/>
      <c r="F12" s="25">
        <v>11145.8598</v>
      </c>
      <c r="G12" s="25">
        <v>11578.656500000001</v>
      </c>
      <c r="H12" s="25">
        <v>11739.96235</v>
      </c>
      <c r="I12" s="24"/>
      <c r="J12" s="12">
        <v>11549.904295599232</v>
      </c>
      <c r="K12" s="12">
        <v>11472.846071691445</v>
      </c>
      <c r="L12" s="12">
        <v>11533.760905830266</v>
      </c>
      <c r="M12" s="12">
        <v>11548.075595085655</v>
      </c>
      <c r="N12" s="12">
        <v>11484.661199376009</v>
      </c>
      <c r="O12" s="12">
        <v>11563.54233019522</v>
      </c>
      <c r="P12" s="12">
        <v>11569.690700885913</v>
      </c>
      <c r="Q12" s="12">
        <v>11561.201842498192</v>
      </c>
      <c r="R12" s="12">
        <v>11663.554200243392</v>
      </c>
      <c r="S12" s="12">
        <v>11654.270775541727</v>
      </c>
    </row>
    <row r="13" spans="1:19" ht="15" customHeight="1" x14ac:dyDescent="0.3">
      <c r="A13" s="1"/>
      <c r="B13" s="26" t="s">
        <v>19</v>
      </c>
      <c r="C13" s="24"/>
      <c r="D13" s="25">
        <v>6964.5469999999996</v>
      </c>
      <c r="E13" s="24"/>
      <c r="F13" s="25">
        <v>6761.2239999999993</v>
      </c>
      <c r="G13" s="25">
        <v>7136.4629999999997</v>
      </c>
      <c r="H13" s="25">
        <v>7311.4039999999995</v>
      </c>
      <c r="I13" s="24"/>
      <c r="J13" s="12">
        <v>7145.2550000000001</v>
      </c>
      <c r="K13" s="12">
        <v>7031.165</v>
      </c>
      <c r="L13" s="12">
        <v>7070.69</v>
      </c>
      <c r="M13" s="12">
        <v>7070.69</v>
      </c>
      <c r="N13" s="12">
        <v>7070.7410969999992</v>
      </c>
      <c r="O13" s="12">
        <v>7136.2670960000005</v>
      </c>
      <c r="P13" s="12">
        <v>7189.676676</v>
      </c>
      <c r="Q13" s="12">
        <v>7189.6270000000004</v>
      </c>
      <c r="R13" s="12">
        <v>7311.4040000000005</v>
      </c>
      <c r="S13" s="12">
        <v>7311.4040000000005</v>
      </c>
    </row>
    <row r="14" spans="1:19" ht="15" customHeight="1" x14ac:dyDescent="0.3">
      <c r="A14" s="1"/>
      <c r="B14" s="26" t="s">
        <v>20</v>
      </c>
      <c r="C14" s="24"/>
      <c r="D14" s="25">
        <v>2937.904</v>
      </c>
      <c r="E14" s="24"/>
      <c r="F14" s="25">
        <v>2869.5569999999998</v>
      </c>
      <c r="G14" s="25">
        <v>2922.6030000000001</v>
      </c>
      <c r="H14" s="25">
        <v>2891.6439999999998</v>
      </c>
      <c r="I14" s="24"/>
      <c r="J14" s="12">
        <v>2424.4680000000003</v>
      </c>
      <c r="K14" s="12">
        <v>2424.4560000000001</v>
      </c>
      <c r="L14" s="12">
        <v>2413.4530000000004</v>
      </c>
      <c r="M14" s="12">
        <v>2413.4530000000004</v>
      </c>
      <c r="N14" s="12">
        <v>2413.4530000000004</v>
      </c>
      <c r="O14" s="12">
        <v>2411.1520000000005</v>
      </c>
      <c r="P14" s="12">
        <v>2402.58</v>
      </c>
      <c r="Q14" s="12">
        <v>2409.08</v>
      </c>
      <c r="R14" s="12">
        <v>2396.7599999999998</v>
      </c>
      <c r="S14" s="12">
        <v>2398.2599999999998</v>
      </c>
    </row>
    <row r="15" spans="1:19" ht="15" customHeight="1" x14ac:dyDescent="0.3">
      <c r="A15" s="1"/>
      <c r="B15" s="26" t="s">
        <v>21</v>
      </c>
      <c r="C15" s="24"/>
      <c r="D15" s="25">
        <v>425.63099999999997</v>
      </c>
      <c r="E15" s="24"/>
      <c r="F15" s="25">
        <v>418.26799999999997</v>
      </c>
      <c r="G15" s="25">
        <v>418.53399999999999</v>
      </c>
      <c r="H15" s="25">
        <v>422.82499999999999</v>
      </c>
      <c r="I15" s="24"/>
      <c r="J15" s="12">
        <v>382.13153311232662</v>
      </c>
      <c r="K15" s="12">
        <v>428.27258640481318</v>
      </c>
      <c r="L15" s="12">
        <v>430.33868071211748</v>
      </c>
      <c r="M15" s="12">
        <v>430.33868071211748</v>
      </c>
      <c r="N15" s="12">
        <v>417.15952539039472</v>
      </c>
      <c r="O15" s="12">
        <v>422.8123083053203</v>
      </c>
      <c r="P15" s="12">
        <v>426.75933529951544</v>
      </c>
      <c r="Q15" s="12">
        <v>426.75933529951544</v>
      </c>
      <c r="R15" s="12">
        <v>421.55339701327773</v>
      </c>
      <c r="S15" s="12">
        <v>421.55339701327773</v>
      </c>
    </row>
    <row r="16" spans="1:19" ht="15" customHeight="1" x14ac:dyDescent="0.3">
      <c r="A16" s="1"/>
      <c r="B16" s="26" t="s">
        <v>22</v>
      </c>
      <c r="C16" s="24"/>
      <c r="D16" s="25">
        <v>0</v>
      </c>
      <c r="E16" s="24"/>
      <c r="F16" s="25">
        <v>0</v>
      </c>
      <c r="G16" s="25">
        <v>0</v>
      </c>
      <c r="H16" s="25">
        <v>0</v>
      </c>
      <c r="I16" s="24"/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-0.02</v>
      </c>
      <c r="Q16" s="12">
        <v>-0.02</v>
      </c>
      <c r="R16" s="12">
        <v>0</v>
      </c>
      <c r="S16" s="12">
        <v>0</v>
      </c>
    </row>
    <row r="17" spans="1:19" ht="15" customHeight="1" x14ac:dyDescent="0.3">
      <c r="A17" s="1"/>
      <c r="B17" s="26" t="s">
        <v>23</v>
      </c>
      <c r="C17" s="24"/>
      <c r="D17" s="25">
        <v>270.077</v>
      </c>
      <c r="E17" s="24"/>
      <c r="F17" s="25">
        <v>220.577</v>
      </c>
      <c r="G17" s="25">
        <v>220.577</v>
      </c>
      <c r="H17" s="25">
        <v>229.09199999999998</v>
      </c>
      <c r="I17" s="24"/>
      <c r="J17" s="12">
        <v>247.42131910624136</v>
      </c>
      <c r="K17" s="12">
        <v>249.51782449347368</v>
      </c>
      <c r="L17" s="12">
        <v>245.53839467211719</v>
      </c>
      <c r="M17" s="12">
        <v>257.13058738044373</v>
      </c>
      <c r="N17" s="12">
        <v>257.13332338044376</v>
      </c>
      <c r="O17" s="12">
        <v>257.13058738044367</v>
      </c>
      <c r="P17" s="12">
        <v>209.60470194750002</v>
      </c>
      <c r="Q17" s="12">
        <v>214.08283030500002</v>
      </c>
      <c r="R17" s="12">
        <v>194.257967025</v>
      </c>
      <c r="S17" s="12">
        <v>193.63697738000005</v>
      </c>
    </row>
    <row r="18" spans="1:19" ht="15" customHeight="1" x14ac:dyDescent="0.3">
      <c r="A18" s="1"/>
      <c r="B18" s="26" t="s">
        <v>24</v>
      </c>
      <c r="C18" s="24"/>
      <c r="D18" s="25">
        <v>125.249</v>
      </c>
      <c r="E18" s="24"/>
      <c r="F18" s="25">
        <v>121.759</v>
      </c>
      <c r="G18" s="25">
        <v>123.93799999999999</v>
      </c>
      <c r="H18" s="25">
        <v>129.59199999999998</v>
      </c>
      <c r="I18" s="24"/>
      <c r="J18" s="12">
        <v>130.06</v>
      </c>
      <c r="K18" s="12">
        <v>125.25131969445299</v>
      </c>
      <c r="L18" s="12">
        <v>125.25131969445299</v>
      </c>
      <c r="M18" s="12">
        <v>125.25131969445299</v>
      </c>
      <c r="N18" s="12">
        <v>125.25131969445299</v>
      </c>
      <c r="O18" s="12">
        <v>124.66500000000001</v>
      </c>
      <c r="P18" s="12">
        <v>124.66500000000001</v>
      </c>
      <c r="Q18" s="12">
        <v>124</v>
      </c>
      <c r="R18" s="12">
        <v>124</v>
      </c>
      <c r="S18" s="12">
        <v>125</v>
      </c>
    </row>
    <row r="19" spans="1:19" ht="15" customHeight="1" x14ac:dyDescent="0.3">
      <c r="A19" s="1"/>
      <c r="B19" s="26" t="s">
        <v>25</v>
      </c>
      <c r="C19" s="24"/>
      <c r="D19" s="25">
        <v>165.18299999999999</v>
      </c>
      <c r="E19" s="24"/>
      <c r="F19" s="25">
        <v>169.33599999999998</v>
      </c>
      <c r="G19" s="25">
        <v>167.18099999999998</v>
      </c>
      <c r="H19" s="25">
        <v>167.18099999999998</v>
      </c>
      <c r="I19" s="24"/>
      <c r="J19" s="12">
        <v>179.08964680005249</v>
      </c>
      <c r="K19" s="12">
        <v>179.08964680005249</v>
      </c>
      <c r="L19" s="12">
        <v>179.08964680005249</v>
      </c>
      <c r="M19" s="12">
        <v>159.81155029804751</v>
      </c>
      <c r="N19" s="12">
        <v>159.81155029804751</v>
      </c>
      <c r="O19" s="12">
        <v>159.81155029804751</v>
      </c>
      <c r="P19" s="12">
        <v>159.81155029804748</v>
      </c>
      <c r="Q19" s="12">
        <v>159.81155029804751</v>
      </c>
      <c r="R19" s="12">
        <v>156.29569619149041</v>
      </c>
      <c r="S19" s="12">
        <v>156.29569619149041</v>
      </c>
    </row>
    <row r="20" spans="1:19" ht="15" customHeight="1" x14ac:dyDescent="0.3">
      <c r="A20" s="1"/>
      <c r="B20" s="26" t="s">
        <v>26</v>
      </c>
      <c r="C20" s="24"/>
      <c r="D20" s="25">
        <v>567.7529999999997</v>
      </c>
      <c r="E20" s="24"/>
      <c r="F20" s="25">
        <v>585.13880000000108</v>
      </c>
      <c r="G20" s="25">
        <v>589.36050000000114</v>
      </c>
      <c r="H20" s="25">
        <v>588.22435000000041</v>
      </c>
      <c r="I20" s="24"/>
      <c r="J20" s="12">
        <v>1041.4787965806136</v>
      </c>
      <c r="K20" s="12">
        <v>1035.0936942986536</v>
      </c>
      <c r="L20" s="12">
        <v>1069.3998639515266</v>
      </c>
      <c r="M20" s="12">
        <v>1091.4004570005945</v>
      </c>
      <c r="N20" s="12">
        <v>1041.1113836126715</v>
      </c>
      <c r="O20" s="12">
        <v>1051.7037882114073</v>
      </c>
      <c r="P20" s="12">
        <v>1056.6134373408477</v>
      </c>
      <c r="Q20" s="12">
        <v>1037.8611265956297</v>
      </c>
      <c r="R20" s="12">
        <v>1059.2831400136238</v>
      </c>
      <c r="S20" s="12">
        <v>1048.1207049569584</v>
      </c>
    </row>
    <row r="21" spans="1:19" ht="15" customHeight="1" x14ac:dyDescent="0.3">
      <c r="A21" s="1"/>
      <c r="B21" s="23" t="s">
        <v>27</v>
      </c>
      <c r="C21" s="24"/>
      <c r="D21" s="25">
        <v>6303.6429999999991</v>
      </c>
      <c r="E21" s="24"/>
      <c r="F21" s="25">
        <v>6539.0562</v>
      </c>
      <c r="G21" s="25">
        <v>6948.9234999999999</v>
      </c>
      <c r="H21" s="25">
        <v>7166.2036499999995</v>
      </c>
      <c r="I21" s="24"/>
      <c r="J21" s="25">
        <v>6406.4679544055853</v>
      </c>
      <c r="K21" s="25">
        <v>6518.8194808924454</v>
      </c>
      <c r="L21" s="25">
        <v>6478.5308157234749</v>
      </c>
      <c r="M21" s="25">
        <v>6451.3449287177946</v>
      </c>
      <c r="N21" s="25">
        <v>6450.1909562493056</v>
      </c>
      <c r="O21" s="25">
        <v>6900.8617618314502</v>
      </c>
      <c r="P21" s="25">
        <v>7143.9942019227137</v>
      </c>
      <c r="Q21" s="25">
        <v>7125.7589465556666</v>
      </c>
      <c r="R21" s="25">
        <v>7165.4830561995059</v>
      </c>
      <c r="S21" s="25">
        <v>7172.0472796795057</v>
      </c>
    </row>
    <row r="22" spans="1:19" ht="15" customHeight="1" x14ac:dyDescent="0.3">
      <c r="A22" s="1"/>
      <c r="B22" s="26" t="s">
        <v>28</v>
      </c>
      <c r="C22" s="24"/>
      <c r="D22" s="25">
        <v>3630.87</v>
      </c>
      <c r="E22" s="24"/>
      <c r="F22" s="25">
        <v>3735.6990000000001</v>
      </c>
      <c r="G22" s="25">
        <v>3752.0340000000001</v>
      </c>
      <c r="H22" s="25">
        <v>3707.6219999999998</v>
      </c>
      <c r="I22" s="24"/>
      <c r="J22" s="25">
        <v>3689.569</v>
      </c>
      <c r="K22" s="25">
        <v>3691.6537693777327</v>
      </c>
      <c r="L22" s="25">
        <v>3626.6917327468832</v>
      </c>
      <c r="M22" s="25">
        <v>3625.3107327468847</v>
      </c>
      <c r="N22" s="25">
        <v>3625.3107327468847</v>
      </c>
      <c r="O22" s="25">
        <v>3815.1680000000001</v>
      </c>
      <c r="P22" s="25">
        <v>3834.8959999999993</v>
      </c>
      <c r="Q22" s="25">
        <v>3822.578</v>
      </c>
      <c r="R22" s="25">
        <v>3773.9720000000002</v>
      </c>
      <c r="S22" s="25">
        <v>3780.2570000000001</v>
      </c>
    </row>
    <row r="23" spans="1:19" s="1" customFormat="1" ht="15" customHeight="1" x14ac:dyDescent="0.3">
      <c r="B23" s="27" t="s">
        <v>29</v>
      </c>
      <c r="C23" s="24"/>
      <c r="D23" s="25">
        <v>3550.357</v>
      </c>
      <c r="E23" s="24"/>
      <c r="F23" s="25">
        <v>3655.9464325806211</v>
      </c>
      <c r="G23" s="25">
        <v>3670.5542063951616</v>
      </c>
      <c r="H23" s="25">
        <v>3616.8719999999998</v>
      </c>
      <c r="I23" s="24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 s="1" customFormat="1" ht="15" customHeight="1" x14ac:dyDescent="0.3">
      <c r="B24" s="27" t="s">
        <v>30</v>
      </c>
      <c r="C24" s="24"/>
      <c r="D24" s="25">
        <v>80.513000000000005</v>
      </c>
      <c r="E24" s="24"/>
      <c r="F24" s="25">
        <v>79.752567419378835</v>
      </c>
      <c r="G24" s="25">
        <v>81.47979360483852</v>
      </c>
      <c r="H24" s="25">
        <v>90.75</v>
      </c>
      <c r="I24" s="24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ht="15" customHeight="1" x14ac:dyDescent="0.3">
      <c r="A25" s="1"/>
      <c r="B25" s="26" t="s">
        <v>31</v>
      </c>
      <c r="C25" s="24"/>
      <c r="D25" s="25">
        <v>2211.9259999999999</v>
      </c>
      <c r="E25" s="24"/>
      <c r="F25" s="25">
        <v>2353.0360000000001</v>
      </c>
      <c r="G25" s="25">
        <v>2731.6509999999998</v>
      </c>
      <c r="H25" s="25">
        <v>2973.5219999999999</v>
      </c>
      <c r="I25" s="24"/>
      <c r="J25" s="25">
        <v>2290.9730000000004</v>
      </c>
      <c r="K25" s="25">
        <v>2410.1210000000001</v>
      </c>
      <c r="L25" s="25">
        <v>2441.8629999999998</v>
      </c>
      <c r="M25" s="25">
        <v>2405.2220000000002</v>
      </c>
      <c r="N25" s="25">
        <v>2405.2220000000002</v>
      </c>
      <c r="O25" s="25">
        <v>2651.36</v>
      </c>
      <c r="P25" s="25">
        <v>2863.817</v>
      </c>
      <c r="Q25" s="25">
        <v>2863.817</v>
      </c>
      <c r="R25" s="25">
        <v>2943.6679999999997</v>
      </c>
      <c r="S25" s="25">
        <v>2943.2349999999997</v>
      </c>
    </row>
    <row r="26" spans="1:19" ht="15" customHeight="1" x14ac:dyDescent="0.3">
      <c r="A26" s="1"/>
      <c r="B26" s="39" t="s">
        <v>32</v>
      </c>
      <c r="C26" s="24"/>
      <c r="D26" s="25">
        <v>80.188999999999993</v>
      </c>
      <c r="E26" s="24"/>
      <c r="F26" s="25">
        <v>82.635999999999996</v>
      </c>
      <c r="G26" s="25">
        <v>85.337999999999994</v>
      </c>
      <c r="H26" s="25">
        <v>93.587999999999994</v>
      </c>
      <c r="I26" s="24"/>
      <c r="J26" s="25">
        <v>83.789000000000001</v>
      </c>
      <c r="K26" s="25">
        <v>85.918999999999997</v>
      </c>
      <c r="L26" s="25">
        <v>87.531000000000006</v>
      </c>
      <c r="M26" s="25">
        <v>86.278999999999996</v>
      </c>
      <c r="N26" s="25">
        <v>86.278999999999996</v>
      </c>
      <c r="O26" s="25">
        <v>90.869</v>
      </c>
      <c r="P26" s="25">
        <v>90.869000000000014</v>
      </c>
      <c r="Q26" s="25">
        <v>90.869000000000014</v>
      </c>
      <c r="R26" s="25">
        <v>94.113</v>
      </c>
      <c r="S26" s="25">
        <v>93.68</v>
      </c>
    </row>
    <row r="27" spans="1:19" ht="15" customHeight="1" x14ac:dyDescent="0.3">
      <c r="A27" s="1"/>
      <c r="B27" s="26" t="s">
        <v>33</v>
      </c>
      <c r="C27" s="24"/>
      <c r="D27" s="25">
        <v>239.489</v>
      </c>
      <c r="E27" s="24"/>
      <c r="F27" s="25">
        <v>237.03900000000002</v>
      </c>
      <c r="G27" s="25">
        <v>251.79900000000001</v>
      </c>
      <c r="H27" s="25">
        <v>270.40100000000001</v>
      </c>
      <c r="I27" s="24"/>
      <c r="J27" s="25">
        <v>244.00299999999999</v>
      </c>
      <c r="K27" s="25">
        <v>231.24199999999999</v>
      </c>
      <c r="L27" s="25">
        <v>231.24199999999999</v>
      </c>
      <c r="M27" s="25">
        <v>231.24199999999999</v>
      </c>
      <c r="N27" s="25">
        <v>231.24199999999999</v>
      </c>
      <c r="O27" s="25">
        <v>243.494</v>
      </c>
      <c r="P27" s="25">
        <v>253.501</v>
      </c>
      <c r="Q27" s="25">
        <v>257.00099999999998</v>
      </c>
      <c r="R27" s="25">
        <v>267.02800000000002</v>
      </c>
      <c r="S27" s="25">
        <v>275</v>
      </c>
    </row>
    <row r="28" spans="1:19" ht="15" customHeight="1" x14ac:dyDescent="0.3">
      <c r="A28" s="1"/>
      <c r="B28" s="26" t="s">
        <v>34</v>
      </c>
      <c r="C28" s="24"/>
      <c r="D28" s="25">
        <v>45.627000000000002</v>
      </c>
      <c r="E28" s="24"/>
      <c r="F28" s="25">
        <v>44.68</v>
      </c>
      <c r="G28" s="25">
        <v>44.68</v>
      </c>
      <c r="H28" s="25">
        <v>45.196000000000005</v>
      </c>
      <c r="I28" s="24"/>
      <c r="J28" s="25">
        <v>34.785296100000004</v>
      </c>
      <c r="K28" s="25">
        <v>38.035046436885963</v>
      </c>
      <c r="L28" s="25">
        <v>36.553950632686096</v>
      </c>
      <c r="M28" s="25">
        <v>36.553950632686096</v>
      </c>
      <c r="N28" s="25">
        <v>38.457596256885964</v>
      </c>
      <c r="O28" s="25">
        <v>39.141341429999997</v>
      </c>
      <c r="P28" s="25">
        <v>39.500310510000006</v>
      </c>
      <c r="Q28" s="25">
        <v>39.001442580000003</v>
      </c>
      <c r="R28" s="25">
        <v>38.413834140000006</v>
      </c>
      <c r="S28" s="25">
        <v>38.414438700000005</v>
      </c>
    </row>
    <row r="29" spans="1:19" ht="15" customHeight="1" x14ac:dyDescent="0.3">
      <c r="A29" s="1"/>
      <c r="B29" s="26" t="s">
        <v>26</v>
      </c>
      <c r="C29" s="24"/>
      <c r="D29" s="25">
        <v>175.73099999999928</v>
      </c>
      <c r="E29" s="24"/>
      <c r="F29" s="25">
        <v>168.60219999999984</v>
      </c>
      <c r="G29" s="25">
        <v>168.75949999999992</v>
      </c>
      <c r="H29" s="25">
        <v>169.46264999999968</v>
      </c>
      <c r="I29" s="24"/>
      <c r="J29" s="25">
        <v>147.13765830558532</v>
      </c>
      <c r="K29" s="25">
        <v>147.76766507782668</v>
      </c>
      <c r="L29" s="25">
        <v>142.18013234390583</v>
      </c>
      <c r="M29" s="25">
        <v>153.0162453382236</v>
      </c>
      <c r="N29" s="25">
        <v>149.95862724553444</v>
      </c>
      <c r="O29" s="25">
        <v>151.69842040145068</v>
      </c>
      <c r="P29" s="25">
        <v>152.27989141271337</v>
      </c>
      <c r="Q29" s="25">
        <v>143.36150397566598</v>
      </c>
      <c r="R29" s="25">
        <v>142.40122205950593</v>
      </c>
      <c r="S29" s="25">
        <v>135.14084097950581</v>
      </c>
    </row>
    <row r="30" spans="1:19" ht="15" customHeight="1" x14ac:dyDescent="0.3">
      <c r="A30" s="1"/>
      <c r="B30" s="23" t="s">
        <v>35</v>
      </c>
      <c r="C30" s="24"/>
      <c r="D30" s="25">
        <v>0</v>
      </c>
      <c r="E30" s="24"/>
      <c r="F30" s="25">
        <v>0</v>
      </c>
      <c r="G30" s="25">
        <v>0</v>
      </c>
      <c r="H30" s="25">
        <v>0</v>
      </c>
      <c r="I30" s="24"/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</row>
    <row r="31" spans="1:19" ht="15" customHeight="1" x14ac:dyDescent="0.3">
      <c r="A31" s="1"/>
      <c r="B31" s="19" t="s">
        <v>36</v>
      </c>
      <c r="C31" s="20"/>
      <c r="D31" s="21">
        <v>15257.257</v>
      </c>
      <c r="E31" s="20"/>
      <c r="F31" s="21">
        <v>15321.402</v>
      </c>
      <c r="G31" s="21">
        <v>15490.043</v>
      </c>
      <c r="H31" s="21">
        <v>15275.662000000002</v>
      </c>
      <c r="I31" s="20"/>
      <c r="J31" s="21">
        <v>15546.08500558848</v>
      </c>
      <c r="K31" s="21">
        <v>15557.403730454493</v>
      </c>
      <c r="L31" s="21">
        <v>15341.587268964837</v>
      </c>
      <c r="M31" s="21">
        <v>15341.086193755922</v>
      </c>
      <c r="N31" s="21">
        <v>15334.722444086236</v>
      </c>
      <c r="O31" s="21">
        <v>15618.739545589693</v>
      </c>
      <c r="P31" s="21">
        <v>15632.153394589697</v>
      </c>
      <c r="Q31" s="21">
        <v>15648.778958589695</v>
      </c>
      <c r="R31" s="21">
        <v>15579.81109658969</v>
      </c>
      <c r="S31" s="21">
        <v>15530.141139405261</v>
      </c>
    </row>
    <row r="32" spans="1:19" ht="15" customHeight="1" x14ac:dyDescent="0.3">
      <c r="A32" s="1"/>
      <c r="B32" s="23" t="s">
        <v>37</v>
      </c>
      <c r="C32" s="24"/>
      <c r="D32" s="25">
        <v>15000.569</v>
      </c>
      <c r="E32" s="24"/>
      <c r="F32" s="25">
        <v>15064.714</v>
      </c>
      <c r="G32" s="25">
        <v>15233.355</v>
      </c>
      <c r="H32" s="25">
        <v>15018.974000000002</v>
      </c>
      <c r="I32" s="24"/>
      <c r="J32" s="12">
        <v>15255.863653337163</v>
      </c>
      <c r="K32" s="12">
        <v>15266.923259811992</v>
      </c>
      <c r="L32" s="12">
        <v>15067.680234031659</v>
      </c>
      <c r="M32" s="12">
        <v>15067.179158822744</v>
      </c>
      <c r="N32" s="12">
        <v>15018.345346153059</v>
      </c>
      <c r="O32" s="12">
        <v>15300.707621656516</v>
      </c>
      <c r="P32" s="12">
        <v>15315.42152465652</v>
      </c>
      <c r="Q32" s="12">
        <v>15301.832916656518</v>
      </c>
      <c r="R32" s="12">
        <v>15221.301006656513</v>
      </c>
      <c r="S32" s="12">
        <v>15173.948959472084</v>
      </c>
    </row>
    <row r="33" spans="1:19" s="1" customFormat="1" ht="15" customHeight="1" x14ac:dyDescent="0.3">
      <c r="B33" s="26" t="s">
        <v>38</v>
      </c>
      <c r="C33" s="24"/>
      <c r="D33" s="25">
        <v>8465.518</v>
      </c>
      <c r="E33" s="24"/>
      <c r="F33" s="25">
        <v>8494.4278869999998</v>
      </c>
      <c r="G33" s="25">
        <v>8611.6884149999987</v>
      </c>
      <c r="H33" s="25">
        <v>8488.1820000000007</v>
      </c>
      <c r="I33" s="24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s="1" customFormat="1" ht="15" customHeight="1" x14ac:dyDescent="0.3">
      <c r="B34" s="26" t="s">
        <v>39</v>
      </c>
      <c r="C34" s="24"/>
      <c r="D34" s="25">
        <v>6535.0510000000004</v>
      </c>
      <c r="E34" s="24"/>
      <c r="F34" s="25">
        <v>6570.2861130000001</v>
      </c>
      <c r="G34" s="25">
        <v>6621.6665849999999</v>
      </c>
      <c r="H34" s="25">
        <v>6530.7920000000004</v>
      </c>
      <c r="I34" s="24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ht="15" customHeight="1" x14ac:dyDescent="0.3">
      <c r="A35" s="1"/>
      <c r="B35" s="23" t="s">
        <v>40</v>
      </c>
      <c r="C35" s="24"/>
      <c r="D35" s="25">
        <v>256.68799999999999</v>
      </c>
      <c r="E35" s="24"/>
      <c r="F35" s="25">
        <v>256.68799999999999</v>
      </c>
      <c r="G35" s="25">
        <v>256.68799999999999</v>
      </c>
      <c r="H35" s="25">
        <v>256.68799999999999</v>
      </c>
      <c r="I35" s="24"/>
      <c r="J35" s="12">
        <v>290.22135225131677</v>
      </c>
      <c r="K35" s="12">
        <v>290.48047064250085</v>
      </c>
      <c r="L35" s="12">
        <v>273.90703493317778</v>
      </c>
      <c r="M35" s="12">
        <v>273.90703493317778</v>
      </c>
      <c r="N35" s="12">
        <v>316.37709793317725</v>
      </c>
      <c r="O35" s="12">
        <v>318.03192393317704</v>
      </c>
      <c r="P35" s="12">
        <v>316.73186993317728</v>
      </c>
      <c r="Q35" s="12">
        <v>346.94604193317747</v>
      </c>
      <c r="R35" s="12">
        <v>358.51008993317691</v>
      </c>
      <c r="S35" s="12">
        <v>356.19217993317699</v>
      </c>
    </row>
    <row r="36" spans="1:19" ht="15" customHeight="1" x14ac:dyDescent="0.3">
      <c r="A36" s="1"/>
      <c r="B36" s="19" t="s">
        <v>41</v>
      </c>
      <c r="C36" s="20"/>
      <c r="D36" s="21">
        <v>5002.7370000000001</v>
      </c>
      <c r="E36" s="20"/>
      <c r="F36" s="21">
        <v>4952.3209999999999</v>
      </c>
      <c r="G36" s="21">
        <v>4843.9930000000004</v>
      </c>
      <c r="H36" s="21">
        <v>4865.5580000000009</v>
      </c>
      <c r="I36" s="20"/>
      <c r="J36" s="21">
        <v>4933.9246620505564</v>
      </c>
      <c r="K36" s="21">
        <v>4983.3821476733301</v>
      </c>
      <c r="L36" s="21">
        <v>5053.0776119665497</v>
      </c>
      <c r="M36" s="21">
        <v>5249.7358868947667</v>
      </c>
      <c r="N36" s="21">
        <v>5153.1536983762435</v>
      </c>
      <c r="O36" s="21">
        <v>5066.0564748510524</v>
      </c>
      <c r="P36" s="21">
        <v>5226.2568168538664</v>
      </c>
      <c r="Q36" s="21">
        <v>5140.1794745604147</v>
      </c>
      <c r="R36" s="21">
        <v>5190.7871371454685</v>
      </c>
      <c r="S36" s="21">
        <v>3277.7259320066596</v>
      </c>
    </row>
    <row r="37" spans="1:19" ht="15" customHeight="1" x14ac:dyDescent="0.3">
      <c r="A37" s="1"/>
      <c r="B37" s="23" t="s">
        <v>42</v>
      </c>
      <c r="C37" s="24"/>
      <c r="D37" s="25">
        <v>4388.4009999999998</v>
      </c>
      <c r="E37" s="24"/>
      <c r="F37" s="25">
        <v>4332.0050000000001</v>
      </c>
      <c r="G37" s="25">
        <v>4228.5030000000006</v>
      </c>
      <c r="H37" s="25">
        <v>4251.2400000000007</v>
      </c>
      <c r="I37" s="24"/>
      <c r="J37" s="12">
        <v>4284.729757095879</v>
      </c>
      <c r="K37" s="12">
        <v>4327.2300197731129</v>
      </c>
      <c r="L37" s="12">
        <v>4279.1437755192255</v>
      </c>
      <c r="M37" s="12">
        <v>4474.1249294468907</v>
      </c>
      <c r="N37" s="12">
        <v>4395.4084630324833</v>
      </c>
      <c r="O37" s="12">
        <v>4294.2270588247475</v>
      </c>
      <c r="P37" s="12">
        <v>4448.3537898098512</v>
      </c>
      <c r="Q37" s="12">
        <v>4358.8685579855655</v>
      </c>
      <c r="R37" s="12">
        <v>4445.3780693000936</v>
      </c>
      <c r="S37" s="12">
        <v>2533.3961512011911</v>
      </c>
    </row>
    <row r="38" spans="1:19" ht="15" customHeight="1" x14ac:dyDescent="0.3">
      <c r="A38" s="1"/>
      <c r="B38" s="26" t="s">
        <v>43</v>
      </c>
      <c r="C38" s="24"/>
      <c r="D38" s="25">
        <v>4138.3540000000003</v>
      </c>
      <c r="E38" s="24"/>
      <c r="F38" s="25">
        <v>4090.8890000000001</v>
      </c>
      <c r="G38" s="25">
        <v>4027.3590000000004</v>
      </c>
      <c r="H38" s="25">
        <v>4050.4060000000004</v>
      </c>
      <c r="I38" s="24"/>
      <c r="J38" s="12">
        <v>4080.4213035993712</v>
      </c>
      <c r="K38" s="12">
        <v>4118.0703369456305</v>
      </c>
      <c r="L38" s="12">
        <v>4073.8109358233701</v>
      </c>
      <c r="M38" s="12">
        <v>4246.1852639647368</v>
      </c>
      <c r="N38" s="12">
        <v>4194.6611446686693</v>
      </c>
      <c r="O38" s="12">
        <v>4117.7757724609328</v>
      </c>
      <c r="P38" s="12">
        <v>4250.8228684460364</v>
      </c>
      <c r="Q38" s="12">
        <v>4161.7523206217511</v>
      </c>
      <c r="R38" s="12">
        <v>4248.4591729362792</v>
      </c>
      <c r="S38" s="12">
        <v>2334.4872138373767</v>
      </c>
    </row>
    <row r="39" spans="1:19" ht="15" customHeight="1" x14ac:dyDescent="0.3">
      <c r="A39" s="1"/>
      <c r="B39" s="26" t="s">
        <v>44</v>
      </c>
      <c r="C39" s="24"/>
      <c r="D39" s="25">
        <v>250.047</v>
      </c>
      <c r="E39" s="24"/>
      <c r="F39" s="25">
        <v>241.11599999999999</v>
      </c>
      <c r="G39" s="25">
        <v>201.14400000000001</v>
      </c>
      <c r="H39" s="25">
        <v>200.834</v>
      </c>
      <c r="I39" s="24"/>
      <c r="J39" s="12">
        <v>204.30845349650772</v>
      </c>
      <c r="K39" s="12">
        <v>209.15968282748213</v>
      </c>
      <c r="L39" s="12">
        <v>205.33283969585545</v>
      </c>
      <c r="M39" s="12">
        <v>227.93966548215394</v>
      </c>
      <c r="N39" s="12">
        <v>200.74731836381432</v>
      </c>
      <c r="O39" s="12">
        <v>176.45128636381432</v>
      </c>
      <c r="P39" s="12">
        <v>197.53092136381434</v>
      </c>
      <c r="Q39" s="12">
        <v>197.11623736381432</v>
      </c>
      <c r="R39" s="12">
        <v>196.91889636381433</v>
      </c>
      <c r="S39" s="12">
        <v>198.90893736381432</v>
      </c>
    </row>
    <row r="40" spans="1:19" ht="15" customHeight="1" x14ac:dyDescent="0.3">
      <c r="A40" s="1"/>
      <c r="B40" s="23" t="s">
        <v>45</v>
      </c>
      <c r="C40" s="24"/>
      <c r="D40" s="25">
        <v>614.33600000000001</v>
      </c>
      <c r="E40" s="24"/>
      <c r="F40" s="25">
        <v>620.31600000000003</v>
      </c>
      <c r="G40" s="25">
        <v>615.49</v>
      </c>
      <c r="H40" s="25">
        <v>614.31799999999998</v>
      </c>
      <c r="I40" s="24"/>
      <c r="J40" s="12">
        <v>649.19490495467744</v>
      </c>
      <c r="K40" s="12">
        <v>656.15212790021701</v>
      </c>
      <c r="L40" s="12">
        <v>773.93383644732444</v>
      </c>
      <c r="M40" s="12">
        <v>775.61095744787588</v>
      </c>
      <c r="N40" s="12">
        <v>757.74523534376056</v>
      </c>
      <c r="O40" s="12">
        <v>771.82941602630524</v>
      </c>
      <c r="P40" s="12">
        <v>777.90302704401495</v>
      </c>
      <c r="Q40" s="12">
        <v>781.31091657484922</v>
      </c>
      <c r="R40" s="12">
        <v>745.40906784537503</v>
      </c>
      <c r="S40" s="12">
        <v>744.32978080546877</v>
      </c>
    </row>
    <row r="41" spans="1:19" ht="15" customHeight="1" x14ac:dyDescent="0.3">
      <c r="A41" s="1"/>
      <c r="B41" s="26" t="s">
        <v>46</v>
      </c>
      <c r="C41" s="24"/>
      <c r="D41" s="25">
        <v>474.90699999999998</v>
      </c>
      <c r="E41" s="24"/>
      <c r="F41" s="25">
        <v>478.82399999999996</v>
      </c>
      <c r="G41" s="25">
        <v>469.35199999999998</v>
      </c>
      <c r="H41" s="25">
        <v>467.78899999999999</v>
      </c>
      <c r="I41" s="24"/>
      <c r="J41" s="12">
        <v>348.16283212191894</v>
      </c>
      <c r="K41" s="12">
        <v>348.10197112191889</v>
      </c>
      <c r="L41" s="12">
        <v>396.70123198725747</v>
      </c>
      <c r="M41" s="12">
        <v>398.37835298780891</v>
      </c>
      <c r="N41" s="12">
        <v>472.60848918054603</v>
      </c>
      <c r="O41" s="12">
        <v>473.87611818054597</v>
      </c>
      <c r="P41" s="12">
        <v>474.70122218054598</v>
      </c>
      <c r="Q41" s="12">
        <v>476.39648518054594</v>
      </c>
      <c r="R41" s="12">
        <v>438.89461018054601</v>
      </c>
      <c r="S41" s="12">
        <v>439.44001318054598</v>
      </c>
    </row>
    <row r="42" spans="1:19" ht="15" customHeight="1" x14ac:dyDescent="0.3">
      <c r="A42" s="1"/>
      <c r="B42" s="26" t="s">
        <v>47</v>
      </c>
      <c r="C42" s="24"/>
      <c r="D42" s="25">
        <v>65.367999999999995</v>
      </c>
      <c r="E42" s="24"/>
      <c r="F42" s="25">
        <v>69.951999999999998</v>
      </c>
      <c r="G42" s="25">
        <v>69.951999999999998</v>
      </c>
      <c r="H42" s="25">
        <v>70.155000000000001</v>
      </c>
      <c r="I42" s="24"/>
      <c r="J42" s="12">
        <v>219.28585067453085</v>
      </c>
      <c r="K42" s="12">
        <v>227.16633756124699</v>
      </c>
      <c r="L42" s="12">
        <v>299.99465761006695</v>
      </c>
      <c r="M42" s="12">
        <v>299.99465761006695</v>
      </c>
      <c r="N42" s="12">
        <v>230.25113931321459</v>
      </c>
      <c r="O42" s="12">
        <v>241.57281899575921</v>
      </c>
      <c r="P42" s="12">
        <v>245.40709701346896</v>
      </c>
      <c r="Q42" s="12">
        <v>247.31489354430317</v>
      </c>
      <c r="R42" s="12">
        <v>249.02333381482899</v>
      </c>
      <c r="S42" s="12">
        <v>246.61592077492276</v>
      </c>
    </row>
    <row r="43" spans="1:19" ht="15" customHeight="1" x14ac:dyDescent="0.3">
      <c r="A43" s="1"/>
      <c r="B43" s="19" t="s">
        <v>48</v>
      </c>
      <c r="C43" s="20"/>
      <c r="D43" s="21">
        <v>1624.077</v>
      </c>
      <c r="E43" s="20"/>
      <c r="F43" s="21">
        <v>1769.3329999999999</v>
      </c>
      <c r="G43" s="21">
        <v>1676.8409999999997</v>
      </c>
      <c r="H43" s="21">
        <v>1765.184</v>
      </c>
      <c r="I43" s="20"/>
      <c r="J43" s="21">
        <v>2005.2039189713198</v>
      </c>
      <c r="K43" s="21">
        <v>2087.4137470135838</v>
      </c>
      <c r="L43" s="21">
        <v>2298.6474224377625</v>
      </c>
      <c r="M43" s="21">
        <v>2321.283843119455</v>
      </c>
      <c r="N43" s="21">
        <v>2109.4826757674177</v>
      </c>
      <c r="O43" s="21">
        <v>2145.3691454256968</v>
      </c>
      <c r="P43" s="21">
        <v>2165.070704367341</v>
      </c>
      <c r="Q43" s="21">
        <v>2207.1192859904313</v>
      </c>
      <c r="R43" s="21">
        <v>2075.6536330955146</v>
      </c>
      <c r="S43" s="21">
        <v>1962.8836591226423</v>
      </c>
    </row>
    <row r="44" spans="1:19" ht="15" customHeight="1" x14ac:dyDescent="0.3">
      <c r="A44" s="1"/>
      <c r="B44" s="26" t="s">
        <v>49</v>
      </c>
      <c r="C44" s="24"/>
      <c r="D44" s="25">
        <v>1175.05</v>
      </c>
      <c r="E44" s="24"/>
      <c r="F44" s="25">
        <v>1278.153</v>
      </c>
      <c r="G44" s="25">
        <v>1163.5889999999999</v>
      </c>
      <c r="H44" s="25">
        <v>1204.5049999999999</v>
      </c>
      <c r="I44" s="24"/>
      <c r="J44" s="12">
        <v>1334.8714086821731</v>
      </c>
      <c r="K44" s="12">
        <v>1421.2877618671223</v>
      </c>
      <c r="L44" s="12">
        <v>1511.3140007809873</v>
      </c>
      <c r="M44" s="12">
        <v>1511.3140007809873</v>
      </c>
      <c r="N44" s="12">
        <v>1515.2330817809873</v>
      </c>
      <c r="O44" s="12">
        <v>1548.0001918446681</v>
      </c>
      <c r="P44" s="12">
        <v>1548.1972278446681</v>
      </c>
      <c r="Q44" s="12">
        <v>1548.0023158446681</v>
      </c>
      <c r="R44" s="12">
        <v>1415.4925241533354</v>
      </c>
      <c r="S44" s="12">
        <v>1415.7925241533351</v>
      </c>
    </row>
    <row r="45" spans="1:19" ht="15" customHeight="1" x14ac:dyDescent="0.3">
      <c r="A45" s="1"/>
      <c r="B45" s="23" t="s">
        <v>50</v>
      </c>
      <c r="C45" s="24"/>
      <c r="D45" s="25">
        <v>0</v>
      </c>
      <c r="E45" s="24"/>
      <c r="F45" s="25">
        <v>0</v>
      </c>
      <c r="G45" s="25">
        <v>0</v>
      </c>
      <c r="H45" s="25">
        <v>0</v>
      </c>
      <c r="I45" s="24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ht="15" customHeight="1" x14ac:dyDescent="0.3">
      <c r="A46" s="1"/>
      <c r="B46" s="23" t="s">
        <v>51</v>
      </c>
      <c r="C46" s="24"/>
      <c r="D46" s="25">
        <v>1573.693</v>
      </c>
      <c r="E46" s="24"/>
      <c r="F46" s="25">
        <v>1679.4289999999999</v>
      </c>
      <c r="G46" s="25">
        <v>1595.3109999999999</v>
      </c>
      <c r="H46" s="25">
        <v>1690.922</v>
      </c>
      <c r="I46" s="24"/>
      <c r="J46" s="12">
        <v>1928.1934350464278</v>
      </c>
      <c r="K46" s="12">
        <v>2010.6690627743878</v>
      </c>
      <c r="L46" s="12">
        <v>1023.3852067959228</v>
      </c>
      <c r="M46" s="12">
        <v>1022.7514488983411</v>
      </c>
      <c r="N46" s="12">
        <v>795.92721749813518</v>
      </c>
      <c r="O46" s="12">
        <v>827.56895030239707</v>
      </c>
      <c r="P46" s="12">
        <v>838.60994824404065</v>
      </c>
      <c r="Q46" s="12">
        <v>837.85405051404382</v>
      </c>
      <c r="R46" s="12">
        <v>1003.0962742378028</v>
      </c>
      <c r="S46" s="12">
        <v>943.0934815849298</v>
      </c>
    </row>
    <row r="47" spans="1:19" ht="15" customHeight="1" x14ac:dyDescent="0.3">
      <c r="A47" s="1"/>
      <c r="B47" s="23" t="s">
        <v>52</v>
      </c>
      <c r="C47" s="24"/>
      <c r="D47" s="25">
        <v>50.384</v>
      </c>
      <c r="E47" s="24"/>
      <c r="F47" s="25">
        <v>89.903999999999996</v>
      </c>
      <c r="G47" s="25">
        <v>81.529999999999745</v>
      </c>
      <c r="H47" s="25">
        <v>74.262</v>
      </c>
      <c r="I47" s="24"/>
      <c r="J47" s="12">
        <v>77.010483924891943</v>
      </c>
      <c r="K47" s="12">
        <v>76.74468423919582</v>
      </c>
      <c r="L47" s="12">
        <v>1275.2622156418399</v>
      </c>
      <c r="M47" s="12">
        <v>1298.5323942211139</v>
      </c>
      <c r="N47" s="12">
        <v>1313.5554582692826</v>
      </c>
      <c r="O47" s="12">
        <v>1317.8001951233</v>
      </c>
      <c r="P47" s="12">
        <v>1326.4607561233004</v>
      </c>
      <c r="Q47" s="12">
        <v>1369.2652354763873</v>
      </c>
      <c r="R47" s="12">
        <v>1072.5573588577117</v>
      </c>
      <c r="S47" s="12">
        <v>1019.7901775377126</v>
      </c>
    </row>
    <row r="48" spans="1:19" s="30" customFormat="1" ht="15" customHeight="1" x14ac:dyDescent="0.3">
      <c r="B48" s="31" t="s">
        <v>53</v>
      </c>
      <c r="C48" s="32"/>
      <c r="D48" s="33">
        <f>D51+D54+D55+D58+D64+D67+D84+D88</f>
        <v>46734.590000000004</v>
      </c>
      <c r="E48" s="24"/>
      <c r="F48" s="33">
        <f t="shared" ref="F48:H48" si="20">F51+F54+F55+F58+F64+F67+F84+F88</f>
        <v>49200.406000000003</v>
      </c>
      <c r="G48" s="33">
        <f t="shared" ref="G48" si="21">G51+G54+G55+G58+G64+G67+G84+G88</f>
        <v>49047.484000000004</v>
      </c>
      <c r="H48" s="33">
        <f t="shared" si="20"/>
        <v>48530.659</v>
      </c>
      <c r="I48" s="32"/>
      <c r="J48" s="33">
        <f t="shared" ref="J48:K48" si="22">J51+J54+J55+J58+J64+J67+J84+J88</f>
        <v>46930.189018676181</v>
      </c>
      <c r="K48" s="33">
        <f t="shared" si="22"/>
        <v>47350.60517747057</v>
      </c>
      <c r="L48" s="33">
        <f t="shared" ref="L48:M48" si="23">L51+L54+L55+L58+L64+L67+L84+L88</f>
        <v>47284.344000080695</v>
      </c>
      <c r="M48" s="33">
        <f t="shared" si="23"/>
        <v>47533.177088664394</v>
      </c>
      <c r="N48" s="33">
        <f t="shared" ref="N48:O48" si="24">N51+N54+N55+N58+N64+N67+N84+N88</f>
        <v>47982.461295883593</v>
      </c>
      <c r="O48" s="33">
        <f t="shared" si="24"/>
        <v>48278.01340572349</v>
      </c>
      <c r="P48" s="33">
        <f t="shared" ref="P48:Q48" si="25">P51+P54+P55+P58+P64+P67+P84+P88</f>
        <v>48557.973572372488</v>
      </c>
      <c r="Q48" s="33">
        <f t="shared" si="25"/>
        <v>48593.934263358198</v>
      </c>
      <c r="R48" s="33">
        <f t="shared" ref="R48:S48" si="26">R51+R54+R55+R58+R64+R67+R84+R88</f>
        <v>48548.105117099665</v>
      </c>
      <c r="S48" s="33">
        <f t="shared" si="26"/>
        <v>46167.062846930778</v>
      </c>
    </row>
    <row r="49" spans="1:19" s="30" customFormat="1" ht="15" customHeight="1" x14ac:dyDescent="0.3">
      <c r="B49" s="31" t="s">
        <v>16</v>
      </c>
      <c r="C49" s="32"/>
      <c r="D49" s="34">
        <f>D48/D$96*100</f>
        <v>48.854000636785372</v>
      </c>
      <c r="E49" s="32"/>
      <c r="F49" s="34">
        <f>F48/F$96*100</f>
        <v>51.574246868116816</v>
      </c>
      <c r="G49" s="34">
        <f>G48/G$96*100</f>
        <v>50.542795120788284</v>
      </c>
      <c r="H49" s="34">
        <f>H48/H$96*100</f>
        <v>49.805881314288854</v>
      </c>
      <c r="I49" s="32"/>
      <c r="J49" s="34">
        <f t="shared" ref="J49:K49" si="27">J48/J$96*100</f>
        <v>49.218422290325222</v>
      </c>
      <c r="K49" s="34">
        <f t="shared" si="27"/>
        <v>49.218347869667433</v>
      </c>
      <c r="L49" s="34">
        <f t="shared" ref="L49:M49" si="28">L48/L$96*100</f>
        <v>48.742872351116851</v>
      </c>
      <c r="M49" s="34">
        <f t="shared" si="28"/>
        <v>49.403603746809175</v>
      </c>
      <c r="N49" s="34">
        <f t="shared" ref="N49:O49" si="29">N48/N$96*100</f>
        <v>49.625180049309293</v>
      </c>
      <c r="O49" s="34">
        <f t="shared" si="29"/>
        <v>49.749865796291942</v>
      </c>
      <c r="P49" s="34">
        <f t="shared" ref="P49:Q49" si="30">P48/P$96*100</f>
        <v>50.038361111996956</v>
      </c>
      <c r="Q49" s="34">
        <f t="shared" si="30"/>
        <v>50.075418137012598</v>
      </c>
      <c r="R49" s="34">
        <f t="shared" ref="R49:S49" si="31">R48/R$96*100</f>
        <v>50.108899212259807</v>
      </c>
      <c r="S49" s="34">
        <f t="shared" si="31"/>
        <v>47.380178023741777</v>
      </c>
    </row>
    <row r="50" spans="1:19" ht="15" customHeight="1" x14ac:dyDescent="0.3">
      <c r="A50" s="1"/>
      <c r="B50" s="19" t="s">
        <v>54</v>
      </c>
      <c r="C50" s="20"/>
      <c r="D50" s="21">
        <v>43241.669000000002</v>
      </c>
      <c r="E50" s="20"/>
      <c r="F50" s="21">
        <v>45129.703000000009</v>
      </c>
      <c r="G50" s="21">
        <v>44643.366000000002</v>
      </c>
      <c r="H50" s="21">
        <v>43935.801999999996</v>
      </c>
      <c r="I50" s="20"/>
      <c r="J50" s="21">
        <v>42325.700535724449</v>
      </c>
      <c r="K50" s="21">
        <v>42491.348304528401</v>
      </c>
      <c r="L50" s="21">
        <v>42206.07751736902</v>
      </c>
      <c r="M50" s="21">
        <v>42675.880030865657</v>
      </c>
      <c r="N50" s="21">
        <v>42899.489473887661</v>
      </c>
      <c r="O50" s="21">
        <v>43222.875324066357</v>
      </c>
      <c r="P50" s="21">
        <v>43565.236771950644</v>
      </c>
      <c r="Q50" s="21">
        <v>43554.493617983331</v>
      </c>
      <c r="R50" s="21">
        <v>43777.919859530914</v>
      </c>
      <c r="S50" s="21">
        <v>41357.217632297579</v>
      </c>
    </row>
    <row r="51" spans="1:19" ht="15" customHeight="1" x14ac:dyDescent="0.3">
      <c r="A51" s="1"/>
      <c r="B51" s="23" t="s">
        <v>55</v>
      </c>
      <c r="C51" s="24"/>
      <c r="D51" s="25">
        <v>10340.620999999999</v>
      </c>
      <c r="E51" s="24"/>
      <c r="F51" s="25">
        <v>10748.102999999999</v>
      </c>
      <c r="G51" s="25">
        <v>10705.411999999998</v>
      </c>
      <c r="H51" s="25">
        <v>10634.357</v>
      </c>
      <c r="I51" s="24"/>
      <c r="J51" s="12">
        <v>11100.071512473936</v>
      </c>
      <c r="K51" s="12">
        <v>10962.851627567712</v>
      </c>
      <c r="L51" s="12">
        <v>10534.310078683948</v>
      </c>
      <c r="M51" s="12">
        <v>10767.742620541019</v>
      </c>
      <c r="N51" s="12">
        <v>10708.459356761885</v>
      </c>
      <c r="O51" s="12">
        <v>10675.021185513517</v>
      </c>
      <c r="P51" s="12">
        <v>10823.424335099848</v>
      </c>
      <c r="Q51" s="12">
        <v>10811.030113477218</v>
      </c>
      <c r="R51" s="12">
        <v>10961.51258615388</v>
      </c>
      <c r="S51" s="12">
        <v>10938.866267122583</v>
      </c>
    </row>
    <row r="52" spans="1:19" ht="15" customHeight="1" x14ac:dyDescent="0.3">
      <c r="A52" s="1"/>
      <c r="B52" s="26" t="s">
        <v>56</v>
      </c>
      <c r="C52" s="24"/>
      <c r="D52" s="25">
        <v>7533.2190000000001</v>
      </c>
      <c r="E52" s="24"/>
      <c r="F52" s="25">
        <v>7826.8639999999996</v>
      </c>
      <c r="G52" s="25">
        <v>7860.0330000000004</v>
      </c>
      <c r="H52" s="25">
        <v>7805.1080000000002</v>
      </c>
      <c r="I52" s="24"/>
      <c r="J52" s="12">
        <v>7990.7946142440005</v>
      </c>
      <c r="K52" s="12">
        <v>7894.8226336596554</v>
      </c>
      <c r="L52" s="12">
        <v>7636.3667428434564</v>
      </c>
      <c r="M52" s="12">
        <v>7820.6782749712356</v>
      </c>
      <c r="N52" s="12">
        <v>7756.1540229456223</v>
      </c>
      <c r="O52" s="12">
        <v>7716.7140853538494</v>
      </c>
      <c r="P52" s="12">
        <v>7821.5484510591787</v>
      </c>
      <c r="Q52" s="12">
        <v>7791.0871326608731</v>
      </c>
      <c r="R52" s="12">
        <v>7887.1407998487684</v>
      </c>
      <c r="S52" s="12">
        <v>7864.9541297435353</v>
      </c>
    </row>
    <row r="53" spans="1:19" ht="15" customHeight="1" x14ac:dyDescent="0.3">
      <c r="A53" s="1"/>
      <c r="B53" s="26" t="s">
        <v>57</v>
      </c>
      <c r="C53" s="24"/>
      <c r="D53" s="25">
        <v>2807.4019999999991</v>
      </c>
      <c r="E53" s="24"/>
      <c r="F53" s="25">
        <v>2921.2389999999996</v>
      </c>
      <c r="G53" s="25">
        <v>2845.3789999999981</v>
      </c>
      <c r="H53" s="25">
        <v>2829.2489999999998</v>
      </c>
      <c r="I53" s="24"/>
      <c r="J53" s="12">
        <v>3109.2768982299363</v>
      </c>
      <c r="K53" s="12">
        <v>3068.0289939080567</v>
      </c>
      <c r="L53" s="12">
        <v>2897.9433358404913</v>
      </c>
      <c r="M53" s="12">
        <v>2947.0643455697846</v>
      </c>
      <c r="N53" s="12">
        <v>2952.3053338162622</v>
      </c>
      <c r="O53" s="12">
        <v>2958.3071001596668</v>
      </c>
      <c r="P53" s="12">
        <v>3001.8758840406686</v>
      </c>
      <c r="Q53" s="12">
        <v>3019.9429808163445</v>
      </c>
      <c r="R53" s="12">
        <v>3074.3717863051106</v>
      </c>
      <c r="S53" s="12">
        <v>3073.9121373790472</v>
      </c>
    </row>
    <row r="54" spans="1:19" ht="15" customHeight="1" x14ac:dyDescent="0.3">
      <c r="A54" s="1"/>
      <c r="B54" s="23" t="s">
        <v>58</v>
      </c>
      <c r="C54" s="24"/>
      <c r="D54" s="25">
        <v>7466.47</v>
      </c>
      <c r="E54" s="24"/>
      <c r="F54" s="25">
        <v>7532.6289999999999</v>
      </c>
      <c r="G54" s="25">
        <v>7095.7420000000002</v>
      </c>
      <c r="H54" s="25">
        <v>6807.4810000000007</v>
      </c>
      <c r="I54" s="24"/>
      <c r="J54" s="12">
        <v>5432.0357837741876</v>
      </c>
      <c r="K54" s="12">
        <v>5387.4596521647009</v>
      </c>
      <c r="L54" s="12">
        <v>5507.0667446848483</v>
      </c>
      <c r="M54" s="12">
        <v>5545.9062919901617</v>
      </c>
      <c r="N54" s="12">
        <v>5669.8351965023885</v>
      </c>
      <c r="O54" s="12">
        <v>5743.8772974669155</v>
      </c>
      <c r="P54" s="12">
        <v>5748.9745172557396</v>
      </c>
      <c r="Q54" s="12">
        <v>5732.1909389430548</v>
      </c>
      <c r="R54" s="12">
        <v>5880.203784553275</v>
      </c>
      <c r="S54" s="12">
        <v>5974.9885621217054</v>
      </c>
    </row>
    <row r="55" spans="1:19" ht="15" customHeight="1" x14ac:dyDescent="0.3">
      <c r="A55" s="1"/>
      <c r="B55" s="23" t="s">
        <v>59</v>
      </c>
      <c r="C55" s="24"/>
      <c r="D55" s="25">
        <v>118.059</v>
      </c>
      <c r="E55" s="24"/>
      <c r="F55" s="25">
        <v>118.059</v>
      </c>
      <c r="G55" s="25">
        <v>118.059</v>
      </c>
      <c r="H55" s="25">
        <v>118.059</v>
      </c>
      <c r="I55" s="24"/>
      <c r="J55" s="12">
        <v>143.94527722838009</v>
      </c>
      <c r="K55" s="12">
        <v>143.9120277537825</v>
      </c>
      <c r="L55" s="12">
        <v>127.98983233505695</v>
      </c>
      <c r="M55" s="12">
        <v>127.91225775203469</v>
      </c>
      <c r="N55" s="12">
        <v>126.63283779803113</v>
      </c>
      <c r="O55" s="12">
        <v>134.26671903651805</v>
      </c>
      <c r="P55" s="12">
        <v>133.07623567651802</v>
      </c>
      <c r="Q55" s="12">
        <v>139.59301912651802</v>
      </c>
      <c r="R55" s="12">
        <v>143.66119385651805</v>
      </c>
      <c r="S55" s="12">
        <v>144.50090612651803</v>
      </c>
    </row>
    <row r="56" spans="1:19" ht="15" customHeight="1" x14ac:dyDescent="0.3">
      <c r="A56" s="1"/>
      <c r="B56" s="26" t="s">
        <v>60</v>
      </c>
      <c r="C56" s="24"/>
      <c r="D56" s="25">
        <v>118.059</v>
      </c>
      <c r="E56" s="24"/>
      <c r="F56" s="25">
        <v>118.059</v>
      </c>
      <c r="G56" s="25">
        <v>118.059</v>
      </c>
      <c r="H56" s="25">
        <v>118.059</v>
      </c>
      <c r="I56" s="24"/>
      <c r="J56" s="12">
        <v>143.94527722838009</v>
      </c>
      <c r="K56" s="12">
        <v>143.9120277537825</v>
      </c>
      <c r="L56" s="12">
        <v>127.98983233505695</v>
      </c>
      <c r="M56" s="12">
        <v>127.91225775203469</v>
      </c>
      <c r="N56" s="12">
        <v>126.63283779803113</v>
      </c>
      <c r="O56" s="12">
        <v>134.26671903651805</v>
      </c>
      <c r="P56" s="12">
        <v>133.07623567651802</v>
      </c>
      <c r="Q56" s="12">
        <v>139.59301912651802</v>
      </c>
      <c r="R56" s="12">
        <v>143.66119385651805</v>
      </c>
      <c r="S56" s="12">
        <v>144.50090612651803</v>
      </c>
    </row>
    <row r="57" spans="1:19" ht="15" customHeight="1" x14ac:dyDescent="0.3">
      <c r="A57" s="1"/>
      <c r="B57" s="26" t="s">
        <v>61</v>
      </c>
      <c r="C57" s="24"/>
      <c r="D57" s="25">
        <v>0</v>
      </c>
      <c r="E57" s="24"/>
      <c r="F57" s="25">
        <v>0</v>
      </c>
      <c r="G57" s="25">
        <v>0</v>
      </c>
      <c r="H57" s="25">
        <v>0</v>
      </c>
      <c r="I57" s="24"/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</row>
    <row r="58" spans="1:19" ht="15" customHeight="1" x14ac:dyDescent="0.3">
      <c r="A58" s="1"/>
      <c r="B58" s="23" t="s">
        <v>62</v>
      </c>
      <c r="C58" s="24"/>
      <c r="D58" s="25">
        <v>1393.0820000000001</v>
      </c>
      <c r="E58" s="24"/>
      <c r="F58" s="25">
        <v>1582.586</v>
      </c>
      <c r="G58" s="25">
        <v>1662.9390000000001</v>
      </c>
      <c r="H58" s="25">
        <v>1688.7220000000002</v>
      </c>
      <c r="I58" s="24"/>
      <c r="J58" s="12">
        <v>2053.2846949750333</v>
      </c>
      <c r="K58" s="12">
        <v>2368.6939724018584</v>
      </c>
      <c r="L58" s="12">
        <v>2436.3835223792189</v>
      </c>
      <c r="M58" s="12">
        <v>2517.6496938281657</v>
      </c>
      <c r="N58" s="12">
        <v>1654.0589797214789</v>
      </c>
      <c r="O58" s="12">
        <v>1670.5699743761415</v>
      </c>
      <c r="P58" s="12">
        <v>1712.2431803161412</v>
      </c>
      <c r="Q58" s="12">
        <v>1676.3044823161413</v>
      </c>
      <c r="R58" s="12">
        <v>1612.4327240633741</v>
      </c>
      <c r="S58" s="12">
        <v>1491.7771536494326</v>
      </c>
    </row>
    <row r="59" spans="1:19" s="1" customFormat="1" ht="15" customHeight="1" x14ac:dyDescent="0.3">
      <c r="B59" s="26" t="s">
        <v>63</v>
      </c>
      <c r="C59" s="24"/>
      <c r="D59" s="25">
        <v>365.798</v>
      </c>
      <c r="E59" s="24"/>
      <c r="F59" s="25">
        <v>205.399</v>
      </c>
      <c r="G59" s="25">
        <v>190.91199999999998</v>
      </c>
      <c r="H59" s="25">
        <v>194.54699999999997</v>
      </c>
      <c r="I59" s="24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s="1" customFormat="1" ht="15" customHeight="1" x14ac:dyDescent="0.3">
      <c r="B60" s="26" t="s">
        <v>64</v>
      </c>
      <c r="C60" s="24"/>
      <c r="D60" s="25">
        <v>238.68600000000001</v>
      </c>
      <c r="E60" s="24"/>
      <c r="F60" s="25">
        <v>270.06200000000001</v>
      </c>
      <c r="G60" s="25">
        <v>300.65500000000003</v>
      </c>
      <c r="H60" s="25">
        <v>308.63400000000001</v>
      </c>
      <c r="I60" s="24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s="1" customFormat="1" ht="15" customHeight="1" x14ac:dyDescent="0.3">
      <c r="B61" s="27" t="s">
        <v>65</v>
      </c>
      <c r="C61" s="24"/>
      <c r="D61" s="25">
        <v>8.5860000000000003</v>
      </c>
      <c r="E61" s="24"/>
      <c r="F61" s="25">
        <v>8.8160000000000007</v>
      </c>
      <c r="G61" s="25">
        <v>0</v>
      </c>
      <c r="H61" s="25">
        <v>0</v>
      </c>
      <c r="I61" s="24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s="1" customFormat="1" ht="15" customHeight="1" x14ac:dyDescent="0.3">
      <c r="B62" s="27" t="s">
        <v>66</v>
      </c>
      <c r="C62" s="24"/>
      <c r="D62" s="25">
        <v>224.1</v>
      </c>
      <c r="E62" s="24"/>
      <c r="F62" s="25">
        <v>255.24599999999998</v>
      </c>
      <c r="G62" s="25">
        <v>255.24599999999998</v>
      </c>
      <c r="H62" s="25">
        <v>255.24599999999998</v>
      </c>
      <c r="I62" s="24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s="1" customFormat="1" ht="15" customHeight="1" x14ac:dyDescent="0.3">
      <c r="B63" s="26" t="s">
        <v>26</v>
      </c>
      <c r="C63" s="24"/>
      <c r="D63" s="25">
        <v>788.59800000000007</v>
      </c>
      <c r="E63" s="24"/>
      <c r="F63" s="25">
        <v>1107.125</v>
      </c>
      <c r="G63" s="25">
        <v>1171.3720000000001</v>
      </c>
      <c r="H63" s="25">
        <v>1185.5410000000002</v>
      </c>
      <c r="I63" s="24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ht="15" customHeight="1" x14ac:dyDescent="0.3">
      <c r="A64" s="1"/>
      <c r="B64" s="23" t="s">
        <v>67</v>
      </c>
      <c r="C64" s="24"/>
      <c r="D64" s="25">
        <v>948.81700000000001</v>
      </c>
      <c r="E64" s="24"/>
      <c r="F64" s="25">
        <v>935.83500000000004</v>
      </c>
      <c r="G64" s="25">
        <v>927.25</v>
      </c>
      <c r="H64" s="25">
        <v>924.77499999999998</v>
      </c>
      <c r="I64" s="24"/>
      <c r="J64" s="12">
        <v>1131.7516231992595</v>
      </c>
      <c r="K64" s="12">
        <v>1134.8326765236388</v>
      </c>
      <c r="L64" s="12">
        <v>1154.8174130207992</v>
      </c>
      <c r="M64" s="12">
        <v>1155.0023075943182</v>
      </c>
      <c r="N64" s="12">
        <v>1128.2583381274608</v>
      </c>
      <c r="O64" s="12">
        <v>1117.9730307533375</v>
      </c>
      <c r="P64" s="12">
        <v>1124.5014276994891</v>
      </c>
      <c r="Q64" s="12">
        <v>1126.3558361044579</v>
      </c>
      <c r="R64" s="12">
        <v>1127.8863181055895</v>
      </c>
      <c r="S64" s="12">
        <v>1105.204940382931</v>
      </c>
    </row>
    <row r="65" spans="1:19" ht="15" customHeight="1" x14ac:dyDescent="0.3">
      <c r="A65" s="1"/>
      <c r="B65" s="26" t="s">
        <v>47</v>
      </c>
      <c r="C65" s="24"/>
      <c r="D65" s="25">
        <v>948.81700000000001</v>
      </c>
      <c r="E65" s="24"/>
      <c r="F65" s="25">
        <v>935.83500000000004</v>
      </c>
      <c r="G65" s="25">
        <v>927.25</v>
      </c>
      <c r="H65" s="25">
        <v>924.77499999999998</v>
      </c>
      <c r="I65" s="24"/>
      <c r="J65" s="12">
        <v>1131.7516231992595</v>
      </c>
      <c r="K65" s="12">
        <v>1134.8326765236388</v>
      </c>
      <c r="L65" s="12">
        <v>1154.8174130207992</v>
      </c>
      <c r="M65" s="12">
        <v>1155.0023075943182</v>
      </c>
      <c r="N65" s="12">
        <v>1128.2583381274608</v>
      </c>
      <c r="O65" s="12">
        <v>1117.9730307533375</v>
      </c>
      <c r="P65" s="12">
        <v>1124.5014276994891</v>
      </c>
      <c r="Q65" s="12">
        <v>1126.3558361044579</v>
      </c>
      <c r="R65" s="12">
        <v>1127.8863181055895</v>
      </c>
      <c r="S65" s="12">
        <v>1105.204940382931</v>
      </c>
    </row>
    <row r="66" spans="1:19" ht="15" customHeight="1" x14ac:dyDescent="0.3">
      <c r="A66" s="1"/>
      <c r="B66" s="26" t="s">
        <v>68</v>
      </c>
      <c r="C66" s="24"/>
      <c r="D66" s="25">
        <v>0</v>
      </c>
      <c r="E66" s="24"/>
      <c r="F66" s="25">
        <v>0</v>
      </c>
      <c r="G66" s="25">
        <v>0</v>
      </c>
      <c r="H66" s="25">
        <v>0</v>
      </c>
      <c r="I66" s="24"/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</row>
    <row r="67" spans="1:19" ht="15" customHeight="1" x14ac:dyDescent="0.3">
      <c r="A67" s="1"/>
      <c r="B67" s="23" t="s">
        <v>69</v>
      </c>
      <c r="C67" s="24"/>
      <c r="D67" s="25">
        <v>20265.016000000003</v>
      </c>
      <c r="E67" s="24"/>
      <c r="F67" s="25">
        <v>21869.82</v>
      </c>
      <c r="G67" s="25">
        <v>21938.116999999998</v>
      </c>
      <c r="H67" s="25">
        <v>21538.688999999998</v>
      </c>
      <c r="I67" s="24"/>
      <c r="J67" s="12">
        <v>20335.635679771378</v>
      </c>
      <c r="K67" s="12">
        <v>20389.641995716913</v>
      </c>
      <c r="L67" s="12">
        <v>20403.723049460146</v>
      </c>
      <c r="M67" s="12">
        <v>20506.656529314554</v>
      </c>
      <c r="N67" s="12">
        <v>21648.607851793244</v>
      </c>
      <c r="O67" s="12">
        <v>21910.734750228399</v>
      </c>
      <c r="P67" s="12">
        <v>21998.949950211383</v>
      </c>
      <c r="Q67" s="12">
        <v>22053.354099324417</v>
      </c>
      <c r="R67" s="12">
        <v>22018.82216546539</v>
      </c>
      <c r="S67" s="12">
        <v>19700.260083178309</v>
      </c>
    </row>
    <row r="68" spans="1:19" ht="15" customHeight="1" x14ac:dyDescent="0.3">
      <c r="A68" s="1"/>
      <c r="B68" s="26" t="s">
        <v>70</v>
      </c>
      <c r="C68" s="24"/>
      <c r="D68" s="25">
        <v>14836.695000000002</v>
      </c>
      <c r="E68" s="24"/>
      <c r="F68" s="25">
        <v>16441.499</v>
      </c>
      <c r="G68" s="25">
        <v>16485.913</v>
      </c>
      <c r="H68" s="25">
        <v>16242.478999999999</v>
      </c>
      <c r="I68" s="24"/>
      <c r="J68" s="12">
        <v>14933.277834913879</v>
      </c>
      <c r="K68" s="12">
        <v>14896.226815350314</v>
      </c>
      <c r="L68" s="12">
        <v>15038.391398346044</v>
      </c>
      <c r="M68" s="12">
        <v>14991.748501688844</v>
      </c>
      <c r="N68" s="12">
        <v>16133.699824167532</v>
      </c>
      <c r="O68" s="12">
        <v>16370.519966403919</v>
      </c>
      <c r="P68" s="12">
        <v>16460.490507122664</v>
      </c>
      <c r="Q68" s="12">
        <v>16554.305079619018</v>
      </c>
      <c r="R68" s="12">
        <v>16536.258287291519</v>
      </c>
      <c r="S68" s="12">
        <v>16332.65353660411</v>
      </c>
    </row>
    <row r="69" spans="1:19" ht="15" customHeight="1" x14ac:dyDescent="0.3">
      <c r="A69" s="1"/>
      <c r="B69" s="27" t="s">
        <v>71</v>
      </c>
      <c r="C69" s="24"/>
      <c r="D69" s="25">
        <v>62.392000000000003</v>
      </c>
      <c r="E69" s="24"/>
      <c r="F69" s="25">
        <v>1197.366</v>
      </c>
      <c r="G69" s="25">
        <v>1381.704</v>
      </c>
      <c r="H69" s="25">
        <v>1381.3560000000002</v>
      </c>
      <c r="I69" s="24"/>
      <c r="J69" s="12">
        <v>52.482644055002368</v>
      </c>
      <c r="K69" s="12">
        <v>32.364940281958553</v>
      </c>
      <c r="L69" s="12">
        <v>51.581531168802954</v>
      </c>
      <c r="M69" s="12">
        <v>51.581531168802954</v>
      </c>
      <c r="N69" s="12">
        <v>45.957826168802953</v>
      </c>
      <c r="O69" s="12">
        <v>45.107561483912377</v>
      </c>
      <c r="P69" s="12">
        <v>42.375700483912368</v>
      </c>
      <c r="Q69" s="12">
        <v>41.594423483912379</v>
      </c>
      <c r="R69" s="12">
        <v>54.967172502535249</v>
      </c>
      <c r="S69" s="12">
        <v>55.15567050253523</v>
      </c>
    </row>
    <row r="70" spans="1:19" ht="15" customHeight="1" x14ac:dyDescent="0.3">
      <c r="A70" s="1"/>
      <c r="B70" s="27" t="s">
        <v>72</v>
      </c>
      <c r="C70" s="24"/>
      <c r="D70" s="25">
        <v>955.95100000000002</v>
      </c>
      <c r="E70" s="24"/>
      <c r="F70" s="25">
        <v>1187.451</v>
      </c>
      <c r="G70" s="25">
        <v>1091.3340000000001</v>
      </c>
      <c r="H70" s="25">
        <v>1138.954</v>
      </c>
      <c r="I70" s="24"/>
      <c r="J70" s="12">
        <v>1055.69313959853</v>
      </c>
      <c r="K70" s="12">
        <v>1055.69313959853</v>
      </c>
      <c r="L70" s="12">
        <v>1128.7788768497105</v>
      </c>
      <c r="M70" s="12">
        <v>1076.6482448380161</v>
      </c>
      <c r="N70" s="12">
        <v>1076.096064838016</v>
      </c>
      <c r="O70" s="12">
        <v>1130.8439190000001</v>
      </c>
      <c r="P70" s="12">
        <v>1130.8439190000001</v>
      </c>
      <c r="Q70" s="12">
        <v>1109.1416041161146</v>
      </c>
      <c r="R70" s="12">
        <v>1122.887749</v>
      </c>
      <c r="S70" s="12">
        <v>1119.674749</v>
      </c>
    </row>
    <row r="71" spans="1:19" ht="15" customHeight="1" x14ac:dyDescent="0.3">
      <c r="A71" s="1"/>
      <c r="B71" s="27" t="s">
        <v>73</v>
      </c>
      <c r="C71" s="24"/>
      <c r="D71" s="25">
        <v>8640.1530000000002</v>
      </c>
      <c r="E71" s="24"/>
      <c r="F71" s="25">
        <v>8677.2360000000008</v>
      </c>
      <c r="G71" s="25">
        <v>8528.5429999999997</v>
      </c>
      <c r="H71" s="25">
        <v>8418.0239999999994</v>
      </c>
      <c r="I71" s="24"/>
      <c r="J71" s="12">
        <v>8577.0689573202599</v>
      </c>
      <c r="K71" s="12">
        <v>8577.0689573202599</v>
      </c>
      <c r="L71" s="12">
        <v>8556.2430854671475</v>
      </c>
      <c r="M71" s="12">
        <v>8540.4838447677976</v>
      </c>
      <c r="N71" s="12">
        <v>8540.4410887677986</v>
      </c>
      <c r="O71" s="12">
        <v>8591.2496994361263</v>
      </c>
      <c r="P71" s="12">
        <v>8595.9650194361257</v>
      </c>
      <c r="Q71" s="12">
        <v>8598.0563974361248</v>
      </c>
      <c r="R71" s="12">
        <v>8599.692281436126</v>
      </c>
      <c r="S71" s="12">
        <v>8555.7567346749347</v>
      </c>
    </row>
    <row r="72" spans="1:19" ht="15" customHeight="1" x14ac:dyDescent="0.3">
      <c r="A72" s="1"/>
      <c r="B72" s="27" t="s">
        <v>74</v>
      </c>
      <c r="C72" s="24"/>
      <c r="D72" s="25">
        <v>257.80099999999999</v>
      </c>
      <c r="E72" s="24"/>
      <c r="F72" s="25">
        <v>384.339</v>
      </c>
      <c r="G72" s="25">
        <v>338.67399999999998</v>
      </c>
      <c r="H72" s="25">
        <v>309.98699999999997</v>
      </c>
      <c r="I72" s="24"/>
      <c r="J72" s="12">
        <v>301.81716884831405</v>
      </c>
      <c r="K72" s="12">
        <v>301.81716884831405</v>
      </c>
      <c r="L72" s="12">
        <v>384.28877792084904</v>
      </c>
      <c r="M72" s="12">
        <v>419.68809696006201</v>
      </c>
      <c r="N72" s="12">
        <v>419.68809696006201</v>
      </c>
      <c r="O72" s="12">
        <v>381.42899999999997</v>
      </c>
      <c r="P72" s="12">
        <v>381.42899999999997</v>
      </c>
      <c r="Q72" s="12">
        <v>340</v>
      </c>
      <c r="R72" s="12">
        <v>310.32</v>
      </c>
      <c r="S72" s="12">
        <v>300</v>
      </c>
    </row>
    <row r="73" spans="1:19" ht="15" customHeight="1" x14ac:dyDescent="0.3">
      <c r="A73" s="1"/>
      <c r="B73" s="27" t="s">
        <v>75</v>
      </c>
      <c r="C73" s="24"/>
      <c r="D73" s="25">
        <v>2080.8249999999998</v>
      </c>
      <c r="E73" s="24"/>
      <c r="F73" s="25">
        <v>2166.375</v>
      </c>
      <c r="G73" s="25">
        <v>2260.962</v>
      </c>
      <c r="H73" s="25">
        <v>2225.9719999999998</v>
      </c>
      <c r="I73" s="24"/>
      <c r="J73" s="12">
        <v>2098.5411990188222</v>
      </c>
      <c r="K73" s="12">
        <v>2088.3082463299552</v>
      </c>
      <c r="L73" s="12">
        <v>2112.3000802747401</v>
      </c>
      <c r="M73" s="12">
        <v>2081.2313133521134</v>
      </c>
      <c r="N73" s="12">
        <v>2094.8116593521136</v>
      </c>
      <c r="O73" s="12">
        <v>2178.6586357380129</v>
      </c>
      <c r="P73" s="12">
        <v>2252.4016944567575</v>
      </c>
      <c r="Q73" s="12">
        <v>2273.8470578369916</v>
      </c>
      <c r="R73" s="12">
        <v>2227.5089568369922</v>
      </c>
      <c r="S73" s="12">
        <v>2222.77293033661</v>
      </c>
    </row>
    <row r="74" spans="1:19" ht="15" customHeight="1" x14ac:dyDescent="0.3">
      <c r="A74" s="1"/>
      <c r="B74" s="35" t="s">
        <v>76</v>
      </c>
      <c r="C74" s="24"/>
      <c r="D74" s="25">
        <v>340.97899999999998</v>
      </c>
      <c r="E74" s="24"/>
      <c r="F74" s="25">
        <v>344.154</v>
      </c>
      <c r="G74" s="25">
        <v>477.99399999999997</v>
      </c>
      <c r="H74" s="25">
        <v>419.80399999999997</v>
      </c>
      <c r="I74" s="24"/>
      <c r="J74" s="12">
        <v>343.90939243721084</v>
      </c>
      <c r="K74" s="12">
        <v>343.90939243721084</v>
      </c>
      <c r="L74" s="12">
        <v>343.90939243721084</v>
      </c>
      <c r="M74" s="12">
        <v>338.55742497334052</v>
      </c>
      <c r="N74" s="12">
        <v>338.55742497334052</v>
      </c>
      <c r="O74" s="12">
        <v>457.59911899999997</v>
      </c>
      <c r="P74" s="12">
        <v>458.14199799999994</v>
      </c>
      <c r="Q74" s="12">
        <v>458.50366099999997</v>
      </c>
      <c r="R74" s="12">
        <v>412.195201</v>
      </c>
      <c r="S74" s="12">
        <v>412.46615600000001</v>
      </c>
    </row>
    <row r="75" spans="1:19" ht="15" customHeight="1" x14ac:dyDescent="0.3">
      <c r="A75" s="1"/>
      <c r="B75" s="35" t="s">
        <v>77</v>
      </c>
      <c r="C75" s="24"/>
      <c r="D75" s="25">
        <v>44</v>
      </c>
      <c r="E75" s="24"/>
      <c r="F75" s="25">
        <v>44.173999999999999</v>
      </c>
      <c r="G75" s="25">
        <v>43.573</v>
      </c>
      <c r="H75" s="25">
        <v>44.177</v>
      </c>
      <c r="I75" s="24"/>
      <c r="J75" s="12">
        <v>42.392699999999998</v>
      </c>
      <c r="K75" s="12">
        <v>42.455613</v>
      </c>
      <c r="L75" s="12">
        <v>42.523910000000001</v>
      </c>
      <c r="M75" s="12">
        <v>42.523910000000001</v>
      </c>
      <c r="N75" s="12">
        <v>40.882146999999996</v>
      </c>
      <c r="O75" s="12">
        <v>43.009050999999999</v>
      </c>
      <c r="P75" s="12">
        <v>43.576104999999998</v>
      </c>
      <c r="Q75" s="12">
        <v>43.180594999999997</v>
      </c>
      <c r="R75" s="12">
        <v>43.005310999999999</v>
      </c>
      <c r="S75" s="12">
        <v>42.832816999999999</v>
      </c>
    </row>
    <row r="76" spans="1:19" ht="15" customHeight="1" x14ac:dyDescent="0.3">
      <c r="A76" s="1"/>
      <c r="B76" s="35" t="s">
        <v>78</v>
      </c>
      <c r="C76" s="24"/>
      <c r="D76" s="25">
        <v>593.27300000000002</v>
      </c>
      <c r="E76" s="24"/>
      <c r="F76" s="25">
        <v>640.07100000000003</v>
      </c>
      <c r="G76" s="25">
        <v>621.49900000000002</v>
      </c>
      <c r="H76" s="25">
        <v>652.83900000000006</v>
      </c>
      <c r="I76" s="24"/>
      <c r="J76" s="12">
        <v>592.02040529967439</v>
      </c>
      <c r="K76" s="12">
        <v>592.0204524646449</v>
      </c>
      <c r="L76" s="12">
        <v>617.63966325641593</v>
      </c>
      <c r="M76" s="12">
        <v>580.08530428125493</v>
      </c>
      <c r="N76" s="12">
        <v>580.08530428125493</v>
      </c>
      <c r="O76" s="12">
        <v>580.08530428125493</v>
      </c>
      <c r="P76" s="12">
        <v>654.07900500000005</v>
      </c>
      <c r="Q76" s="12">
        <v>653.03148399999998</v>
      </c>
      <c r="R76" s="12">
        <v>653.00686899999994</v>
      </c>
      <c r="S76" s="12">
        <v>652.13204999999994</v>
      </c>
    </row>
    <row r="77" spans="1:19" ht="15" customHeight="1" x14ac:dyDescent="0.3">
      <c r="A77" s="1"/>
      <c r="B77" s="35" t="s">
        <v>79</v>
      </c>
      <c r="C77" s="24"/>
      <c r="D77" s="25">
        <v>124.458</v>
      </c>
      <c r="E77" s="24"/>
      <c r="F77" s="25">
        <v>121.78</v>
      </c>
      <c r="G77" s="25">
        <v>113.38</v>
      </c>
      <c r="H77" s="25">
        <v>107.252</v>
      </c>
      <c r="I77" s="24"/>
      <c r="J77" s="12">
        <v>109.16764372590499</v>
      </c>
      <c r="K77" s="12">
        <v>109.16764372590499</v>
      </c>
      <c r="L77" s="12">
        <v>109.16764372590499</v>
      </c>
      <c r="M77" s="12">
        <v>132.05960864076022</v>
      </c>
      <c r="N77" s="12">
        <v>147.05960864076022</v>
      </c>
      <c r="O77" s="12">
        <v>109.41010199999999</v>
      </c>
      <c r="P77" s="12">
        <v>108.398004</v>
      </c>
      <c r="Q77" s="12">
        <v>107.67743399999999</v>
      </c>
      <c r="R77" s="12">
        <v>107.60177499999999</v>
      </c>
      <c r="S77" s="12">
        <v>103.09884099999999</v>
      </c>
    </row>
    <row r="78" spans="1:19" ht="15" customHeight="1" x14ac:dyDescent="0.3">
      <c r="A78" s="1"/>
      <c r="B78" s="35" t="s">
        <v>80</v>
      </c>
      <c r="C78" s="24"/>
      <c r="D78" s="25">
        <v>482.85500000000002</v>
      </c>
      <c r="E78" s="24"/>
      <c r="F78" s="25">
        <v>481.61600000000004</v>
      </c>
      <c r="G78" s="25">
        <v>481.56700000000001</v>
      </c>
      <c r="H78" s="25">
        <v>481.53900000000004</v>
      </c>
      <c r="I78" s="24"/>
      <c r="J78" s="12">
        <v>480.872101095468</v>
      </c>
      <c r="K78" s="12">
        <v>481.07007866219436</v>
      </c>
      <c r="L78" s="12">
        <v>480.69390812990196</v>
      </c>
      <c r="M78" s="12">
        <v>469.63950273145105</v>
      </c>
      <c r="N78" s="12">
        <v>469.63950273145105</v>
      </c>
      <c r="O78" s="12">
        <v>469.6395027314511</v>
      </c>
      <c r="P78" s="12">
        <v>469.6395027314511</v>
      </c>
      <c r="Q78" s="12">
        <v>493.07448811168524</v>
      </c>
      <c r="R78" s="12">
        <v>493.07448811168524</v>
      </c>
      <c r="S78" s="12">
        <v>494.03996433660996</v>
      </c>
    </row>
    <row r="79" spans="1:19" ht="15" customHeight="1" x14ac:dyDescent="0.3">
      <c r="A79" s="1"/>
      <c r="B79" s="35" t="s">
        <v>81</v>
      </c>
      <c r="C79" s="24"/>
      <c r="D79" s="25">
        <v>495.25999999999976</v>
      </c>
      <c r="E79" s="24"/>
      <c r="F79" s="25">
        <v>534.58000000000015</v>
      </c>
      <c r="G79" s="25">
        <v>522.94900000000007</v>
      </c>
      <c r="H79" s="25">
        <v>520.36099999999965</v>
      </c>
      <c r="I79" s="24"/>
      <c r="J79" s="12">
        <v>530.178956460564</v>
      </c>
      <c r="K79" s="12">
        <v>519.68506604000004</v>
      </c>
      <c r="L79" s="12">
        <v>518.36556272530652</v>
      </c>
      <c r="M79" s="12">
        <v>518.36556272530652</v>
      </c>
      <c r="N79" s="12">
        <v>518.58767172530679</v>
      </c>
      <c r="O79" s="12">
        <v>518.91555672530671</v>
      </c>
      <c r="P79" s="12">
        <v>518.56707972530648</v>
      </c>
      <c r="Q79" s="12">
        <v>518.37939572530649</v>
      </c>
      <c r="R79" s="12">
        <v>518.62531272530691</v>
      </c>
      <c r="S79" s="12">
        <v>518.20310200000017</v>
      </c>
    </row>
    <row r="80" spans="1:19" ht="15" customHeight="1" x14ac:dyDescent="0.3">
      <c r="A80" s="1"/>
      <c r="B80" s="27" t="s">
        <v>82</v>
      </c>
      <c r="C80" s="24"/>
      <c r="D80" s="25">
        <v>1886.9849999999999</v>
      </c>
      <c r="E80" s="24"/>
      <c r="F80" s="25">
        <v>1886.6989999999998</v>
      </c>
      <c r="G80" s="25">
        <v>1830.6599999999999</v>
      </c>
      <c r="H80" s="25">
        <v>1724.318</v>
      </c>
      <c r="I80" s="24"/>
      <c r="J80" s="12">
        <v>1860.6541781226992</v>
      </c>
      <c r="K80" s="12">
        <v>1853.154206096674</v>
      </c>
      <c r="L80" s="12">
        <v>1823.4042877255276</v>
      </c>
      <c r="M80" s="12">
        <v>1823.4042877255276</v>
      </c>
      <c r="N80" s="12">
        <v>1774.4628368312983</v>
      </c>
      <c r="O80" s="12">
        <v>1774.4901495009842</v>
      </c>
      <c r="P80" s="12">
        <v>1787.9995905009841</v>
      </c>
      <c r="Q80" s="12">
        <v>1794.2300765009843</v>
      </c>
      <c r="R80" s="12">
        <v>1793.0405725009844</v>
      </c>
      <c r="S80" s="12">
        <v>1718.0430434751427</v>
      </c>
    </row>
    <row r="81" spans="1:19" ht="15" customHeight="1" x14ac:dyDescent="0.3">
      <c r="A81" s="1"/>
      <c r="B81" s="35" t="s">
        <v>83</v>
      </c>
      <c r="C81" s="24"/>
      <c r="D81" s="25">
        <v>361.78500000000003</v>
      </c>
      <c r="E81" s="24"/>
      <c r="F81" s="25">
        <v>361.49900000000002</v>
      </c>
      <c r="G81" s="25">
        <v>418.39600000000002</v>
      </c>
      <c r="H81" s="25">
        <v>434.75</v>
      </c>
      <c r="I81" s="24"/>
      <c r="J81" s="12">
        <v>337.72857104722533</v>
      </c>
      <c r="K81" s="12">
        <v>337.72857102120008</v>
      </c>
      <c r="L81" s="12">
        <v>337.61799922584163</v>
      </c>
      <c r="M81" s="12">
        <v>337.61799922584163</v>
      </c>
      <c r="N81" s="12">
        <v>337.61799922584163</v>
      </c>
      <c r="O81" s="12">
        <v>337.61799922584163</v>
      </c>
      <c r="P81" s="12">
        <v>351.08872122584165</v>
      </c>
      <c r="Q81" s="12">
        <v>357.30286922584168</v>
      </c>
      <c r="R81" s="12">
        <v>356.12788922584167</v>
      </c>
      <c r="S81" s="12">
        <v>401.19438020000007</v>
      </c>
    </row>
    <row r="82" spans="1:19" ht="15" customHeight="1" x14ac:dyDescent="0.3">
      <c r="A82" s="1"/>
      <c r="B82" s="35" t="s">
        <v>84</v>
      </c>
      <c r="C82" s="24"/>
      <c r="D82" s="25">
        <v>1432.9680000000001</v>
      </c>
      <c r="E82" s="24"/>
      <c r="F82" s="25">
        <v>1439.8790000000001</v>
      </c>
      <c r="G82" s="25">
        <v>1330.0320000000002</v>
      </c>
      <c r="H82" s="25">
        <v>1207.336</v>
      </c>
      <c r="I82" s="24"/>
      <c r="J82" s="12">
        <v>1440.4680000000001</v>
      </c>
      <c r="K82" s="12">
        <v>1432.968028</v>
      </c>
      <c r="L82" s="12">
        <v>1432.968028</v>
      </c>
      <c r="M82" s="12">
        <v>1432.968028</v>
      </c>
      <c r="N82" s="12">
        <v>1432.968028</v>
      </c>
      <c r="O82" s="12">
        <v>1432.968028</v>
      </c>
      <c r="P82" s="12">
        <v>1432.968028</v>
      </c>
      <c r="Q82" s="12">
        <v>1432.968028</v>
      </c>
      <c r="R82" s="12">
        <v>1432.968028</v>
      </c>
      <c r="S82" s="12">
        <v>1312.9208530000001</v>
      </c>
    </row>
    <row r="83" spans="1:19" ht="15" customHeight="1" x14ac:dyDescent="0.3">
      <c r="A83" s="1"/>
      <c r="B83" s="26" t="s">
        <v>85</v>
      </c>
      <c r="C83" s="24"/>
      <c r="D83" s="25">
        <v>5428.3209999999999</v>
      </c>
      <c r="E83" s="24"/>
      <c r="F83" s="25">
        <v>5428.3209999999999</v>
      </c>
      <c r="G83" s="25">
        <v>5452.2039999999997</v>
      </c>
      <c r="H83" s="25">
        <v>5296.21</v>
      </c>
      <c r="I83" s="24"/>
      <c r="J83" s="12">
        <v>5402.357844857499</v>
      </c>
      <c r="K83" s="12">
        <v>5493.4151803666</v>
      </c>
      <c r="L83" s="12">
        <v>5365.3316511141002</v>
      </c>
      <c r="M83" s="12">
        <v>5514.9080276257109</v>
      </c>
      <c r="N83" s="12">
        <v>5514.9080276257109</v>
      </c>
      <c r="O83" s="12">
        <v>5540.21478382448</v>
      </c>
      <c r="P83" s="12">
        <v>5538.4594430887191</v>
      </c>
      <c r="Q83" s="12">
        <v>5499.0490197053996</v>
      </c>
      <c r="R83" s="12">
        <v>5482.5638781738708</v>
      </c>
      <c r="S83" s="12">
        <v>3367.6065465742004</v>
      </c>
    </row>
    <row r="84" spans="1:19" ht="15" customHeight="1" x14ac:dyDescent="0.3">
      <c r="A84" s="1"/>
      <c r="B84" s="23" t="s">
        <v>86</v>
      </c>
      <c r="C84" s="24"/>
      <c r="D84" s="25">
        <v>2709.6039999999998</v>
      </c>
      <c r="E84" s="24"/>
      <c r="F84" s="25">
        <v>2342.6710000000003</v>
      </c>
      <c r="G84" s="25">
        <v>2195.8470000000007</v>
      </c>
      <c r="H84" s="25">
        <v>2223.7190000000001</v>
      </c>
      <c r="I84" s="24"/>
      <c r="J84" s="12">
        <v>2128.975964302268</v>
      </c>
      <c r="K84" s="12">
        <v>2103.9563523997931</v>
      </c>
      <c r="L84" s="12">
        <v>2041.7868768050057</v>
      </c>
      <c r="M84" s="12">
        <v>2055.0103298453996</v>
      </c>
      <c r="N84" s="12">
        <v>1963.6369131831716</v>
      </c>
      <c r="O84" s="12">
        <v>1970.4323666915241</v>
      </c>
      <c r="P84" s="12">
        <v>2024.0671256915221</v>
      </c>
      <c r="Q84" s="12">
        <v>2015.6651286915203</v>
      </c>
      <c r="R84" s="12">
        <v>2033.4010873328837</v>
      </c>
      <c r="S84" s="12">
        <v>2001.619719716105</v>
      </c>
    </row>
    <row r="85" spans="1:19" ht="15" customHeight="1" x14ac:dyDescent="0.3">
      <c r="A85" s="1"/>
      <c r="B85" s="26" t="s">
        <v>87</v>
      </c>
      <c r="C85" s="24"/>
      <c r="D85" s="25">
        <v>1038.9169999999999</v>
      </c>
      <c r="E85" s="24"/>
      <c r="F85" s="25">
        <v>1058.9169999999999</v>
      </c>
      <c r="G85" s="25">
        <v>1027.3429999999998</v>
      </c>
      <c r="H85" s="25">
        <v>1027.3429999999998</v>
      </c>
      <c r="I85" s="24"/>
      <c r="J85" s="12">
        <v>963.91575</v>
      </c>
      <c r="K85" s="12">
        <v>963.91575</v>
      </c>
      <c r="L85" s="12">
        <v>965.63330599999995</v>
      </c>
      <c r="M85" s="12">
        <v>965.63330599999995</v>
      </c>
      <c r="N85" s="12">
        <v>953.60670100000004</v>
      </c>
      <c r="O85" s="12">
        <v>953.60670100000004</v>
      </c>
      <c r="P85" s="12">
        <v>992.84251900000004</v>
      </c>
      <c r="Q85" s="12">
        <v>992.84251900000004</v>
      </c>
      <c r="R85" s="12">
        <v>992.84251900000004</v>
      </c>
      <c r="S85" s="12">
        <v>973.90686900000003</v>
      </c>
    </row>
    <row r="86" spans="1:19" ht="15" customHeight="1" x14ac:dyDescent="0.3">
      <c r="A86" s="1"/>
      <c r="B86" s="26" t="s">
        <v>88</v>
      </c>
      <c r="C86" s="24"/>
      <c r="D86" s="25">
        <v>526.13900000000001</v>
      </c>
      <c r="E86" s="24"/>
      <c r="F86" s="25">
        <v>526.13900000000001</v>
      </c>
      <c r="G86" s="25">
        <v>526.13900000000001</v>
      </c>
      <c r="H86" s="25">
        <v>526.13900000000001</v>
      </c>
      <c r="I86" s="24"/>
      <c r="J86" s="12">
        <v>581.12968451698305</v>
      </c>
      <c r="K86" s="12">
        <v>582.53371312115928</v>
      </c>
      <c r="L86" s="12">
        <v>536.99766462341199</v>
      </c>
      <c r="M86" s="12">
        <v>535.58546424769884</v>
      </c>
      <c r="N86" s="12">
        <v>564.96464801839454</v>
      </c>
      <c r="O86" s="12">
        <v>566.3984230183944</v>
      </c>
      <c r="P86" s="12">
        <v>583.71839201839441</v>
      </c>
      <c r="Q86" s="12">
        <v>575.16247201839451</v>
      </c>
      <c r="R86" s="12">
        <v>586.39240601839447</v>
      </c>
      <c r="S86" s="12">
        <v>586.93387699999982</v>
      </c>
    </row>
    <row r="87" spans="1:19" ht="15" customHeight="1" x14ac:dyDescent="0.3">
      <c r="A87" s="1"/>
      <c r="B87" s="26" t="s">
        <v>89</v>
      </c>
      <c r="C87" s="24"/>
      <c r="D87" s="25">
        <v>75.087999999999994</v>
      </c>
      <c r="E87" s="24"/>
      <c r="F87" s="25">
        <v>81.965999999999994</v>
      </c>
      <c r="G87" s="25">
        <v>84.71</v>
      </c>
      <c r="H87" s="25">
        <v>86.28</v>
      </c>
      <c r="I87" s="24"/>
      <c r="J87" s="12">
        <v>66.385000000000005</v>
      </c>
      <c r="K87" s="12">
        <v>71.019198861719701</v>
      </c>
      <c r="L87" s="12">
        <v>86.184143180197012</v>
      </c>
      <c r="M87" s="12">
        <v>86.184143180197012</v>
      </c>
      <c r="N87" s="12">
        <v>86.184143180197012</v>
      </c>
      <c r="O87" s="12">
        <v>88.111000000000004</v>
      </c>
      <c r="P87" s="12">
        <v>82.027000000000001</v>
      </c>
      <c r="Q87" s="12">
        <v>82.741</v>
      </c>
      <c r="R87" s="12">
        <v>84.063999999999993</v>
      </c>
      <c r="S87" s="12">
        <v>84.272999999999996</v>
      </c>
    </row>
    <row r="88" spans="1:19" ht="15" customHeight="1" x14ac:dyDescent="0.3">
      <c r="A88" s="1"/>
      <c r="B88" s="19" t="s">
        <v>90</v>
      </c>
      <c r="C88" s="20"/>
      <c r="D88" s="21">
        <v>3492.9209999999998</v>
      </c>
      <c r="E88" s="20"/>
      <c r="F88" s="21">
        <v>4070.703</v>
      </c>
      <c r="G88" s="21">
        <v>4404.1180000000004</v>
      </c>
      <c r="H88" s="21">
        <v>4594.8570000000018</v>
      </c>
      <c r="I88" s="20"/>
      <c r="J88" s="22">
        <v>4604.4884829517305</v>
      </c>
      <c r="K88" s="22">
        <v>4859.2568729421673</v>
      </c>
      <c r="L88" s="22">
        <v>5078.2664827116769</v>
      </c>
      <c r="M88" s="22">
        <v>4857.2970577987398</v>
      </c>
      <c r="N88" s="22">
        <v>5082.971821995935</v>
      </c>
      <c r="O88" s="22">
        <v>5055.1380816571309</v>
      </c>
      <c r="P88" s="22">
        <v>4992.7368004218424</v>
      </c>
      <c r="Q88" s="22">
        <v>5039.4406453748643</v>
      </c>
      <c r="R88" s="22">
        <v>4770.1852575687508</v>
      </c>
      <c r="S88" s="22">
        <v>4809.8452146331992</v>
      </c>
    </row>
    <row r="89" spans="1:19" ht="15" customHeight="1" x14ac:dyDescent="0.3">
      <c r="A89" s="1"/>
      <c r="B89" s="23" t="s">
        <v>91</v>
      </c>
      <c r="C89" s="24"/>
      <c r="D89" s="25">
        <v>3274.54</v>
      </c>
      <c r="E89" s="24"/>
      <c r="F89" s="25">
        <v>3718.9749999999999</v>
      </c>
      <c r="G89" s="25">
        <v>3969.3429999999998</v>
      </c>
      <c r="H89" s="25">
        <v>4133.246000000001</v>
      </c>
      <c r="I89" s="24"/>
      <c r="J89" s="12">
        <v>3983.4603612256187</v>
      </c>
      <c r="K89" s="12">
        <v>4273.0262784886836</v>
      </c>
      <c r="L89" s="12">
        <v>4460.5471460268473</v>
      </c>
      <c r="M89" s="12">
        <v>4178.0601053719893</v>
      </c>
      <c r="N89" s="12">
        <v>4241.6819273293167</v>
      </c>
      <c r="O89" s="12">
        <v>4275.2869671806811</v>
      </c>
      <c r="P89" s="12">
        <v>4252.7626886939051</v>
      </c>
      <c r="Q89" s="12">
        <v>4293.9065423899938</v>
      </c>
      <c r="R89" s="12">
        <v>4014.0474380818914</v>
      </c>
      <c r="S89" s="12">
        <v>4028.9867943578884</v>
      </c>
    </row>
    <row r="90" spans="1:19" ht="15" customHeight="1" x14ac:dyDescent="0.3">
      <c r="A90" s="1"/>
      <c r="B90" s="26" t="s">
        <v>92</v>
      </c>
      <c r="C90" s="24"/>
      <c r="D90" s="25">
        <v>3286.3470000000002</v>
      </c>
      <c r="E90" s="24"/>
      <c r="F90" s="25">
        <v>3654.9450000000002</v>
      </c>
      <c r="G90" s="25">
        <v>3905.3310000000001</v>
      </c>
      <c r="H90" s="25">
        <v>4069.2760000000003</v>
      </c>
      <c r="I90" s="24"/>
      <c r="J90" s="12">
        <v>3891.5661983233031</v>
      </c>
      <c r="K90" s="12">
        <v>4100.4687682078338</v>
      </c>
      <c r="L90" s="12">
        <v>4355.2766660206644</v>
      </c>
      <c r="M90" s="12">
        <v>4073.6816363785429</v>
      </c>
      <c r="N90" s="12">
        <v>4150.3031768443443</v>
      </c>
      <c r="O90" s="12">
        <v>4181.0896186957089</v>
      </c>
      <c r="P90" s="12">
        <v>4136.6067667367515</v>
      </c>
      <c r="Q90" s="12">
        <v>4172.7339118071332</v>
      </c>
      <c r="R90" s="12">
        <v>3893.0510052903596</v>
      </c>
      <c r="S90" s="12">
        <v>3922.8006601347297</v>
      </c>
    </row>
    <row r="91" spans="1:19" ht="15" customHeight="1" x14ac:dyDescent="0.3">
      <c r="A91" s="1"/>
      <c r="B91" s="26" t="s">
        <v>93</v>
      </c>
      <c r="C91" s="24"/>
      <c r="D91" s="25">
        <v>34.731999999999999</v>
      </c>
      <c r="E91" s="24"/>
      <c r="F91" s="25">
        <v>88.686999999999998</v>
      </c>
      <c r="G91" s="25">
        <v>88.668999999999997</v>
      </c>
      <c r="H91" s="25">
        <v>88.668999999999997</v>
      </c>
      <c r="I91" s="24"/>
      <c r="J91" s="12">
        <v>86.638955330991351</v>
      </c>
      <c r="K91" s="12">
        <v>168.43645009826403</v>
      </c>
      <c r="L91" s="12">
        <v>102.86949129603596</v>
      </c>
      <c r="M91" s="12">
        <v>102.85961848299482</v>
      </c>
      <c r="N91" s="12">
        <v>96.935256082994812</v>
      </c>
      <c r="O91" s="12">
        <v>96.825163082994806</v>
      </c>
      <c r="P91" s="12">
        <v>116.21619413565861</v>
      </c>
      <c r="Q91" s="12">
        <v>117.44714741560338</v>
      </c>
      <c r="R91" s="12">
        <v>113.19645985750563</v>
      </c>
      <c r="S91" s="12">
        <v>96.941323258204903</v>
      </c>
    </row>
    <row r="92" spans="1:19" ht="15" customHeight="1" x14ac:dyDescent="0.3">
      <c r="A92" s="1"/>
      <c r="B92" s="26" t="s">
        <v>94</v>
      </c>
      <c r="C92" s="24"/>
      <c r="D92" s="25">
        <v>-46.539000000000001</v>
      </c>
      <c r="E92" s="24"/>
      <c r="F92" s="25">
        <v>-24.657</v>
      </c>
      <c r="G92" s="25">
        <v>-24.657</v>
      </c>
      <c r="H92" s="25">
        <v>-24.699000000000002</v>
      </c>
      <c r="I92" s="24"/>
      <c r="J92" s="12">
        <v>5.2552075713243918</v>
      </c>
      <c r="K92" s="12">
        <v>4.1210601825860023</v>
      </c>
      <c r="L92" s="12">
        <v>2.4009887101464109</v>
      </c>
      <c r="M92" s="12">
        <v>1.5188505104519283</v>
      </c>
      <c r="N92" s="12">
        <v>-5.5565055980223832</v>
      </c>
      <c r="O92" s="12">
        <v>-2.6278145980223861</v>
      </c>
      <c r="P92" s="12">
        <v>-6.0272178505623053E-2</v>
      </c>
      <c r="Q92" s="12">
        <v>3.725483167256785</v>
      </c>
      <c r="R92" s="12">
        <v>7.7999729340264636</v>
      </c>
      <c r="S92" s="12">
        <v>9.2448109649537269</v>
      </c>
    </row>
    <row r="93" spans="1:19" ht="15" customHeight="1" x14ac:dyDescent="0.3">
      <c r="A93" s="1"/>
      <c r="B93" s="23" t="s">
        <v>95</v>
      </c>
      <c r="C93" s="24"/>
      <c r="D93" s="25">
        <v>218.381</v>
      </c>
      <c r="E93" s="24"/>
      <c r="F93" s="25">
        <v>351.72799999999995</v>
      </c>
      <c r="G93" s="25">
        <v>434.77500000000055</v>
      </c>
      <c r="H93" s="25">
        <v>461.61100000000056</v>
      </c>
      <c r="I93" s="24"/>
      <c r="J93" s="12">
        <v>621.02812172611175</v>
      </c>
      <c r="K93" s="12">
        <v>586.23059445348338</v>
      </c>
      <c r="L93" s="12">
        <v>617.71933668482939</v>
      </c>
      <c r="M93" s="12">
        <v>679.23695242675035</v>
      </c>
      <c r="N93" s="12">
        <v>841.28989466661801</v>
      </c>
      <c r="O93" s="12">
        <v>779.85111447645011</v>
      </c>
      <c r="P93" s="12">
        <v>739.97411172793738</v>
      </c>
      <c r="Q93" s="12">
        <v>745.53410298487063</v>
      </c>
      <c r="R93" s="12">
        <v>756.13781948685926</v>
      </c>
      <c r="S93" s="12">
        <v>780.85842027531078</v>
      </c>
    </row>
    <row r="94" spans="1:19" ht="15" customHeight="1" x14ac:dyDescent="0.3">
      <c r="A94" s="1"/>
      <c r="B94" s="28" t="s">
        <v>10</v>
      </c>
      <c r="C94" s="29"/>
      <c r="D94" s="29">
        <f>D9-D48</f>
        <v>-7090.5320000000065</v>
      </c>
      <c r="E94" s="29"/>
      <c r="F94" s="29">
        <f>F9-F48</f>
        <v>-9472.4340000000084</v>
      </c>
      <c r="G94" s="29">
        <f>G9-G48</f>
        <v>-8509.0270000000019</v>
      </c>
      <c r="H94" s="29">
        <f>H9-H48</f>
        <v>-7718.0889999999999</v>
      </c>
      <c r="I94" s="29"/>
      <c r="J94" s="29">
        <f t="shared" ref="J94:K94" si="32">J9-J48</f>
        <v>-6488.6031820610078</v>
      </c>
      <c r="K94" s="29">
        <f t="shared" si="32"/>
        <v>-6730.739999745274</v>
      </c>
      <c r="L94" s="29">
        <f t="shared" ref="L94:M94" si="33">L9-L48</f>
        <v>-6578.7399751578123</v>
      </c>
      <c r="M94" s="29">
        <f t="shared" si="33"/>
        <v>-6621.6506410908041</v>
      </c>
      <c r="N94" s="29">
        <f t="shared" ref="N94:O94" si="34">N9-N48</f>
        <v>-7450.2503220283834</v>
      </c>
      <c r="O94" s="29">
        <f t="shared" si="34"/>
        <v>-6983.4441478303779</v>
      </c>
      <c r="P94" s="29">
        <f t="shared" ref="P94:Q94" si="35">P9-P48</f>
        <v>-6820.8077537529607</v>
      </c>
      <c r="Q94" s="29">
        <f t="shared" si="35"/>
        <v>-6910.8957551637941</v>
      </c>
      <c r="R94" s="29">
        <f t="shared" ref="R94:S94" si="36">R9-R48</f>
        <v>-6872.8159938260942</v>
      </c>
      <c r="S94" s="29">
        <f t="shared" si="36"/>
        <v>-6569.9940611749844</v>
      </c>
    </row>
    <row r="95" spans="1:19" ht="15" customHeight="1" x14ac:dyDescent="0.3">
      <c r="A95" s="1"/>
      <c r="B95" s="28" t="s">
        <v>16</v>
      </c>
      <c r="C95" s="29"/>
      <c r="D95" s="36">
        <f>D94/D$96*100</f>
        <v>-7.412087168051487</v>
      </c>
      <c r="E95" s="29"/>
      <c r="F95" s="36">
        <f>F94/F$96*100</f>
        <v>-9.9294637844643727</v>
      </c>
      <c r="G95" s="36">
        <f>G94/G$96*100</f>
        <v>-8.7684417887420256</v>
      </c>
      <c r="H95" s="36">
        <f>H94/H$96*100</f>
        <v>-7.9208943918754189</v>
      </c>
      <c r="I95" s="29"/>
      <c r="J95" s="36">
        <f t="shared" ref="J95:K95" si="37">J94/J$96*100</f>
        <v>-6.8049760328460582</v>
      </c>
      <c r="K95" s="36">
        <f t="shared" si="37"/>
        <v>-6.9962337648298805</v>
      </c>
      <c r="L95" s="36">
        <f t="shared" ref="L95:M95" si="38">L94/L$96*100</f>
        <v>-6.7816671590021347</v>
      </c>
      <c r="M95" s="36">
        <f t="shared" si="38"/>
        <v>-6.882212056056086</v>
      </c>
      <c r="N95" s="36">
        <f t="shared" ref="N95:O95" si="39">N94/N$96*100</f>
        <v>-7.7053157269946313</v>
      </c>
      <c r="O95" s="36">
        <f t="shared" si="39"/>
        <v>-7.1963484957579755</v>
      </c>
      <c r="P95" s="36">
        <f t="shared" ref="P95:Q95" si="40">P94/P$96*100</f>
        <v>-7.0287538039269917</v>
      </c>
      <c r="Q95" s="36">
        <f t="shared" si="40"/>
        <v>-7.121588319348743</v>
      </c>
      <c r="R95" s="36">
        <f t="shared" ref="R95:S95" si="41">R94/R$96*100</f>
        <v>-7.0937731371463535</v>
      </c>
      <c r="S95" s="36">
        <f t="shared" si="41"/>
        <v>-6.7426314137740651</v>
      </c>
    </row>
    <row r="96" spans="1:19" ht="15" customHeight="1" x14ac:dyDescent="0.3">
      <c r="A96" s="1"/>
      <c r="B96" s="23" t="s">
        <v>96</v>
      </c>
      <c r="C96" s="24"/>
      <c r="D96" s="25">
        <v>95661.745999999999</v>
      </c>
      <c r="E96" s="24"/>
      <c r="F96" s="25">
        <v>95397.236000000004</v>
      </c>
      <c r="G96" s="25">
        <v>97041.494999999995</v>
      </c>
      <c r="H96" s="25">
        <v>97439.615000000005</v>
      </c>
      <c r="I96" s="24"/>
      <c r="J96" s="12">
        <v>95350.86017558341</v>
      </c>
      <c r="K96" s="12">
        <v>96205.190192196751</v>
      </c>
      <c r="L96" s="12">
        <v>97007.709474875184</v>
      </c>
      <c r="M96" s="12">
        <v>96213.987409237146</v>
      </c>
      <c r="N96" s="12">
        <v>96689.747519719953</v>
      </c>
      <c r="O96" s="12">
        <v>97041.494751774473</v>
      </c>
      <c r="P96" s="12">
        <v>97041.494751774473</v>
      </c>
      <c r="Q96" s="12">
        <v>97041.494751774473</v>
      </c>
      <c r="R96" s="12">
        <v>96885.195804145158</v>
      </c>
      <c r="S96" s="12">
        <v>97439.614565814598</v>
      </c>
    </row>
    <row r="98" spans="2:2" ht="15" customHeight="1" x14ac:dyDescent="0.3">
      <c r="B98" s="43" t="s">
        <v>107</v>
      </c>
    </row>
    <row r="99" spans="2:2" ht="15" customHeight="1" x14ac:dyDescent="0.3">
      <c r="B99" s="2" t="s">
        <v>100</v>
      </c>
    </row>
    <row r="100" spans="2:2" ht="15" customHeight="1" x14ac:dyDescent="0.3">
      <c r="B100" s="2" t="s">
        <v>104</v>
      </c>
    </row>
    <row r="101" spans="2:2" ht="15" customHeight="1" x14ac:dyDescent="0.3">
      <c r="B101" s="42" t="s">
        <v>105</v>
      </c>
    </row>
    <row r="102" spans="2:2" ht="15" customHeight="1" x14ac:dyDescent="0.3">
      <c r="B102" s="2" t="s">
        <v>110</v>
      </c>
    </row>
    <row r="103" spans="2:2" ht="15" customHeight="1" x14ac:dyDescent="0.3">
      <c r="B103" s="2" t="s">
        <v>101</v>
      </c>
    </row>
  </sheetData>
  <mergeCells count="1">
    <mergeCell ref="B5:B6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6" ma:contentTypeDescription="Umožňuje vytvoriť nový dokument." ma:contentTypeScope="" ma:versionID="964d3429a0c22070058f3c3892bc7279">
  <xsd:schema xmlns:xsd="http://www.w3.org/2001/XMLSchema" xmlns:xs="http://www.w3.org/2001/XMLSchema" xmlns:p="http://schemas.microsoft.com/office/2006/metadata/properties" xmlns:ns2="9d76330f-e8f1-434f-b6cd-d02727bbea50" targetNamespace="http://schemas.microsoft.com/office/2006/metadata/properties" ma:root="true" ma:fieldsID="ce02ffe733b61d1a3bd975d0f41f829e" ns2:_="">
    <xsd:import namespace="9d76330f-e8f1-434f-b6cd-d02727bbea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06BDFA-537C-4725-A713-82E6DC136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47872-E4B5-4C6E-A918-D97863D7FE88}">
  <ds:schemaRefs>
    <ds:schemaRef ds:uri="http://www.w3.org/XML/1998/namespace"/>
    <ds:schemaRef ds:uri="9d76330f-e8f1-434f-b6cd-d02727bbea50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Jakub Koško</cp:lastModifiedBy>
  <dcterms:created xsi:type="dcterms:W3CDTF">2019-05-30T05:56:05Z</dcterms:created>
  <dcterms:modified xsi:type="dcterms:W3CDTF">2021-10-29T09:33:21Z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