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.kosko\Desktop\"/>
    </mc:Choice>
  </mc:AlternateContent>
  <xr:revisionPtr revIDLastSave="0" documentId="8_{59CB2297-4244-4CE7-9103-5CF18FF51929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8" i="8" l="1"/>
  <c r="L49" i="8"/>
  <c r="L9" i="8"/>
  <c r="L10" i="8" s="1"/>
  <c r="L94" i="8" l="1"/>
  <c r="K48" i="8"/>
  <c r="K49" i="8" s="1"/>
  <c r="K9" i="8"/>
  <c r="K10" i="8" s="1"/>
  <c r="J3" i="8"/>
  <c r="J2" i="8"/>
  <c r="J1" i="8"/>
  <c r="L1" i="8" l="1"/>
  <c r="L95" i="8"/>
  <c r="K94" i="8"/>
  <c r="J48" i="8"/>
  <c r="J49" i="8" s="1"/>
  <c r="J10" i="8"/>
  <c r="J9" i="8"/>
  <c r="I49" i="8"/>
  <c r="G49" i="8"/>
  <c r="F49" i="8"/>
  <c r="D49" i="8"/>
  <c r="I48" i="8"/>
  <c r="G48" i="8"/>
  <c r="F48" i="8"/>
  <c r="D48" i="8"/>
  <c r="I9" i="8"/>
  <c r="I94" i="8" s="1"/>
  <c r="G9" i="8"/>
  <c r="G94" i="8" s="1"/>
  <c r="F9" i="8"/>
  <c r="F94" i="8" s="1"/>
  <c r="D9" i="8"/>
  <c r="D94" i="8" s="1"/>
  <c r="L2" i="8" l="1"/>
  <c r="L3" i="8"/>
  <c r="K95" i="8"/>
  <c r="K1" i="8"/>
  <c r="J94" i="8"/>
  <c r="J95" i="8" s="1"/>
  <c r="I95" i="8"/>
  <c r="I1" i="8"/>
  <c r="D95" i="8"/>
  <c r="D1" i="8"/>
  <c r="D2" i="8" s="1"/>
  <c r="G1" i="8"/>
  <c r="G95" i="8"/>
  <c r="F95" i="8"/>
  <c r="F1" i="8"/>
  <c r="D10" i="8"/>
  <c r="F10" i="8"/>
  <c r="G10" i="8"/>
  <c r="I10" i="8"/>
  <c r="K3" i="8" l="1"/>
  <c r="K2" i="8"/>
  <c r="F3" i="8"/>
  <c r="F2" i="8"/>
  <c r="I3" i="8"/>
  <c r="I2" i="8"/>
  <c r="G4" i="8"/>
  <c r="G3" i="8"/>
  <c r="G2" i="8"/>
</calcChain>
</file>

<file path=xl/sharedStrings.xml><?xml version="1.0" encoding="utf-8"?>
<sst xmlns="http://schemas.openxmlformats.org/spreadsheetml/2006/main" count="114" uniqueCount="104">
  <si>
    <t>MF SR</t>
  </si>
  <si>
    <t>General government balance</t>
  </si>
  <si>
    <t>source of data</t>
  </si>
  <si>
    <t>General Government Budget (ESA 2010, in mil. EUR)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</si>
  <si>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</si>
  <si>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</si>
  <si>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</si>
  <si>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</si>
  <si>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</si>
  <si>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</si>
  <si>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</si>
  <si>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</si>
  <si>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</si>
  <si>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</si>
  <si>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</si>
  <si>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</si>
  <si>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</si>
  <si>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</si>
  <si>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</si>
  <si>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</si>
  <si>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</si>
  <si>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</si>
  <si>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</si>
  <si>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</si>
  <si>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</si>
  <si>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</si>
  <si>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</si>
  <si>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</si>
  <si>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</si>
  <si>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</si>
  <si>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</si>
  <si>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</si>
  <si>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</si>
  <si>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</si>
  <si>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</si>
  <si>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</si>
  <si>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</si>
  <si>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</si>
  <si>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</si>
  <si>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</si>
  <si>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</si>
  <si>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</si>
  <si>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</si>
  <si>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</si>
  <si>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</si>
  <si>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</si>
  <si>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</si>
  <si>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</si>
  <si>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</si>
  <si>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</si>
  <si>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</si>
  <si>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</si>
  <si>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</si>
  <si>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</si>
  <si>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</si>
  <si>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</si>
  <si>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</si>
  <si>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</si>
  <si>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</si>
  <si>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</si>
  <si>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</si>
  <si>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</si>
  <si>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</si>
  <si>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</si>
  <si>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</si>
  <si>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</si>
  <si>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</si>
  <si>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</si>
  <si>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</si>
  <si>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</si>
  <si>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</si>
  <si>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</si>
  <si>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</si>
  <si>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</si>
  <si>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</si>
  <si>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</si>
  <si>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</si>
  <si>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</si>
  <si>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</si>
  <si>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</si>
  <si>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</si>
  <si>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</si>
  <si>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</si>
  <si>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</si>
  <si>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</si>
  <si>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</si>
  <si>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Change between forecasts</t>
  </si>
  <si>
    <t>MoF SR</t>
  </si>
  <si>
    <t>SoCBR</t>
  </si>
  <si>
    <t>MoF SR - Ministry of Finance of the Slovak Republic</t>
  </si>
  <si>
    <t>SoCBR - Secretariat of the Council for Budget Responsibility</t>
  </si>
  <si>
    <t>SP - Stability Programme</t>
  </si>
  <si>
    <t>EO - Expected Outturn</t>
  </si>
  <si>
    <t>Acronyms:</t>
  </si>
  <si>
    <t>DBP - Draft Budgetary Plan</t>
  </si>
  <si>
    <t>PS 2021-2024</t>
  </si>
  <si>
    <t>NRVS 2022-2024</t>
  </si>
  <si>
    <t>2022/01</t>
  </si>
  <si>
    <t>Comparison to approved General Government Budget 2022</t>
  </si>
  <si>
    <t>YEAR 2022</t>
  </si>
  <si>
    <t>GG Budget 2022</t>
  </si>
  <si>
    <t>2022/02</t>
  </si>
  <si>
    <t>2022/03</t>
  </si>
  <si>
    <t>2022/04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</si>
</sst>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8" fillId="0" borderId="0"/>
    <xf numFmtId="0" fontId="10" fillId="0" borderId="0"/>
    <xf numFmtId="0" fontId="10" fillId="0" borderId="0"/>
    <xf numFmtId="164" fontId="15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4" fontId="1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3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9" fillId="3" borderId="0" xfId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 indent="1"/>
    </xf>
    <xf numFmtId="0" fontId="13" fillId="0" borderId="0" xfId="2" applyFont="1" applyFill="1" applyBorder="1" applyAlignment="1">
      <alignment horizontal="left" vertical="center" indent="2"/>
    </xf>
    <xf numFmtId="0" fontId="13" fillId="0" borderId="0" xfId="2" applyFont="1" applyFill="1" applyBorder="1" applyAlignment="1">
      <alignment horizontal="left" vertical="center" indent="3"/>
    </xf>
    <xf numFmtId="0" fontId="9" fillId="3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 indent="4"/>
    </xf>
    <xf numFmtId="0" fontId="13" fillId="0" borderId="0" xfId="2" applyFont="1" applyFill="1" applyBorder="1" applyAlignment="1">
      <alignment horizontal="left" vertical="center"/>
    </xf>
    <xf numFmtId="0" fontId="0" fillId="0" borderId="0" xfId="0" applyFill="1" applyBorder="1"/>
    <xf numFmtId="0" fontId="17" fillId="0" borderId="0" xfId="0" applyFont="1" applyBorder="1"/>
    <xf numFmtId="0" fontId="2" fillId="0" borderId="0" xfId="0" applyFont="1"/>
    <xf numFmtId="0" fontId="5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3" fontId="2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14" fillId="0" borderId="0" xfId="0" applyFont="1"/>
    <xf numFmtId="3" fontId="14" fillId="2" borderId="0" xfId="0" applyNumberFormat="1" applyFont="1" applyFill="1"/>
    <xf numFmtId="3" fontId="14" fillId="0" borderId="0" xfId="0" applyNumberFormat="1" applyFont="1"/>
    <xf numFmtId="4" fontId="14" fillId="0" borderId="0" xfId="0" applyNumberFormat="1" applyFont="1"/>
    <xf numFmtId="3" fontId="12" fillId="2" borderId="0" xfId="0" applyNumberFormat="1" applyFont="1" applyFill="1"/>
    <xf numFmtId="3" fontId="12" fillId="0" borderId="0" xfId="0" applyNumberFormat="1" applyFont="1"/>
    <xf numFmtId="3" fontId="2" fillId="2" borderId="0" xfId="0" applyNumberFormat="1" applyFont="1" applyFill="1"/>
    <xf numFmtId="3" fontId="9" fillId="2" borderId="0" xfId="0" applyNumberFormat="1" applyFont="1" applyFill="1"/>
    <xf numFmtId="4" fontId="9" fillId="2" borderId="0" xfId="0" applyNumberFormat="1" applyFont="1" applyFill="1"/>
    <xf numFmtId="3" fontId="1" fillId="0" borderId="0" xfId="0" applyNumberFormat="1" applyFont="1"/>
    <xf numFmtId="0" fontId="1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119-C344-4264-A950-8D14A7472A1D}">
  <sheetPr>
    <tabColor rgb="FF00B0F0"/>
  </sheetPr>
  <dimension ref="A1:L103"/>
  <sheetViews>
    <sheetView showGridLines="0" tabSelected="1" workbookViewId="0">
      <selection activeCell="M100" sqref="M100"/>
    </sheetView>
  </sheetViews>
  <sheetFormatPr defaultColWidth="9.21875" defaultRowHeight="14.4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9" width="14.77734375" customWidth="1"/>
    <col min="10" max="10" width="12.21875" bestFit="1" customWidth="1"/>
    <col min="11" max="11" width="12.5546875" bestFit="1" customWidth="1"/>
    <col min="12" max="12" width="12.21875" bestFit="1" customWidth="1"/>
  </cols>
  <sheetData>
    <row r="1" spans="1:12" ht="15" customHeight="1" thickBot="1" x14ac:dyDescent="0.35">
      <c r="A1" s="19"/>
      <c r="B1" s="19"/>
      <c r="D1" s="2">
        <f>D94</f>
        <v>-5213.4520000000048</v>
      </c>
      <c r="E1" s="20"/>
      <c r="F1" s="2">
        <f>F94</f>
        <v>0</v>
      </c>
      <c r="G1" s="2">
        <f>G94</f>
        <v>0</v>
      </c>
      <c r="H1" s="20"/>
      <c r="I1" s="2">
        <f t="shared" ref="I1:L1" si="0">I94</f>
        <v>-5032.8867809978547</v>
      </c>
      <c r="J1" s="2">
        <f t="shared" si="0"/>
        <v>-4920.3404762259743</v>
      </c>
      <c r="K1" s="2">
        <f t="shared" si="0"/>
        <v>-4627.3068769539168</v>
      </c>
      <c r="L1" s="2">
        <f t="shared" si="0"/>
        <v>-4700.0056861925623</v>
      </c>
    </row>
    <row r="2" spans="1:12" ht="15" customHeight="1" x14ac:dyDescent="0.3">
      <c r="A2" s="19"/>
      <c r="B2" s="21" t="s">
        <v>1</v>
      </c>
      <c r="C2" s="22"/>
      <c r="D2" s="3" t="str">
        <f>TEXT(ROUND(D1,0),"# ###")&amp;" mil.eur"</f>
        <v>-5 213 mil.eur</v>
      </c>
      <c r="E2" s="22"/>
      <c r="F2" s="3" t="str">
        <f>TEXT(ROUND(F1,0),"# ###")&amp;" mil.eur"</f>
        <v xml:space="preserve">  mil.eur</v>
      </c>
      <c r="G2" s="3" t="str">
        <f>TEXT(ROUND(G1,0),"# ###")&amp;" mil.eur"</f>
        <v xml:space="preserve">  mil.eur</v>
      </c>
      <c r="H2" s="22"/>
      <c r="I2" s="3" t="str">
        <f t="shared" ref="I2:J2" si="1">TEXT(ROUND(I1,0),"# ###")&amp;" mil.eur"</f>
        <v>-5 033 mil.eur</v>
      </c>
      <c r="J2" s="3" t="str">
        <f t="shared" si="1"/>
        <v>-4 920 mil.eur</v>
      </c>
      <c r="K2" s="3" t="str">
        <f t="shared" ref="K2:L2" si="2">TEXT(ROUND(K1,0),"# ###")&amp;" mil.eur"</f>
        <v>-4 627 mil.eur</v>
      </c>
      <c r="L2" s="3" t="str">
        <f t="shared" si="2"/>
        <v>-4 700 mil.eur</v>
      </c>
    </row>
    <row r="3" spans="1:12" ht="15" customHeight="1" x14ac:dyDescent="0.3">
      <c r="A3" s="19"/>
      <c r="B3" s="23" t="s">
        <v>98</v>
      </c>
      <c r="C3" s="24"/>
      <c r="D3" s="25"/>
      <c r="E3" s="24"/>
      <c r="F3" s="25" t="str">
        <f>IF(F1-$D$1&gt;0,"+","")&amp;TEXT(ROUND((F1-$D$1),0),"# ###")&amp;" mil.eur"</f>
        <v>+5 213 mil.eur</v>
      </c>
      <c r="G3" s="25" t="str">
        <f>IF(G1-$D$1&gt;0,"+","")&amp;TEXT(ROUND((G1-$D$1),0),"# ###")&amp;" mil.eur"</f>
        <v>+5 213 mil.eur</v>
      </c>
      <c r="H3" s="24"/>
      <c r="I3" s="25" t="str">
        <f t="shared" ref="I3:J3" si="3">IF(I1-$D$1&gt;0,"+","")&amp;TEXT(ROUND((I1-$D$1),0),"# ###")&amp;" mil.eur"</f>
        <v>+ 181 mil.eur</v>
      </c>
      <c r="J3" s="25" t="str">
        <f t="shared" si="3"/>
        <v>+ 293 mil.eur</v>
      </c>
      <c r="K3" s="25" t="str">
        <f t="shared" ref="K3:L3" si="4">IF(K1-$D$1&gt;0,"+","")&amp;TEXT(ROUND((K1-$D$1),0),"# ###")&amp;" mil.eur"</f>
        <v>+ 586 mil.eur</v>
      </c>
      <c r="L3" s="25" t="str">
        <f t="shared" si="4"/>
        <v>+ 513 mil.eur</v>
      </c>
    </row>
    <row r="4" spans="1:12" ht="15" customHeight="1" thickBot="1" x14ac:dyDescent="0.35">
      <c r="A4" s="19"/>
      <c r="B4" s="26" t="s">
        <v>86</v>
      </c>
      <c r="C4" s="27"/>
      <c r="D4" s="28"/>
      <c r="E4" s="27"/>
      <c r="F4" s="28"/>
      <c r="G4" s="28" t="e">
        <f>IF(G1-#REF!&gt;0,"+","")&amp;TEXT(ROUND((G1-#REF!),0),"# ###")&amp;" mil.eur"</f>
        <v>#REF!</v>
      </c>
      <c r="H4" s="27"/>
      <c r="I4" s="28"/>
      <c r="J4" s="28"/>
      <c r="K4" s="28"/>
      <c r="L4" s="28"/>
    </row>
    <row r="5" spans="1:12" ht="15" customHeight="1" x14ac:dyDescent="0.3">
      <c r="A5" s="19"/>
      <c r="B5" s="43" t="s">
        <v>99</v>
      </c>
      <c r="C5" s="19"/>
      <c r="D5" s="19"/>
      <c r="E5" s="19"/>
      <c r="F5" s="29"/>
      <c r="G5" s="29"/>
      <c r="H5" s="19"/>
      <c r="I5" s="29"/>
    </row>
    <row r="6" spans="1:12" ht="15" customHeight="1" thickBot="1" x14ac:dyDescent="0.35">
      <c r="A6" s="19"/>
      <c r="B6" s="44"/>
      <c r="C6" s="19"/>
      <c r="D6" s="19"/>
      <c r="E6" s="19"/>
      <c r="F6" s="29"/>
      <c r="G6" s="29"/>
      <c r="H6" s="19"/>
      <c r="I6" s="29"/>
    </row>
    <row r="7" spans="1:12" ht="15" customHeight="1" thickBot="1" x14ac:dyDescent="0.35">
      <c r="A7" s="19"/>
      <c r="B7" s="4" t="s">
        <v>2</v>
      </c>
      <c r="C7" s="22"/>
      <c r="D7" s="5" t="s">
        <v>87</v>
      </c>
      <c r="E7" s="30"/>
      <c r="F7" s="5" t="s">
        <v>0</v>
      </c>
      <c r="G7" s="5" t="s">
        <v>0</v>
      </c>
      <c r="H7" s="30"/>
      <c r="I7" s="6" t="s">
        <v>88</v>
      </c>
      <c r="J7" s="6" t="s">
        <v>88</v>
      </c>
      <c r="K7" s="6" t="s">
        <v>88</v>
      </c>
      <c r="L7" s="6" t="s">
        <v>88</v>
      </c>
    </row>
    <row r="8" spans="1:12" ht="15" customHeight="1" x14ac:dyDescent="0.3">
      <c r="A8" s="19"/>
      <c r="B8" s="7" t="s">
        <v>3</v>
      </c>
      <c r="C8" s="31"/>
      <c r="D8" s="8" t="s">
        <v>100</v>
      </c>
      <c r="E8" s="31"/>
      <c r="F8" s="31" t="s">
        <v>95</v>
      </c>
      <c r="G8" s="31" t="s">
        <v>96</v>
      </c>
      <c r="H8" s="31"/>
      <c r="I8" s="31" t="s">
        <v>97</v>
      </c>
      <c r="J8" s="31" t="s">
        <v>101</v>
      </c>
      <c r="K8" s="31" t="s">
        <v>102</v>
      </c>
      <c r="L8" s="31" t="s">
        <v>103</v>
      </c>
    </row>
    <row r="9" spans="1:12" s="32" customFormat="1" ht="15" customHeight="1" x14ac:dyDescent="0.3">
      <c r="B9" s="14" t="s">
        <v>4</v>
      </c>
      <c r="C9" s="33"/>
      <c r="D9" s="34">
        <f>D11+D31+D36+D43</f>
        <v>44173.905999999995</v>
      </c>
      <c r="E9" s="33"/>
      <c r="F9" s="34">
        <f>F11+F31+F36+F43</f>
        <v>0</v>
      </c>
      <c r="G9" s="34">
        <f>G11+G31+G36+G43</f>
        <v>0</v>
      </c>
      <c r="H9" s="33"/>
      <c r="I9" s="34">
        <f>I11+I31+I36+I43</f>
        <v>43541.976109670621</v>
      </c>
      <c r="J9" s="34">
        <f>J11+J31+J36+J43</f>
        <v>44011.5533766179</v>
      </c>
      <c r="K9" s="34">
        <f>K11+K31+K36+K43</f>
        <v>43556.925408215837</v>
      </c>
      <c r="L9" s="34">
        <f>L11+L31+L36+L43</f>
        <v>43413.679636824214</v>
      </c>
    </row>
    <row r="10" spans="1:12" s="32" customFormat="1" ht="15" customHeight="1" x14ac:dyDescent="0.3">
      <c r="B10" s="14" t="s">
        <v>5</v>
      </c>
      <c r="C10" s="33"/>
      <c r="D10" s="35">
        <f>D9/D$96*100</f>
        <v>41.85693344749528</v>
      </c>
      <c r="E10" s="33"/>
      <c r="F10" s="35">
        <f>F9/F$96*100</f>
        <v>0</v>
      </c>
      <c r="G10" s="35">
        <f>G9/G$96*100</f>
        <v>0</v>
      </c>
      <c r="H10" s="33"/>
      <c r="I10" s="35">
        <f t="shared" ref="I10:J10" si="5">I9/I$96*100</f>
        <v>41.258149098712614</v>
      </c>
      <c r="J10" s="35">
        <f t="shared" si="5"/>
        <v>41.561236691307208</v>
      </c>
      <c r="K10" s="35">
        <f t="shared" ref="K10:L10" si="6">K9/K$96*100</f>
        <v>41.421193717886112</v>
      </c>
      <c r="L10" s="35">
        <f t="shared" si="6"/>
        <v>41.284971732737425</v>
      </c>
    </row>
    <row r="11" spans="1:12" ht="15" customHeight="1" x14ac:dyDescent="0.3">
      <c r="A11" s="19"/>
      <c r="B11" s="9" t="s">
        <v>6</v>
      </c>
      <c r="C11" s="36"/>
      <c r="D11" s="37">
        <v>20289.313999999998</v>
      </c>
      <c r="E11" s="36"/>
      <c r="F11" s="37"/>
      <c r="G11" s="37"/>
      <c r="H11" s="36"/>
      <c r="I11" s="37">
        <v>20487.534065041018</v>
      </c>
      <c r="J11" s="37">
        <v>20696.266784833173</v>
      </c>
      <c r="K11" s="37">
        <v>20445.866500322747</v>
      </c>
      <c r="L11" s="37">
        <v>20453.504881735898</v>
      </c>
    </row>
    <row r="12" spans="1:12" ht="15" customHeight="1" x14ac:dyDescent="0.3">
      <c r="A12" s="19"/>
      <c r="B12" s="10" t="s">
        <v>7</v>
      </c>
      <c r="C12" s="38"/>
      <c r="D12" s="29">
        <v>12474.246999999999</v>
      </c>
      <c r="E12" s="38"/>
      <c r="F12" s="29"/>
      <c r="G12" s="29"/>
      <c r="H12" s="38"/>
      <c r="I12" s="29">
        <v>12565.4201351967</v>
      </c>
      <c r="J12" s="29">
        <v>12665.57987873928</v>
      </c>
      <c r="K12" s="29">
        <v>12476.661198996862</v>
      </c>
      <c r="L12" s="41">
        <v>12493.252580410013</v>
      </c>
    </row>
    <row r="13" spans="1:12" ht="15" customHeight="1" x14ac:dyDescent="0.3">
      <c r="A13" s="19"/>
      <c r="B13" s="11" t="s">
        <v>8</v>
      </c>
      <c r="C13" s="38"/>
      <c r="D13" s="29">
        <v>7988.8149999999996</v>
      </c>
      <c r="E13" s="38"/>
      <c r="F13" s="29"/>
      <c r="G13" s="29"/>
      <c r="H13" s="38"/>
      <c r="I13" s="29">
        <v>8086</v>
      </c>
      <c r="J13" s="29">
        <v>8157</v>
      </c>
      <c r="K13" s="29">
        <v>8128</v>
      </c>
      <c r="L13" s="41">
        <v>8152</v>
      </c>
    </row>
    <row r="14" spans="1:12" ht="15" customHeight="1" x14ac:dyDescent="0.3">
      <c r="A14" s="19"/>
      <c r="B14" s="11" t="s">
        <v>9</v>
      </c>
      <c r="C14" s="38"/>
      <c r="D14" s="29">
        <v>2885.9270000000001</v>
      </c>
      <c r="E14" s="38"/>
      <c r="F14" s="29"/>
      <c r="G14" s="29"/>
      <c r="H14" s="38"/>
      <c r="I14" s="29">
        <v>2507.0729999999999</v>
      </c>
      <c r="J14" s="29">
        <v>2502.009</v>
      </c>
      <c r="K14" s="29">
        <v>2498.1499999999996</v>
      </c>
      <c r="L14" s="41">
        <v>2498.1499999999996</v>
      </c>
    </row>
    <row r="15" spans="1:12" ht="15" customHeight="1" x14ac:dyDescent="0.3">
      <c r="A15" s="19"/>
      <c r="B15" s="11" t="s">
        <v>10</v>
      </c>
      <c r="C15" s="38"/>
      <c r="D15" s="29">
        <v>429.041</v>
      </c>
      <c r="E15" s="38"/>
      <c r="F15" s="29"/>
      <c r="G15" s="29"/>
      <c r="H15" s="38"/>
      <c r="I15" s="29">
        <v>441.6064916663517</v>
      </c>
      <c r="J15" s="29">
        <v>444.18598957715909</v>
      </c>
      <c r="K15" s="29">
        <v>470.50561528373441</v>
      </c>
      <c r="L15" s="41">
        <v>470.50561528373441</v>
      </c>
    </row>
    <row r="16" spans="1:12" ht="15" customHeight="1" x14ac:dyDescent="0.3">
      <c r="A16" s="19"/>
      <c r="B16" s="11" t="s">
        <v>11</v>
      </c>
      <c r="C16" s="38"/>
      <c r="D16" s="29">
        <v>0</v>
      </c>
      <c r="E16" s="38"/>
      <c r="F16" s="29"/>
      <c r="G16" s="29"/>
      <c r="H16" s="38"/>
      <c r="I16" s="29">
        <v>0</v>
      </c>
      <c r="J16" s="29">
        <v>0</v>
      </c>
      <c r="K16" s="29">
        <v>0</v>
      </c>
      <c r="L16" s="41">
        <v>0</v>
      </c>
    </row>
    <row r="17" spans="1:12" ht="15" customHeight="1" x14ac:dyDescent="0.3">
      <c r="A17" s="19"/>
      <c r="B17" s="11" t="s">
        <v>12</v>
      </c>
      <c r="C17" s="38"/>
      <c r="D17" s="29">
        <v>252.69</v>
      </c>
      <c r="E17" s="38"/>
      <c r="F17" s="29"/>
      <c r="G17" s="29"/>
      <c r="H17" s="38"/>
      <c r="I17" s="29">
        <v>266.41201509042207</v>
      </c>
      <c r="J17" s="29">
        <v>274.73564683222975</v>
      </c>
      <c r="K17" s="29">
        <v>264.94453222619848</v>
      </c>
      <c r="L17" s="41">
        <v>259.46991363934774</v>
      </c>
    </row>
    <row r="18" spans="1:12" ht="15" customHeight="1" x14ac:dyDescent="0.3">
      <c r="A18" s="19"/>
      <c r="B18" s="11" t="s">
        <v>13</v>
      </c>
      <c r="C18" s="38"/>
      <c r="D18" s="29">
        <v>132.239</v>
      </c>
      <c r="E18" s="38"/>
      <c r="F18" s="29"/>
      <c r="G18" s="29"/>
      <c r="H18" s="38"/>
      <c r="I18" s="29">
        <v>130.25700000000001</v>
      </c>
      <c r="J18" s="29">
        <v>129.358</v>
      </c>
      <c r="K18" s="29">
        <v>130.69999999999999</v>
      </c>
      <c r="L18" s="41">
        <v>130.69999999999999</v>
      </c>
    </row>
    <row r="19" spans="1:12" ht="15" customHeight="1" x14ac:dyDescent="0.3">
      <c r="A19" s="19"/>
      <c r="B19" s="11" t="s">
        <v>14</v>
      </c>
      <c r="C19" s="38"/>
      <c r="D19" s="29">
        <v>212.25299999999999</v>
      </c>
      <c r="E19" s="38"/>
      <c r="F19" s="29"/>
      <c r="G19" s="29"/>
      <c r="H19" s="38"/>
      <c r="I19" s="29">
        <v>197.38921299512594</v>
      </c>
      <c r="J19" s="29">
        <v>197.38921299512594</v>
      </c>
      <c r="K19" s="29">
        <v>168.77469383071099</v>
      </c>
      <c r="L19" s="41">
        <v>168.77469383071099</v>
      </c>
    </row>
    <row r="20" spans="1:12" ht="15" customHeight="1" x14ac:dyDescent="0.3">
      <c r="A20" s="19"/>
      <c r="B20" s="11" t="s">
        <v>15</v>
      </c>
      <c r="C20" s="38"/>
      <c r="D20" s="29">
        <v>573.2819999999997</v>
      </c>
      <c r="E20" s="38"/>
      <c r="F20" s="29"/>
      <c r="G20" s="29"/>
      <c r="H20" s="38"/>
      <c r="I20" s="29">
        <v>936.68241544480225</v>
      </c>
      <c r="J20" s="29">
        <v>960.90202933476394</v>
      </c>
      <c r="K20" s="29">
        <v>815.58635765621693</v>
      </c>
      <c r="L20" s="41">
        <v>813.65235765621765</v>
      </c>
    </row>
    <row r="21" spans="1:12" ht="15" customHeight="1" x14ac:dyDescent="0.3">
      <c r="A21" s="19"/>
      <c r="B21" s="10" t="s">
        <v>16</v>
      </c>
      <c r="C21" s="38"/>
      <c r="D21" s="29">
        <v>7815.067</v>
      </c>
      <c r="E21" s="38"/>
      <c r="F21" s="29"/>
      <c r="G21" s="29"/>
      <c r="H21" s="38"/>
      <c r="I21" s="29">
        <v>7922.1139298443177</v>
      </c>
      <c r="J21" s="29">
        <v>8030.6869060938925</v>
      </c>
      <c r="K21" s="29">
        <v>7969.2053013258856</v>
      </c>
      <c r="L21" s="41">
        <v>7960.252301325886</v>
      </c>
    </row>
    <row r="22" spans="1:12" ht="15" customHeight="1" x14ac:dyDescent="0.3">
      <c r="A22" s="19"/>
      <c r="B22" s="11" t="s">
        <v>17</v>
      </c>
      <c r="C22" s="38"/>
      <c r="D22" s="29">
        <v>4012.38</v>
      </c>
      <c r="E22" s="38"/>
      <c r="F22" s="29"/>
      <c r="G22" s="29"/>
      <c r="H22" s="38"/>
      <c r="I22" s="29">
        <v>4147.4399999999996</v>
      </c>
      <c r="J22" s="29">
        <v>4302.7529999999997</v>
      </c>
      <c r="K22" s="29">
        <v>4270.7800000000007</v>
      </c>
      <c r="L22" s="41">
        <v>4261.8270000000002</v>
      </c>
    </row>
    <row r="23" spans="1:12" s="19" customFormat="1" ht="15" customHeight="1" x14ac:dyDescent="0.3">
      <c r="B23" s="12" t="s">
        <v>18</v>
      </c>
      <c r="C23" s="38"/>
      <c r="D23" s="29">
        <v>3906.8589999999999</v>
      </c>
      <c r="E23" s="38"/>
      <c r="F23" s="29"/>
      <c r="G23" s="29"/>
      <c r="H23" s="38"/>
      <c r="I23" s="29"/>
      <c r="J23" s="29"/>
      <c r="K23" s="29"/>
      <c r="L23" s="42"/>
    </row>
    <row r="24" spans="1:12" s="19" customFormat="1" ht="15" customHeight="1" x14ac:dyDescent="0.3">
      <c r="B24" s="12" t="s">
        <v>19</v>
      </c>
      <c r="C24" s="38"/>
      <c r="D24" s="29">
        <v>105.521</v>
      </c>
      <c r="E24" s="38"/>
      <c r="F24" s="29"/>
      <c r="G24" s="29"/>
      <c r="H24" s="38"/>
      <c r="I24" s="29"/>
      <c r="J24" s="29"/>
      <c r="K24" s="29"/>
      <c r="L24" s="42"/>
    </row>
    <row r="25" spans="1:12" ht="15" customHeight="1" x14ac:dyDescent="0.3">
      <c r="A25" s="19"/>
      <c r="B25" s="11" t="s">
        <v>20</v>
      </c>
      <c r="C25" s="38"/>
      <c r="D25" s="29">
        <v>3309.3919999999998</v>
      </c>
      <c r="E25" s="38"/>
      <c r="F25" s="29"/>
      <c r="G25" s="29"/>
      <c r="H25" s="38"/>
      <c r="I25" s="29">
        <v>3285.1770000000001</v>
      </c>
      <c r="J25" s="29">
        <v>3227.93</v>
      </c>
      <c r="K25" s="29">
        <v>3204.3989999999999</v>
      </c>
      <c r="L25" s="41">
        <v>3204.3989999999999</v>
      </c>
    </row>
    <row r="26" spans="1:12" ht="15" customHeight="1" x14ac:dyDescent="0.3">
      <c r="A26" s="19"/>
      <c r="B26" s="16" t="s">
        <v>21</v>
      </c>
      <c r="C26" s="38"/>
      <c r="D26" s="29">
        <v>98.293999999999997</v>
      </c>
      <c r="E26" s="38"/>
      <c r="F26" s="29"/>
      <c r="G26" s="29"/>
      <c r="H26" s="38"/>
      <c r="I26" s="29">
        <v>100.568</v>
      </c>
      <c r="J26" s="29">
        <v>98.364999999999995</v>
      </c>
      <c r="K26" s="29">
        <v>97.647000000000006</v>
      </c>
      <c r="L26" s="41">
        <v>97.647000000000006</v>
      </c>
    </row>
    <row r="27" spans="1:12" ht="15" customHeight="1" x14ac:dyDescent="0.3">
      <c r="A27" s="19"/>
      <c r="B27" s="11" t="s">
        <v>22</v>
      </c>
      <c r="C27" s="38"/>
      <c r="D27" s="29">
        <v>290.45</v>
      </c>
      <c r="E27" s="38"/>
      <c r="F27" s="29"/>
      <c r="G27" s="29"/>
      <c r="H27" s="38"/>
      <c r="I27" s="29">
        <v>305.45400000000001</v>
      </c>
      <c r="J27" s="29">
        <v>305.18400000000003</v>
      </c>
      <c r="K27" s="29">
        <v>306.56400000000002</v>
      </c>
      <c r="L27" s="41">
        <v>306.56400000000002</v>
      </c>
    </row>
    <row r="28" spans="1:12" ht="15" customHeight="1" x14ac:dyDescent="0.3">
      <c r="A28" s="19"/>
      <c r="B28" s="11" t="s">
        <v>23</v>
      </c>
      <c r="C28" s="38"/>
      <c r="D28" s="29">
        <v>45.463999999999999</v>
      </c>
      <c r="E28" s="38"/>
      <c r="F28" s="29"/>
      <c r="G28" s="29"/>
      <c r="H28" s="38"/>
      <c r="I28" s="29">
        <v>37.070660998281411</v>
      </c>
      <c r="J28" s="29">
        <v>37.379407575559931</v>
      </c>
      <c r="K28" s="29">
        <v>38.415385810659167</v>
      </c>
      <c r="L28" s="41">
        <v>38.415385810659167</v>
      </c>
    </row>
    <row r="29" spans="1:12" ht="15" customHeight="1" x14ac:dyDescent="0.3">
      <c r="A29" s="19"/>
      <c r="B29" s="11" t="s">
        <v>15</v>
      </c>
      <c r="C29" s="38"/>
      <c r="D29" s="29">
        <v>157.38100000000009</v>
      </c>
      <c r="E29" s="38"/>
      <c r="F29" s="29"/>
      <c r="G29" s="29"/>
      <c r="H29" s="38"/>
      <c r="I29" s="29">
        <v>146.97226884603606</v>
      </c>
      <c r="J29" s="29">
        <v>157.4404985183337</v>
      </c>
      <c r="K29" s="29">
        <v>149.04691551522592</v>
      </c>
      <c r="L29" s="41">
        <v>149.04691551522592</v>
      </c>
    </row>
    <row r="30" spans="1:12" ht="15" customHeight="1" x14ac:dyDescent="0.3">
      <c r="A30" s="19"/>
      <c r="B30" s="10" t="s">
        <v>24</v>
      </c>
      <c r="C30" s="38"/>
      <c r="D30" s="29">
        <v>0</v>
      </c>
      <c r="E30" s="38"/>
      <c r="F30" s="29"/>
      <c r="G30" s="29"/>
      <c r="H30" s="38"/>
      <c r="I30" s="29">
        <v>0</v>
      </c>
      <c r="J30" s="29">
        <v>0</v>
      </c>
      <c r="K30" s="29">
        <v>0</v>
      </c>
      <c r="L30" s="41">
        <v>0</v>
      </c>
    </row>
    <row r="31" spans="1:12" ht="15" customHeight="1" x14ac:dyDescent="0.3">
      <c r="A31" s="19"/>
      <c r="B31" s="9" t="s">
        <v>25</v>
      </c>
      <c r="C31" s="36"/>
      <c r="D31" s="37">
        <v>15845.755999999999</v>
      </c>
      <c r="E31" s="36"/>
      <c r="F31" s="37"/>
      <c r="G31" s="37"/>
      <c r="H31" s="36"/>
      <c r="I31" s="37">
        <v>16425.042787198126</v>
      </c>
      <c r="J31" s="37">
        <v>16711.899243570628</v>
      </c>
      <c r="K31" s="37">
        <v>16729.774856471369</v>
      </c>
      <c r="L31" s="37">
        <v>16704.989515550449</v>
      </c>
    </row>
    <row r="32" spans="1:12" ht="15" customHeight="1" x14ac:dyDescent="0.3">
      <c r="A32" s="19"/>
      <c r="B32" s="10" t="s">
        <v>26</v>
      </c>
      <c r="C32" s="38"/>
      <c r="D32" s="29">
        <v>15594.571</v>
      </c>
      <c r="E32" s="38"/>
      <c r="F32" s="29"/>
      <c r="G32" s="29"/>
      <c r="H32" s="38"/>
      <c r="I32" s="29">
        <v>16110.593996258118</v>
      </c>
      <c r="J32" s="29">
        <v>16388.531697670616</v>
      </c>
      <c r="K32" s="29">
        <v>16392.043978975558</v>
      </c>
      <c r="L32" s="41">
        <v>16384.860809916638</v>
      </c>
    </row>
    <row r="33" spans="1:12" s="19" customFormat="1" ht="15" customHeight="1" x14ac:dyDescent="0.3">
      <c r="B33" s="11" t="s">
        <v>27</v>
      </c>
      <c r="C33" s="38"/>
      <c r="D33" s="29">
        <v>9044.518</v>
      </c>
      <c r="E33" s="38"/>
      <c r="F33" s="29"/>
      <c r="G33" s="29"/>
      <c r="H33" s="38"/>
      <c r="I33" s="29"/>
      <c r="J33" s="29"/>
      <c r="K33" s="29"/>
      <c r="L33" s="42"/>
    </row>
    <row r="34" spans="1:12" s="19" customFormat="1" ht="15" customHeight="1" x14ac:dyDescent="0.3">
      <c r="B34" s="11" t="s">
        <v>28</v>
      </c>
      <c r="C34" s="38"/>
      <c r="D34" s="29">
        <v>6550.0529999999999</v>
      </c>
      <c r="E34" s="38"/>
      <c r="F34" s="29"/>
      <c r="G34" s="29"/>
      <c r="H34" s="38"/>
      <c r="I34" s="29"/>
      <c r="J34" s="29"/>
      <c r="K34" s="29"/>
      <c r="L34" s="42"/>
    </row>
    <row r="35" spans="1:12" ht="15" customHeight="1" x14ac:dyDescent="0.3">
      <c r="A35" s="19"/>
      <c r="B35" s="10" t="s">
        <v>29</v>
      </c>
      <c r="C35" s="38"/>
      <c r="D35" s="29">
        <v>251.185</v>
      </c>
      <c r="E35" s="38"/>
      <c r="F35" s="29"/>
      <c r="G35" s="29"/>
      <c r="H35" s="38"/>
      <c r="I35" s="29">
        <v>314.44879094000964</v>
      </c>
      <c r="J35" s="29">
        <v>323.3675459000097</v>
      </c>
      <c r="K35" s="29">
        <v>337.7308774958093</v>
      </c>
      <c r="L35" s="41">
        <v>320.12870563380994</v>
      </c>
    </row>
    <row r="36" spans="1:12" ht="15" customHeight="1" x14ac:dyDescent="0.3">
      <c r="A36" s="19"/>
      <c r="B36" s="9" t="s">
        <v>30</v>
      </c>
      <c r="C36" s="36"/>
      <c r="D36" s="37">
        <v>5059.884</v>
      </c>
      <c r="E36" s="36"/>
      <c r="F36" s="37"/>
      <c r="G36" s="37"/>
      <c r="H36" s="36"/>
      <c r="I36" s="37">
        <v>3534.2569419749511</v>
      </c>
      <c r="J36" s="37">
        <v>3496.1288157244894</v>
      </c>
      <c r="K36" s="37">
        <v>3552.8244887225046</v>
      </c>
      <c r="L36" s="37">
        <v>3458.1531911334005</v>
      </c>
    </row>
    <row r="37" spans="1:12" ht="15" customHeight="1" x14ac:dyDescent="0.3">
      <c r="A37" s="19"/>
      <c r="B37" s="10" t="s">
        <v>31</v>
      </c>
      <c r="C37" s="38"/>
      <c r="D37" s="29">
        <v>4569.7610000000004</v>
      </c>
      <c r="E37" s="38"/>
      <c r="F37" s="29"/>
      <c r="G37" s="29"/>
      <c r="H37" s="38"/>
      <c r="I37" s="29">
        <v>2818.4804337518121</v>
      </c>
      <c r="J37" s="29">
        <v>2807.9873521952245</v>
      </c>
      <c r="K37" s="29">
        <v>2858.8733416486152</v>
      </c>
      <c r="L37" s="41">
        <v>2795.1392654218866</v>
      </c>
    </row>
    <row r="38" spans="1:12" ht="15" customHeight="1" x14ac:dyDescent="0.3">
      <c r="A38" s="19"/>
      <c r="B38" s="11" t="s">
        <v>32</v>
      </c>
      <c r="C38" s="38"/>
      <c r="D38" s="29">
        <v>4323.7420000000002</v>
      </c>
      <c r="E38" s="38"/>
      <c r="F38" s="29"/>
      <c r="G38" s="29"/>
      <c r="H38" s="38"/>
      <c r="I38" s="29">
        <v>2583.4426212343265</v>
      </c>
      <c r="J38" s="29">
        <v>2570.2149953512026</v>
      </c>
      <c r="K38" s="29">
        <v>2615.2768184159395</v>
      </c>
      <c r="L38" s="41">
        <v>2546.1330659355763</v>
      </c>
    </row>
    <row r="39" spans="1:12" ht="15" customHeight="1" x14ac:dyDescent="0.3">
      <c r="A39" s="19"/>
      <c r="B39" s="11" t="s">
        <v>33</v>
      </c>
      <c r="C39" s="38"/>
      <c r="D39" s="29">
        <v>246.01900000000001</v>
      </c>
      <c r="E39" s="38"/>
      <c r="F39" s="29"/>
      <c r="G39" s="29"/>
      <c r="H39" s="38"/>
      <c r="I39" s="29">
        <v>235.03781251748569</v>
      </c>
      <c r="J39" s="29">
        <v>237.77235684402189</v>
      </c>
      <c r="K39" s="29">
        <v>243.59652323267574</v>
      </c>
      <c r="L39" s="41">
        <v>249.00619948631049</v>
      </c>
    </row>
    <row r="40" spans="1:12" ht="15" customHeight="1" x14ac:dyDescent="0.3">
      <c r="A40" s="19"/>
      <c r="B40" s="10" t="s">
        <v>34</v>
      </c>
      <c r="C40" s="38"/>
      <c r="D40" s="29">
        <v>490.12299999999999</v>
      </c>
      <c r="E40" s="38"/>
      <c r="F40" s="29"/>
      <c r="G40" s="29"/>
      <c r="H40" s="38"/>
      <c r="I40" s="29">
        <v>715.77650822313899</v>
      </c>
      <c r="J40" s="29">
        <v>688.1414635292648</v>
      </c>
      <c r="K40" s="29">
        <v>693.95114707388939</v>
      </c>
      <c r="L40" s="41">
        <v>663.01392571151359</v>
      </c>
    </row>
    <row r="41" spans="1:12" ht="15" customHeight="1" x14ac:dyDescent="0.3">
      <c r="A41" s="19"/>
      <c r="B41" s="11" t="s">
        <v>35</v>
      </c>
      <c r="C41" s="38"/>
      <c r="D41" s="29">
        <v>352.12299999999999</v>
      </c>
      <c r="E41" s="38"/>
      <c r="F41" s="29"/>
      <c r="G41" s="29"/>
      <c r="H41" s="38"/>
      <c r="I41" s="29">
        <v>389.54540509948566</v>
      </c>
      <c r="J41" s="29">
        <v>359.75092790948565</v>
      </c>
      <c r="K41" s="29">
        <v>362.8813610585072</v>
      </c>
      <c r="L41" s="41">
        <v>362.88136105850731</v>
      </c>
    </row>
    <row r="42" spans="1:12" ht="15" customHeight="1" x14ac:dyDescent="0.3">
      <c r="A42" s="19"/>
      <c r="B42" s="11" t="s">
        <v>36</v>
      </c>
      <c r="C42" s="38"/>
      <c r="D42" s="29">
        <v>63.103999999999999</v>
      </c>
      <c r="E42" s="38"/>
      <c r="F42" s="29"/>
      <c r="G42" s="29"/>
      <c r="H42" s="38"/>
      <c r="I42" s="29">
        <v>267.53151227365333</v>
      </c>
      <c r="J42" s="29">
        <v>269.24392376977914</v>
      </c>
      <c r="K42" s="29">
        <v>269.95604109538226</v>
      </c>
      <c r="L42" s="41">
        <v>239.01881973300624</v>
      </c>
    </row>
    <row r="43" spans="1:12" ht="15" customHeight="1" x14ac:dyDescent="0.3">
      <c r="A43" s="19"/>
      <c r="B43" s="9" t="s">
        <v>37</v>
      </c>
      <c r="C43" s="36"/>
      <c r="D43" s="37">
        <v>2978.9519999999998</v>
      </c>
      <c r="E43" s="36"/>
      <c r="F43" s="37"/>
      <c r="G43" s="37"/>
      <c r="H43" s="36"/>
      <c r="I43" s="37">
        <v>3095.1423154565309</v>
      </c>
      <c r="J43" s="37">
        <v>3107.2585324896081</v>
      </c>
      <c r="K43" s="37">
        <v>2828.4595626992186</v>
      </c>
      <c r="L43" s="37">
        <v>2797.0320484044614</v>
      </c>
    </row>
    <row r="44" spans="1:12" ht="15" customHeight="1" x14ac:dyDescent="0.3">
      <c r="A44" s="19"/>
      <c r="B44" s="11" t="s">
        <v>38</v>
      </c>
      <c r="C44" s="38"/>
      <c r="D44" s="29">
        <v>2336.77</v>
      </c>
      <c r="E44" s="38"/>
      <c r="F44" s="29"/>
      <c r="G44" s="29"/>
      <c r="H44" s="38"/>
      <c r="I44" s="29">
        <v>2351.546503025932</v>
      </c>
      <c r="J44" s="29">
        <v>2351.546503025932</v>
      </c>
      <c r="K44" s="29">
        <v>2043.7233417185514</v>
      </c>
      <c r="L44" s="41">
        <v>2069.5125487185514</v>
      </c>
    </row>
    <row r="45" spans="1:12" ht="15" customHeight="1" x14ac:dyDescent="0.3">
      <c r="A45" s="19"/>
      <c r="B45" s="10" t="s">
        <v>39</v>
      </c>
      <c r="C45" s="38"/>
      <c r="D45" s="29">
        <v>0</v>
      </c>
      <c r="E45" s="38"/>
      <c r="F45" s="29"/>
      <c r="G45" s="29"/>
      <c r="H45" s="38"/>
      <c r="I45" s="29"/>
      <c r="J45" s="29"/>
      <c r="K45" s="29"/>
    </row>
    <row r="46" spans="1:12" ht="15" customHeight="1" x14ac:dyDescent="0.3">
      <c r="A46" s="19"/>
      <c r="B46" s="10" t="s">
        <v>40</v>
      </c>
      <c r="C46" s="38"/>
      <c r="D46" s="29">
        <v>2771.33</v>
      </c>
      <c r="E46" s="38"/>
      <c r="F46" s="29"/>
      <c r="G46" s="29"/>
      <c r="H46" s="38"/>
      <c r="I46" s="29">
        <v>1125.0832622028552</v>
      </c>
      <c r="J46" s="29">
        <v>1136.9851841938112</v>
      </c>
      <c r="K46" s="29">
        <v>1248.8843495744527</v>
      </c>
      <c r="L46" s="41">
        <v>1217.4568352796955</v>
      </c>
    </row>
    <row r="47" spans="1:12" ht="15" customHeight="1" x14ac:dyDescent="0.3">
      <c r="A47" s="19"/>
      <c r="B47" s="10" t="s">
        <v>41</v>
      </c>
      <c r="C47" s="38"/>
      <c r="D47" s="29">
        <v>207.62200000000001</v>
      </c>
      <c r="E47" s="38"/>
      <c r="F47" s="29"/>
      <c r="G47" s="29"/>
      <c r="H47" s="38"/>
      <c r="I47" s="29">
        <v>1970.0590532536758</v>
      </c>
      <c r="J47" s="29">
        <v>1970.2733482957972</v>
      </c>
      <c r="K47" s="29">
        <v>1579.5752131247657</v>
      </c>
      <c r="L47" s="41">
        <v>1579.5752131247657</v>
      </c>
    </row>
    <row r="48" spans="1:12" s="32" customFormat="1" ht="15" customHeight="1" x14ac:dyDescent="0.3">
      <c r="B48" s="14" t="s">
        <v>42</v>
      </c>
      <c r="C48" s="33"/>
      <c r="D48" s="34">
        <f>D51+D54+D55+D58+D64+D67+D84+D88</f>
        <v>49387.358</v>
      </c>
      <c r="E48" s="38"/>
      <c r="F48" s="34">
        <f t="shared" ref="F48:G48" si="7">F51+F54+F55+F58+F64+F67+F84+F88</f>
        <v>0</v>
      </c>
      <c r="G48" s="34">
        <f t="shared" si="7"/>
        <v>0</v>
      </c>
      <c r="H48" s="33"/>
      <c r="I48" s="34">
        <f t="shared" ref="I48:J48" si="8">I51+I54+I55+I58+I64+I67+I84+I88</f>
        <v>48574.862890668475</v>
      </c>
      <c r="J48" s="34">
        <f t="shared" si="8"/>
        <v>48931.893852843874</v>
      </c>
      <c r="K48" s="34">
        <f t="shared" ref="K48:L48" si="9">K51+K54+K55+K58+K64+K67+K84+K88</f>
        <v>48184.232285169754</v>
      </c>
      <c r="L48" s="34">
        <f t="shared" si="9"/>
        <v>48113.685323016776</v>
      </c>
    </row>
    <row r="49" spans="1:12" s="32" customFormat="1" ht="15" customHeight="1" x14ac:dyDescent="0.3">
      <c r="B49" s="14" t="s">
        <v>5</v>
      </c>
      <c r="C49" s="33"/>
      <c r="D49" s="35">
        <f>D48/D$96*100</f>
        <v>46.796933849445502</v>
      </c>
      <c r="E49" s="33"/>
      <c r="F49" s="35">
        <f>F48/F$96*100</f>
        <v>0</v>
      </c>
      <c r="G49" s="35">
        <f>G48/G$96*100</f>
        <v>0</v>
      </c>
      <c r="H49" s="33"/>
      <c r="I49" s="35">
        <f t="shared" ref="I49:J49" si="10">I48/I$96*100</f>
        <v>46.027055146622345</v>
      </c>
      <c r="J49" s="35">
        <f t="shared" si="10"/>
        <v>46.207640179598755</v>
      </c>
      <c r="K49" s="35">
        <f t="shared" ref="K49:L49" si="11">K48/K$96*100</f>
        <v>45.821609329091345</v>
      </c>
      <c r="L49" s="35">
        <f t="shared" si="11"/>
        <v>45.754521504178072</v>
      </c>
    </row>
    <row r="50" spans="1:12" ht="15" customHeight="1" x14ac:dyDescent="0.3">
      <c r="A50" s="19"/>
      <c r="B50" s="9" t="s">
        <v>43</v>
      </c>
      <c r="C50" s="36"/>
      <c r="D50" s="37">
        <v>44215.201000000001</v>
      </c>
      <c r="E50" s="36"/>
      <c r="F50" s="37"/>
      <c r="G50" s="37"/>
      <c r="H50" s="36"/>
      <c r="I50" s="37">
        <v>42149.019534508305</v>
      </c>
      <c r="J50" s="37">
        <v>42489.32345105979</v>
      </c>
      <c r="K50" s="37">
        <v>42581.933256035481</v>
      </c>
      <c r="L50" s="37">
        <v>42259.538109996247</v>
      </c>
    </row>
    <row r="51" spans="1:12" ht="15" customHeight="1" x14ac:dyDescent="0.3">
      <c r="A51" s="19"/>
      <c r="B51" s="10" t="s">
        <v>44</v>
      </c>
      <c r="C51" s="38"/>
      <c r="D51" s="29">
        <v>10597.133000000002</v>
      </c>
      <c r="E51" s="38"/>
      <c r="F51" s="29"/>
      <c r="G51" s="29"/>
      <c r="H51" s="38"/>
      <c r="I51" s="29">
        <v>11807.534909630249</v>
      </c>
      <c r="J51" s="29">
        <v>11956.089665958812</v>
      </c>
      <c r="K51" s="29">
        <v>12003.479602595216</v>
      </c>
      <c r="L51" s="41">
        <v>12032.153919575892</v>
      </c>
    </row>
    <row r="52" spans="1:12" ht="15" customHeight="1" x14ac:dyDescent="0.3">
      <c r="A52" s="19"/>
      <c r="B52" s="11" t="s">
        <v>45</v>
      </c>
      <c r="C52" s="38"/>
      <c r="D52" s="29">
        <v>7740.59</v>
      </c>
      <c r="E52" s="38"/>
      <c r="F52" s="29"/>
      <c r="G52" s="29"/>
      <c r="H52" s="38"/>
      <c r="I52" s="29">
        <v>8543.6913079544938</v>
      </c>
      <c r="J52" s="29">
        <v>8636.67327732171</v>
      </c>
      <c r="K52" s="29">
        <v>8642.7631992216411</v>
      </c>
      <c r="L52" s="41">
        <v>8679.5508545559896</v>
      </c>
    </row>
    <row r="53" spans="1:12" ht="15" customHeight="1" x14ac:dyDescent="0.3">
      <c r="A53" s="19"/>
      <c r="B53" s="11" t="s">
        <v>46</v>
      </c>
      <c r="C53" s="38"/>
      <c r="D53" s="29">
        <v>2856.5430000000015</v>
      </c>
      <c r="E53" s="38"/>
      <c r="F53" s="29"/>
      <c r="G53" s="29"/>
      <c r="H53" s="38"/>
      <c r="I53" s="29">
        <v>3263.843601675756</v>
      </c>
      <c r="J53" s="29">
        <v>3319.416388637102</v>
      </c>
      <c r="K53" s="29">
        <v>3360.7164033735744</v>
      </c>
      <c r="L53" s="41">
        <v>3352.6030650199018</v>
      </c>
    </row>
    <row r="54" spans="1:12" ht="15" customHeight="1" x14ac:dyDescent="0.3">
      <c r="A54" s="19"/>
      <c r="B54" s="10" t="s">
        <v>47</v>
      </c>
      <c r="C54" s="38"/>
      <c r="D54" s="29">
        <v>7828.8549999999996</v>
      </c>
      <c r="E54" s="38"/>
      <c r="F54" s="29"/>
      <c r="G54" s="29"/>
      <c r="H54" s="38"/>
      <c r="I54" s="29">
        <v>5922.7872170487126</v>
      </c>
      <c r="J54" s="29">
        <v>6043.4283510212208</v>
      </c>
      <c r="K54" s="29">
        <v>6227.081815184054</v>
      </c>
      <c r="L54" s="41">
        <v>6405.1618445653103</v>
      </c>
    </row>
    <row r="55" spans="1:12" ht="15" customHeight="1" x14ac:dyDescent="0.3">
      <c r="A55" s="19"/>
      <c r="B55" s="10" t="s">
        <v>48</v>
      </c>
      <c r="C55" s="38"/>
      <c r="D55" s="29">
        <v>112.85</v>
      </c>
      <c r="E55" s="38"/>
      <c r="F55" s="29"/>
      <c r="G55" s="29"/>
      <c r="H55" s="38"/>
      <c r="I55" s="29">
        <v>152.81446716451464</v>
      </c>
      <c r="J55" s="29">
        <v>152.14113577768231</v>
      </c>
      <c r="K55" s="29">
        <v>162.18052053621315</v>
      </c>
      <c r="L55" s="41">
        <v>150.02277074962524</v>
      </c>
    </row>
    <row r="56" spans="1:12" ht="15" customHeight="1" x14ac:dyDescent="0.3">
      <c r="A56" s="19"/>
      <c r="B56" s="11" t="s">
        <v>49</v>
      </c>
      <c r="C56" s="38"/>
      <c r="D56" s="29">
        <v>112.85</v>
      </c>
      <c r="E56" s="38"/>
      <c r="F56" s="29"/>
      <c r="G56" s="29"/>
      <c r="H56" s="38"/>
      <c r="I56" s="29">
        <v>152.81446716451464</v>
      </c>
      <c r="J56" s="29">
        <v>152.14113577768231</v>
      </c>
      <c r="K56" s="29">
        <v>162.18052053621315</v>
      </c>
      <c r="L56" s="41">
        <v>150.02277074962524</v>
      </c>
    </row>
    <row r="57" spans="1:12" ht="15" customHeight="1" x14ac:dyDescent="0.3">
      <c r="A57" s="19"/>
      <c r="B57" s="11" t="s">
        <v>50</v>
      </c>
      <c r="C57" s="38"/>
      <c r="D57" s="29">
        <v>0</v>
      </c>
      <c r="E57" s="38"/>
      <c r="F57" s="29"/>
      <c r="G57" s="29"/>
      <c r="H57" s="38"/>
      <c r="I57" s="29">
        <v>0</v>
      </c>
      <c r="J57" s="29">
        <v>0</v>
      </c>
      <c r="K57" s="29">
        <v>0</v>
      </c>
      <c r="L57" s="41">
        <v>0</v>
      </c>
    </row>
    <row r="58" spans="1:12" ht="15" customHeight="1" x14ac:dyDescent="0.3">
      <c r="A58" s="19"/>
      <c r="B58" s="10" t="s">
        <v>51</v>
      </c>
      <c r="C58" s="38"/>
      <c r="D58" s="29">
        <v>1118.0930000000001</v>
      </c>
      <c r="E58" s="38"/>
      <c r="F58" s="29"/>
      <c r="G58" s="29"/>
      <c r="H58" s="38"/>
      <c r="I58" s="29">
        <v>1077.3676470477328</v>
      </c>
      <c r="J58" s="29">
        <v>1117.6860468703553</v>
      </c>
      <c r="K58" s="29">
        <v>1129.9364473849237</v>
      </c>
      <c r="L58" s="41">
        <v>1033.7386982108524</v>
      </c>
    </row>
    <row r="59" spans="1:12" s="19" customFormat="1" ht="15" customHeight="1" x14ac:dyDescent="0.3">
      <c r="B59" s="11" t="s">
        <v>52</v>
      </c>
      <c r="C59" s="38"/>
      <c r="D59" s="29">
        <v>245.80199999999999</v>
      </c>
      <c r="E59" s="38"/>
      <c r="F59" s="29"/>
      <c r="G59" s="29"/>
      <c r="H59" s="38"/>
      <c r="I59" s="29"/>
      <c r="J59" s="29"/>
      <c r="K59" s="29"/>
      <c r="L59" s="42"/>
    </row>
    <row r="60" spans="1:12" s="19" customFormat="1" ht="15" customHeight="1" x14ac:dyDescent="0.3">
      <c r="B60" s="11" t="s">
        <v>53</v>
      </c>
      <c r="C60" s="38"/>
      <c r="D60" s="29">
        <v>261.37400000000002</v>
      </c>
      <c r="E60" s="38"/>
      <c r="F60" s="29"/>
      <c r="G60" s="29"/>
      <c r="H60" s="38"/>
      <c r="I60" s="29"/>
      <c r="J60" s="29"/>
      <c r="K60" s="29"/>
      <c r="L60" s="42"/>
    </row>
    <row r="61" spans="1:12" s="19" customFormat="1" ht="15" customHeight="1" x14ac:dyDescent="0.3">
      <c r="B61" s="12" t="s">
        <v>54</v>
      </c>
      <c r="C61" s="38"/>
      <c r="D61" s="29">
        <v>0.374</v>
      </c>
      <c r="E61" s="38"/>
      <c r="F61" s="29"/>
      <c r="G61" s="29"/>
      <c r="H61" s="38"/>
      <c r="I61" s="29"/>
      <c r="J61" s="29"/>
      <c r="K61" s="29"/>
      <c r="L61" s="42"/>
    </row>
    <row r="62" spans="1:12" s="19" customFormat="1" ht="15" customHeight="1" x14ac:dyDescent="0.3">
      <c r="B62" s="12" t="s">
        <v>55</v>
      </c>
      <c r="C62" s="38"/>
      <c r="D62" s="29">
        <v>255</v>
      </c>
      <c r="E62" s="38"/>
      <c r="F62" s="29"/>
      <c r="G62" s="29"/>
      <c r="H62" s="38"/>
      <c r="I62" s="29"/>
      <c r="J62" s="29"/>
      <c r="K62" s="29"/>
      <c r="L62" s="42"/>
    </row>
    <row r="63" spans="1:12" s="19" customFormat="1" ht="15" customHeight="1" x14ac:dyDescent="0.3">
      <c r="B63" s="11" t="s">
        <v>15</v>
      </c>
      <c r="C63" s="38"/>
      <c r="D63" s="29">
        <v>610.91700000000003</v>
      </c>
      <c r="E63" s="38"/>
      <c r="F63" s="29"/>
      <c r="G63" s="29"/>
      <c r="H63" s="38"/>
      <c r="I63" s="29"/>
      <c r="J63" s="29"/>
      <c r="K63" s="29"/>
      <c r="L63" s="42"/>
    </row>
    <row r="64" spans="1:12" ht="15" customHeight="1" x14ac:dyDescent="0.3">
      <c r="A64" s="19"/>
      <c r="B64" s="10" t="s">
        <v>56</v>
      </c>
      <c r="C64" s="38"/>
      <c r="D64" s="29">
        <v>918.25599999999997</v>
      </c>
      <c r="E64" s="38"/>
      <c r="F64" s="29"/>
      <c r="G64" s="29"/>
      <c r="H64" s="38"/>
      <c r="I64" s="29">
        <v>1119.0986677937431</v>
      </c>
      <c r="J64" s="29">
        <v>1115.003014130571</v>
      </c>
      <c r="K64" s="29">
        <v>1099.4767566887863</v>
      </c>
      <c r="L64" s="41">
        <v>1100.9658746124305</v>
      </c>
    </row>
    <row r="65" spans="1:12" ht="15" customHeight="1" x14ac:dyDescent="0.3">
      <c r="A65" s="19"/>
      <c r="B65" s="11" t="s">
        <v>36</v>
      </c>
      <c r="C65" s="38"/>
      <c r="D65" s="29">
        <v>918.25599999999997</v>
      </c>
      <c r="E65" s="38"/>
      <c r="F65" s="29"/>
      <c r="G65" s="29"/>
      <c r="H65" s="38"/>
      <c r="I65" s="29">
        <v>1119.0986677937431</v>
      </c>
      <c r="J65" s="29">
        <v>1115.003014130571</v>
      </c>
      <c r="K65" s="29">
        <v>1099.4767566887863</v>
      </c>
      <c r="L65" s="41">
        <v>1100.9658746124305</v>
      </c>
    </row>
    <row r="66" spans="1:12" ht="15" customHeight="1" x14ac:dyDescent="0.3">
      <c r="A66" s="19"/>
      <c r="B66" s="11" t="s">
        <v>57</v>
      </c>
      <c r="C66" s="38"/>
      <c r="D66" s="29">
        <v>0</v>
      </c>
      <c r="E66" s="38"/>
      <c r="F66" s="29"/>
      <c r="G66" s="29"/>
      <c r="H66" s="38"/>
      <c r="I66" s="29">
        <v>0</v>
      </c>
      <c r="J66" s="29">
        <v>0</v>
      </c>
      <c r="K66" s="29">
        <v>0</v>
      </c>
      <c r="L66" s="41">
        <v>0</v>
      </c>
    </row>
    <row r="67" spans="1:12" ht="15" customHeight="1" x14ac:dyDescent="0.3">
      <c r="A67" s="19"/>
      <c r="B67" s="10" t="s">
        <v>58</v>
      </c>
      <c r="C67" s="38"/>
      <c r="D67" s="29">
        <v>20305.571</v>
      </c>
      <c r="E67" s="38"/>
      <c r="F67" s="29"/>
      <c r="G67" s="29"/>
      <c r="H67" s="38"/>
      <c r="I67" s="29">
        <v>19342.653702828753</v>
      </c>
      <c r="J67" s="29">
        <v>19353.631179439737</v>
      </c>
      <c r="K67" s="29">
        <v>19468.584286141086</v>
      </c>
      <c r="L67" s="41">
        <v>19445.226935833991</v>
      </c>
    </row>
    <row r="68" spans="1:12" ht="15" customHeight="1" x14ac:dyDescent="0.3">
      <c r="A68" s="19"/>
      <c r="B68" s="11" t="s">
        <v>59</v>
      </c>
      <c r="C68" s="38"/>
      <c r="D68" s="29">
        <v>14883.409</v>
      </c>
      <c r="E68" s="38"/>
      <c r="F68" s="29"/>
      <c r="G68" s="29"/>
      <c r="H68" s="38"/>
      <c r="I68" s="29">
        <v>15715.438360845079</v>
      </c>
      <c r="J68" s="29">
        <v>15737.72105084167</v>
      </c>
      <c r="K68" s="29">
        <v>15701.682239822921</v>
      </c>
      <c r="L68" s="41">
        <v>15855.875089442421</v>
      </c>
    </row>
    <row r="69" spans="1:12" ht="15" customHeight="1" x14ac:dyDescent="0.3">
      <c r="A69" s="19"/>
      <c r="B69" s="12" t="s">
        <v>60</v>
      </c>
      <c r="C69" s="38"/>
      <c r="D69" s="29">
        <v>53.875</v>
      </c>
      <c r="E69" s="38"/>
      <c r="F69" s="29"/>
      <c r="G69" s="29"/>
      <c r="H69" s="38"/>
      <c r="I69" s="29">
        <v>59.650073039144303</v>
      </c>
      <c r="J69" s="29">
        <v>60.379057039144271</v>
      </c>
      <c r="K69" s="29">
        <v>63.417210541650377</v>
      </c>
      <c r="L69" s="41">
        <v>63.734969541650401</v>
      </c>
    </row>
    <row r="70" spans="1:12" ht="15" customHeight="1" x14ac:dyDescent="0.3">
      <c r="A70" s="19"/>
      <c r="B70" s="12" t="s">
        <v>61</v>
      </c>
      <c r="C70" s="38"/>
      <c r="D70" s="29">
        <v>1069.9079999999999</v>
      </c>
      <c r="E70" s="38"/>
      <c r="F70" s="29"/>
      <c r="G70" s="29"/>
      <c r="H70" s="38"/>
      <c r="I70" s="29">
        <v>1014.9603980342106</v>
      </c>
      <c r="J70" s="29">
        <v>1099.9571360342104</v>
      </c>
      <c r="K70" s="29">
        <v>1096.0654620342107</v>
      </c>
      <c r="L70" s="41">
        <v>1097.5305990342106</v>
      </c>
    </row>
    <row r="71" spans="1:12" ht="15" customHeight="1" x14ac:dyDescent="0.3">
      <c r="A71" s="19"/>
      <c r="B71" s="12" t="s">
        <v>62</v>
      </c>
      <c r="C71" s="38"/>
      <c r="D71" s="29">
        <v>8727.7270000000008</v>
      </c>
      <c r="E71" s="38"/>
      <c r="F71" s="29"/>
      <c r="G71" s="29"/>
      <c r="H71" s="38"/>
      <c r="I71" s="29">
        <v>8787.9350583403211</v>
      </c>
      <c r="J71" s="29">
        <v>8724.0467303768073</v>
      </c>
      <c r="K71" s="29">
        <v>8724.1078617673083</v>
      </c>
      <c r="L71" s="41">
        <v>8740.1721421607563</v>
      </c>
    </row>
    <row r="72" spans="1:12" ht="15" customHeight="1" x14ac:dyDescent="0.3">
      <c r="A72" s="19"/>
      <c r="B72" s="12" t="s">
        <v>63</v>
      </c>
      <c r="C72" s="38"/>
      <c r="D72" s="29">
        <v>287.66500000000002</v>
      </c>
      <c r="E72" s="38"/>
      <c r="F72" s="29"/>
      <c r="G72" s="29"/>
      <c r="H72" s="38"/>
      <c r="I72" s="29">
        <v>300.72636799999998</v>
      </c>
      <c r="J72" s="29">
        <v>306.72036800000001</v>
      </c>
      <c r="K72" s="29">
        <v>311.01836799999995</v>
      </c>
      <c r="L72" s="41">
        <v>325.56199999999995</v>
      </c>
    </row>
    <row r="73" spans="1:12" ht="15" customHeight="1" x14ac:dyDescent="0.3">
      <c r="A73" s="19"/>
      <c r="B73" s="12" t="s">
        <v>64</v>
      </c>
      <c r="C73" s="38"/>
      <c r="D73" s="29">
        <v>2207.0219999999999</v>
      </c>
      <c r="E73" s="38"/>
      <c r="F73" s="29"/>
      <c r="G73" s="29"/>
      <c r="H73" s="38"/>
      <c r="I73" s="29">
        <v>2260.3434397069086</v>
      </c>
      <c r="J73" s="29">
        <v>2323.8748270586452</v>
      </c>
      <c r="K73" s="29">
        <v>2274.4782310661517</v>
      </c>
      <c r="L73" s="41">
        <v>2294.3014842063499</v>
      </c>
    </row>
    <row r="74" spans="1:12" ht="15" customHeight="1" x14ac:dyDescent="0.3">
      <c r="A74" s="19"/>
      <c r="B74" s="15" t="s">
        <v>65</v>
      </c>
      <c r="C74" s="38"/>
      <c r="D74" s="29">
        <v>349.13900000000001</v>
      </c>
      <c r="E74" s="38"/>
      <c r="F74" s="29"/>
      <c r="G74" s="29"/>
      <c r="H74" s="38"/>
      <c r="I74" s="29">
        <v>458.79023400000005</v>
      </c>
      <c r="J74" s="29">
        <v>473.67779100000001</v>
      </c>
      <c r="K74" s="29">
        <v>446.34859299999999</v>
      </c>
      <c r="L74" s="41">
        <v>469.955647</v>
      </c>
    </row>
    <row r="75" spans="1:12" ht="15" customHeight="1" x14ac:dyDescent="0.3">
      <c r="A75" s="19"/>
      <c r="B75" s="15" t="s">
        <v>66</v>
      </c>
      <c r="C75" s="38"/>
      <c r="D75" s="29">
        <v>43.954999999999998</v>
      </c>
      <c r="E75" s="38"/>
      <c r="F75" s="29"/>
      <c r="G75" s="29"/>
      <c r="H75" s="38"/>
      <c r="I75" s="29">
        <v>39.506197</v>
      </c>
      <c r="J75" s="29">
        <v>41.022101999999997</v>
      </c>
      <c r="K75" s="29">
        <v>38.021407000000004</v>
      </c>
      <c r="L75" s="41">
        <v>42.497437999999995</v>
      </c>
    </row>
    <row r="76" spans="1:12" ht="15" customHeight="1" x14ac:dyDescent="0.3">
      <c r="A76" s="19"/>
      <c r="B76" s="15" t="s">
        <v>67</v>
      </c>
      <c r="C76" s="38"/>
      <c r="D76" s="29">
        <v>617.88499999999999</v>
      </c>
      <c r="E76" s="38"/>
      <c r="F76" s="29"/>
      <c r="G76" s="29"/>
      <c r="H76" s="38"/>
      <c r="I76" s="29">
        <v>606.31044664517435</v>
      </c>
      <c r="J76" s="29">
        <v>630.83852945557499</v>
      </c>
      <c r="K76" s="29">
        <v>585.05705182656698</v>
      </c>
      <c r="L76" s="41">
        <v>601.5298659667651</v>
      </c>
    </row>
    <row r="77" spans="1:12" ht="15" customHeight="1" x14ac:dyDescent="0.3">
      <c r="A77" s="19"/>
      <c r="B77" s="15" t="s">
        <v>68</v>
      </c>
      <c r="C77" s="38"/>
      <c r="D77" s="29">
        <v>114.48699999999999</v>
      </c>
      <c r="E77" s="38"/>
      <c r="F77" s="29"/>
      <c r="G77" s="29"/>
      <c r="H77" s="38"/>
      <c r="I77" s="29">
        <v>100.98328554911251</v>
      </c>
      <c r="J77" s="29">
        <v>105.61817222776463</v>
      </c>
      <c r="K77" s="29">
        <v>132.81373500000001</v>
      </c>
      <c r="L77" s="41">
        <v>108.153735</v>
      </c>
    </row>
    <row r="78" spans="1:12" ht="15" customHeight="1" x14ac:dyDescent="0.3">
      <c r="A78" s="19"/>
      <c r="B78" s="15" t="s">
        <v>69</v>
      </c>
      <c r="C78" s="38"/>
      <c r="D78" s="29">
        <v>529.59500000000003</v>
      </c>
      <c r="E78" s="38"/>
      <c r="F78" s="29"/>
      <c r="G78" s="29"/>
      <c r="H78" s="38"/>
      <c r="I78" s="29">
        <v>533.97416063262176</v>
      </c>
      <c r="J78" s="29">
        <v>550.61747933609627</v>
      </c>
      <c r="K78" s="29">
        <v>551.8469425303108</v>
      </c>
      <c r="L78" s="41">
        <v>551.8469425303108</v>
      </c>
    </row>
    <row r="79" spans="1:12" ht="15" customHeight="1" x14ac:dyDescent="0.3">
      <c r="A79" s="19"/>
      <c r="B79" s="15" t="s">
        <v>70</v>
      </c>
      <c r="C79" s="38"/>
      <c r="D79" s="29">
        <v>551.96099999999979</v>
      </c>
      <c r="E79" s="38"/>
      <c r="F79" s="29"/>
      <c r="G79" s="29"/>
      <c r="H79" s="38"/>
      <c r="I79" s="29">
        <v>520.77911588000006</v>
      </c>
      <c r="J79" s="29">
        <v>522.10075303920917</v>
      </c>
      <c r="K79" s="29">
        <v>520.39050170927385</v>
      </c>
      <c r="L79" s="41">
        <v>520.31785570927377</v>
      </c>
    </row>
    <row r="80" spans="1:12" ht="15" customHeight="1" x14ac:dyDescent="0.3">
      <c r="A80" s="19"/>
      <c r="B80" s="12" t="s">
        <v>71</v>
      </c>
      <c r="C80" s="38"/>
      <c r="D80" s="29">
        <v>1545.4159999999999</v>
      </c>
      <c r="E80" s="38"/>
      <c r="F80" s="29"/>
      <c r="G80" s="29"/>
      <c r="H80" s="38"/>
      <c r="I80" s="29">
        <v>1791.3210103665774</v>
      </c>
      <c r="J80" s="29">
        <v>1708.5525984933709</v>
      </c>
      <c r="K80" s="29">
        <v>1706.4371329247001</v>
      </c>
      <c r="L80" s="41">
        <v>1706.2208636781832</v>
      </c>
    </row>
    <row r="81" spans="1:12" ht="15" customHeight="1" x14ac:dyDescent="0.3">
      <c r="A81" s="19"/>
      <c r="B81" s="15" t="s">
        <v>72</v>
      </c>
      <c r="C81" s="38"/>
      <c r="D81" s="29">
        <v>381.34800000000001</v>
      </c>
      <c r="E81" s="38"/>
      <c r="F81" s="29"/>
      <c r="G81" s="29"/>
      <c r="H81" s="38"/>
      <c r="I81" s="29">
        <v>421.79924578538902</v>
      </c>
      <c r="J81" s="29">
        <v>421.79924601750406</v>
      </c>
      <c r="K81" s="29">
        <v>421.79924571583967</v>
      </c>
      <c r="L81" s="41">
        <v>421.58272046932245</v>
      </c>
    </row>
    <row r="82" spans="1:12" ht="15" customHeight="1" x14ac:dyDescent="0.3">
      <c r="A82" s="19"/>
      <c r="B82" s="15" t="s">
        <v>73</v>
      </c>
      <c r="C82" s="38"/>
      <c r="D82" s="29">
        <v>1102.9690000000001</v>
      </c>
      <c r="E82" s="38"/>
      <c r="F82" s="29"/>
      <c r="G82" s="29"/>
      <c r="H82" s="38"/>
      <c r="I82" s="29">
        <v>1365.5686038696285</v>
      </c>
      <c r="J82" s="29">
        <v>1282.8001920843071</v>
      </c>
      <c r="K82" s="29">
        <v>1280.6693207881101</v>
      </c>
      <c r="L82" s="41">
        <v>1280.6693207881101</v>
      </c>
    </row>
    <row r="83" spans="1:12" ht="15" customHeight="1" x14ac:dyDescent="0.3">
      <c r="A83" s="19"/>
      <c r="B83" s="11" t="s">
        <v>74</v>
      </c>
      <c r="C83" s="38"/>
      <c r="D83" s="29">
        <v>5422.1620000000003</v>
      </c>
      <c r="E83" s="38"/>
      <c r="F83" s="29"/>
      <c r="G83" s="29"/>
      <c r="H83" s="38"/>
      <c r="I83" s="29">
        <v>3627.2153419836741</v>
      </c>
      <c r="J83" s="29">
        <v>3615.9101285980669</v>
      </c>
      <c r="K83" s="29">
        <v>3766.9020463181641</v>
      </c>
      <c r="L83" s="41">
        <v>3589.3518463915711</v>
      </c>
    </row>
    <row r="84" spans="1:12" ht="15" customHeight="1" x14ac:dyDescent="0.3">
      <c r="A84" s="19"/>
      <c r="B84" s="10" t="s">
        <v>75</v>
      </c>
      <c r="C84" s="38"/>
      <c r="D84" s="29">
        <v>3334.4430000000002</v>
      </c>
      <c r="E84" s="38"/>
      <c r="F84" s="29"/>
      <c r="G84" s="29"/>
      <c r="H84" s="38"/>
      <c r="I84" s="29">
        <v>2726.7629229946015</v>
      </c>
      <c r="J84" s="29">
        <v>2751.3440578614072</v>
      </c>
      <c r="K84" s="29">
        <v>2491.193827505203</v>
      </c>
      <c r="L84" s="41">
        <v>2092.2680664481459</v>
      </c>
    </row>
    <row r="85" spans="1:12" ht="15" customHeight="1" x14ac:dyDescent="0.3">
      <c r="A85" s="19"/>
      <c r="B85" s="11" t="s">
        <v>76</v>
      </c>
      <c r="C85" s="38"/>
      <c r="D85" s="29">
        <v>1026.568</v>
      </c>
      <c r="E85" s="38"/>
      <c r="F85" s="29"/>
      <c r="G85" s="29"/>
      <c r="H85" s="38"/>
      <c r="I85" s="29">
        <v>1520.093112</v>
      </c>
      <c r="J85" s="29">
        <v>1520.09311192</v>
      </c>
      <c r="K85" s="29">
        <v>1242.8416520000001</v>
      </c>
      <c r="L85" s="41">
        <v>972.40166699999997</v>
      </c>
    </row>
    <row r="86" spans="1:12" ht="15" customHeight="1" x14ac:dyDescent="0.3">
      <c r="A86" s="19"/>
      <c r="B86" s="11" t="s">
        <v>77</v>
      </c>
      <c r="C86" s="38"/>
      <c r="D86" s="29">
        <v>577.22</v>
      </c>
      <c r="E86" s="38"/>
      <c r="F86" s="29"/>
      <c r="G86" s="29"/>
      <c r="H86" s="38"/>
      <c r="I86" s="29">
        <v>617.85464308086603</v>
      </c>
      <c r="J86" s="29">
        <v>640.64509356440908</v>
      </c>
      <c r="K86" s="29">
        <v>618.36103597302292</v>
      </c>
      <c r="L86" s="41">
        <v>624.06135526619721</v>
      </c>
    </row>
    <row r="87" spans="1:12" ht="15" customHeight="1" x14ac:dyDescent="0.3">
      <c r="A87" s="19"/>
      <c r="B87" s="11" t="s">
        <v>78</v>
      </c>
      <c r="C87" s="38"/>
      <c r="D87" s="29">
        <v>77.680000000000007</v>
      </c>
      <c r="E87" s="38"/>
      <c r="F87" s="29"/>
      <c r="G87" s="29"/>
      <c r="H87" s="38"/>
      <c r="I87" s="29">
        <v>79.504814612018848</v>
      </c>
      <c r="J87" s="29">
        <v>79.403470070876637</v>
      </c>
      <c r="K87" s="29">
        <v>81.534999999999997</v>
      </c>
      <c r="L87" s="41">
        <v>81.549000000000007</v>
      </c>
    </row>
    <row r="88" spans="1:12" ht="15" customHeight="1" x14ac:dyDescent="0.3">
      <c r="A88" s="19"/>
      <c r="B88" s="9" t="s">
        <v>79</v>
      </c>
      <c r="C88" s="36"/>
      <c r="D88" s="37">
        <v>5172.1570000000011</v>
      </c>
      <c r="E88" s="36"/>
      <c r="F88" s="37"/>
      <c r="G88" s="37"/>
      <c r="H88" s="36"/>
      <c r="I88" s="37">
        <v>6425.8433561601742</v>
      </c>
      <c r="J88" s="37">
        <v>6442.5704017840826</v>
      </c>
      <c r="K88" s="37">
        <v>5602.2990291342749</v>
      </c>
      <c r="L88" s="37">
        <v>5854.1472130205284</v>
      </c>
    </row>
    <row r="89" spans="1:12" ht="15" customHeight="1" x14ac:dyDescent="0.3">
      <c r="A89" s="19"/>
      <c r="B89" s="10" t="s">
        <v>80</v>
      </c>
      <c r="C89" s="38"/>
      <c r="D89" s="29">
        <v>4828.8690000000006</v>
      </c>
      <c r="E89" s="38"/>
      <c r="F89" s="29"/>
      <c r="G89" s="29"/>
      <c r="H89" s="38"/>
      <c r="I89" s="29">
        <v>5531.3975622015587</v>
      </c>
      <c r="J89" s="29">
        <v>5544.7413310619413</v>
      </c>
      <c r="K89" s="29">
        <v>4738.6257377193524</v>
      </c>
      <c r="L89" s="41">
        <v>5002.2085179387068</v>
      </c>
    </row>
    <row r="90" spans="1:12" ht="15" customHeight="1" x14ac:dyDescent="0.3">
      <c r="A90" s="19"/>
      <c r="B90" s="11" t="s">
        <v>81</v>
      </c>
      <c r="C90" s="38"/>
      <c r="D90" s="29">
        <v>4788.6260000000002</v>
      </c>
      <c r="E90" s="38"/>
      <c r="F90" s="29"/>
      <c r="G90" s="29"/>
      <c r="H90" s="38"/>
      <c r="I90" s="29">
        <v>5475.5137082684769</v>
      </c>
      <c r="J90" s="29">
        <v>5488.3858243782879</v>
      </c>
      <c r="K90" s="29">
        <v>4705.0318949213515</v>
      </c>
      <c r="L90" s="41">
        <v>4904.6448477234244</v>
      </c>
    </row>
    <row r="91" spans="1:12" ht="15" customHeight="1" x14ac:dyDescent="0.3">
      <c r="A91" s="19"/>
      <c r="B91" s="11" t="s">
        <v>82</v>
      </c>
      <c r="C91" s="38"/>
      <c r="D91" s="29">
        <v>64.59</v>
      </c>
      <c r="E91" s="38"/>
      <c r="F91" s="29"/>
      <c r="G91" s="29"/>
      <c r="H91" s="38"/>
      <c r="I91" s="29">
        <v>40.998506591854195</v>
      </c>
      <c r="J91" s="29">
        <v>41.258802283571875</v>
      </c>
      <c r="K91" s="29">
        <v>40.106798096487537</v>
      </c>
      <c r="L91" s="41">
        <v>104.52998010715311</v>
      </c>
    </row>
    <row r="92" spans="1:12" ht="15" customHeight="1" x14ac:dyDescent="0.3">
      <c r="A92" s="19"/>
      <c r="B92" s="11" t="s">
        <v>83</v>
      </c>
      <c r="C92" s="38"/>
      <c r="D92" s="29">
        <v>-24.347000000000001</v>
      </c>
      <c r="E92" s="38"/>
      <c r="F92" s="29"/>
      <c r="G92" s="29"/>
      <c r="H92" s="38"/>
      <c r="I92" s="29">
        <v>14.885347341227108</v>
      </c>
      <c r="J92" s="29">
        <v>15.096704400081871</v>
      </c>
      <c r="K92" s="29">
        <v>-6.5129552984867214</v>
      </c>
      <c r="L92" s="41">
        <v>-6.9663098918706385</v>
      </c>
    </row>
    <row r="93" spans="1:12" ht="15" customHeight="1" x14ac:dyDescent="0.3">
      <c r="A93" s="19"/>
      <c r="B93" s="10" t="s">
        <v>84</v>
      </c>
      <c r="C93" s="38"/>
      <c r="D93" s="29">
        <v>343.28800000000001</v>
      </c>
      <c r="E93" s="38"/>
      <c r="F93" s="29"/>
      <c r="G93" s="29"/>
      <c r="H93" s="38"/>
      <c r="I93" s="29">
        <v>894.44579395861535</v>
      </c>
      <c r="J93" s="29">
        <v>897.82907072214164</v>
      </c>
      <c r="K93" s="29">
        <v>863.6732914149228</v>
      </c>
      <c r="L93" s="41">
        <v>851.93869508182195</v>
      </c>
    </row>
    <row r="94" spans="1:12" ht="15" customHeight="1" x14ac:dyDescent="0.3">
      <c r="A94" s="19"/>
      <c r="B94" s="13" t="s">
        <v>1</v>
      </c>
      <c r="C94" s="39"/>
      <c r="D94" s="39">
        <f>D9-D48</f>
        <v>-5213.4520000000048</v>
      </c>
      <c r="E94" s="39"/>
      <c r="F94" s="39">
        <f>F9-F48</f>
        <v>0</v>
      </c>
      <c r="G94" s="39">
        <f>G9-G48</f>
        <v>0</v>
      </c>
      <c r="H94" s="39"/>
      <c r="I94" s="39">
        <f t="shared" ref="I94:J94" si="12">I9-I48</f>
        <v>-5032.8867809978547</v>
      </c>
      <c r="J94" s="39">
        <f t="shared" si="12"/>
        <v>-4920.3404762259743</v>
      </c>
      <c r="K94" s="39">
        <f t="shared" ref="K94:L94" si="13">K9-K48</f>
        <v>-4627.3068769539168</v>
      </c>
      <c r="L94" s="39">
        <f t="shared" si="13"/>
        <v>-4700.0056861925623</v>
      </c>
    </row>
    <row r="95" spans="1:12" ht="15" customHeight="1" x14ac:dyDescent="0.3">
      <c r="A95" s="19"/>
      <c r="B95" s="13" t="s">
        <v>5</v>
      </c>
      <c r="C95" s="39"/>
      <c r="D95" s="40">
        <f>D94/D$96*100</f>
        <v>-4.9400004019502228</v>
      </c>
      <c r="E95" s="39"/>
      <c r="F95" s="40">
        <f>F94/F$96*100</f>
        <v>0</v>
      </c>
      <c r="G95" s="40">
        <f>G94/G$96*100</f>
        <v>0</v>
      </c>
      <c r="H95" s="39"/>
      <c r="I95" s="40">
        <f t="shared" ref="I95:J95" si="14">I94/I$96*100</f>
        <v>-4.7689060479097316</v>
      </c>
      <c r="J95" s="40">
        <f t="shared" si="14"/>
        <v>-4.6464034882915453</v>
      </c>
      <c r="K95" s="40">
        <f t="shared" ref="K95:L95" si="15">K94/K$96*100</f>
        <v>-4.4004156112052311</v>
      </c>
      <c r="L95" s="40">
        <f t="shared" si="15"/>
        <v>-4.4695497714406462</v>
      </c>
    </row>
    <row r="96" spans="1:12" ht="15" customHeight="1" x14ac:dyDescent="0.3">
      <c r="A96" s="19"/>
      <c r="B96" s="10" t="s">
        <v>85</v>
      </c>
      <c r="C96" s="38"/>
      <c r="D96" s="29">
        <v>105535.45699999999</v>
      </c>
      <c r="E96" s="38"/>
      <c r="F96" s="29">
        <v>88994.775999999998</v>
      </c>
      <c r="G96" s="29">
        <v>89615.638999999996</v>
      </c>
      <c r="H96" s="38"/>
      <c r="I96" s="29">
        <v>105535.456778475</v>
      </c>
      <c r="J96" s="29">
        <v>105895.67799319887</v>
      </c>
      <c r="K96" s="29">
        <v>105156.13264281057</v>
      </c>
      <c r="L96" s="29">
        <v>105156.13264281057</v>
      </c>
    </row>
    <row r="98" spans="2:2" x14ac:dyDescent="0.3">
      <c r="B98" s="18" t="s">
        <v>93</v>
      </c>
    </row>
    <row r="99" spans="2:2" x14ac:dyDescent="0.3">
      <c r="B99" s="1" t="s">
        <v>89</v>
      </c>
    </row>
    <row r="100" spans="2:2" x14ac:dyDescent="0.3">
      <c r="B100" s="1" t="s">
        <v>91</v>
      </c>
    </row>
    <row r="101" spans="2:2" x14ac:dyDescent="0.3">
      <c r="B101" s="17" t="s">
        <v>92</v>
      </c>
    </row>
    <row r="102" spans="2:2" x14ac:dyDescent="0.3">
      <c r="B102" s="1" t="s">
        <v>94</v>
      </c>
    </row>
    <row r="103" spans="2:2" x14ac:dyDescent="0.3">
      <c r="B103" s="1" t="s">
        <v>90</v>
      </c>
    </row>
  </sheetData>
  <mergeCells count="1">
    <mergeCell ref="B5:B6"/>
  </mergeCells>
  <phoneticPr fontId="18" type="noConversion"/>
  <pageMargins left="0.7" right="0.7" top="0.75" bottom="0.75" header="0.3" footer="0.3"/>
  <ignoredErrors>
    <ignoredError sqref="J49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8" ma:contentTypeDescription="Umožňuje vytvoriť nový dokument." ma:contentTypeScope="" ma:versionID="b65b16e74ed3c1c16f249c9c1fe3663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5a73af116c45df24153a6714ada099fc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47872-E4B5-4C6E-A918-D97863D7FE88}">
  <ds:schemaRefs>
    <ds:schemaRef ds:uri="http://purl.org/dc/terms/"/>
    <ds:schemaRef ds:uri="http://purl.org/dc/dcmitype/"/>
    <ds:schemaRef ds:uri="ca90bd8a-abf5-4496-9b56-aba63058f6b7"/>
    <ds:schemaRef ds:uri="9d76330f-e8f1-434f-b6cd-d02727bbea5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35512B-4ECA-48CF-AF3C-4009B8BF9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2022-04-29T14:14:29Z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