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2_09\2022_09_EN\"/>
    </mc:Choice>
  </mc:AlternateContent>
  <xr:revisionPtr revIDLastSave="0" documentId="8_{05CA7F3F-5740-46E8-9ECB-42FEF621C74D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8" i="8" l="1"/>
  <c r="Q49" i="8" s="1"/>
  <c r="Q9" i="8"/>
  <c r="Q10" i="8" s="1"/>
  <c r="P48" i="8"/>
  <c r="P49" i="8" s="1"/>
  <c r="P9" i="8"/>
  <c r="P10" i="8" s="1"/>
  <c r="O48" i="8"/>
  <c r="O49" i="8" s="1"/>
  <c r="O9" i="8"/>
  <c r="N94" i="8"/>
  <c r="N1" i="8" s="1"/>
  <c r="N49" i="8"/>
  <c r="N48" i="8"/>
  <c r="N9" i="8"/>
  <c r="N10" i="8" s="1"/>
  <c r="Q94" i="8" l="1"/>
  <c r="P94" i="8"/>
  <c r="O94" i="8"/>
  <c r="O95" i="8" s="1"/>
  <c r="O10" i="8"/>
  <c r="O1" i="8"/>
  <c r="N3" i="8"/>
  <c r="N2" i="8"/>
  <c r="N95" i="8"/>
  <c r="Q95" i="8" l="1"/>
  <c r="Q1" i="8"/>
  <c r="P1" i="8"/>
  <c r="P95" i="8"/>
  <c r="O2" i="8"/>
  <c r="O3" i="8"/>
  <c r="M48" i="8"/>
  <c r="M49" i="8" s="1"/>
  <c r="M9" i="8"/>
  <c r="M10" i="8" s="1"/>
  <c r="L48" i="8"/>
  <c r="L49" i="8"/>
  <c r="L9" i="8"/>
  <c r="L10" i="8" s="1"/>
  <c r="Q2" i="8" l="1"/>
  <c r="Q3" i="8"/>
  <c r="P3" i="8"/>
  <c r="P2" i="8"/>
  <c r="M94" i="8"/>
  <c r="M95" i="8" s="1"/>
  <c r="L94" i="8"/>
  <c r="K48" i="8"/>
  <c r="K49" i="8" s="1"/>
  <c r="K9" i="8"/>
  <c r="K10" i="8" s="1"/>
  <c r="J3" i="8"/>
  <c r="J2" i="8"/>
  <c r="J1" i="8"/>
  <c r="M1" i="8" l="1"/>
  <c r="M3" i="8" s="1"/>
  <c r="L1" i="8"/>
  <c r="L95" i="8"/>
  <c r="K94" i="8"/>
  <c r="J48" i="8"/>
  <c r="J49" i="8" s="1"/>
  <c r="J10" i="8"/>
  <c r="J9" i="8"/>
  <c r="I49" i="8"/>
  <c r="G49" i="8"/>
  <c r="F49" i="8"/>
  <c r="D49" i="8"/>
  <c r="I48" i="8"/>
  <c r="G48" i="8"/>
  <c r="F48" i="8"/>
  <c r="D48" i="8"/>
  <c r="I9" i="8"/>
  <c r="I94" i="8" s="1"/>
  <c r="G9" i="8"/>
  <c r="G94" i="8" s="1"/>
  <c r="F9" i="8"/>
  <c r="D9" i="8"/>
  <c r="D94" i="8" s="1"/>
  <c r="F94" i="8" l="1"/>
  <c r="F95" i="8" s="1"/>
  <c r="M2" i="8"/>
  <c r="L2" i="8"/>
  <c r="L3" i="8"/>
  <c r="K95" i="8"/>
  <c r="K1" i="8"/>
  <c r="J94" i="8"/>
  <c r="J95" i="8" s="1"/>
  <c r="I95" i="8"/>
  <c r="I1" i="8"/>
  <c r="D95" i="8"/>
  <c r="D1" i="8"/>
  <c r="D2" i="8" s="1"/>
  <c r="G1" i="8"/>
  <c r="G95" i="8"/>
  <c r="F1" i="8"/>
  <c r="D10" i="8"/>
  <c r="F10" i="8"/>
  <c r="G10" i="8"/>
  <c r="I10" i="8"/>
  <c r="K3" i="8" l="1"/>
  <c r="K2" i="8"/>
  <c r="F3" i="8"/>
  <c r="F2" i="8"/>
  <c r="I3" i="8"/>
  <c r="I2" i="8"/>
  <c r="G4" i="8"/>
  <c r="G3" i="8"/>
  <c r="G2" i="8"/>
</calcChain>
</file>

<file path=xl/sharedStrings.xml><?xml version="1.0" encoding="utf-8"?>
<sst xmlns="http://schemas.openxmlformats.org/spreadsheetml/2006/main" count="124" uniqueCount="109">
  <si>
    <t>MF SR</t>
  </si>
  <si>
    <t>General government balance</t>
  </si>
  <si>
    <t>source of data</t>
  </si>
  <si>
    <t>General Government Budget (ESA 2010, in mil. EUR)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</si>
  <si>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</si>
  <si>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</si>
  <si>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</si>
  <si>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</si>
  <si>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</si>
  <si>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</si>
  <si>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</si>
  <si>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</si>
  <si>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</si>
  <si>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</si>
  <si>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</si>
  <si>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</si>
  <si>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</si>
  <si>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</si>
  <si>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</si>
  <si>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</si>
  <si>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</si>
  <si>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</si>
  <si>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</si>
  <si>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</si>
  <si>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</si>
  <si>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</si>
  <si>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</si>
  <si>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</si>
  <si>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</si>
  <si>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</si>
  <si>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</si>
  <si>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</si>
  <si>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</si>
  <si>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</si>
  <si>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</si>
  <si>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</si>
  <si>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</si>
  <si>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</si>
  <si>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</si>
  <si>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</si>
  <si>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</si>
  <si>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</si>
  <si>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</si>
  <si>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</si>
  <si>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</si>
  <si>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</si>
  <si>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</si>
  <si>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</si>
  <si>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</si>
  <si>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</si>
  <si>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</si>
  <si>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</si>
  <si>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</si>
  <si>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</si>
  <si>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</si>
  <si>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</si>
  <si>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</si>
  <si>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</si>
  <si>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</si>
  <si>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</si>
  <si>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</si>
  <si>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</si>
  <si>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</si>
  <si>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</si>
  <si>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</si>
  <si>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</si>
  <si>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</si>
  <si>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</si>
  <si>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</si>
  <si>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</si>
  <si>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</si>
  <si>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</si>
  <si>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</si>
  <si>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</si>
  <si>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</si>
  <si>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</si>
  <si>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</si>
  <si>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</si>
  <si>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</si>
  <si>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</si>
  <si>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</si>
  <si>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</si>
  <si>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</si>
  <si>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</si>
  <si>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</si>
  <si>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</si>
  <si>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Change between forecasts</t>
  </si>
  <si>
    <t>MoF SR</t>
  </si>
  <si>
    <t>SoCBR</t>
  </si>
  <si>
    <t>MoF SR - Ministry of Finance of the Slovak Republic</t>
  </si>
  <si>
    <t>SoCBR - Secretariat of the Council for Budget Responsibility</t>
  </si>
  <si>
    <t>SP - Stability Programme</t>
  </si>
  <si>
    <t>EO - Expected Outturn</t>
  </si>
  <si>
    <t>Acronyms:</t>
  </si>
  <si>
    <t>DBP - Draft Budgetary Plan</t>
  </si>
  <si>
    <t>NRVS 2022-2024</t>
  </si>
  <si>
    <t>2022/01</t>
  </si>
  <si>
    <t>Comparison to approved General Government Budget 2022</t>
  </si>
  <si>
    <t>YEAR 2022</t>
  </si>
  <si>
    <t>GG Budget 2022</t>
  </si>
  <si>
    <t>2022/02</t>
  </si>
  <si>
    <t>2022/03</t>
  </si>
  <si>
    <t>2022/04</t>
  </si>
  <si>
    <t>2022/05</t>
  </si>
  <si>
    <t>SP 2022-2025</t>
  </si>
  <si>
    <t>2022/06</t>
  </si>
  <si>
    <t>2022/07</t>
  </si>
  <si>
    <t>2022/08</t>
  </si>
  <si>
    <t>2022/09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</si>
</sst>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13" fillId="0" borderId="0"/>
    <xf numFmtId="0" fontId="15" fillId="0" borderId="0"/>
    <xf numFmtId="0" fontId="15" fillId="0" borderId="0"/>
    <xf numFmtId="164" fontId="20" fillId="0" borderId="0" applyFont="0" applyFill="0" applyBorder="0" applyAlignment="0" applyProtection="0"/>
    <xf numFmtId="0" fontId="21" fillId="0" borderId="0"/>
    <xf numFmtId="0" fontId="9" fillId="0" borderId="0"/>
    <xf numFmtId="0" fontId="9" fillId="0" borderId="0"/>
    <xf numFmtId="0" fontId="8" fillId="0" borderId="0"/>
    <xf numFmtId="0" fontId="8" fillId="0" borderId="0"/>
    <xf numFmtId="164" fontId="20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3" fontId="1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14" fillId="3" borderId="0" xfId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right"/>
    </xf>
    <xf numFmtId="0" fontId="16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 indent="1"/>
    </xf>
    <xf numFmtId="0" fontId="18" fillId="0" borderId="0" xfId="2" applyFont="1" applyFill="1" applyBorder="1" applyAlignment="1">
      <alignment horizontal="left" vertical="center" indent="2"/>
    </xf>
    <xf numFmtId="0" fontId="18" fillId="0" borderId="0" xfId="2" applyFont="1" applyFill="1" applyBorder="1" applyAlignment="1">
      <alignment horizontal="left" vertical="center" indent="3"/>
    </xf>
    <xf numFmtId="0" fontId="14" fillId="3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 indent="4"/>
    </xf>
    <xf numFmtId="0" fontId="18" fillId="0" borderId="0" xfId="2" applyFont="1" applyFill="1" applyBorder="1" applyAlignment="1">
      <alignment horizontal="left" vertical="center"/>
    </xf>
    <xf numFmtId="0" fontId="0" fillId="0" borderId="0" xfId="0" applyFill="1" applyBorder="1"/>
    <xf numFmtId="0" fontId="22" fillId="0" borderId="0" xfId="0" applyFont="1" applyBorder="1"/>
    <xf numFmtId="0" fontId="7" fillId="0" borderId="0" xfId="0" applyFont="1"/>
    <xf numFmtId="0" fontId="10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2" borderId="1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lef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left"/>
    </xf>
    <xf numFmtId="3" fontId="7" fillId="2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/>
    <xf numFmtId="3" fontId="7" fillId="2" borderId="3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right"/>
    </xf>
    <xf numFmtId="0" fontId="19" fillId="0" borderId="0" xfId="0" applyFont="1"/>
    <xf numFmtId="3" fontId="19" fillId="2" borderId="0" xfId="0" applyNumberFormat="1" applyFont="1" applyFill="1"/>
    <xf numFmtId="3" fontId="19" fillId="0" borderId="0" xfId="0" applyNumberFormat="1" applyFont="1"/>
    <xf numFmtId="4" fontId="19" fillId="0" borderId="0" xfId="0" applyNumberFormat="1" applyFont="1"/>
    <xf numFmtId="3" fontId="17" fillId="2" borderId="0" xfId="0" applyNumberFormat="1" applyFont="1" applyFill="1"/>
    <xf numFmtId="3" fontId="17" fillId="0" borderId="0" xfId="0" applyNumberFormat="1" applyFont="1"/>
    <xf numFmtId="3" fontId="7" fillId="2" borderId="0" xfId="0" applyNumberFormat="1" applyFont="1" applyFill="1"/>
    <xf numFmtId="3" fontId="14" fillId="2" borderId="0" xfId="0" applyNumberFormat="1" applyFont="1" applyFill="1"/>
    <xf numFmtId="4" fontId="14" fillId="2" borderId="0" xfId="0" applyNumberFormat="1" applyFont="1" applyFill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0" fontId="5" fillId="0" borderId="0" xfId="0" applyFont="1"/>
    <xf numFmtId="3" fontId="4" fillId="0" borderId="0" xfId="0" applyNumberFormat="1" applyFont="1"/>
    <xf numFmtId="3" fontId="0" fillId="0" borderId="0" xfId="0" applyNumberFormat="1"/>
    <xf numFmtId="0" fontId="3" fillId="0" borderId="0" xfId="0" applyFont="1"/>
    <xf numFmtId="3" fontId="2" fillId="0" borderId="0" xfId="0" applyNumberFormat="1" applyFont="1"/>
    <xf numFmtId="0" fontId="1" fillId="0" borderId="0" xfId="0" applyFont="1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6119-C344-4264-A950-8D14A7472A1D}">
  <sheetPr>
    <tabColor rgb="FF00B0F0"/>
  </sheetPr>
  <dimension ref="A1:Q103"/>
  <sheetViews>
    <sheetView showGridLines="0" tabSelected="1" workbookViewId="0"/>
  </sheetViews>
  <sheetFormatPr defaultColWidth="9.21875" defaultRowHeight="14.4" x14ac:dyDescent="0.3"/>
  <cols>
    <col min="1" max="1" width="2.77734375" customWidth="1"/>
    <col min="2" max="2" width="49.5546875" customWidth="1"/>
    <col min="3" max="3" width="0.77734375" customWidth="1"/>
    <col min="4" max="4" width="14.77734375" customWidth="1"/>
    <col min="5" max="5" width="0.77734375" customWidth="1"/>
    <col min="6" max="6" width="14.77734375" customWidth="1"/>
    <col min="7" max="7" width="14.77734375" hidden="1" customWidth="1"/>
    <col min="8" max="8" width="0.77734375" customWidth="1"/>
    <col min="9" max="9" width="14.77734375" customWidth="1"/>
    <col min="10" max="10" width="12.21875" bestFit="1" customWidth="1"/>
    <col min="11" max="11" width="12.5546875" bestFit="1" customWidth="1"/>
    <col min="12" max="12" width="12.21875" bestFit="1" customWidth="1"/>
    <col min="13" max="17" width="12.5546875" bestFit="1" customWidth="1"/>
  </cols>
  <sheetData>
    <row r="1" spans="1:17" ht="15" customHeight="1" thickBot="1" x14ac:dyDescent="0.35">
      <c r="A1" s="19"/>
      <c r="B1" s="19"/>
      <c r="D1" s="2">
        <f>D94</f>
        <v>-5213.4520000000048</v>
      </c>
      <c r="E1" s="20"/>
      <c r="F1" s="2">
        <f>F94</f>
        <v>-5399.5329999999958</v>
      </c>
      <c r="G1" s="2">
        <f>G94</f>
        <v>0</v>
      </c>
      <c r="H1" s="20"/>
      <c r="I1" s="2">
        <f t="shared" ref="I1:M1" si="0">I94</f>
        <v>-5032.8867809978547</v>
      </c>
      <c r="J1" s="2">
        <f t="shared" si="0"/>
        <v>-4920.3404762259743</v>
      </c>
      <c r="K1" s="2">
        <f t="shared" si="0"/>
        <v>-4627.3068769539168</v>
      </c>
      <c r="L1" s="2">
        <f t="shared" si="0"/>
        <v>-4700.0056861925623</v>
      </c>
      <c r="M1" s="2">
        <f t="shared" si="0"/>
        <v>-4533.2269068712121</v>
      </c>
      <c r="N1" s="2">
        <f>N94</f>
        <v>-3913.302931042519</v>
      </c>
      <c r="O1" s="2">
        <f>O94</f>
        <v>-3971.9283465093977</v>
      </c>
      <c r="P1" s="2">
        <f>P94</f>
        <v>-3788.9421684616464</v>
      </c>
      <c r="Q1" s="2">
        <f>Q94</f>
        <v>-3759.6300428073446</v>
      </c>
    </row>
    <row r="2" spans="1:17" ht="15" customHeight="1" x14ac:dyDescent="0.3">
      <c r="A2" s="19"/>
      <c r="B2" s="21" t="s">
        <v>1</v>
      </c>
      <c r="C2" s="22"/>
      <c r="D2" s="3" t="str">
        <f>TEXT(ROUND(D1,0),"# ###")&amp;" mil.eur"</f>
        <v>-5 213 mil.eur</v>
      </c>
      <c r="E2" s="22"/>
      <c r="F2" s="3" t="str">
        <f>TEXT(ROUND(F1,0),"# ###")&amp;" mil.eur"</f>
        <v>-5 400 mil.eur</v>
      </c>
      <c r="G2" s="3" t="str">
        <f>TEXT(ROUND(G1,0),"# ###")&amp;" mil.eur"</f>
        <v xml:space="preserve">  mil.eur</v>
      </c>
      <c r="H2" s="22"/>
      <c r="I2" s="3" t="str">
        <f t="shared" ref="I2:J2" si="1">TEXT(ROUND(I1,0),"# ###")&amp;" mil.eur"</f>
        <v>-5 033 mil.eur</v>
      </c>
      <c r="J2" s="3" t="str">
        <f t="shared" si="1"/>
        <v>-4 920 mil.eur</v>
      </c>
      <c r="K2" s="3" t="str">
        <f t="shared" ref="K2:L2" si="2">TEXT(ROUND(K1,0),"# ###")&amp;" mil.eur"</f>
        <v>-4 627 mil.eur</v>
      </c>
      <c r="L2" s="3" t="str">
        <f t="shared" si="2"/>
        <v>-4 700 mil.eur</v>
      </c>
      <c r="M2" s="3" t="str">
        <f t="shared" ref="M2" si="3">TEXT(ROUND(M1,0),"# ###")&amp;" mil.eur"</f>
        <v>-4 533 mil.eur</v>
      </c>
      <c r="N2" s="3" t="str">
        <f>TEXT(ROUND(N1,0),"# ###")&amp;" mil.eur"</f>
        <v>-3 913 mil.eur</v>
      </c>
      <c r="O2" s="3" t="str">
        <f>TEXT(ROUND(O1,0),"# ###")&amp;" mil.eur"</f>
        <v>-3 972 mil.eur</v>
      </c>
      <c r="P2" s="3" t="str">
        <f>TEXT(ROUND(P1,0),"# ###")&amp;" mil.eur"</f>
        <v>-3 789 mil.eur</v>
      </c>
      <c r="Q2" s="3" t="str">
        <f>TEXT(ROUND(Q1,0),"# ###")&amp;" mil.eur"</f>
        <v>-3 760 mil.eur</v>
      </c>
    </row>
    <row r="3" spans="1:17" ht="15" customHeight="1" x14ac:dyDescent="0.3">
      <c r="A3" s="19"/>
      <c r="B3" s="23" t="s">
        <v>97</v>
      </c>
      <c r="C3" s="24"/>
      <c r="D3" s="25"/>
      <c r="E3" s="24"/>
      <c r="F3" s="25" t="str">
        <f>IF(F1-$D$1&gt;0,"+","")&amp;TEXT(ROUND((F1-$D$1),0),"# ###")&amp;" mil.eur"</f>
        <v>- 186 mil.eur</v>
      </c>
      <c r="G3" s="25" t="str">
        <f>IF(G1-$D$1&gt;0,"+","")&amp;TEXT(ROUND((G1-$D$1),0),"# ###")&amp;" mil.eur"</f>
        <v>+5 213 mil.eur</v>
      </c>
      <c r="H3" s="24"/>
      <c r="I3" s="25" t="str">
        <f t="shared" ref="I3:J3" si="4">IF(I1-$D$1&gt;0,"+","")&amp;TEXT(ROUND((I1-$D$1),0),"# ###")&amp;" mil.eur"</f>
        <v>+ 181 mil.eur</v>
      </c>
      <c r="J3" s="25" t="str">
        <f t="shared" si="4"/>
        <v>+ 293 mil.eur</v>
      </c>
      <c r="K3" s="25" t="str">
        <f t="shared" ref="K3:L3" si="5">IF(K1-$D$1&gt;0,"+","")&amp;TEXT(ROUND((K1-$D$1),0),"# ###")&amp;" mil.eur"</f>
        <v>+ 586 mil.eur</v>
      </c>
      <c r="L3" s="25" t="str">
        <f t="shared" si="5"/>
        <v>+ 513 mil.eur</v>
      </c>
      <c r="M3" s="25" t="str">
        <f t="shared" ref="M3" si="6">IF(M1-$D$1&gt;0,"+","")&amp;TEXT(ROUND((M1-$D$1),0),"# ###")&amp;" mil.eur"</f>
        <v>+ 680 mil.eur</v>
      </c>
      <c r="N3" s="25" t="str">
        <f>IF(N1-$D$1&gt;0,"+","")&amp;TEXT(ROUND((N1-$D$1),0),"# ###")&amp;" mil.eur"</f>
        <v>+1 300 mil.eur</v>
      </c>
      <c r="O3" s="25" t="str">
        <f>IF(O1-$D$1&gt;0,"+","")&amp;TEXT(ROUND((O1-$D$1),0),"# ###")&amp;" mil.eur"</f>
        <v>+1 242 mil.eur</v>
      </c>
      <c r="P3" s="25" t="str">
        <f>IF(P1-$D$1&gt;0,"+","")&amp;TEXT(ROUND((P1-$D$1),0),"# ###")&amp;" mil.eur"</f>
        <v>+1 425 mil.eur</v>
      </c>
      <c r="Q3" s="25" t="str">
        <f>IF(Q1-$D$1&gt;0,"+","")&amp;TEXT(ROUND((Q1-$D$1),0),"# ###")&amp;" mil.eur"</f>
        <v>+1 454 mil.eur</v>
      </c>
    </row>
    <row r="4" spans="1:17" ht="15" customHeight="1" thickBot="1" x14ac:dyDescent="0.35">
      <c r="A4" s="19"/>
      <c r="B4" s="26" t="s">
        <v>86</v>
      </c>
      <c r="C4" s="27"/>
      <c r="D4" s="28"/>
      <c r="E4" s="27"/>
      <c r="F4" s="28"/>
      <c r="G4" s="28" t="e">
        <f>IF(G1-#REF!&gt;0,"+","")&amp;TEXT(ROUND((G1-#REF!),0),"# ###")&amp;" mil.eur"</f>
        <v>#REF!</v>
      </c>
      <c r="H4" s="27"/>
      <c r="I4" s="28"/>
      <c r="J4" s="28"/>
      <c r="K4" s="28"/>
      <c r="L4" s="28"/>
      <c r="M4" s="28"/>
      <c r="N4" s="28"/>
      <c r="O4" s="28"/>
      <c r="P4" s="28"/>
      <c r="Q4" s="28"/>
    </row>
    <row r="5" spans="1:17" ht="15" customHeight="1" x14ac:dyDescent="0.3">
      <c r="A5" s="19"/>
      <c r="B5" s="50" t="s">
        <v>98</v>
      </c>
      <c r="C5" s="19"/>
      <c r="D5" s="19"/>
      <c r="E5" s="19"/>
      <c r="F5" s="29"/>
      <c r="G5" s="29"/>
      <c r="H5" s="19"/>
      <c r="I5" s="29"/>
    </row>
    <row r="6" spans="1:17" ht="15" customHeight="1" thickBot="1" x14ac:dyDescent="0.35">
      <c r="A6" s="19"/>
      <c r="B6" s="51"/>
      <c r="C6" s="19"/>
      <c r="D6" s="19"/>
      <c r="E6" s="19"/>
      <c r="F6" s="29"/>
      <c r="G6" s="29"/>
      <c r="H6" s="19"/>
      <c r="I6" s="29"/>
    </row>
    <row r="7" spans="1:17" ht="15" customHeight="1" thickBot="1" x14ac:dyDescent="0.35">
      <c r="A7" s="19"/>
      <c r="B7" s="4" t="s">
        <v>2</v>
      </c>
      <c r="C7" s="22"/>
      <c r="D7" s="5" t="s">
        <v>87</v>
      </c>
      <c r="E7" s="30"/>
      <c r="F7" s="5" t="s">
        <v>87</v>
      </c>
      <c r="G7" s="5" t="s">
        <v>0</v>
      </c>
      <c r="H7" s="30"/>
      <c r="I7" s="6" t="s">
        <v>88</v>
      </c>
      <c r="J7" s="6" t="s">
        <v>88</v>
      </c>
      <c r="K7" s="6" t="s">
        <v>88</v>
      </c>
      <c r="L7" s="6" t="s">
        <v>88</v>
      </c>
      <c r="M7" s="6" t="s">
        <v>88</v>
      </c>
      <c r="N7" s="6" t="s">
        <v>88</v>
      </c>
      <c r="O7" s="6" t="s">
        <v>88</v>
      </c>
      <c r="P7" s="6" t="s">
        <v>88</v>
      </c>
      <c r="Q7" s="6" t="s">
        <v>88</v>
      </c>
    </row>
    <row r="8" spans="1:17" ht="15" customHeight="1" x14ac:dyDescent="0.3">
      <c r="A8" s="19"/>
      <c r="B8" s="7" t="s">
        <v>3</v>
      </c>
      <c r="C8" s="31"/>
      <c r="D8" s="8" t="s">
        <v>99</v>
      </c>
      <c r="E8" s="31"/>
      <c r="F8" s="31" t="s">
        <v>104</v>
      </c>
      <c r="G8" s="31" t="s">
        <v>95</v>
      </c>
      <c r="H8" s="31"/>
      <c r="I8" s="31" t="s">
        <v>96</v>
      </c>
      <c r="J8" s="31" t="s">
        <v>100</v>
      </c>
      <c r="K8" s="31" t="s">
        <v>101</v>
      </c>
      <c r="L8" s="31" t="s">
        <v>102</v>
      </c>
      <c r="M8" s="31" t="s">
        <v>103</v>
      </c>
      <c r="N8" s="31" t="s">
        <v>105</v>
      </c>
      <c r="O8" s="31" t="s">
        <v>106</v>
      </c>
      <c r="P8" s="31" t="s">
        <v>107</v>
      </c>
      <c r="Q8" s="31" t="s">
        <v>108</v>
      </c>
    </row>
    <row r="9" spans="1:17" s="32" customFormat="1" ht="15" customHeight="1" x14ac:dyDescent="0.3">
      <c r="B9" s="14" t="s">
        <v>4</v>
      </c>
      <c r="C9" s="33"/>
      <c r="D9" s="34">
        <f>D11+D31+D36+D43</f>
        <v>44173.905999999995</v>
      </c>
      <c r="E9" s="33"/>
      <c r="F9" s="34">
        <f>F11+F31+F36+F43</f>
        <v>42810.103000000003</v>
      </c>
      <c r="G9" s="34">
        <f>G11+G31+G36+G43</f>
        <v>0</v>
      </c>
      <c r="H9" s="33"/>
      <c r="I9" s="34">
        <f t="shared" ref="I9:M9" si="7">I11+I31+I36+I43</f>
        <v>43541.976109670621</v>
      </c>
      <c r="J9" s="34">
        <f t="shared" si="7"/>
        <v>44011.5533766179</v>
      </c>
      <c r="K9" s="34">
        <f t="shared" si="7"/>
        <v>43556.925408215837</v>
      </c>
      <c r="L9" s="34">
        <f t="shared" si="7"/>
        <v>43413.679636824214</v>
      </c>
      <c r="M9" s="34">
        <f t="shared" si="7"/>
        <v>43554.154670605611</v>
      </c>
      <c r="N9" s="34">
        <f>N11+N31+N36+N43</f>
        <v>44019.791293581329</v>
      </c>
      <c r="O9" s="34">
        <f>O11+O31+O36+O43</f>
        <v>44092.093406164873</v>
      </c>
      <c r="P9" s="34">
        <f>P11+P31+P36+P43</f>
        <v>44126.268961873306</v>
      </c>
      <c r="Q9" s="34">
        <f>Q11+Q31+Q36+Q43</f>
        <v>44016.735381417602</v>
      </c>
    </row>
    <row r="10" spans="1:17" s="32" customFormat="1" ht="15" customHeight="1" x14ac:dyDescent="0.3">
      <c r="B10" s="14" t="s">
        <v>5</v>
      </c>
      <c r="C10" s="33"/>
      <c r="D10" s="35">
        <f>D9/D$96*100</f>
        <v>41.85693344749528</v>
      </c>
      <c r="E10" s="33"/>
      <c r="F10" s="35">
        <f>F9/F$96*100</f>
        <v>40.200931491185408</v>
      </c>
      <c r="G10" s="35">
        <f>G9/G$96*100</f>
        <v>0</v>
      </c>
      <c r="H10" s="33"/>
      <c r="I10" s="35">
        <f t="shared" ref="I10:J10" si="8">I9/I$96*100</f>
        <v>41.258149098712614</v>
      </c>
      <c r="J10" s="35">
        <f t="shared" si="8"/>
        <v>41.561236691307208</v>
      </c>
      <c r="K10" s="35">
        <f t="shared" ref="K10:M10" si="9">K9/K$96*100</f>
        <v>41.421193717886112</v>
      </c>
      <c r="L10" s="35">
        <f t="shared" si="9"/>
        <v>41.284971732737425</v>
      </c>
      <c r="M10" s="35">
        <f t="shared" si="9"/>
        <v>41.418558838169076</v>
      </c>
      <c r="N10" s="35">
        <f>N9/N$96*100</f>
        <v>40.674686826949859</v>
      </c>
      <c r="O10" s="35">
        <f>O9/O$96*100</f>
        <v>40.741494635434208</v>
      </c>
      <c r="P10" s="35">
        <f>P9/P$96*100</f>
        <v>40.77307315920109</v>
      </c>
      <c r="Q10" s="35">
        <f>Q9/Q$96*100</f>
        <v>40.997109460439205</v>
      </c>
    </row>
    <row r="11" spans="1:17" ht="15" customHeight="1" x14ac:dyDescent="0.3">
      <c r="A11" s="19"/>
      <c r="B11" s="9" t="s">
        <v>6</v>
      </c>
      <c r="C11" s="36"/>
      <c r="D11" s="37">
        <v>20289.313999999998</v>
      </c>
      <c r="E11" s="36"/>
      <c r="F11" s="37">
        <v>20623.742999999999</v>
      </c>
      <c r="G11" s="37"/>
      <c r="H11" s="36"/>
      <c r="I11" s="37">
        <v>20487.534065041018</v>
      </c>
      <c r="J11" s="37">
        <v>20696.266784833173</v>
      </c>
      <c r="K11" s="37">
        <v>20445.866500322747</v>
      </c>
      <c r="L11" s="37">
        <v>20453.504881735898</v>
      </c>
      <c r="M11" s="37">
        <v>20635.916083159336</v>
      </c>
      <c r="N11" s="37">
        <v>21429.853613202555</v>
      </c>
      <c r="O11" s="37">
        <v>21448.526270373615</v>
      </c>
      <c r="P11" s="37">
        <v>21555.031388976655</v>
      </c>
      <c r="Q11" s="37">
        <v>21496.969382730866</v>
      </c>
    </row>
    <row r="12" spans="1:17" ht="15" customHeight="1" x14ac:dyDescent="0.3">
      <c r="A12" s="19"/>
      <c r="B12" s="10" t="s">
        <v>7</v>
      </c>
      <c r="C12" s="38"/>
      <c r="D12" s="29">
        <v>12474.246999999999</v>
      </c>
      <c r="E12" s="38"/>
      <c r="F12" s="45">
        <v>12660.802099999999</v>
      </c>
      <c r="G12" s="29"/>
      <c r="H12" s="38"/>
      <c r="I12" s="29">
        <v>12565.4201351967</v>
      </c>
      <c r="J12" s="29">
        <v>12665.57987873928</v>
      </c>
      <c r="K12" s="29">
        <v>12476.661198996862</v>
      </c>
      <c r="L12" s="41">
        <v>12493.252580410013</v>
      </c>
      <c r="M12" s="43">
        <v>12546.221226277896</v>
      </c>
      <c r="N12" s="43">
        <v>12951.787287762216</v>
      </c>
      <c r="O12" s="43">
        <v>12965.031066307545</v>
      </c>
      <c r="P12" s="46">
        <v>13014.587858845514</v>
      </c>
      <c r="Q12" s="46">
        <v>13185.401868074836</v>
      </c>
    </row>
    <row r="13" spans="1:17" ht="15" customHeight="1" x14ac:dyDescent="0.3">
      <c r="A13" s="19"/>
      <c r="B13" s="11" t="s">
        <v>8</v>
      </c>
      <c r="C13" s="38"/>
      <c r="D13" s="29">
        <v>7988.8149999999996</v>
      </c>
      <c r="E13" s="38"/>
      <c r="F13" s="45">
        <v>8335.4349999999995</v>
      </c>
      <c r="G13" s="29"/>
      <c r="H13" s="38"/>
      <c r="I13" s="29">
        <v>8086</v>
      </c>
      <c r="J13" s="29">
        <v>8157</v>
      </c>
      <c r="K13" s="29">
        <v>8128</v>
      </c>
      <c r="L13" s="41">
        <v>8152</v>
      </c>
      <c r="M13" s="43">
        <v>8128</v>
      </c>
      <c r="N13" s="43">
        <v>8536</v>
      </c>
      <c r="O13" s="43">
        <v>8536.012200000001</v>
      </c>
      <c r="P13" s="46">
        <v>8536.0026130000006</v>
      </c>
      <c r="Q13" s="46">
        <v>8640.0026130000006</v>
      </c>
    </row>
    <row r="14" spans="1:17" ht="15" customHeight="1" x14ac:dyDescent="0.3">
      <c r="A14" s="19"/>
      <c r="B14" s="11" t="s">
        <v>9</v>
      </c>
      <c r="C14" s="38"/>
      <c r="D14" s="29">
        <v>2885.9270000000001</v>
      </c>
      <c r="E14" s="38"/>
      <c r="F14" s="45">
        <v>2746.5709999999999</v>
      </c>
      <c r="G14" s="29"/>
      <c r="H14" s="38"/>
      <c r="I14" s="29">
        <v>2507.0729999999999</v>
      </c>
      <c r="J14" s="29">
        <v>2502.009</v>
      </c>
      <c r="K14" s="29">
        <v>2498.1499999999996</v>
      </c>
      <c r="L14" s="41">
        <v>2498.1499999999996</v>
      </c>
      <c r="M14" s="43">
        <v>2520.35</v>
      </c>
      <c r="N14" s="43">
        <v>2524.5500000000002</v>
      </c>
      <c r="O14" s="43">
        <v>2530.5500000000002</v>
      </c>
      <c r="P14" s="46">
        <v>2537.0500000000002</v>
      </c>
      <c r="Q14" s="46">
        <v>2531.56</v>
      </c>
    </row>
    <row r="15" spans="1:17" ht="15" customHeight="1" x14ac:dyDescent="0.3">
      <c r="A15" s="19"/>
      <c r="B15" s="11" t="s">
        <v>10</v>
      </c>
      <c r="C15" s="38"/>
      <c r="D15" s="29">
        <v>429.041</v>
      </c>
      <c r="E15" s="38"/>
      <c r="F15" s="45">
        <v>433.45299999999997</v>
      </c>
      <c r="G15" s="29"/>
      <c r="H15" s="38"/>
      <c r="I15" s="29">
        <v>441.6064916663517</v>
      </c>
      <c r="J15" s="29">
        <v>444.18598957715909</v>
      </c>
      <c r="K15" s="29">
        <v>470.50561528373441</v>
      </c>
      <c r="L15" s="41">
        <v>470.50561528373441</v>
      </c>
      <c r="M15" s="43">
        <v>470.50561528373441</v>
      </c>
      <c r="N15" s="43">
        <v>479.5486840730822</v>
      </c>
      <c r="O15" s="43">
        <v>478.64103761085579</v>
      </c>
      <c r="P15" s="46">
        <v>478.99803481486913</v>
      </c>
      <c r="Q15" s="46">
        <v>473.7915535047988</v>
      </c>
    </row>
    <row r="16" spans="1:17" ht="15" customHeight="1" x14ac:dyDescent="0.3">
      <c r="A16" s="19"/>
      <c r="B16" s="11" t="s">
        <v>11</v>
      </c>
      <c r="C16" s="38"/>
      <c r="D16" s="29">
        <v>0</v>
      </c>
      <c r="E16" s="38"/>
      <c r="F16" s="45">
        <v>0</v>
      </c>
      <c r="G16" s="29"/>
      <c r="H16" s="38"/>
      <c r="I16" s="29">
        <v>0</v>
      </c>
      <c r="J16" s="29">
        <v>0</v>
      </c>
      <c r="K16" s="29">
        <v>0</v>
      </c>
      <c r="L16" s="41">
        <v>0</v>
      </c>
      <c r="M16" s="43">
        <v>0</v>
      </c>
      <c r="N16" s="43">
        <v>0</v>
      </c>
      <c r="O16" s="43">
        <v>0</v>
      </c>
      <c r="P16" s="46">
        <v>0</v>
      </c>
      <c r="Q16" s="46">
        <v>0</v>
      </c>
    </row>
    <row r="17" spans="1:17" ht="15" customHeight="1" x14ac:dyDescent="0.3">
      <c r="A17" s="19"/>
      <c r="B17" s="11" t="s">
        <v>12</v>
      </c>
      <c r="C17" s="38"/>
      <c r="D17" s="29">
        <v>252.69</v>
      </c>
      <c r="E17" s="38"/>
      <c r="F17" s="45">
        <v>243.59700000000001</v>
      </c>
      <c r="G17" s="29"/>
      <c r="H17" s="38"/>
      <c r="I17" s="29">
        <v>266.41201509042207</v>
      </c>
      <c r="J17" s="29">
        <v>274.73564683222975</v>
      </c>
      <c r="K17" s="29">
        <v>264.94453222619848</v>
      </c>
      <c r="L17" s="41">
        <v>259.46991363934774</v>
      </c>
      <c r="M17" s="43">
        <v>260.93628034633946</v>
      </c>
      <c r="N17" s="43">
        <v>261.74078639499999</v>
      </c>
      <c r="O17" s="43">
        <v>266.54531814499995</v>
      </c>
      <c r="P17" s="46">
        <v>268.10581818772141</v>
      </c>
      <c r="Q17" s="46">
        <v>293.6762066977214</v>
      </c>
    </row>
    <row r="18" spans="1:17" ht="15" customHeight="1" x14ac:dyDescent="0.3">
      <c r="A18" s="19"/>
      <c r="B18" s="11" t="s">
        <v>13</v>
      </c>
      <c r="C18" s="38"/>
      <c r="D18" s="29">
        <v>132.239</v>
      </c>
      <c r="E18" s="38"/>
      <c r="F18" s="45">
        <v>129.39000000000001</v>
      </c>
      <c r="G18" s="29"/>
      <c r="H18" s="38"/>
      <c r="I18" s="29">
        <v>130.25700000000001</v>
      </c>
      <c r="J18" s="29">
        <v>129.358</v>
      </c>
      <c r="K18" s="29">
        <v>130.69999999999999</v>
      </c>
      <c r="L18" s="41">
        <v>130.69999999999999</v>
      </c>
      <c r="M18" s="43">
        <v>130.69999999999999</v>
      </c>
      <c r="N18" s="43">
        <v>132.30000000000001</v>
      </c>
      <c r="O18" s="43">
        <v>132.30000000000001</v>
      </c>
      <c r="P18" s="46">
        <v>132.160551</v>
      </c>
      <c r="Q18" s="46">
        <v>131.37055100000001</v>
      </c>
    </row>
    <row r="19" spans="1:17" ht="15" customHeight="1" x14ac:dyDescent="0.3">
      <c r="A19" s="19"/>
      <c r="B19" s="11" t="s">
        <v>14</v>
      </c>
      <c r="C19" s="38"/>
      <c r="D19" s="29">
        <v>212.25299999999999</v>
      </c>
      <c r="E19" s="38"/>
      <c r="F19" s="45">
        <v>199.03599999999997</v>
      </c>
      <c r="G19" s="29"/>
      <c r="H19" s="38"/>
      <c r="I19" s="29">
        <v>197.38921299512594</v>
      </c>
      <c r="J19" s="29">
        <v>197.38921299512594</v>
      </c>
      <c r="K19" s="29">
        <v>168.77469383071099</v>
      </c>
      <c r="L19" s="41">
        <v>168.77469383071099</v>
      </c>
      <c r="M19" s="43">
        <v>220.797928634187</v>
      </c>
      <c r="N19" s="43">
        <v>220.797928634187</v>
      </c>
      <c r="O19" s="43">
        <v>220.797928634187</v>
      </c>
      <c r="P19" s="46">
        <v>220.7979286341872</v>
      </c>
      <c r="Q19" s="46">
        <v>275.83199999999999</v>
      </c>
    </row>
    <row r="20" spans="1:17" ht="15" customHeight="1" x14ac:dyDescent="0.3">
      <c r="A20" s="19"/>
      <c r="B20" s="11" t="s">
        <v>15</v>
      </c>
      <c r="C20" s="38"/>
      <c r="D20" s="29">
        <v>573.2819999999997</v>
      </c>
      <c r="E20" s="38"/>
      <c r="F20" s="45">
        <v>573.32009999999968</v>
      </c>
      <c r="G20" s="29"/>
      <c r="H20" s="38"/>
      <c r="I20" s="29">
        <v>936.68241544480225</v>
      </c>
      <c r="J20" s="29">
        <v>960.90202933476394</v>
      </c>
      <c r="K20" s="29">
        <v>815.58635765621693</v>
      </c>
      <c r="L20" s="41">
        <v>813.65235765621765</v>
      </c>
      <c r="M20" s="43">
        <v>814.93140201363349</v>
      </c>
      <c r="N20" s="43">
        <v>796.84988865994819</v>
      </c>
      <c r="O20" s="43">
        <v>800.18458191750324</v>
      </c>
      <c r="P20" s="46">
        <v>841.47291320873592</v>
      </c>
      <c r="Q20" s="46">
        <v>839.16894387231514</v>
      </c>
    </row>
    <row r="21" spans="1:17" ht="15" customHeight="1" x14ac:dyDescent="0.3">
      <c r="A21" s="19"/>
      <c r="B21" s="10" t="s">
        <v>16</v>
      </c>
      <c r="C21" s="38"/>
      <c r="D21" s="29">
        <v>7815.067</v>
      </c>
      <c r="E21" s="38"/>
      <c r="F21" s="45">
        <v>7962.9408999999996</v>
      </c>
      <c r="G21" s="29"/>
      <c r="H21" s="38"/>
      <c r="I21" s="29">
        <v>7922.1139298443177</v>
      </c>
      <c r="J21" s="29">
        <v>8030.6869060938925</v>
      </c>
      <c r="K21" s="29">
        <v>7969.2053013258856</v>
      </c>
      <c r="L21" s="41">
        <v>7960.252301325886</v>
      </c>
      <c r="M21" s="43">
        <v>8089.6948568814405</v>
      </c>
      <c r="N21" s="43">
        <v>8478.0663254403389</v>
      </c>
      <c r="O21" s="43">
        <v>8483.4952040660701</v>
      </c>
      <c r="P21" s="46">
        <v>8540.4435301311405</v>
      </c>
      <c r="Q21" s="46">
        <v>8311.5675146560297</v>
      </c>
    </row>
    <row r="22" spans="1:17" ht="15" customHeight="1" x14ac:dyDescent="0.3">
      <c r="A22" s="19"/>
      <c r="B22" s="11" t="s">
        <v>17</v>
      </c>
      <c r="C22" s="38"/>
      <c r="D22" s="29">
        <v>4012.38</v>
      </c>
      <c r="E22" s="38"/>
      <c r="F22" s="45">
        <v>4193.3389999999999</v>
      </c>
      <c r="G22" s="29"/>
      <c r="H22" s="38"/>
      <c r="I22" s="29">
        <v>4147.4399999999996</v>
      </c>
      <c r="J22" s="29">
        <v>4302.7529999999997</v>
      </c>
      <c r="K22" s="29">
        <v>4270.7800000000007</v>
      </c>
      <c r="L22" s="41">
        <v>4261.8270000000002</v>
      </c>
      <c r="M22" s="43">
        <v>4271.5280000000002</v>
      </c>
      <c r="N22" s="43">
        <v>4425.8320000000003</v>
      </c>
      <c r="O22" s="43">
        <v>4403.4610000000002</v>
      </c>
      <c r="P22" s="46">
        <v>4369.2269999999999</v>
      </c>
      <c r="Q22" s="46">
        <v>4339.2280000000001</v>
      </c>
    </row>
    <row r="23" spans="1:17" s="19" customFormat="1" ht="15" customHeight="1" x14ac:dyDescent="0.3">
      <c r="B23" s="12" t="s">
        <v>18</v>
      </c>
      <c r="C23" s="38"/>
      <c r="D23" s="29">
        <v>3906.8589999999999</v>
      </c>
      <c r="E23" s="38"/>
      <c r="F23" s="45">
        <v>4073.3619854901576</v>
      </c>
      <c r="G23" s="29"/>
      <c r="H23" s="38"/>
      <c r="I23" s="29"/>
      <c r="J23" s="29"/>
      <c r="K23" s="29"/>
      <c r="L23" s="42"/>
      <c r="M23" s="44"/>
      <c r="N23" s="44"/>
      <c r="O23" s="44"/>
      <c r="P23" s="47"/>
      <c r="Q23" s="49"/>
    </row>
    <row r="24" spans="1:17" s="19" customFormat="1" ht="15" customHeight="1" x14ac:dyDescent="0.3">
      <c r="B24" s="12" t="s">
        <v>19</v>
      </c>
      <c r="C24" s="38"/>
      <c r="D24" s="29">
        <v>105.521</v>
      </c>
      <c r="E24" s="38"/>
      <c r="F24" s="45">
        <v>119.97701450984205</v>
      </c>
      <c r="G24" s="29"/>
      <c r="H24" s="38"/>
      <c r="I24" s="29"/>
      <c r="J24" s="29"/>
      <c r="K24" s="29"/>
      <c r="L24" s="42"/>
      <c r="M24" s="44"/>
      <c r="N24" s="44"/>
      <c r="O24" s="44"/>
      <c r="P24" s="47"/>
      <c r="Q24" s="49"/>
    </row>
    <row r="25" spans="1:17" ht="15" customHeight="1" x14ac:dyDescent="0.3">
      <c r="A25" s="19"/>
      <c r="B25" s="11" t="s">
        <v>20</v>
      </c>
      <c r="C25" s="38"/>
      <c r="D25" s="29">
        <v>3309.3919999999998</v>
      </c>
      <c r="E25" s="38"/>
      <c r="F25" s="45">
        <v>3268.1239999999998</v>
      </c>
      <c r="G25" s="29"/>
      <c r="H25" s="38"/>
      <c r="I25" s="29">
        <v>3285.1770000000001</v>
      </c>
      <c r="J25" s="29">
        <v>3227.93</v>
      </c>
      <c r="K25" s="29">
        <v>3204.3989999999999</v>
      </c>
      <c r="L25" s="41">
        <v>3204.3989999999999</v>
      </c>
      <c r="M25" s="43">
        <v>3280.828</v>
      </c>
      <c r="N25" s="43">
        <v>3554.7860000000001</v>
      </c>
      <c r="O25" s="43">
        <v>3577.261</v>
      </c>
      <c r="P25" s="46">
        <v>3662.477003</v>
      </c>
      <c r="Q25" s="46">
        <v>3462.794003</v>
      </c>
    </row>
    <row r="26" spans="1:17" ht="15" customHeight="1" x14ac:dyDescent="0.3">
      <c r="A26" s="19"/>
      <c r="B26" s="16" t="s">
        <v>21</v>
      </c>
      <c r="C26" s="38"/>
      <c r="D26" s="29">
        <v>98.293999999999997</v>
      </c>
      <c r="E26" s="38"/>
      <c r="F26" s="45">
        <v>88.472999999999999</v>
      </c>
      <c r="G26" s="29"/>
      <c r="H26" s="38"/>
      <c r="I26" s="29">
        <v>100.568</v>
      </c>
      <c r="J26" s="29">
        <v>98.364999999999995</v>
      </c>
      <c r="K26" s="29">
        <v>97.647000000000006</v>
      </c>
      <c r="L26" s="41">
        <v>97.647000000000006</v>
      </c>
      <c r="M26" s="43">
        <v>97.647000000000006</v>
      </c>
      <c r="N26" s="43">
        <v>101.01</v>
      </c>
      <c r="O26" s="43">
        <v>93.364999999999995</v>
      </c>
      <c r="P26" s="46">
        <v>93.29</v>
      </c>
      <c r="Q26" s="46">
        <v>94.570999999999998</v>
      </c>
    </row>
    <row r="27" spans="1:17" ht="15" customHeight="1" x14ac:dyDescent="0.3">
      <c r="A27" s="19"/>
      <c r="B27" s="11" t="s">
        <v>22</v>
      </c>
      <c r="C27" s="38"/>
      <c r="D27" s="29">
        <v>290.45</v>
      </c>
      <c r="E27" s="38"/>
      <c r="F27" s="45">
        <v>298.5</v>
      </c>
      <c r="G27" s="29"/>
      <c r="H27" s="38"/>
      <c r="I27" s="29">
        <v>305.45400000000001</v>
      </c>
      <c r="J27" s="29">
        <v>305.18400000000003</v>
      </c>
      <c r="K27" s="29">
        <v>306.56400000000002</v>
      </c>
      <c r="L27" s="41">
        <v>306.56400000000002</v>
      </c>
      <c r="M27" s="43">
        <v>307</v>
      </c>
      <c r="N27" s="43">
        <v>310</v>
      </c>
      <c r="O27" s="43">
        <v>315.39999999999998</v>
      </c>
      <c r="P27" s="46">
        <v>318.01</v>
      </c>
      <c r="Q27" s="46">
        <v>319.88</v>
      </c>
    </row>
    <row r="28" spans="1:17" ht="15" customHeight="1" x14ac:dyDescent="0.3">
      <c r="A28" s="19"/>
      <c r="B28" s="11" t="s">
        <v>23</v>
      </c>
      <c r="C28" s="38"/>
      <c r="D28" s="29">
        <v>45.463999999999999</v>
      </c>
      <c r="E28" s="38"/>
      <c r="F28" s="45">
        <v>45.969000000000001</v>
      </c>
      <c r="G28" s="29"/>
      <c r="H28" s="38"/>
      <c r="I28" s="29">
        <v>37.070660998281411</v>
      </c>
      <c r="J28" s="29">
        <v>37.379407575559931</v>
      </c>
      <c r="K28" s="29">
        <v>38.415385810659167</v>
      </c>
      <c r="L28" s="41">
        <v>38.415385810659167</v>
      </c>
      <c r="M28" s="43">
        <v>38.415385810659167</v>
      </c>
      <c r="N28" s="43">
        <v>40.949784050896042</v>
      </c>
      <c r="O28" s="43">
        <v>40.874001767375319</v>
      </c>
      <c r="P28" s="46">
        <v>41.295548057375314</v>
      </c>
      <c r="Q28" s="46">
        <v>40.861322863062519</v>
      </c>
    </row>
    <row r="29" spans="1:17" ht="15" customHeight="1" x14ac:dyDescent="0.3">
      <c r="A29" s="19"/>
      <c r="B29" s="11" t="s">
        <v>15</v>
      </c>
      <c r="C29" s="38"/>
      <c r="D29" s="29">
        <v>157.38100000000009</v>
      </c>
      <c r="E29" s="38"/>
      <c r="F29" s="45">
        <v>157.00889999999987</v>
      </c>
      <c r="G29" s="29"/>
      <c r="H29" s="38"/>
      <c r="I29" s="29">
        <v>146.97226884603606</v>
      </c>
      <c r="J29" s="29">
        <v>157.4404985183337</v>
      </c>
      <c r="K29" s="29">
        <v>149.04691551522592</v>
      </c>
      <c r="L29" s="41">
        <v>149.04691551522592</v>
      </c>
      <c r="M29" s="43">
        <v>191.92347107078149</v>
      </c>
      <c r="N29" s="43">
        <v>146.49854138944283</v>
      </c>
      <c r="O29" s="43">
        <v>146.49920229869531</v>
      </c>
      <c r="P29" s="46">
        <v>149.43397907376675</v>
      </c>
      <c r="Q29" s="46">
        <v>148.80418879296667</v>
      </c>
    </row>
    <row r="30" spans="1:17" ht="15" customHeight="1" x14ac:dyDescent="0.3">
      <c r="A30" s="19"/>
      <c r="B30" s="10" t="s">
        <v>24</v>
      </c>
      <c r="C30" s="38"/>
      <c r="D30" s="29">
        <v>0</v>
      </c>
      <c r="E30" s="38"/>
      <c r="F30" s="45">
        <v>0</v>
      </c>
      <c r="G30" s="29"/>
      <c r="H30" s="38"/>
      <c r="I30" s="29">
        <v>0</v>
      </c>
      <c r="J30" s="29">
        <v>0</v>
      </c>
      <c r="K30" s="29">
        <v>0</v>
      </c>
      <c r="L30" s="41">
        <v>0</v>
      </c>
      <c r="M30" s="43">
        <v>0</v>
      </c>
      <c r="N30" s="43">
        <v>0</v>
      </c>
      <c r="O30" s="43">
        <v>0</v>
      </c>
      <c r="P30" s="46">
        <v>0</v>
      </c>
      <c r="Q30" s="46">
        <v>0</v>
      </c>
    </row>
    <row r="31" spans="1:17" ht="15" customHeight="1" x14ac:dyDescent="0.3">
      <c r="A31" s="19"/>
      <c r="B31" s="9" t="s">
        <v>25</v>
      </c>
      <c r="C31" s="36"/>
      <c r="D31" s="37">
        <v>15845.755999999999</v>
      </c>
      <c r="E31" s="36"/>
      <c r="F31" s="37">
        <v>16297.655000000001</v>
      </c>
      <c r="G31" s="37"/>
      <c r="H31" s="36"/>
      <c r="I31" s="37">
        <v>16425.042787198126</v>
      </c>
      <c r="J31" s="37">
        <v>16711.899243570628</v>
      </c>
      <c r="K31" s="37">
        <v>16729.774856471369</v>
      </c>
      <c r="L31" s="37">
        <v>16704.989515550449</v>
      </c>
      <c r="M31" s="37">
        <v>16703.953544004333</v>
      </c>
      <c r="N31" s="37">
        <v>16877.992743438124</v>
      </c>
      <c r="O31" s="37">
        <v>16822.966348427952</v>
      </c>
      <c r="P31" s="37">
        <v>16570.225729019476</v>
      </c>
      <c r="Q31" s="37">
        <v>16993.187647818475</v>
      </c>
    </row>
    <row r="32" spans="1:17" ht="15" customHeight="1" x14ac:dyDescent="0.3">
      <c r="A32" s="19"/>
      <c r="B32" s="10" t="s">
        <v>26</v>
      </c>
      <c r="C32" s="38"/>
      <c r="D32" s="29">
        <v>15594.571</v>
      </c>
      <c r="E32" s="38"/>
      <c r="F32" s="45">
        <v>16046.470000000001</v>
      </c>
      <c r="G32" s="29"/>
      <c r="H32" s="38"/>
      <c r="I32" s="29">
        <v>16110.593996258118</v>
      </c>
      <c r="J32" s="29">
        <v>16388.531697670616</v>
      </c>
      <c r="K32" s="29">
        <v>16392.043978975558</v>
      </c>
      <c r="L32" s="41">
        <v>16384.860809916638</v>
      </c>
      <c r="M32" s="43">
        <v>16396.542765510694</v>
      </c>
      <c r="N32" s="43">
        <v>16590.715148054544</v>
      </c>
      <c r="O32" s="43">
        <v>16529.673638044373</v>
      </c>
      <c r="P32" s="46">
        <v>16273.742310615893</v>
      </c>
      <c r="Q32" s="46">
        <v>16696.950095504893</v>
      </c>
    </row>
    <row r="33" spans="1:17" s="19" customFormat="1" ht="15" customHeight="1" x14ac:dyDescent="0.3">
      <c r="B33" s="11" t="s">
        <v>27</v>
      </c>
      <c r="C33" s="38"/>
      <c r="D33" s="29">
        <v>9044.518</v>
      </c>
      <c r="E33" s="38"/>
      <c r="F33" s="45">
        <v>9318.4140430000007</v>
      </c>
      <c r="G33" s="29"/>
      <c r="H33" s="38"/>
      <c r="I33" s="29"/>
      <c r="J33" s="29"/>
      <c r="K33" s="29"/>
      <c r="L33" s="42"/>
      <c r="M33" s="44"/>
      <c r="N33" s="44"/>
      <c r="O33" s="44"/>
      <c r="P33" s="47"/>
      <c r="Q33" s="49"/>
    </row>
    <row r="34" spans="1:17" s="19" customFormat="1" ht="15" customHeight="1" x14ac:dyDescent="0.3">
      <c r="B34" s="11" t="s">
        <v>28</v>
      </c>
      <c r="C34" s="38"/>
      <c r="D34" s="29">
        <v>6550.0529999999999</v>
      </c>
      <c r="E34" s="38"/>
      <c r="F34" s="45">
        <v>6728.0559569999996</v>
      </c>
      <c r="G34" s="29"/>
      <c r="H34" s="38"/>
      <c r="I34" s="29"/>
      <c r="J34" s="29"/>
      <c r="K34" s="29"/>
      <c r="L34" s="42"/>
      <c r="M34" s="44"/>
      <c r="N34" s="44"/>
      <c r="O34" s="44"/>
      <c r="P34" s="47"/>
      <c r="Q34" s="49"/>
    </row>
    <row r="35" spans="1:17" ht="15" customHeight="1" x14ac:dyDescent="0.3">
      <c r="A35" s="19"/>
      <c r="B35" s="10" t="s">
        <v>29</v>
      </c>
      <c r="C35" s="38"/>
      <c r="D35" s="29">
        <v>251.185</v>
      </c>
      <c r="E35" s="38"/>
      <c r="F35" s="45">
        <v>251.185</v>
      </c>
      <c r="G35" s="29"/>
      <c r="H35" s="38"/>
      <c r="I35" s="29">
        <v>314.44879094000964</v>
      </c>
      <c r="J35" s="29">
        <v>323.3675459000097</v>
      </c>
      <c r="K35" s="29">
        <v>337.7308774958093</v>
      </c>
      <c r="L35" s="41">
        <v>320.12870563380994</v>
      </c>
      <c r="M35" s="43">
        <v>307.41077849363876</v>
      </c>
      <c r="N35" s="43">
        <v>287.27759538357952</v>
      </c>
      <c r="O35" s="43">
        <v>293.29271038358047</v>
      </c>
      <c r="P35" s="46">
        <v>296.4834184035808</v>
      </c>
      <c r="Q35" s="46">
        <v>296.23755231357995</v>
      </c>
    </row>
    <row r="36" spans="1:17" ht="15" customHeight="1" x14ac:dyDescent="0.3">
      <c r="A36" s="19"/>
      <c r="B36" s="9" t="s">
        <v>30</v>
      </c>
      <c r="C36" s="36"/>
      <c r="D36" s="37">
        <v>5059.884</v>
      </c>
      <c r="E36" s="36"/>
      <c r="F36" s="37">
        <v>2988.6419999999998</v>
      </c>
      <c r="G36" s="37"/>
      <c r="H36" s="36"/>
      <c r="I36" s="37">
        <v>3534.2569419749511</v>
      </c>
      <c r="J36" s="37">
        <v>3496.1288157244894</v>
      </c>
      <c r="K36" s="37">
        <v>3552.8244887225046</v>
      </c>
      <c r="L36" s="37">
        <v>3458.1531911334005</v>
      </c>
      <c r="M36" s="37">
        <v>3435.8769899175418</v>
      </c>
      <c r="N36" s="37">
        <v>3427.9292008312373</v>
      </c>
      <c r="O36" s="37">
        <v>3577.7035377924103</v>
      </c>
      <c r="P36" s="37">
        <v>3572.8621528778031</v>
      </c>
      <c r="Q36" s="37">
        <v>3597.6091591462718</v>
      </c>
    </row>
    <row r="37" spans="1:17" ht="15" customHeight="1" x14ac:dyDescent="0.3">
      <c r="A37" s="19"/>
      <c r="B37" s="10" t="s">
        <v>31</v>
      </c>
      <c r="C37" s="38"/>
      <c r="D37" s="29">
        <v>4569.7610000000004</v>
      </c>
      <c r="E37" s="38"/>
      <c r="F37" s="45">
        <v>2554.8849999999998</v>
      </c>
      <c r="G37" s="29"/>
      <c r="H37" s="38"/>
      <c r="I37" s="29">
        <v>2818.4804337518121</v>
      </c>
      <c r="J37" s="29">
        <v>2807.9873521952245</v>
      </c>
      <c r="K37" s="29">
        <v>2858.8733416486152</v>
      </c>
      <c r="L37" s="41">
        <v>2795.1392654218866</v>
      </c>
      <c r="M37" s="43">
        <v>2772.7997837054659</v>
      </c>
      <c r="N37" s="43">
        <v>2792.3302738674233</v>
      </c>
      <c r="O37" s="43">
        <v>2894.132719036822</v>
      </c>
      <c r="P37" s="46">
        <v>2878.0337401222146</v>
      </c>
      <c r="Q37" s="46">
        <v>2899.3926133906834</v>
      </c>
    </row>
    <row r="38" spans="1:17" ht="15" customHeight="1" x14ac:dyDescent="0.3">
      <c r="A38" s="19"/>
      <c r="B38" s="11" t="s">
        <v>32</v>
      </c>
      <c r="C38" s="38"/>
      <c r="D38" s="29">
        <v>4323.7420000000002</v>
      </c>
      <c r="E38" s="38"/>
      <c r="F38" s="45">
        <v>2304.8809999999999</v>
      </c>
      <c r="G38" s="29"/>
      <c r="H38" s="38"/>
      <c r="I38" s="29">
        <v>2583.4426212343265</v>
      </c>
      <c r="J38" s="29">
        <v>2570.2149953512026</v>
      </c>
      <c r="K38" s="29">
        <v>2615.2768184159395</v>
      </c>
      <c r="L38" s="41">
        <v>2546.1330659355763</v>
      </c>
      <c r="M38" s="43">
        <v>2523.3681062191554</v>
      </c>
      <c r="N38" s="43">
        <v>2545.7805410800693</v>
      </c>
      <c r="O38" s="43">
        <v>2645.480877249468</v>
      </c>
      <c r="P38" s="46">
        <v>2629.9296147841751</v>
      </c>
      <c r="Q38" s="46">
        <v>2647.8315570526438</v>
      </c>
    </row>
    <row r="39" spans="1:17" ht="15" customHeight="1" x14ac:dyDescent="0.3">
      <c r="A39" s="19"/>
      <c r="B39" s="11" t="s">
        <v>33</v>
      </c>
      <c r="C39" s="38"/>
      <c r="D39" s="29">
        <v>246.01900000000001</v>
      </c>
      <c r="E39" s="38"/>
      <c r="F39" s="45">
        <v>250.00400000000002</v>
      </c>
      <c r="G39" s="29"/>
      <c r="H39" s="38"/>
      <c r="I39" s="29">
        <v>235.03781251748569</v>
      </c>
      <c r="J39" s="29">
        <v>237.77235684402189</v>
      </c>
      <c r="K39" s="29">
        <v>243.59652323267574</v>
      </c>
      <c r="L39" s="41">
        <v>249.00619948631049</v>
      </c>
      <c r="M39" s="43">
        <v>249.43167748631049</v>
      </c>
      <c r="N39" s="43">
        <v>246.54973278735403</v>
      </c>
      <c r="O39" s="43">
        <v>248.65184178735407</v>
      </c>
      <c r="P39" s="46">
        <v>248.10412533803949</v>
      </c>
      <c r="Q39" s="46">
        <v>251.56105633803946</v>
      </c>
    </row>
    <row r="40" spans="1:17" ht="15" customHeight="1" x14ac:dyDescent="0.3">
      <c r="A40" s="19"/>
      <c r="B40" s="10" t="s">
        <v>34</v>
      </c>
      <c r="C40" s="38"/>
      <c r="D40" s="29">
        <v>490.12299999999999</v>
      </c>
      <c r="E40" s="38"/>
      <c r="F40" s="45">
        <v>433.75699999999995</v>
      </c>
      <c r="G40" s="29"/>
      <c r="H40" s="38"/>
      <c r="I40" s="29">
        <v>715.77650822313899</v>
      </c>
      <c r="J40" s="29">
        <v>688.1414635292648</v>
      </c>
      <c r="K40" s="29">
        <v>693.95114707388939</v>
      </c>
      <c r="L40" s="41">
        <v>663.01392571151359</v>
      </c>
      <c r="M40" s="43">
        <v>663.07720621207579</v>
      </c>
      <c r="N40" s="43">
        <v>635.59892696381394</v>
      </c>
      <c r="O40" s="43">
        <v>683.57081875558822</v>
      </c>
      <c r="P40" s="46">
        <v>694.82841275558826</v>
      </c>
      <c r="Q40" s="46">
        <v>698.2165457555883</v>
      </c>
    </row>
    <row r="41" spans="1:17" ht="15" customHeight="1" x14ac:dyDescent="0.3">
      <c r="A41" s="19"/>
      <c r="B41" s="11" t="s">
        <v>35</v>
      </c>
      <c r="C41" s="38"/>
      <c r="D41" s="29">
        <v>352.12299999999999</v>
      </c>
      <c r="E41" s="38"/>
      <c r="F41" s="45">
        <v>289.55700000000002</v>
      </c>
      <c r="G41" s="29"/>
      <c r="H41" s="38"/>
      <c r="I41" s="29">
        <v>389.54540509948566</v>
      </c>
      <c r="J41" s="29">
        <v>359.75092790948565</v>
      </c>
      <c r="K41" s="29">
        <v>362.8813610585072</v>
      </c>
      <c r="L41" s="41">
        <v>362.88136105850731</v>
      </c>
      <c r="M41" s="43">
        <v>362.88136105850731</v>
      </c>
      <c r="N41" s="43">
        <v>357.24476543999987</v>
      </c>
      <c r="O41" s="43">
        <v>404.12208499999991</v>
      </c>
      <c r="P41" s="46">
        <v>409.06993999999997</v>
      </c>
      <c r="Q41" s="46">
        <v>409.98285299999992</v>
      </c>
    </row>
    <row r="42" spans="1:17" ht="15" customHeight="1" x14ac:dyDescent="0.3">
      <c r="A42" s="19"/>
      <c r="B42" s="11" t="s">
        <v>36</v>
      </c>
      <c r="C42" s="38"/>
      <c r="D42" s="29">
        <v>63.103999999999999</v>
      </c>
      <c r="E42" s="38"/>
      <c r="F42" s="45">
        <v>63.068000000000005</v>
      </c>
      <c r="G42" s="29"/>
      <c r="H42" s="38"/>
      <c r="I42" s="29">
        <v>267.53151227365333</v>
      </c>
      <c r="J42" s="29">
        <v>269.24392376977914</v>
      </c>
      <c r="K42" s="29">
        <v>269.95604109538226</v>
      </c>
      <c r="L42" s="41">
        <v>239.01881973300624</v>
      </c>
      <c r="M42" s="43">
        <v>239.0821002335685</v>
      </c>
      <c r="N42" s="43">
        <v>224.13137452381415</v>
      </c>
      <c r="O42" s="43">
        <v>224.74564675558835</v>
      </c>
      <c r="P42" s="46">
        <v>228.56043075558836</v>
      </c>
      <c r="Q42" s="46">
        <v>229.0335427555884</v>
      </c>
    </row>
    <row r="43" spans="1:17" ht="15" customHeight="1" x14ac:dyDescent="0.3">
      <c r="A43" s="19"/>
      <c r="B43" s="9" t="s">
        <v>37</v>
      </c>
      <c r="C43" s="36"/>
      <c r="D43" s="37">
        <v>2978.9519999999998</v>
      </c>
      <c r="E43" s="36"/>
      <c r="F43" s="37">
        <v>2900.0630000000001</v>
      </c>
      <c r="G43" s="37"/>
      <c r="H43" s="36"/>
      <c r="I43" s="37">
        <v>3095.1423154565309</v>
      </c>
      <c r="J43" s="37">
        <v>3107.2585324896081</v>
      </c>
      <c r="K43" s="37">
        <v>2828.4595626992186</v>
      </c>
      <c r="L43" s="37">
        <v>2797.0320484044614</v>
      </c>
      <c r="M43" s="37">
        <v>2778.4080535243966</v>
      </c>
      <c r="N43" s="37">
        <v>2284.015736109408</v>
      </c>
      <c r="O43" s="37">
        <v>2242.8972495708931</v>
      </c>
      <c r="P43" s="37">
        <v>2428.1496909993753</v>
      </c>
      <c r="Q43" s="37">
        <v>1928.9691917219882</v>
      </c>
    </row>
    <row r="44" spans="1:17" ht="15" customHeight="1" x14ac:dyDescent="0.3">
      <c r="A44" s="19"/>
      <c r="B44" s="11" t="s">
        <v>38</v>
      </c>
      <c r="C44" s="38"/>
      <c r="D44" s="29">
        <v>2336.77</v>
      </c>
      <c r="E44" s="38"/>
      <c r="F44" s="45">
        <v>2234.5239999999999</v>
      </c>
      <c r="G44" s="29"/>
      <c r="H44" s="38"/>
      <c r="I44" s="29">
        <v>2351.546503025932</v>
      </c>
      <c r="J44" s="29">
        <v>2351.546503025932</v>
      </c>
      <c r="K44" s="29">
        <v>2043.7233417185514</v>
      </c>
      <c r="L44" s="41">
        <v>2069.5125487185514</v>
      </c>
      <c r="M44" s="43">
        <v>2069.5160785638145</v>
      </c>
      <c r="N44" s="43">
        <v>1599.2829830204555</v>
      </c>
      <c r="O44" s="43">
        <v>1599.2829830204557</v>
      </c>
      <c r="P44" s="46">
        <v>1599.645952020456</v>
      </c>
      <c r="Q44" s="46">
        <v>1372.7013964695554</v>
      </c>
    </row>
    <row r="45" spans="1:17" ht="15" customHeight="1" x14ac:dyDescent="0.3">
      <c r="A45" s="19"/>
      <c r="B45" s="10" t="s">
        <v>39</v>
      </c>
      <c r="C45" s="38"/>
      <c r="D45" s="29">
        <v>0</v>
      </c>
      <c r="E45" s="38"/>
      <c r="F45" s="45"/>
      <c r="G45" s="29"/>
      <c r="H45" s="38"/>
      <c r="I45" s="29"/>
      <c r="J45" s="29"/>
      <c r="K45" s="29"/>
    </row>
    <row r="46" spans="1:17" ht="15" customHeight="1" x14ac:dyDescent="0.3">
      <c r="A46" s="19"/>
      <c r="B46" s="10" t="s">
        <v>40</v>
      </c>
      <c r="C46" s="38"/>
      <c r="D46" s="29">
        <v>2771.33</v>
      </c>
      <c r="E46" s="38"/>
      <c r="F46" s="45">
        <v>2688.6880000000001</v>
      </c>
      <c r="G46" s="29"/>
      <c r="H46" s="38"/>
      <c r="I46" s="29">
        <v>1125.0832622028552</v>
      </c>
      <c r="J46" s="29">
        <v>1136.9851841938112</v>
      </c>
      <c r="K46" s="29">
        <v>1248.8843495744527</v>
      </c>
      <c r="L46" s="41">
        <v>1217.4568352796955</v>
      </c>
      <c r="M46" s="43">
        <v>1187.6510046577296</v>
      </c>
      <c r="N46" s="43">
        <v>958.70812601618741</v>
      </c>
      <c r="O46" s="43">
        <v>969.76240169046264</v>
      </c>
      <c r="P46" s="46">
        <v>1122.9006481189442</v>
      </c>
      <c r="Q46" s="46">
        <v>841.04959879372814</v>
      </c>
    </row>
    <row r="47" spans="1:17" ht="15" customHeight="1" x14ac:dyDescent="0.3">
      <c r="A47" s="19"/>
      <c r="B47" s="10" t="s">
        <v>41</v>
      </c>
      <c r="C47" s="38"/>
      <c r="D47" s="29">
        <v>207.62200000000001</v>
      </c>
      <c r="E47" s="38"/>
      <c r="F47" s="45">
        <v>211.37500000000006</v>
      </c>
      <c r="G47" s="29"/>
      <c r="H47" s="38"/>
      <c r="I47" s="29">
        <v>1970.0590532536758</v>
      </c>
      <c r="J47" s="29">
        <v>1970.2733482957972</v>
      </c>
      <c r="K47" s="29">
        <v>1579.5752131247657</v>
      </c>
      <c r="L47" s="41">
        <v>1579.5752131247657</v>
      </c>
      <c r="M47" s="43">
        <v>1590.7570488666668</v>
      </c>
      <c r="N47" s="43">
        <v>1325.3076100932205</v>
      </c>
      <c r="O47" s="43">
        <v>1273.1348478804302</v>
      </c>
      <c r="P47" s="46">
        <v>1305.249042880431</v>
      </c>
      <c r="Q47" s="46">
        <v>1087.91959292826</v>
      </c>
    </row>
    <row r="48" spans="1:17" s="32" customFormat="1" ht="15" customHeight="1" x14ac:dyDescent="0.3">
      <c r="B48" s="14" t="s">
        <v>42</v>
      </c>
      <c r="C48" s="33"/>
      <c r="D48" s="34">
        <f>D51+D54+D55+D58+D64+D67+D84+D88</f>
        <v>49387.358</v>
      </c>
      <c r="E48" s="38"/>
      <c r="F48" s="34">
        <f t="shared" ref="F48:G48" si="10">F51+F54+F55+F58+F64+F67+F84+F88</f>
        <v>48209.635999999999</v>
      </c>
      <c r="G48" s="34">
        <f t="shared" si="10"/>
        <v>0</v>
      </c>
      <c r="H48" s="33"/>
      <c r="I48" s="34">
        <f t="shared" ref="I48:J48" si="11">I51+I54+I55+I58+I64+I67+I84+I88</f>
        <v>48574.862890668475</v>
      </c>
      <c r="J48" s="34">
        <f t="shared" si="11"/>
        <v>48931.893852843874</v>
      </c>
      <c r="K48" s="34">
        <f t="shared" ref="K48:M48" si="12">K51+K54+K55+K58+K64+K67+K84+K88</f>
        <v>48184.232285169754</v>
      </c>
      <c r="L48" s="34">
        <f t="shared" si="12"/>
        <v>48113.685323016776</v>
      </c>
      <c r="M48" s="34">
        <f t="shared" si="12"/>
        <v>48087.381577476823</v>
      </c>
      <c r="N48" s="34">
        <f>N51+N54+N55+N58+N64+N67+N84+N88</f>
        <v>47933.094224623848</v>
      </c>
      <c r="O48" s="34">
        <f>O51+O54+O55+O58+O64+O67+O84+O88</f>
        <v>48064.021752674271</v>
      </c>
      <c r="P48" s="34">
        <f>P51+P54+P55+P58+P64+P67+P84+P88</f>
        <v>47915.211130334952</v>
      </c>
      <c r="Q48" s="34">
        <f>Q51+Q54+Q55+Q58+Q64+Q67+Q84+Q88</f>
        <v>47776.365424224947</v>
      </c>
    </row>
    <row r="49" spans="1:17" s="32" customFormat="1" ht="15" customHeight="1" x14ac:dyDescent="0.3">
      <c r="B49" s="14" t="s">
        <v>5</v>
      </c>
      <c r="C49" s="33"/>
      <c r="D49" s="35">
        <f>D48/D$96*100</f>
        <v>46.796933849445502</v>
      </c>
      <c r="E49" s="33"/>
      <c r="F49" s="35">
        <f>F48/F$96*100</f>
        <v>45.271376106032392</v>
      </c>
      <c r="G49" s="35">
        <f>G48/G$96*100</f>
        <v>0</v>
      </c>
      <c r="H49" s="33"/>
      <c r="I49" s="35">
        <f t="shared" ref="I49:J49" si="13">I48/I$96*100</f>
        <v>46.027055146622345</v>
      </c>
      <c r="J49" s="35">
        <f t="shared" si="13"/>
        <v>46.207640179598755</v>
      </c>
      <c r="K49" s="35">
        <f t="shared" ref="K49:M49" si="14">K48/K$96*100</f>
        <v>45.821609329091345</v>
      </c>
      <c r="L49" s="35">
        <f t="shared" si="14"/>
        <v>45.754521504178072</v>
      </c>
      <c r="M49" s="35">
        <f t="shared" si="14"/>
        <v>45.729507513192594</v>
      </c>
      <c r="N49" s="35">
        <f>N48/N$96*100</f>
        <v>44.29061426553244</v>
      </c>
      <c r="O49" s="35">
        <f>O48/O$96*100</f>
        <v>44.411592490189634</v>
      </c>
      <c r="P49" s="35">
        <f>P48/P$96*100</f>
        <v>44.274090124042395</v>
      </c>
      <c r="Q49" s="35">
        <f>Q48/Q$96*100</f>
        <v>44.498822230823329</v>
      </c>
    </row>
    <row r="50" spans="1:17" ht="15" customHeight="1" x14ac:dyDescent="0.3">
      <c r="A50" s="19"/>
      <c r="B50" s="9" t="s">
        <v>43</v>
      </c>
      <c r="C50" s="36"/>
      <c r="D50" s="37">
        <v>44215.201000000001</v>
      </c>
      <c r="E50" s="36"/>
      <c r="F50" s="37">
        <v>42385.572</v>
      </c>
      <c r="G50" s="37"/>
      <c r="H50" s="36"/>
      <c r="I50" s="37">
        <v>42149.019534508305</v>
      </c>
      <c r="J50" s="37">
        <v>42489.32345105979</v>
      </c>
      <c r="K50" s="37">
        <v>42581.933256035481</v>
      </c>
      <c r="L50" s="37">
        <v>42259.538109996247</v>
      </c>
      <c r="M50" s="37">
        <v>42079.831364080914</v>
      </c>
      <c r="N50" s="37">
        <v>42341.723644561534</v>
      </c>
      <c r="O50" s="37">
        <v>42463.491634697086</v>
      </c>
      <c r="P50" s="37">
        <v>42463.318480179842</v>
      </c>
      <c r="Q50" s="37">
        <v>42715.190932989783</v>
      </c>
    </row>
    <row r="51" spans="1:17" ht="15" customHeight="1" x14ac:dyDescent="0.3">
      <c r="A51" s="19"/>
      <c r="B51" s="10" t="s">
        <v>44</v>
      </c>
      <c r="C51" s="38"/>
      <c r="D51" s="29">
        <v>10597.133000000002</v>
      </c>
      <c r="E51" s="38"/>
      <c r="F51" s="45">
        <v>11081.272000000001</v>
      </c>
      <c r="G51" s="29"/>
      <c r="H51" s="38"/>
      <c r="I51" s="29">
        <v>11807.534909630249</v>
      </c>
      <c r="J51" s="29">
        <v>11956.089665958812</v>
      </c>
      <c r="K51" s="29">
        <v>12003.479602595216</v>
      </c>
      <c r="L51" s="41">
        <v>12032.153919575892</v>
      </c>
      <c r="M51" s="43">
        <v>12068.169471787623</v>
      </c>
      <c r="N51" s="43">
        <v>11970.363528917123</v>
      </c>
      <c r="O51" s="43">
        <v>11995.758323217222</v>
      </c>
      <c r="P51" s="46">
        <v>11985.123493670173</v>
      </c>
      <c r="Q51" s="46">
        <v>12043.751754351371</v>
      </c>
    </row>
    <row r="52" spans="1:17" ht="15" customHeight="1" x14ac:dyDescent="0.3">
      <c r="A52" s="19"/>
      <c r="B52" s="11" t="s">
        <v>45</v>
      </c>
      <c r="C52" s="38"/>
      <c r="D52" s="29">
        <v>7740.59</v>
      </c>
      <c r="E52" s="38"/>
      <c r="F52" s="45">
        <v>8108.8469999999998</v>
      </c>
      <c r="G52" s="29"/>
      <c r="H52" s="38"/>
      <c r="I52" s="29">
        <v>8543.6913079544938</v>
      </c>
      <c r="J52" s="29">
        <v>8636.67327732171</v>
      </c>
      <c r="K52" s="29">
        <v>8642.7631992216411</v>
      </c>
      <c r="L52" s="41">
        <v>8679.5508545559896</v>
      </c>
      <c r="M52" s="43">
        <v>8735.6221636551873</v>
      </c>
      <c r="N52" s="43">
        <v>8656.8492694025736</v>
      </c>
      <c r="O52" s="43">
        <v>8676.3148811671963</v>
      </c>
      <c r="P52" s="46">
        <v>8668.6446144027559</v>
      </c>
      <c r="Q52" s="46">
        <v>8746.3221283333278</v>
      </c>
    </row>
    <row r="53" spans="1:17" ht="15" customHeight="1" x14ac:dyDescent="0.3">
      <c r="A53" s="19"/>
      <c r="B53" s="11" t="s">
        <v>46</v>
      </c>
      <c r="C53" s="38"/>
      <c r="D53" s="29">
        <v>2856.5430000000015</v>
      </c>
      <c r="E53" s="38"/>
      <c r="F53" s="45">
        <v>2972.4250000000011</v>
      </c>
      <c r="G53" s="29"/>
      <c r="H53" s="38"/>
      <c r="I53" s="29">
        <v>3263.843601675756</v>
      </c>
      <c r="J53" s="29">
        <v>3319.416388637102</v>
      </c>
      <c r="K53" s="29">
        <v>3360.7164033735744</v>
      </c>
      <c r="L53" s="41">
        <v>3352.6030650199018</v>
      </c>
      <c r="M53" s="43">
        <v>3332.5473081324353</v>
      </c>
      <c r="N53" s="43">
        <v>3313.5142595145498</v>
      </c>
      <c r="O53" s="43">
        <v>3319.4434420500265</v>
      </c>
      <c r="P53" s="46">
        <v>3316.4788792674176</v>
      </c>
      <c r="Q53" s="46">
        <v>3297.4296260180427</v>
      </c>
    </row>
    <row r="54" spans="1:17" ht="15" customHeight="1" x14ac:dyDescent="0.3">
      <c r="A54" s="19"/>
      <c r="B54" s="10" t="s">
        <v>47</v>
      </c>
      <c r="C54" s="38"/>
      <c r="D54" s="29">
        <v>7828.8549999999996</v>
      </c>
      <c r="E54" s="38"/>
      <c r="F54" s="45">
        <v>7467.7929999999997</v>
      </c>
      <c r="G54" s="29"/>
      <c r="H54" s="38"/>
      <c r="I54" s="29">
        <v>5922.7872170487126</v>
      </c>
      <c r="J54" s="29">
        <v>6043.4283510212208</v>
      </c>
      <c r="K54" s="29">
        <v>6227.081815184054</v>
      </c>
      <c r="L54" s="41">
        <v>6405.1618445653103</v>
      </c>
      <c r="M54" s="43">
        <v>6066.9218378636788</v>
      </c>
      <c r="N54" s="43">
        <v>6395.3713359582343</v>
      </c>
      <c r="O54" s="43">
        <v>6422.1998100699611</v>
      </c>
      <c r="P54" s="46">
        <v>6433.9832898437735</v>
      </c>
      <c r="Q54" s="46">
        <v>6405.1484456259814</v>
      </c>
    </row>
    <row r="55" spans="1:17" ht="15" customHeight="1" x14ac:dyDescent="0.3">
      <c r="A55" s="19"/>
      <c r="B55" s="10" t="s">
        <v>48</v>
      </c>
      <c r="C55" s="38"/>
      <c r="D55" s="29">
        <v>112.85</v>
      </c>
      <c r="E55" s="38"/>
      <c r="F55" s="45">
        <v>112.85</v>
      </c>
      <c r="G55" s="29"/>
      <c r="H55" s="38"/>
      <c r="I55" s="29">
        <v>152.81446716451464</v>
      </c>
      <c r="J55" s="29">
        <v>152.14113577768231</v>
      </c>
      <c r="K55" s="29">
        <v>162.18052053621315</v>
      </c>
      <c r="L55" s="41">
        <v>150.02277074962524</v>
      </c>
      <c r="M55" s="43">
        <v>191.08118339816974</v>
      </c>
      <c r="N55" s="43">
        <v>139.68585263854447</v>
      </c>
      <c r="O55" s="43">
        <v>155.61287963854446</v>
      </c>
      <c r="P55" s="46">
        <v>189.46221137326569</v>
      </c>
      <c r="Q55" s="46">
        <v>196.68835622630641</v>
      </c>
    </row>
    <row r="56" spans="1:17" ht="15" customHeight="1" x14ac:dyDescent="0.3">
      <c r="A56" s="19"/>
      <c r="B56" s="11" t="s">
        <v>49</v>
      </c>
      <c r="C56" s="38"/>
      <c r="D56" s="29">
        <v>112.85</v>
      </c>
      <c r="E56" s="38"/>
      <c r="F56" s="45">
        <v>112.85</v>
      </c>
      <c r="G56" s="29"/>
      <c r="H56" s="38"/>
      <c r="I56" s="29">
        <v>152.81446716451464</v>
      </c>
      <c r="J56" s="29">
        <v>152.14113577768231</v>
      </c>
      <c r="K56" s="29">
        <v>162.18052053621315</v>
      </c>
      <c r="L56" s="41">
        <v>150.02277074962524</v>
      </c>
      <c r="M56" s="43">
        <v>159.56805682451551</v>
      </c>
      <c r="N56" s="43">
        <v>108.17272606489026</v>
      </c>
      <c r="O56" s="43">
        <v>124.09975306489024</v>
      </c>
      <c r="P56" s="46">
        <v>157.94908479961146</v>
      </c>
      <c r="Q56" s="46">
        <v>165.17522965265218</v>
      </c>
    </row>
    <row r="57" spans="1:17" ht="15" customHeight="1" x14ac:dyDescent="0.3">
      <c r="A57" s="19"/>
      <c r="B57" s="11" t="s">
        <v>50</v>
      </c>
      <c r="C57" s="38"/>
      <c r="D57" s="29">
        <v>0</v>
      </c>
      <c r="E57" s="38"/>
      <c r="F57" s="45">
        <v>0</v>
      </c>
      <c r="G57" s="29"/>
      <c r="H57" s="38"/>
      <c r="I57" s="29">
        <v>0</v>
      </c>
      <c r="J57" s="29">
        <v>0</v>
      </c>
      <c r="K57" s="29">
        <v>0</v>
      </c>
      <c r="L57" s="41">
        <v>0</v>
      </c>
      <c r="M57" s="43">
        <v>31.513126573654223</v>
      </c>
      <c r="N57" s="43">
        <v>31.513126573654223</v>
      </c>
      <c r="O57" s="43">
        <v>31.513126573654223</v>
      </c>
      <c r="P57" s="46">
        <v>31.513126573654223</v>
      </c>
      <c r="Q57" s="46">
        <v>31.513126573654223</v>
      </c>
    </row>
    <row r="58" spans="1:17" ht="15" customHeight="1" x14ac:dyDescent="0.3">
      <c r="A58" s="19"/>
      <c r="B58" s="10" t="s">
        <v>51</v>
      </c>
      <c r="C58" s="38"/>
      <c r="D58" s="29">
        <v>1118.0930000000001</v>
      </c>
      <c r="E58" s="38"/>
      <c r="F58" s="45">
        <v>1224.4650000000001</v>
      </c>
      <c r="G58" s="29"/>
      <c r="H58" s="38"/>
      <c r="I58" s="29">
        <v>1077.3676470477328</v>
      </c>
      <c r="J58" s="29">
        <v>1117.6860468703553</v>
      </c>
      <c r="K58" s="29">
        <v>1129.9364473849237</v>
      </c>
      <c r="L58" s="41">
        <v>1033.7386982108524</v>
      </c>
      <c r="M58" s="43">
        <v>1019.783762230012</v>
      </c>
      <c r="N58" s="43">
        <v>1034.2182548923756</v>
      </c>
      <c r="O58" s="43">
        <v>1178.867957140568</v>
      </c>
      <c r="P58" s="46">
        <v>1125.870707821218</v>
      </c>
      <c r="Q58" s="46">
        <v>1163.1987777004651</v>
      </c>
    </row>
    <row r="59" spans="1:17" s="19" customFormat="1" ht="15" customHeight="1" x14ac:dyDescent="0.3">
      <c r="B59" s="11" t="s">
        <v>52</v>
      </c>
      <c r="C59" s="38"/>
      <c r="D59" s="29">
        <v>245.80199999999999</v>
      </c>
      <c r="E59" s="38"/>
      <c r="F59" s="45">
        <v>304.69600000000003</v>
      </c>
      <c r="G59" s="29"/>
      <c r="H59" s="38"/>
      <c r="I59" s="29"/>
      <c r="J59" s="29"/>
      <c r="K59" s="29"/>
      <c r="L59" s="42"/>
      <c r="M59" s="44"/>
      <c r="N59" s="44"/>
      <c r="O59" s="44"/>
      <c r="P59" s="47"/>
      <c r="Q59" s="49"/>
    </row>
    <row r="60" spans="1:17" s="19" customFormat="1" ht="15" customHeight="1" x14ac:dyDescent="0.3">
      <c r="B60" s="11" t="s">
        <v>53</v>
      </c>
      <c r="C60" s="38"/>
      <c r="D60" s="29">
        <v>261.37400000000002</v>
      </c>
      <c r="E60" s="38"/>
      <c r="F60" s="45">
        <v>276.89300000000003</v>
      </c>
      <c r="G60" s="29"/>
      <c r="H60" s="38"/>
      <c r="I60" s="29"/>
      <c r="J60" s="29"/>
      <c r="K60" s="29"/>
      <c r="L60" s="42"/>
      <c r="M60" s="44"/>
      <c r="N60" s="44"/>
      <c r="O60" s="44"/>
      <c r="P60" s="47"/>
      <c r="Q60" s="49"/>
    </row>
    <row r="61" spans="1:17" s="19" customFormat="1" ht="15" customHeight="1" x14ac:dyDescent="0.3">
      <c r="B61" s="12" t="s">
        <v>54</v>
      </c>
      <c r="C61" s="38"/>
      <c r="D61" s="29">
        <v>0.374</v>
      </c>
      <c r="E61" s="38"/>
      <c r="F61" s="45">
        <v>0</v>
      </c>
      <c r="G61" s="29"/>
      <c r="H61" s="38"/>
      <c r="I61" s="29"/>
      <c r="J61" s="29"/>
      <c r="K61" s="29"/>
      <c r="L61" s="42"/>
      <c r="M61" s="44"/>
      <c r="N61" s="44"/>
      <c r="O61" s="44"/>
      <c r="P61" s="47"/>
      <c r="Q61" s="49"/>
    </row>
    <row r="62" spans="1:17" s="19" customFormat="1" ht="15" customHeight="1" x14ac:dyDescent="0.3">
      <c r="B62" s="12" t="s">
        <v>55</v>
      </c>
      <c r="C62" s="38"/>
      <c r="D62" s="29">
        <v>255</v>
      </c>
      <c r="E62" s="38"/>
      <c r="F62" s="45">
        <v>255</v>
      </c>
      <c r="G62" s="29"/>
      <c r="H62" s="38"/>
      <c r="I62" s="29"/>
      <c r="J62" s="29"/>
      <c r="K62" s="29"/>
      <c r="L62" s="42"/>
      <c r="M62" s="44"/>
      <c r="N62" s="44"/>
      <c r="O62" s="44"/>
      <c r="P62" s="47"/>
      <c r="Q62" s="49"/>
    </row>
    <row r="63" spans="1:17" s="19" customFormat="1" ht="15" customHeight="1" x14ac:dyDescent="0.3">
      <c r="B63" s="11" t="s">
        <v>15</v>
      </c>
      <c r="C63" s="38"/>
      <c r="D63" s="29">
        <v>610.91700000000003</v>
      </c>
      <c r="E63" s="38"/>
      <c r="F63" s="45">
        <v>642.87600000000009</v>
      </c>
      <c r="G63" s="29"/>
      <c r="H63" s="38"/>
      <c r="I63" s="29"/>
      <c r="J63" s="29"/>
      <c r="K63" s="29"/>
      <c r="L63" s="42"/>
      <c r="M63" s="44"/>
      <c r="N63" s="44"/>
      <c r="O63" s="44"/>
      <c r="P63" s="47"/>
      <c r="Q63" s="49"/>
    </row>
    <row r="64" spans="1:17" ht="15" customHeight="1" x14ac:dyDescent="0.3">
      <c r="A64" s="19"/>
      <c r="B64" s="10" t="s">
        <v>56</v>
      </c>
      <c r="C64" s="38"/>
      <c r="D64" s="29">
        <v>918.25599999999997</v>
      </c>
      <c r="E64" s="38"/>
      <c r="F64" s="45">
        <v>903.96100000000001</v>
      </c>
      <c r="G64" s="29"/>
      <c r="H64" s="38"/>
      <c r="I64" s="29">
        <v>1119.0986677937431</v>
      </c>
      <c r="J64" s="29">
        <v>1115.003014130571</v>
      </c>
      <c r="K64" s="29">
        <v>1099.4767566887863</v>
      </c>
      <c r="L64" s="41">
        <v>1100.9658746124305</v>
      </c>
      <c r="M64" s="43">
        <v>1112.7085199990615</v>
      </c>
      <c r="N64" s="43">
        <v>1120.6280184836742</v>
      </c>
      <c r="O64" s="43">
        <v>1124.9733538724709</v>
      </c>
      <c r="P64" s="46">
        <v>1123.7926759690001</v>
      </c>
      <c r="Q64" s="46">
        <v>1126.9664797898167</v>
      </c>
    </row>
    <row r="65" spans="1:17" ht="15" customHeight="1" x14ac:dyDescent="0.3">
      <c r="A65" s="19"/>
      <c r="B65" s="11" t="s">
        <v>36</v>
      </c>
      <c r="C65" s="38"/>
      <c r="D65" s="29">
        <v>918.25599999999997</v>
      </c>
      <c r="E65" s="38"/>
      <c r="F65" s="45">
        <v>903.96100000000001</v>
      </c>
      <c r="G65" s="29"/>
      <c r="H65" s="38"/>
      <c r="I65" s="29">
        <v>1119.0986677937431</v>
      </c>
      <c r="J65" s="29">
        <v>1115.003014130571</v>
      </c>
      <c r="K65" s="29">
        <v>1099.4767566887863</v>
      </c>
      <c r="L65" s="41">
        <v>1100.9658746124305</v>
      </c>
      <c r="M65" s="43">
        <v>1112.7085199990615</v>
      </c>
      <c r="N65" s="43">
        <v>1120.6280184836742</v>
      </c>
      <c r="O65" s="43">
        <v>1124.9733538724709</v>
      </c>
      <c r="P65" s="46">
        <v>1123.7926759690001</v>
      </c>
      <c r="Q65" s="46">
        <v>1126.9664797898167</v>
      </c>
    </row>
    <row r="66" spans="1:17" ht="15" customHeight="1" x14ac:dyDescent="0.3">
      <c r="A66" s="19"/>
      <c r="B66" s="11" t="s">
        <v>57</v>
      </c>
      <c r="C66" s="38"/>
      <c r="D66" s="29">
        <v>0</v>
      </c>
      <c r="E66" s="38"/>
      <c r="F66" s="45">
        <v>0</v>
      </c>
      <c r="G66" s="29"/>
      <c r="H66" s="38"/>
      <c r="I66" s="29">
        <v>0</v>
      </c>
      <c r="J66" s="29">
        <v>0</v>
      </c>
      <c r="K66" s="29">
        <v>0</v>
      </c>
      <c r="L66" s="41">
        <v>0</v>
      </c>
      <c r="M66" s="43">
        <v>0</v>
      </c>
      <c r="N66" s="43">
        <v>0</v>
      </c>
      <c r="O66" s="43">
        <v>0</v>
      </c>
      <c r="P66" s="46">
        <v>0</v>
      </c>
      <c r="Q66" s="46">
        <v>0</v>
      </c>
    </row>
    <row r="67" spans="1:17" ht="15" customHeight="1" x14ac:dyDescent="0.3">
      <c r="A67" s="19"/>
      <c r="B67" s="10" t="s">
        <v>58</v>
      </c>
      <c r="C67" s="38"/>
      <c r="D67" s="29">
        <v>20305.571</v>
      </c>
      <c r="E67" s="38"/>
      <c r="F67" s="45">
        <v>19034.192999999999</v>
      </c>
      <c r="G67" s="29"/>
      <c r="H67" s="38"/>
      <c r="I67" s="29">
        <v>19342.653702828753</v>
      </c>
      <c r="J67" s="29">
        <v>19353.631179439737</v>
      </c>
      <c r="K67" s="29">
        <v>19468.584286141086</v>
      </c>
      <c r="L67" s="41">
        <v>19445.226935833991</v>
      </c>
      <c r="M67" s="43">
        <v>19207.964395337385</v>
      </c>
      <c r="N67" s="43">
        <v>19319.670259935661</v>
      </c>
      <c r="O67" s="43">
        <v>19352.475787815965</v>
      </c>
      <c r="P67" s="46">
        <v>19268.888355932791</v>
      </c>
      <c r="Q67" s="46">
        <v>19544.276142099603</v>
      </c>
    </row>
    <row r="68" spans="1:17" ht="15" customHeight="1" x14ac:dyDescent="0.3">
      <c r="A68" s="19"/>
      <c r="B68" s="11" t="s">
        <v>59</v>
      </c>
      <c r="C68" s="38"/>
      <c r="D68" s="29">
        <v>14883.409</v>
      </c>
      <c r="E68" s="38"/>
      <c r="F68" s="45">
        <v>15278.114999999998</v>
      </c>
      <c r="G68" s="29"/>
      <c r="H68" s="38"/>
      <c r="I68" s="29">
        <v>15715.438360845079</v>
      </c>
      <c r="J68" s="29">
        <v>15737.72105084167</v>
      </c>
      <c r="K68" s="29">
        <v>15701.682239822921</v>
      </c>
      <c r="L68" s="41">
        <v>15855.875089442421</v>
      </c>
      <c r="M68" s="43">
        <v>15625.905569334855</v>
      </c>
      <c r="N68" s="43">
        <v>15659.496850306326</v>
      </c>
      <c r="O68" s="43">
        <v>15691.822724186632</v>
      </c>
      <c r="P68" s="46">
        <v>15617.554101303458</v>
      </c>
      <c r="Q68" s="46">
        <v>15839.753392744771</v>
      </c>
    </row>
    <row r="69" spans="1:17" ht="15" customHeight="1" x14ac:dyDescent="0.3">
      <c r="A69" s="19"/>
      <c r="B69" s="12" t="s">
        <v>60</v>
      </c>
      <c r="C69" s="38"/>
      <c r="D69" s="29">
        <v>53.875</v>
      </c>
      <c r="E69" s="38"/>
      <c r="F69" s="45">
        <v>153.94400000000002</v>
      </c>
      <c r="G69" s="29"/>
      <c r="H69" s="38"/>
      <c r="I69" s="29">
        <v>59.650073039144303</v>
      </c>
      <c r="J69" s="29">
        <v>60.379057039144271</v>
      </c>
      <c r="K69" s="29">
        <v>63.417210541650377</v>
      </c>
      <c r="L69" s="41">
        <v>63.734969541650401</v>
      </c>
      <c r="M69" s="43">
        <v>63.417210541650377</v>
      </c>
      <c r="N69" s="43">
        <v>310.65620465528997</v>
      </c>
      <c r="O69" s="43">
        <v>95.032419437245935</v>
      </c>
      <c r="P69" s="46">
        <v>109.57606143724595</v>
      </c>
      <c r="Q69" s="46">
        <v>106.17784902472206</v>
      </c>
    </row>
    <row r="70" spans="1:17" ht="15" customHeight="1" x14ac:dyDescent="0.3">
      <c r="A70" s="19"/>
      <c r="B70" s="12" t="s">
        <v>61</v>
      </c>
      <c r="C70" s="38"/>
      <c r="D70" s="29">
        <v>1069.9079999999999</v>
      </c>
      <c r="E70" s="38"/>
      <c r="F70" s="45">
        <v>1091.3449999999998</v>
      </c>
      <c r="G70" s="29"/>
      <c r="H70" s="38"/>
      <c r="I70" s="29">
        <v>1014.9603980342106</v>
      </c>
      <c r="J70" s="29">
        <v>1099.9571360342104</v>
      </c>
      <c r="K70" s="29">
        <v>1096.0654620342107</v>
      </c>
      <c r="L70" s="41">
        <v>1097.5305990342106</v>
      </c>
      <c r="M70" s="43">
        <v>1085.0254950000001</v>
      </c>
      <c r="N70" s="43">
        <v>1083.8341700000001</v>
      </c>
      <c r="O70" s="43">
        <v>1072.8494470000001</v>
      </c>
      <c r="P70" s="46">
        <v>1033.62219</v>
      </c>
      <c r="Q70" s="46">
        <v>1039.296325</v>
      </c>
    </row>
    <row r="71" spans="1:17" ht="15" customHeight="1" x14ac:dyDescent="0.3">
      <c r="A71" s="19"/>
      <c r="B71" s="12" t="s">
        <v>62</v>
      </c>
      <c r="C71" s="38"/>
      <c r="D71" s="29">
        <v>8727.7270000000008</v>
      </c>
      <c r="E71" s="38"/>
      <c r="F71" s="45">
        <v>8756.7400000000016</v>
      </c>
      <c r="G71" s="29"/>
      <c r="H71" s="38"/>
      <c r="I71" s="29">
        <v>8787.9350583403211</v>
      </c>
      <c r="J71" s="29">
        <v>8724.0467303768073</v>
      </c>
      <c r="K71" s="29">
        <v>8724.1078617673083</v>
      </c>
      <c r="L71" s="41">
        <v>8740.1721421607563</v>
      </c>
      <c r="M71" s="43">
        <v>8740.7861841607573</v>
      </c>
      <c r="N71" s="43">
        <v>8734.8987269999998</v>
      </c>
      <c r="O71" s="43">
        <v>8734.6857839999993</v>
      </c>
      <c r="P71" s="46">
        <v>8735.1860109999998</v>
      </c>
      <c r="Q71" s="46">
        <v>8756.854018</v>
      </c>
    </row>
    <row r="72" spans="1:17" ht="15" customHeight="1" x14ac:dyDescent="0.3">
      <c r="A72" s="19"/>
      <c r="B72" s="12" t="s">
        <v>63</v>
      </c>
      <c r="C72" s="38"/>
      <c r="D72" s="29">
        <v>287.66500000000002</v>
      </c>
      <c r="E72" s="38"/>
      <c r="F72" s="45">
        <v>286.78200000000004</v>
      </c>
      <c r="G72" s="29"/>
      <c r="H72" s="38"/>
      <c r="I72" s="29">
        <v>300.72636799999998</v>
      </c>
      <c r="J72" s="29">
        <v>306.72036800000001</v>
      </c>
      <c r="K72" s="29">
        <v>311.01836799999995</v>
      </c>
      <c r="L72" s="41">
        <v>325.56199999999995</v>
      </c>
      <c r="M72" s="43">
        <v>325.56199999999995</v>
      </c>
      <c r="N72" s="43">
        <v>278.50700000000001</v>
      </c>
      <c r="O72" s="43">
        <v>271.16300000000001</v>
      </c>
      <c r="P72" s="46">
        <v>229.83199999999999</v>
      </c>
      <c r="Q72" s="46">
        <v>233.042</v>
      </c>
    </row>
    <row r="73" spans="1:17" ht="15" customHeight="1" x14ac:dyDescent="0.3">
      <c r="A73" s="19"/>
      <c r="B73" s="12" t="s">
        <v>64</v>
      </c>
      <c r="C73" s="38"/>
      <c r="D73" s="29">
        <v>2207.0219999999999</v>
      </c>
      <c r="E73" s="38"/>
      <c r="F73" s="45">
        <v>2178.6549999999997</v>
      </c>
      <c r="G73" s="29"/>
      <c r="H73" s="38"/>
      <c r="I73" s="29">
        <v>2260.3434397069086</v>
      </c>
      <c r="J73" s="29">
        <v>2323.8748270586452</v>
      </c>
      <c r="K73" s="29">
        <v>2274.4782310661517</v>
      </c>
      <c r="L73" s="41">
        <v>2294.3014842063499</v>
      </c>
      <c r="M73" s="43">
        <v>2285.400636740359</v>
      </c>
      <c r="N73" s="43">
        <v>2312.0073683128358</v>
      </c>
      <c r="O73" s="43">
        <v>2332.5641605128358</v>
      </c>
      <c r="P73" s="46">
        <v>2423.6763237591408</v>
      </c>
      <c r="Q73" s="46">
        <v>2592.7474900575862</v>
      </c>
    </row>
    <row r="74" spans="1:17" ht="15" customHeight="1" x14ac:dyDescent="0.3">
      <c r="A74" s="19"/>
      <c r="B74" s="15" t="s">
        <v>65</v>
      </c>
      <c r="C74" s="38"/>
      <c r="D74" s="29">
        <v>349.13900000000001</v>
      </c>
      <c r="E74" s="38"/>
      <c r="F74" s="45">
        <v>351.93</v>
      </c>
      <c r="G74" s="29"/>
      <c r="H74" s="38"/>
      <c r="I74" s="29">
        <v>458.79023400000005</v>
      </c>
      <c r="J74" s="29">
        <v>473.67779100000001</v>
      </c>
      <c r="K74" s="29">
        <v>446.34859299999999</v>
      </c>
      <c r="L74" s="41">
        <v>469.955647</v>
      </c>
      <c r="M74" s="43">
        <v>455.4842155485652</v>
      </c>
      <c r="N74" s="43">
        <v>463.29479079653515</v>
      </c>
      <c r="O74" s="43">
        <v>463.29479079653515</v>
      </c>
      <c r="P74" s="46">
        <v>459.2184701501497</v>
      </c>
      <c r="Q74" s="46">
        <v>458.80677665599433</v>
      </c>
    </row>
    <row r="75" spans="1:17" ht="15" customHeight="1" x14ac:dyDescent="0.3">
      <c r="A75" s="19"/>
      <c r="B75" s="15" t="s">
        <v>66</v>
      </c>
      <c r="C75" s="38"/>
      <c r="D75" s="29">
        <v>43.954999999999998</v>
      </c>
      <c r="E75" s="38"/>
      <c r="F75" s="45">
        <v>43.05</v>
      </c>
      <c r="G75" s="29"/>
      <c r="H75" s="38"/>
      <c r="I75" s="29">
        <v>39.506197</v>
      </c>
      <c r="J75" s="29">
        <v>41.022101999999997</v>
      </c>
      <c r="K75" s="29">
        <v>38.021407000000004</v>
      </c>
      <c r="L75" s="41">
        <v>42.497437999999995</v>
      </c>
      <c r="M75" s="43">
        <v>38.021407000000004</v>
      </c>
      <c r="N75" s="43">
        <v>42.497438496717443</v>
      </c>
      <c r="O75" s="43">
        <v>42.497438496717443</v>
      </c>
      <c r="P75" s="46">
        <v>43.922751000000005</v>
      </c>
      <c r="Q75" s="46">
        <v>41.479086306057724</v>
      </c>
    </row>
    <row r="76" spans="1:17" ht="15" customHeight="1" x14ac:dyDescent="0.3">
      <c r="A76" s="19"/>
      <c r="B76" s="15" t="s">
        <v>67</v>
      </c>
      <c r="C76" s="38"/>
      <c r="D76" s="29">
        <v>617.88499999999999</v>
      </c>
      <c r="E76" s="38"/>
      <c r="F76" s="45">
        <v>611.15800000000002</v>
      </c>
      <c r="G76" s="29"/>
      <c r="H76" s="38"/>
      <c r="I76" s="29">
        <v>606.31044664517435</v>
      </c>
      <c r="J76" s="29">
        <v>630.83852945557499</v>
      </c>
      <c r="K76" s="29">
        <v>585.05705182656698</v>
      </c>
      <c r="L76" s="41">
        <v>601.5298659667651</v>
      </c>
      <c r="M76" s="43">
        <v>601.70499097412062</v>
      </c>
      <c r="N76" s="43">
        <v>601.52986635278501</v>
      </c>
      <c r="O76" s="43">
        <v>601.52986635278501</v>
      </c>
      <c r="P76" s="46">
        <v>601.52986635278501</v>
      </c>
      <c r="Q76" s="46">
        <v>598.02097022340479</v>
      </c>
    </row>
    <row r="77" spans="1:17" ht="15" customHeight="1" x14ac:dyDescent="0.3">
      <c r="A77" s="19"/>
      <c r="B77" s="15" t="s">
        <v>68</v>
      </c>
      <c r="C77" s="38"/>
      <c r="D77" s="29">
        <v>114.48699999999999</v>
      </c>
      <c r="E77" s="38"/>
      <c r="F77" s="45">
        <v>113.878</v>
      </c>
      <c r="G77" s="29"/>
      <c r="H77" s="38"/>
      <c r="I77" s="29">
        <v>100.98328554911251</v>
      </c>
      <c r="J77" s="29">
        <v>105.61817222776463</v>
      </c>
      <c r="K77" s="29">
        <v>132.81373500000001</v>
      </c>
      <c r="L77" s="41">
        <v>108.153735</v>
      </c>
      <c r="M77" s="43">
        <v>109.75373499999999</v>
      </c>
      <c r="N77" s="43">
        <v>120.90626331865047</v>
      </c>
      <c r="O77" s="43">
        <v>142.76544351865047</v>
      </c>
      <c r="P77" s="46">
        <v>142.76544351865047</v>
      </c>
      <c r="Q77" s="46">
        <v>129.90918710852657</v>
      </c>
    </row>
    <row r="78" spans="1:17" ht="15" customHeight="1" x14ac:dyDescent="0.3">
      <c r="A78" s="19"/>
      <c r="B78" s="15" t="s">
        <v>69</v>
      </c>
      <c r="C78" s="38"/>
      <c r="D78" s="29">
        <v>529.59500000000003</v>
      </c>
      <c r="E78" s="38"/>
      <c r="F78" s="45">
        <v>523.84800000000007</v>
      </c>
      <c r="G78" s="29"/>
      <c r="H78" s="38"/>
      <c r="I78" s="29">
        <v>533.97416063262176</v>
      </c>
      <c r="J78" s="29">
        <v>550.61747933609627</v>
      </c>
      <c r="K78" s="29">
        <v>551.8469425303108</v>
      </c>
      <c r="L78" s="41">
        <v>551.8469425303108</v>
      </c>
      <c r="M78" s="43">
        <v>560.03258350839928</v>
      </c>
      <c r="N78" s="43">
        <v>560.0325835083994</v>
      </c>
      <c r="O78" s="43">
        <v>560.03258350839951</v>
      </c>
      <c r="P78" s="46">
        <v>547.91754560708159</v>
      </c>
      <c r="Q78" s="46">
        <v>528.18084856830365</v>
      </c>
    </row>
    <row r="79" spans="1:17" ht="15" customHeight="1" x14ac:dyDescent="0.3">
      <c r="A79" s="19"/>
      <c r="B79" s="15" t="s">
        <v>70</v>
      </c>
      <c r="C79" s="38"/>
      <c r="D79" s="29">
        <v>551.96099999999979</v>
      </c>
      <c r="E79" s="38"/>
      <c r="F79" s="45">
        <v>534.79099999999971</v>
      </c>
      <c r="G79" s="29"/>
      <c r="H79" s="38"/>
      <c r="I79" s="29">
        <v>520.77911588000006</v>
      </c>
      <c r="J79" s="29">
        <v>522.10075303920917</v>
      </c>
      <c r="K79" s="29">
        <v>520.39050170927385</v>
      </c>
      <c r="L79" s="41">
        <v>520.31785570927377</v>
      </c>
      <c r="M79" s="43">
        <v>520.40370470927382</v>
      </c>
      <c r="N79" s="43">
        <v>523.7464258397481</v>
      </c>
      <c r="O79" s="43">
        <v>522.44403783974803</v>
      </c>
      <c r="P79" s="46">
        <v>628.3222471304739</v>
      </c>
      <c r="Q79" s="46">
        <v>836.35062119529903</v>
      </c>
    </row>
    <row r="80" spans="1:17" ht="15" customHeight="1" x14ac:dyDescent="0.3">
      <c r="A80" s="19"/>
      <c r="B80" s="12" t="s">
        <v>71</v>
      </c>
      <c r="C80" s="38"/>
      <c r="D80" s="29">
        <v>1545.4159999999999</v>
      </c>
      <c r="E80" s="38"/>
      <c r="F80" s="45">
        <v>1659.8819999999998</v>
      </c>
      <c r="G80" s="29"/>
      <c r="H80" s="38"/>
      <c r="I80" s="29">
        <v>1791.3210103665774</v>
      </c>
      <c r="J80" s="29">
        <v>1708.5525984933709</v>
      </c>
      <c r="K80" s="29">
        <v>1706.4371329247001</v>
      </c>
      <c r="L80" s="41">
        <v>1706.2208636781832</v>
      </c>
      <c r="M80" s="43">
        <v>1707.815399780432</v>
      </c>
      <c r="N80" s="43">
        <v>1739.0712505433871</v>
      </c>
      <c r="O80" s="43">
        <v>1732.2965684338519</v>
      </c>
      <c r="P80" s="46">
        <v>1719.8776602577034</v>
      </c>
      <c r="Q80" s="46">
        <v>1779.1234812679736</v>
      </c>
    </row>
    <row r="81" spans="1:17" ht="15" customHeight="1" x14ac:dyDescent="0.3">
      <c r="A81" s="19"/>
      <c r="B81" s="15" t="s">
        <v>72</v>
      </c>
      <c r="C81" s="38"/>
      <c r="D81" s="29">
        <v>381.34800000000001</v>
      </c>
      <c r="E81" s="38"/>
      <c r="F81" s="45">
        <v>395.488</v>
      </c>
      <c r="G81" s="29"/>
      <c r="H81" s="38"/>
      <c r="I81" s="29">
        <v>421.79924578538902</v>
      </c>
      <c r="J81" s="29">
        <v>421.79924601750406</v>
      </c>
      <c r="K81" s="29">
        <v>421.79924571583967</v>
      </c>
      <c r="L81" s="41">
        <v>421.58272046932245</v>
      </c>
      <c r="M81" s="43">
        <v>423.17724353474932</v>
      </c>
      <c r="N81" s="43">
        <v>439.42336075527714</v>
      </c>
      <c r="O81" s="43">
        <v>432.67895664574189</v>
      </c>
      <c r="P81" s="46">
        <v>460.8225534695934</v>
      </c>
      <c r="Q81" s="46">
        <v>446.99691247986368</v>
      </c>
    </row>
    <row r="82" spans="1:17" ht="15" customHeight="1" x14ac:dyDescent="0.3">
      <c r="A82" s="19"/>
      <c r="B82" s="15" t="s">
        <v>73</v>
      </c>
      <c r="C82" s="38"/>
      <c r="D82" s="29">
        <v>1102.9690000000001</v>
      </c>
      <c r="E82" s="38"/>
      <c r="F82" s="45">
        <v>1202.9690000000001</v>
      </c>
      <c r="G82" s="29"/>
      <c r="H82" s="38"/>
      <c r="I82" s="29">
        <v>1365.5686038696285</v>
      </c>
      <c r="J82" s="29">
        <v>1282.8001920843071</v>
      </c>
      <c r="K82" s="29">
        <v>1280.6693207881101</v>
      </c>
      <c r="L82" s="41">
        <v>1280.6693207881101</v>
      </c>
      <c r="M82" s="43">
        <v>1280.6693207881101</v>
      </c>
      <c r="N82" s="43">
        <v>1295.17232078811</v>
      </c>
      <c r="O82" s="43">
        <v>1295.17232078811</v>
      </c>
      <c r="P82" s="46">
        <v>1254.63432078811</v>
      </c>
      <c r="Q82" s="46">
        <v>1327.7623207881099</v>
      </c>
    </row>
    <row r="83" spans="1:17" ht="15" customHeight="1" x14ac:dyDescent="0.3">
      <c r="A83" s="19"/>
      <c r="B83" s="11" t="s">
        <v>74</v>
      </c>
      <c r="C83" s="38"/>
      <c r="D83" s="29">
        <v>5422.1620000000003</v>
      </c>
      <c r="E83" s="38"/>
      <c r="F83" s="45">
        <v>3756.0780000000004</v>
      </c>
      <c r="G83" s="29"/>
      <c r="H83" s="38"/>
      <c r="I83" s="29">
        <v>3627.2153419836741</v>
      </c>
      <c r="J83" s="29">
        <v>3615.9101285980669</v>
      </c>
      <c r="K83" s="29">
        <v>3766.9020463181641</v>
      </c>
      <c r="L83" s="41">
        <v>3589.3518463915711</v>
      </c>
      <c r="M83" s="43">
        <v>3582.058826002532</v>
      </c>
      <c r="N83" s="43">
        <v>3660.1734096293339</v>
      </c>
      <c r="O83" s="43">
        <v>3660.6530636293337</v>
      </c>
      <c r="P83" s="46">
        <v>3651.3342546293343</v>
      </c>
      <c r="Q83" s="46">
        <v>3704.5227493548318</v>
      </c>
    </row>
    <row r="84" spans="1:17" ht="15" customHeight="1" x14ac:dyDescent="0.3">
      <c r="A84" s="19"/>
      <c r="B84" s="10" t="s">
        <v>75</v>
      </c>
      <c r="C84" s="38"/>
      <c r="D84" s="29">
        <v>3334.4430000000002</v>
      </c>
      <c r="E84" s="38"/>
      <c r="F84" s="45">
        <v>2561.0380000000005</v>
      </c>
      <c r="G84" s="29"/>
      <c r="H84" s="38"/>
      <c r="I84" s="29">
        <v>2726.7629229946015</v>
      </c>
      <c r="J84" s="29">
        <v>2751.3440578614072</v>
      </c>
      <c r="K84" s="29">
        <v>2491.193827505203</v>
      </c>
      <c r="L84" s="41">
        <v>2092.2680664481459</v>
      </c>
      <c r="M84" s="43">
        <v>2413.2021934649811</v>
      </c>
      <c r="N84" s="43">
        <v>2361.7863937359261</v>
      </c>
      <c r="O84" s="43">
        <v>2233.6035229423546</v>
      </c>
      <c r="P84" s="46">
        <v>2336.1977455696187</v>
      </c>
      <c r="Q84" s="46">
        <v>2235.1609771962367</v>
      </c>
    </row>
    <row r="85" spans="1:17" ht="15" customHeight="1" x14ac:dyDescent="0.3">
      <c r="A85" s="19"/>
      <c r="B85" s="11" t="s">
        <v>76</v>
      </c>
      <c r="C85" s="38"/>
      <c r="D85" s="29">
        <v>1026.568</v>
      </c>
      <c r="E85" s="38"/>
      <c r="F85" s="45">
        <v>1026.568</v>
      </c>
      <c r="G85" s="29"/>
      <c r="H85" s="38"/>
      <c r="I85" s="29">
        <v>1520.093112</v>
      </c>
      <c r="J85" s="29">
        <v>1520.09311192</v>
      </c>
      <c r="K85" s="29">
        <v>1242.8416520000001</v>
      </c>
      <c r="L85" s="41">
        <v>972.40166699999997</v>
      </c>
      <c r="M85" s="43">
        <v>972.40166699999997</v>
      </c>
      <c r="N85" s="43">
        <v>972.40166699999997</v>
      </c>
      <c r="O85" s="43">
        <v>972.40166699999997</v>
      </c>
      <c r="P85" s="46">
        <v>941.55766400000005</v>
      </c>
      <c r="Q85" s="46">
        <v>941.55766400000005</v>
      </c>
    </row>
    <row r="86" spans="1:17" ht="15" customHeight="1" x14ac:dyDescent="0.3">
      <c r="A86" s="19"/>
      <c r="B86" s="11" t="s">
        <v>77</v>
      </c>
      <c r="C86" s="38"/>
      <c r="D86" s="29">
        <v>577.22</v>
      </c>
      <c r="E86" s="38"/>
      <c r="F86" s="45">
        <v>577.22</v>
      </c>
      <c r="G86" s="29"/>
      <c r="H86" s="38"/>
      <c r="I86" s="29">
        <v>617.85464308086603</v>
      </c>
      <c r="J86" s="29">
        <v>640.64509356440908</v>
      </c>
      <c r="K86" s="29">
        <v>618.36103597302292</v>
      </c>
      <c r="L86" s="41">
        <v>624.06135526619721</v>
      </c>
      <c r="M86" s="43">
        <v>624.06135526619721</v>
      </c>
      <c r="N86" s="43">
        <v>618.97652148016368</v>
      </c>
      <c r="O86" s="43">
        <v>607.18157803999998</v>
      </c>
      <c r="P86" s="46">
        <v>620.41806904000009</v>
      </c>
      <c r="Q86" s="46">
        <v>626.79717764000009</v>
      </c>
    </row>
    <row r="87" spans="1:17" ht="15" customHeight="1" x14ac:dyDescent="0.3">
      <c r="A87" s="19"/>
      <c r="B87" s="11" t="s">
        <v>78</v>
      </c>
      <c r="C87" s="38"/>
      <c r="D87" s="29">
        <v>77.680000000000007</v>
      </c>
      <c r="E87" s="38"/>
      <c r="F87" s="45">
        <v>78.337000000000003</v>
      </c>
      <c r="G87" s="29"/>
      <c r="H87" s="38"/>
      <c r="I87" s="29">
        <v>79.504814612018848</v>
      </c>
      <c r="J87" s="29">
        <v>79.403470070876637</v>
      </c>
      <c r="K87" s="29">
        <v>81.534999999999997</v>
      </c>
      <c r="L87" s="41">
        <v>81.549000000000007</v>
      </c>
      <c r="M87" s="43">
        <v>82.504000000000005</v>
      </c>
      <c r="N87" s="43">
        <v>85.736000000000004</v>
      </c>
      <c r="O87" s="43">
        <v>82.564999999999998</v>
      </c>
      <c r="P87" s="46">
        <v>86.816999999999993</v>
      </c>
      <c r="Q87" s="46">
        <v>85.376000000000005</v>
      </c>
    </row>
    <row r="88" spans="1:17" ht="15" customHeight="1" x14ac:dyDescent="0.3">
      <c r="A88" s="19"/>
      <c r="B88" s="9" t="s">
        <v>79</v>
      </c>
      <c r="C88" s="36"/>
      <c r="D88" s="37">
        <v>5172.1570000000011</v>
      </c>
      <c r="E88" s="36"/>
      <c r="F88" s="37">
        <v>5824.0639999999994</v>
      </c>
      <c r="G88" s="37"/>
      <c r="H88" s="36"/>
      <c r="I88" s="37">
        <v>6425.8433561601742</v>
      </c>
      <c r="J88" s="37">
        <v>6442.5704017840826</v>
      </c>
      <c r="K88" s="37">
        <v>5602.2990291342749</v>
      </c>
      <c r="L88" s="37">
        <v>5854.1472130205284</v>
      </c>
      <c r="M88" s="37">
        <v>6007.5502133959117</v>
      </c>
      <c r="N88" s="37">
        <v>5591.3705800623156</v>
      </c>
      <c r="O88" s="37">
        <v>5600.5301179771868</v>
      </c>
      <c r="P88" s="37">
        <v>5451.8926501551123</v>
      </c>
      <c r="Q88" s="37">
        <v>5061.1744912351642</v>
      </c>
    </row>
    <row r="89" spans="1:17" ht="15" customHeight="1" x14ac:dyDescent="0.3">
      <c r="A89" s="19"/>
      <c r="B89" s="10" t="s">
        <v>80</v>
      </c>
      <c r="C89" s="38"/>
      <c r="D89" s="29">
        <v>4828.8690000000006</v>
      </c>
      <c r="E89" s="38"/>
      <c r="F89" s="45">
        <v>5120.0329999999994</v>
      </c>
      <c r="G89" s="29"/>
      <c r="H89" s="38"/>
      <c r="I89" s="29">
        <v>5531.3975622015587</v>
      </c>
      <c r="J89" s="29">
        <v>5544.7413310619413</v>
      </c>
      <c r="K89" s="29">
        <v>4738.6257377193524</v>
      </c>
      <c r="L89" s="41">
        <v>5002.2085179387068</v>
      </c>
      <c r="M89" s="43">
        <v>5155.6115183140901</v>
      </c>
      <c r="N89" s="43">
        <v>4942.6533756959934</v>
      </c>
      <c r="O89" s="43">
        <v>4921.7298944194927</v>
      </c>
      <c r="P89" s="46">
        <v>4782.9633500427872</v>
      </c>
      <c r="Q89" s="46">
        <v>4375.4070122014482</v>
      </c>
    </row>
    <row r="90" spans="1:17" ht="15" customHeight="1" x14ac:dyDescent="0.3">
      <c r="A90" s="19"/>
      <c r="B90" s="11" t="s">
        <v>81</v>
      </c>
      <c r="C90" s="38"/>
      <c r="D90" s="29">
        <v>4788.6260000000002</v>
      </c>
      <c r="E90" s="38"/>
      <c r="F90" s="45">
        <v>5010.7829999999994</v>
      </c>
      <c r="G90" s="29"/>
      <c r="H90" s="38"/>
      <c r="I90" s="29">
        <v>5475.5137082684769</v>
      </c>
      <c r="J90" s="29">
        <v>5488.3858243782879</v>
      </c>
      <c r="K90" s="29">
        <v>4705.0318949213515</v>
      </c>
      <c r="L90" s="41">
        <v>4904.6448477234244</v>
      </c>
      <c r="M90" s="43">
        <v>5032.4454090362769</v>
      </c>
      <c r="N90" s="43">
        <v>4740.0870269732668</v>
      </c>
      <c r="O90" s="43">
        <v>4714.9372585044093</v>
      </c>
      <c r="P90" s="46">
        <v>4609.5788033564186</v>
      </c>
      <c r="Q90" s="46">
        <v>4197.3907300301462</v>
      </c>
    </row>
    <row r="91" spans="1:17" ht="15" customHeight="1" x14ac:dyDescent="0.3">
      <c r="A91" s="19"/>
      <c r="B91" s="11" t="s">
        <v>82</v>
      </c>
      <c r="C91" s="38"/>
      <c r="D91" s="29">
        <v>64.59</v>
      </c>
      <c r="E91" s="38"/>
      <c r="F91" s="45">
        <v>130.86799999999999</v>
      </c>
      <c r="G91" s="29"/>
      <c r="H91" s="38"/>
      <c r="I91" s="29">
        <v>40.998506591854195</v>
      </c>
      <c r="J91" s="29">
        <v>41.258802283571875</v>
      </c>
      <c r="K91" s="29">
        <v>40.106798096487537</v>
      </c>
      <c r="L91" s="41">
        <v>104.52998010715311</v>
      </c>
      <c r="M91" s="43">
        <v>130.13241916968437</v>
      </c>
      <c r="N91" s="43">
        <v>131.83626521639891</v>
      </c>
      <c r="O91" s="43">
        <v>131.69743849019892</v>
      </c>
      <c r="P91" s="46">
        <v>102.29089691518016</v>
      </c>
      <c r="Q91" s="46">
        <v>91.772908958152811</v>
      </c>
    </row>
    <row r="92" spans="1:17" ht="15" customHeight="1" x14ac:dyDescent="0.3">
      <c r="A92" s="19"/>
      <c r="B92" s="11" t="s">
        <v>83</v>
      </c>
      <c r="C92" s="38"/>
      <c r="D92" s="29">
        <v>-24.347000000000001</v>
      </c>
      <c r="E92" s="38"/>
      <c r="F92" s="45">
        <v>-21.618000000000002</v>
      </c>
      <c r="G92" s="29"/>
      <c r="H92" s="38"/>
      <c r="I92" s="29">
        <v>14.885347341227108</v>
      </c>
      <c r="J92" s="29">
        <v>15.096704400081871</v>
      </c>
      <c r="K92" s="29">
        <v>-6.5129552984867214</v>
      </c>
      <c r="L92" s="41">
        <v>-6.9663098918706385</v>
      </c>
      <c r="M92" s="43">
        <v>-6.9663098918706385</v>
      </c>
      <c r="N92" s="43">
        <v>70.7300835063281</v>
      </c>
      <c r="O92" s="43">
        <v>75.095197424884574</v>
      </c>
      <c r="P92" s="46">
        <v>71.093649771188453</v>
      </c>
      <c r="Q92" s="46">
        <v>86.243373213149241</v>
      </c>
    </row>
    <row r="93" spans="1:17" ht="15" customHeight="1" x14ac:dyDescent="0.3">
      <c r="A93" s="19"/>
      <c r="B93" s="10" t="s">
        <v>84</v>
      </c>
      <c r="C93" s="38"/>
      <c r="D93" s="29">
        <v>343.28800000000001</v>
      </c>
      <c r="E93" s="38"/>
      <c r="F93" s="45">
        <v>704.03100000000018</v>
      </c>
      <c r="G93" s="29"/>
      <c r="H93" s="38"/>
      <c r="I93" s="29">
        <v>894.44579395861535</v>
      </c>
      <c r="J93" s="29">
        <v>897.82907072214164</v>
      </c>
      <c r="K93" s="29">
        <v>863.6732914149228</v>
      </c>
      <c r="L93" s="41">
        <v>851.93869508182195</v>
      </c>
      <c r="M93" s="43">
        <v>851.93869508182195</v>
      </c>
      <c r="N93" s="43">
        <v>648.71720436632268</v>
      </c>
      <c r="O93" s="43">
        <v>678.80022355769461</v>
      </c>
      <c r="P93" s="46">
        <v>668.92930011232511</v>
      </c>
      <c r="Q93" s="46">
        <v>685.7674790337162</v>
      </c>
    </row>
    <row r="94" spans="1:17" ht="15" customHeight="1" x14ac:dyDescent="0.3">
      <c r="A94" s="19"/>
      <c r="B94" s="13" t="s">
        <v>1</v>
      </c>
      <c r="C94" s="39"/>
      <c r="D94" s="39">
        <f>D9-D48</f>
        <v>-5213.4520000000048</v>
      </c>
      <c r="E94" s="39"/>
      <c r="F94" s="39">
        <f>F9-F48</f>
        <v>-5399.5329999999958</v>
      </c>
      <c r="G94" s="39">
        <f>G9-G48</f>
        <v>0</v>
      </c>
      <c r="H94" s="39"/>
      <c r="I94" s="39">
        <f t="shared" ref="I94:J94" si="15">I9-I48</f>
        <v>-5032.8867809978547</v>
      </c>
      <c r="J94" s="39">
        <f t="shared" si="15"/>
        <v>-4920.3404762259743</v>
      </c>
      <c r="K94" s="39">
        <f t="shared" ref="K94:L94" si="16">K9-K48</f>
        <v>-4627.3068769539168</v>
      </c>
      <c r="L94" s="39">
        <f t="shared" si="16"/>
        <v>-4700.0056861925623</v>
      </c>
      <c r="M94" s="39">
        <f t="shared" ref="M94" si="17">M9-M48</f>
        <v>-4533.2269068712121</v>
      </c>
      <c r="N94" s="39">
        <f>N9-N48</f>
        <v>-3913.302931042519</v>
      </c>
      <c r="O94" s="39">
        <f>O9-O48</f>
        <v>-3971.9283465093977</v>
      </c>
      <c r="P94" s="39">
        <f>P9-P48</f>
        <v>-3788.9421684616464</v>
      </c>
      <c r="Q94" s="39">
        <f>Q9-Q48</f>
        <v>-3759.6300428073446</v>
      </c>
    </row>
    <row r="95" spans="1:17" ht="15" customHeight="1" x14ac:dyDescent="0.3">
      <c r="A95" s="19"/>
      <c r="B95" s="13" t="s">
        <v>5</v>
      </c>
      <c r="C95" s="39"/>
      <c r="D95" s="40">
        <f>D94/D$96*100</f>
        <v>-4.9400004019502228</v>
      </c>
      <c r="E95" s="39"/>
      <c r="F95" s="40">
        <f>F94/F$96*100</f>
        <v>-5.0704446148469824</v>
      </c>
      <c r="G95" s="40">
        <f>G94/G$96*100</f>
        <v>0</v>
      </c>
      <c r="H95" s="39"/>
      <c r="I95" s="40">
        <f t="shared" ref="I95:J95" si="18">I94/I$96*100</f>
        <v>-4.7689060479097316</v>
      </c>
      <c r="J95" s="40">
        <f t="shared" si="18"/>
        <v>-4.6464034882915453</v>
      </c>
      <c r="K95" s="40">
        <f t="shared" ref="K95:L95" si="19">K94/K$96*100</f>
        <v>-4.4004156112052311</v>
      </c>
      <c r="L95" s="40">
        <f t="shared" si="19"/>
        <v>-4.4695497714406462</v>
      </c>
      <c r="M95" s="40">
        <f t="shared" ref="M95" si="20">M94/M$96*100</f>
        <v>-4.3109486750235151</v>
      </c>
      <c r="N95" s="40">
        <f>N94/N$96*100</f>
        <v>-3.6159274385825828</v>
      </c>
      <c r="O95" s="40">
        <f>O94/O$96*100</f>
        <v>-3.6700978547554288</v>
      </c>
      <c r="P95" s="40">
        <f>P94/P$96*100</f>
        <v>-3.5010169648413041</v>
      </c>
      <c r="Q95" s="40">
        <f>Q94/Q$96*100</f>
        <v>-3.5017127703841182</v>
      </c>
    </row>
    <row r="96" spans="1:17" ht="15" customHeight="1" x14ac:dyDescent="0.3">
      <c r="A96" s="19"/>
      <c r="B96" s="10" t="s">
        <v>85</v>
      </c>
      <c r="C96" s="38"/>
      <c r="D96" s="29">
        <v>105535.45699999999</v>
      </c>
      <c r="E96" s="38"/>
      <c r="F96" s="45">
        <v>106490.326</v>
      </c>
      <c r="G96" s="29">
        <v>89615.638999999996</v>
      </c>
      <c r="H96" s="38"/>
      <c r="I96" s="29">
        <v>105535.456778475</v>
      </c>
      <c r="J96" s="29">
        <v>105895.67799319887</v>
      </c>
      <c r="K96" s="29">
        <v>105156.13264281057</v>
      </c>
      <c r="L96" s="29">
        <v>105156.13264281057</v>
      </c>
      <c r="M96" s="29">
        <v>105156.13264281057</v>
      </c>
      <c r="N96" s="29">
        <v>108224.04479932001</v>
      </c>
      <c r="O96" s="29">
        <v>108224.04479932001</v>
      </c>
      <c r="P96" s="29">
        <v>108224.04479932001</v>
      </c>
      <c r="Q96" s="48">
        <v>107365.46054275418</v>
      </c>
    </row>
    <row r="98" spans="2:2" x14ac:dyDescent="0.3">
      <c r="B98" s="18" t="s">
        <v>93</v>
      </c>
    </row>
    <row r="99" spans="2:2" x14ac:dyDescent="0.3">
      <c r="B99" s="1" t="s">
        <v>89</v>
      </c>
    </row>
    <row r="100" spans="2:2" x14ac:dyDescent="0.3">
      <c r="B100" s="1" t="s">
        <v>91</v>
      </c>
    </row>
    <row r="101" spans="2:2" x14ac:dyDescent="0.3">
      <c r="B101" s="17" t="s">
        <v>92</v>
      </c>
    </row>
    <row r="102" spans="2:2" x14ac:dyDescent="0.3">
      <c r="B102" s="1" t="s">
        <v>94</v>
      </c>
    </row>
    <row r="103" spans="2:2" x14ac:dyDescent="0.3">
      <c r="B103" s="1" t="s">
        <v>90</v>
      </c>
    </row>
  </sheetData>
  <mergeCells count="1">
    <mergeCell ref="B5:B6"/>
  </mergeCells>
  <phoneticPr fontId="23" type="noConversion"/>
  <pageMargins left="0.7" right="0.7" top="0.75" bottom="0.75" header="0.3" footer="0.3"/>
  <ignoredErrors>
    <ignoredError sqref="J49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8" ma:contentTypeDescription="Umožňuje vytvoriť nový dokument." ma:contentTypeScope="" ma:versionID="b65b16e74ed3c1c16f249c9c1fe3663f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5a73af116c45df24153a6714ada099fc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B47872-E4B5-4C6E-A918-D97863D7FE88}">
  <ds:schemaRefs>
    <ds:schemaRef ds:uri="ca90bd8a-abf5-4496-9b56-aba63058f6b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9d76330f-e8f1-434f-b6cd-d02727bbea50"/>
  </ds:schemaRefs>
</ds:datastoreItem>
</file>

<file path=customXml/itemProps2.xml><?xml version="1.0" encoding="utf-8"?>
<ds:datastoreItem xmlns:ds="http://schemas.openxmlformats.org/officeDocument/2006/customXml" ds:itemID="{FB3E5097-F479-40C4-B8D5-0A8F4FBC9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2022-10-05T11:54:00Z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