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.kosko\Desktop\"/>
    </mc:Choice>
  </mc:AlternateContent>
  <xr:revisionPtr revIDLastSave="0" documentId="8_{FB8704E0-D4C5-4C76-BC90-88E33F9AE205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3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9" l="1"/>
  <c r="M49" i="9" s="1"/>
  <c r="M9" i="9"/>
  <c r="M10" i="9" s="1"/>
  <c r="L48" i="9"/>
  <c r="L49" i="9" s="1"/>
  <c r="L9" i="9"/>
  <c r="L10" i="9" s="1"/>
  <c r="K48" i="9"/>
  <c r="K49" i="9" s="1"/>
  <c r="K9" i="9"/>
  <c r="K10" i="9" s="1"/>
  <c r="M94" i="9" l="1"/>
  <c r="M95" i="9" s="1"/>
  <c r="L94" i="9"/>
  <c r="L95" i="9" s="1"/>
  <c r="L1" i="9"/>
  <c r="K94" i="9"/>
  <c r="J48" i="9"/>
  <c r="J49" i="9" s="1"/>
  <c r="J9" i="9"/>
  <c r="M1" i="9" l="1"/>
  <c r="M2" i="9" s="1"/>
  <c r="L3" i="9"/>
  <c r="L2" i="9"/>
  <c r="K95" i="9"/>
  <c r="K1" i="9"/>
  <c r="J94" i="9"/>
  <c r="J95" i="9"/>
  <c r="J1" i="9"/>
  <c r="J10" i="9"/>
  <c r="J2" i="9"/>
  <c r="I48" i="9"/>
  <c r="I49" i="9" s="1"/>
  <c r="G48" i="9"/>
  <c r="G49" i="9" s="1"/>
  <c r="F48" i="9"/>
  <c r="F49" i="9" s="1"/>
  <c r="D48" i="9"/>
  <c r="D49" i="9" s="1"/>
  <c r="I9" i="9"/>
  <c r="G9" i="9"/>
  <c r="G10" i="9" s="1"/>
  <c r="F9" i="9"/>
  <c r="F94" i="9" s="1"/>
  <c r="D9" i="9"/>
  <c r="M3" i="9" l="1"/>
  <c r="K2" i="9"/>
  <c r="K3" i="9"/>
  <c r="D94" i="9"/>
  <c r="I94" i="9"/>
  <c r="D95" i="9"/>
  <c r="D1" i="9"/>
  <c r="D2" i="9" s="1"/>
  <c r="F95" i="9"/>
  <c r="F1" i="9"/>
  <c r="I95" i="9"/>
  <c r="I1" i="9"/>
  <c r="D10" i="9"/>
  <c r="G94" i="9"/>
  <c r="F10" i="9"/>
  <c r="I10" i="9"/>
  <c r="J3" i="9" l="1"/>
  <c r="G95" i="9"/>
  <c r="G1" i="9"/>
  <c r="G4" i="9" s="1"/>
  <c r="F3" i="9"/>
  <c r="F2" i="9"/>
  <c r="I3" i="9"/>
  <c r="I2" i="9"/>
  <c r="G3" i="9" l="1"/>
  <c r="G2" i="9"/>
</calcChain>
</file>

<file path=xl/sharedStrings.xml><?xml version="1.0" encoding="utf-8"?>
<sst xmlns="http://schemas.openxmlformats.org/spreadsheetml/2006/main" count="116" uniqueCount="104">
  <si>
    <t>General government balance</t>
  </si>
  <si>
    <t>Change between forecasts</t>
  </si>
  <si>
    <t>source of data</t>
  </si>
  <si>
    <t>MoF SR</t>
  </si>
  <si>
    <t>SoCBR</t>
  </si>
  <si>
    <t>General Government Budget (ESA 2010, in mil. EUR)</t>
  </si>
  <si>
    <t>SP 2022-2025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</si>
  <si>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</si>
  <si>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</si>
  <si>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</si>
  <si>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</si>
  <si>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</si>
  <si>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</si>
  <si>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</si>
  <si>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</si>
  <si>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</si>
  <si>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</si>
  <si>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</si>
  <si>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</si>
  <si>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</si>
  <si>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</si>
  <si>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</si>
  <si>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</si>
  <si>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</si>
  <si>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</si>
  <si>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</si>
  <si>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</si>
  <si>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</si>
  <si>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</si>
  <si>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</si>
  <si>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</si>
  <si>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</si>
  <si>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</si>
  <si>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</si>
  <si>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</si>
  <si>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</si>
  <si>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</si>
  <si>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</si>
  <si>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</si>
  <si>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</si>
  <si>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</si>
  <si>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</si>
  <si>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</si>
  <si>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</si>
  <si>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</si>
  <si>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</si>
  <si>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</si>
  <si>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</si>
  <si>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</si>
  <si>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</si>
  <si>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</si>
  <si>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</si>
  <si>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</si>
  <si>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</si>
  <si>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</si>
  <si>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</si>
  <si>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</si>
  <si>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</si>
  <si>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</si>
  <si>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</si>
  <si>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</si>
  <si>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</si>
  <si>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</si>
  <si>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</si>
  <si>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</si>
  <si>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</si>
  <si>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</si>
  <si>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</si>
  <si>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</si>
  <si>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</si>
  <si>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</si>
  <si>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</si>
  <si>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</si>
  <si>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</si>
  <si>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</si>
  <si>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</si>
  <si>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</si>
  <si>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</si>
  <si>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</si>
  <si>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</si>
  <si>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</si>
  <si>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</si>
  <si>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</si>
  <si>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</si>
  <si>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</si>
  <si>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</si>
  <si>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</si>
  <si>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</si>
  <si>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</si>
  <si>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Acronyms:</t>
  </si>
  <si>
    <t>MoF SR - Ministry of Finance of the Slovak Republic</t>
  </si>
  <si>
    <t>SP - Stability Programme</t>
  </si>
  <si>
    <t>EO - Expected Outturn</t>
  </si>
  <si>
    <t>DBP - Draft Budgetary Plan</t>
  </si>
  <si>
    <t>SoCBR - Secretariat of the Council for Budget Responsibility</t>
  </si>
  <si>
    <t>YEAR 2023</t>
  </si>
  <si>
    <t>Comparison to approved General Government Budget 2023</t>
  </si>
  <si>
    <t>GG Budget 2023</t>
  </si>
  <si>
    <t>2023/01</t>
  </si>
  <si>
    <t>DPB 2023-2025</t>
  </si>
  <si>
    <t>2023/02</t>
  </si>
  <si>
    <t>2023/03</t>
  </si>
  <si>
    <t>2023/04</t>
  </si>
  <si>
    <t>2023/05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</si>
</sst>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9" fillId="0" borderId="0"/>
    <xf numFmtId="0" fontId="11" fillId="0" borderId="0"/>
    <xf numFmtId="0" fontId="11" fillId="0" borderId="0"/>
    <xf numFmtId="164" fontId="16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</cellStyleXfs>
  <cellXfs count="42">
    <xf numFmtId="0" fontId="0" fillId="0" borderId="0" xfId="0"/>
    <xf numFmtId="3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0" fillId="3" borderId="0" xfId="1" applyFont="1" applyFill="1" applyAlignment="1">
      <alignment horizontal="left" vertical="center"/>
    </xf>
    <xf numFmtId="0" fontId="10" fillId="2" borderId="0" xfId="0" applyFont="1" applyFill="1" applyAlignment="1">
      <alignment horizontal="right"/>
    </xf>
    <xf numFmtId="0" fontId="12" fillId="0" borderId="0" xfId="2" applyFont="1" applyAlignment="1">
      <alignment vertical="center"/>
    </xf>
    <xf numFmtId="0" fontId="14" fillId="0" borderId="0" xfId="2" applyFont="1" applyAlignment="1">
      <alignment horizontal="left" vertical="center" indent="1"/>
    </xf>
    <xf numFmtId="0" fontId="14" fillId="0" borderId="0" xfId="2" applyFont="1" applyAlignment="1">
      <alignment horizontal="left" vertical="center" indent="2"/>
    </xf>
    <xf numFmtId="0" fontId="14" fillId="0" borderId="0" xfId="2" applyFont="1" applyAlignment="1">
      <alignment horizontal="left" vertical="center" indent="3"/>
    </xf>
    <xf numFmtId="0" fontId="10" fillId="3" borderId="0" xfId="2" applyFont="1" applyFill="1" applyAlignment="1">
      <alignment horizontal="left"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left" vertical="center" indent="4"/>
    </xf>
    <xf numFmtId="0" fontId="14" fillId="0" borderId="0" xfId="2" applyFont="1" applyAlignment="1">
      <alignment horizontal="left" vertical="center"/>
    </xf>
    <xf numFmtId="0" fontId="18" fillId="0" borderId="0" xfId="0" applyFont="1"/>
    <xf numFmtId="0" fontId="6" fillId="0" borderId="0" xfId="0" applyFont="1" applyAlignment="1">
      <alignment horizontal="right"/>
    </xf>
    <xf numFmtId="0" fontId="15" fillId="0" borderId="0" xfId="0" applyFont="1"/>
    <xf numFmtId="3" fontId="15" fillId="2" borderId="0" xfId="0" applyNumberFormat="1" applyFont="1" applyFill="1"/>
    <xf numFmtId="3" fontId="15" fillId="0" borderId="0" xfId="0" applyNumberFormat="1" applyFont="1"/>
    <xf numFmtId="4" fontId="15" fillId="0" borderId="0" xfId="0" applyNumberFormat="1" applyFont="1"/>
    <xf numFmtId="3" fontId="13" fillId="2" borderId="0" xfId="0" applyNumberFormat="1" applyFont="1" applyFill="1"/>
    <xf numFmtId="3" fontId="13" fillId="0" borderId="0" xfId="0" applyNumberFormat="1" applyFont="1"/>
    <xf numFmtId="3" fontId="10" fillId="2" borderId="0" xfId="0" applyNumberFormat="1" applyFont="1" applyFill="1"/>
    <xf numFmtId="4" fontId="10" fillId="2" borderId="0" xfId="0" applyNumberFormat="1" applyFont="1" applyFill="1"/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left"/>
    </xf>
    <xf numFmtId="3" fontId="3" fillId="2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3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3" fontId="2" fillId="0" borderId="0" xfId="0" applyNumberFormat="1" applyFon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1" fillId="0" borderId="0" xfId="0" applyNumberFormat="1" applyFont="1"/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02FB-6F28-43CA-8333-8F1B9C53C1FB}">
  <sheetPr>
    <tabColor rgb="FF00B0F0"/>
  </sheetPr>
  <dimension ref="A1:M103"/>
  <sheetViews>
    <sheetView showGridLines="0" tabSelected="1" workbookViewId="0"/>
  </sheetViews>
  <sheetFormatPr defaultColWidth="9.21875" defaultRowHeight="14.4" x14ac:dyDescent="0.3"/>
  <cols>
    <col min="1" max="1" width="2.77734375" customWidth="1"/>
    <col min="2" max="2" width="49.554687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11" width="14.77734375" customWidth="1"/>
    <col min="12" max="13" width="12.5546875" bestFit="1" customWidth="1"/>
  </cols>
  <sheetData>
    <row r="1" spans="1:13" ht="15" customHeight="1" thickBot="1" x14ac:dyDescent="0.35">
      <c r="A1" s="26"/>
      <c r="B1" s="26"/>
      <c r="D1" s="1">
        <f>D94</f>
        <v>-7871.195999999989</v>
      </c>
      <c r="E1" s="17"/>
      <c r="F1" s="1">
        <f>F94</f>
        <v>0</v>
      </c>
      <c r="G1" s="1">
        <f>G94</f>
        <v>0</v>
      </c>
      <c r="H1" s="17"/>
      <c r="I1" s="1">
        <f t="shared" ref="I1:J1" si="0">I94</f>
        <v>-7392.4449363430176</v>
      </c>
      <c r="J1" s="1">
        <f t="shared" si="0"/>
        <v>-7439.0345950944975</v>
      </c>
      <c r="K1" s="1">
        <f t="shared" ref="K1:L1" si="1">K94</f>
        <v>-7092.8544664019064</v>
      </c>
      <c r="L1" s="1">
        <f t="shared" si="1"/>
        <v>-6996.6088893896813</v>
      </c>
      <c r="M1" s="1">
        <f t="shared" ref="M1" si="2">M94</f>
        <v>-7499.8844587409912</v>
      </c>
    </row>
    <row r="2" spans="1:13" ht="15" customHeight="1" x14ac:dyDescent="0.3">
      <c r="A2" s="26"/>
      <c r="B2" s="27" t="s">
        <v>0</v>
      </c>
      <c r="C2" s="28"/>
      <c r="D2" s="2" t="str">
        <f>TEXT(ROUND(D1,0),"# ###")&amp;" mil.eur"</f>
        <v>-7 871 mil.eur</v>
      </c>
      <c r="E2" s="28"/>
      <c r="F2" s="2" t="str">
        <f>TEXT(ROUND(F1,0),"# ###")&amp;" mil.eur"</f>
        <v xml:space="preserve"> mil.eur</v>
      </c>
      <c r="G2" s="2" t="str">
        <f>TEXT(ROUND(G1,0),"# ###")&amp;" mil.eur"</f>
        <v xml:space="preserve"> mil.eur</v>
      </c>
      <c r="H2" s="28"/>
      <c r="I2" s="2" t="str">
        <f t="shared" ref="I2:J2" si="3">TEXT(ROUND(I1,0),"# ###")&amp;" mil.eur"</f>
        <v>-7 392 mil.eur</v>
      </c>
      <c r="J2" s="2" t="str">
        <f t="shared" si="3"/>
        <v>-7 439 mil.eur</v>
      </c>
      <c r="K2" s="2" t="str">
        <f t="shared" ref="K2:L2" si="4">TEXT(ROUND(K1,0),"# ###")&amp;" mil.eur"</f>
        <v>-7 093 mil.eur</v>
      </c>
      <c r="L2" s="2" t="str">
        <f t="shared" si="4"/>
        <v>-6 997 mil.eur</v>
      </c>
      <c r="M2" s="2" t="str">
        <f t="shared" ref="M2" si="5">TEXT(ROUND(M1,0),"# ###")&amp;" mil.eur"</f>
        <v>-7 500 mil.eur</v>
      </c>
    </row>
    <row r="3" spans="1:13" ht="15" customHeight="1" x14ac:dyDescent="0.3">
      <c r="A3" s="26"/>
      <c r="B3" s="29" t="s">
        <v>96</v>
      </c>
      <c r="C3" s="30"/>
      <c r="D3" s="31"/>
      <c r="E3" s="30"/>
      <c r="F3" s="31" t="str">
        <f>IF(F1-$D$1&gt;0,"+","")&amp;TEXT(ROUND((F1-$D$1),0),"# ###")&amp;" mil.eur"</f>
        <v>+7 871 mil.eur</v>
      </c>
      <c r="G3" s="31" t="str">
        <f>IF(G1-$D$1&gt;0,"+","")&amp;TEXT(ROUND((G1-$D$1),0),"# ###")&amp;" mil.eur"</f>
        <v>+7 871 mil.eur</v>
      </c>
      <c r="H3" s="30"/>
      <c r="I3" s="31" t="str">
        <f t="shared" ref="I3:J3" si="6">IF(I1-$D$1&gt;0,"+","")&amp;TEXT(ROUND((I1-$D$1),0),"# ###")&amp;" mil.eur"</f>
        <v>+479 mil.eur</v>
      </c>
      <c r="J3" s="31" t="str">
        <f t="shared" si="6"/>
        <v>+432 mil.eur</v>
      </c>
      <c r="K3" s="31" t="str">
        <f t="shared" ref="K3:L3" si="7">IF(K1-$D$1&gt;0,"+","")&amp;TEXT(ROUND((K1-$D$1),0),"# ###")&amp;" mil.eur"</f>
        <v>+778 mil.eur</v>
      </c>
      <c r="L3" s="31" t="str">
        <f t="shared" si="7"/>
        <v>+875 mil.eur</v>
      </c>
      <c r="M3" s="31" t="str">
        <f t="shared" ref="M3" si="8">IF(M1-$D$1&gt;0,"+","")&amp;TEXT(ROUND((M1-$D$1),0),"# ###")&amp;" mil.eur"</f>
        <v>+371 mil.eur</v>
      </c>
    </row>
    <row r="4" spans="1:13" ht="15" customHeight="1" thickBot="1" x14ac:dyDescent="0.35">
      <c r="A4" s="26"/>
      <c r="B4" s="32" t="s">
        <v>1</v>
      </c>
      <c r="C4" s="33"/>
      <c r="D4" s="34"/>
      <c r="E4" s="33"/>
      <c r="F4" s="34"/>
      <c r="G4" s="34" t="str">
        <f>IF(G1-F1&gt;0,"+","")&amp;TEXT(ROUND((G1-F1),0),"# ###")&amp;" mil.eur"</f>
        <v xml:space="preserve"> mil.eur</v>
      </c>
      <c r="H4" s="33"/>
      <c r="I4" s="34"/>
      <c r="J4" s="34"/>
      <c r="K4" s="34"/>
      <c r="L4" s="34"/>
      <c r="M4" s="34"/>
    </row>
    <row r="5" spans="1:13" ht="15" customHeight="1" x14ac:dyDescent="0.3">
      <c r="A5" s="26"/>
      <c r="B5" s="39" t="s">
        <v>95</v>
      </c>
      <c r="C5" s="26"/>
      <c r="D5" s="26"/>
      <c r="E5" s="26"/>
      <c r="F5" s="35"/>
      <c r="G5" s="35"/>
      <c r="H5" s="26"/>
      <c r="I5" s="35"/>
      <c r="J5" s="35"/>
      <c r="K5" s="35"/>
      <c r="L5" s="35"/>
      <c r="M5" s="35"/>
    </row>
    <row r="6" spans="1:13" ht="15" customHeight="1" thickBot="1" x14ac:dyDescent="0.35">
      <c r="A6" s="26"/>
      <c r="B6" s="40"/>
      <c r="C6" s="26"/>
      <c r="D6" s="26"/>
      <c r="E6" s="26"/>
      <c r="F6" s="35"/>
      <c r="G6" s="35"/>
      <c r="H6" s="26"/>
      <c r="I6" s="35"/>
      <c r="J6" s="35"/>
      <c r="K6" s="35"/>
      <c r="L6" s="35"/>
      <c r="M6" s="35"/>
    </row>
    <row r="7" spans="1:13" ht="15" customHeight="1" thickBot="1" x14ac:dyDescent="0.35">
      <c r="A7" s="26"/>
      <c r="B7" s="3" t="s">
        <v>2</v>
      </c>
      <c r="C7" s="28"/>
      <c r="D7" s="4" t="s">
        <v>3</v>
      </c>
      <c r="E7" s="36"/>
      <c r="F7" s="4" t="s">
        <v>3</v>
      </c>
      <c r="G7" s="4" t="s">
        <v>3</v>
      </c>
      <c r="H7" s="36"/>
      <c r="I7" s="5" t="s">
        <v>4</v>
      </c>
      <c r="J7" s="5" t="s">
        <v>4</v>
      </c>
      <c r="K7" s="5" t="s">
        <v>4</v>
      </c>
      <c r="L7" s="5" t="s">
        <v>4</v>
      </c>
      <c r="M7" s="5" t="s">
        <v>4</v>
      </c>
    </row>
    <row r="8" spans="1:13" ht="15" customHeight="1" x14ac:dyDescent="0.3">
      <c r="A8" s="26"/>
      <c r="B8" s="6" t="s">
        <v>5</v>
      </c>
      <c r="C8" s="7"/>
      <c r="D8" s="7" t="s">
        <v>97</v>
      </c>
      <c r="E8" s="7"/>
      <c r="F8" s="7" t="s">
        <v>6</v>
      </c>
      <c r="G8" s="7" t="s">
        <v>99</v>
      </c>
      <c r="H8" s="7"/>
      <c r="I8" s="7" t="s">
        <v>98</v>
      </c>
      <c r="J8" s="7" t="s">
        <v>100</v>
      </c>
      <c r="K8" s="7" t="s">
        <v>101</v>
      </c>
      <c r="L8" s="7" t="s">
        <v>102</v>
      </c>
      <c r="M8" s="7" t="s">
        <v>103</v>
      </c>
    </row>
    <row r="9" spans="1:13" s="18" customFormat="1" ht="15" customHeight="1" x14ac:dyDescent="0.3">
      <c r="B9" s="13" t="s">
        <v>7</v>
      </c>
      <c r="C9" s="19"/>
      <c r="D9" s="20">
        <f>D11+D31+D36+D43</f>
        <v>51094.393000000004</v>
      </c>
      <c r="E9" s="19"/>
      <c r="F9" s="20">
        <f>F11+F31+F36+F43</f>
        <v>0</v>
      </c>
      <c r="G9" s="20">
        <f>G11+G31+G36+G43</f>
        <v>0</v>
      </c>
      <c r="H9" s="19"/>
      <c r="I9" s="20">
        <f>I11+I31+I36+I43</f>
        <v>51060.909829649136</v>
      </c>
      <c r="J9" s="20">
        <f>J11+J31+J36+J43</f>
        <v>49948.763039972473</v>
      </c>
      <c r="K9" s="20">
        <f>K11+K31+K36+K43</f>
        <v>50381.806470366479</v>
      </c>
      <c r="L9" s="20">
        <f>L11+L31+L36+L43</f>
        <v>50512.197859822103</v>
      </c>
      <c r="M9" s="20">
        <f>M11+M31+M36+M43</f>
        <v>50602.136883002087</v>
      </c>
    </row>
    <row r="10" spans="1:13" s="18" customFormat="1" ht="15" customHeight="1" x14ac:dyDescent="0.3">
      <c r="B10" s="13" t="s">
        <v>8</v>
      </c>
      <c r="C10" s="19"/>
      <c r="D10" s="21">
        <f>D9/D$96*100</f>
        <v>41.775277341630634</v>
      </c>
      <c r="E10" s="19"/>
      <c r="F10" s="21" t="e">
        <f>F9/F$96*100</f>
        <v>#DIV/0!</v>
      </c>
      <c r="G10" s="21" t="e">
        <f>G9/G$96*100</f>
        <v>#DIV/0!</v>
      </c>
      <c r="H10" s="19"/>
      <c r="I10" s="21">
        <f t="shared" ref="I10:J10" si="9">I9/I$96*100</f>
        <v>41.21495385948257</v>
      </c>
      <c r="J10" s="21">
        <f t="shared" si="9"/>
        <v>42.161707806164628</v>
      </c>
      <c r="K10" s="21">
        <f t="shared" ref="K10:L10" si="10">K9/K$96*100</f>
        <v>42.527239392303009</v>
      </c>
      <c r="L10" s="21">
        <f t="shared" si="10"/>
        <v>41.82905027622499</v>
      </c>
      <c r="M10" s="21">
        <f t="shared" ref="M10" si="11">M9/M$96*100</f>
        <v>41.903528601892589</v>
      </c>
    </row>
    <row r="11" spans="1:13" ht="15" customHeight="1" x14ac:dyDescent="0.3">
      <c r="A11" s="26"/>
      <c r="B11" s="8" t="s">
        <v>9</v>
      </c>
      <c r="C11" s="22"/>
      <c r="D11" s="23">
        <v>23893.690000000002</v>
      </c>
      <c r="E11" s="22"/>
      <c r="F11" s="23"/>
      <c r="G11" s="23"/>
      <c r="H11" s="22"/>
      <c r="I11" s="23">
        <v>23925.722736507993</v>
      </c>
      <c r="J11" s="23">
        <v>23417.180902267231</v>
      </c>
      <c r="K11" s="23">
        <v>23750.102009126902</v>
      </c>
      <c r="L11" s="23">
        <v>23794.000009126903</v>
      </c>
      <c r="M11" s="23">
        <v>23849.215156872353</v>
      </c>
    </row>
    <row r="12" spans="1:13" ht="15" customHeight="1" x14ac:dyDescent="0.3">
      <c r="A12" s="26"/>
      <c r="B12" s="9" t="s">
        <v>10</v>
      </c>
      <c r="C12" s="37"/>
      <c r="D12" s="35">
        <v>14457.145</v>
      </c>
      <c r="E12" s="37"/>
      <c r="F12" s="35"/>
      <c r="G12" s="35"/>
      <c r="H12" s="37"/>
      <c r="I12" s="38">
        <v>14286.890017987263</v>
      </c>
      <c r="J12" s="38">
        <v>14175.052787438774</v>
      </c>
      <c r="K12" s="38">
        <v>14063.5116881596</v>
      </c>
      <c r="L12" s="38">
        <v>14063.861688159599</v>
      </c>
      <c r="M12" s="41">
        <v>14119.076835905049</v>
      </c>
    </row>
    <row r="13" spans="1:13" ht="15" customHeight="1" x14ac:dyDescent="0.3">
      <c r="A13" s="26"/>
      <c r="B13" s="10" t="s">
        <v>11</v>
      </c>
      <c r="C13" s="37"/>
      <c r="D13" s="35">
        <v>9883.6790000000001</v>
      </c>
      <c r="E13" s="37"/>
      <c r="F13" s="35"/>
      <c r="G13" s="35"/>
      <c r="H13" s="37"/>
      <c r="I13" s="38">
        <v>9505.6749999999993</v>
      </c>
      <c r="J13" s="38">
        <v>9405</v>
      </c>
      <c r="K13" s="38">
        <v>9321</v>
      </c>
      <c r="L13" s="38">
        <v>9321</v>
      </c>
      <c r="M13" s="41">
        <v>9376.2151477454518</v>
      </c>
    </row>
    <row r="14" spans="1:13" ht="15" customHeight="1" x14ac:dyDescent="0.3">
      <c r="A14" s="26"/>
      <c r="B14" s="10" t="s">
        <v>12</v>
      </c>
      <c r="C14" s="37"/>
      <c r="D14" s="35">
        <v>2806.5419999999999</v>
      </c>
      <c r="E14" s="37"/>
      <c r="F14" s="35"/>
      <c r="G14" s="35"/>
      <c r="H14" s="37"/>
      <c r="I14" s="38">
        <v>2666.7510000000002</v>
      </c>
      <c r="J14" s="38">
        <v>2632.1399999999994</v>
      </c>
      <c r="K14" s="38">
        <v>2632.04</v>
      </c>
      <c r="L14" s="38">
        <v>2632.04</v>
      </c>
      <c r="M14" s="41">
        <v>2632.04</v>
      </c>
    </row>
    <row r="15" spans="1:13" ht="15" customHeight="1" x14ac:dyDescent="0.3">
      <c r="A15" s="26"/>
      <c r="B15" s="10" t="s">
        <v>13</v>
      </c>
      <c r="C15" s="37"/>
      <c r="D15" s="35">
        <v>455.02499999999998</v>
      </c>
      <c r="E15" s="37"/>
      <c r="F15" s="35"/>
      <c r="G15" s="35"/>
      <c r="H15" s="37"/>
      <c r="I15" s="38">
        <v>479.01678086398709</v>
      </c>
      <c r="J15" s="38">
        <v>526.19587010290093</v>
      </c>
      <c r="K15" s="38">
        <v>513.15362683585124</v>
      </c>
      <c r="L15" s="38">
        <v>513.15362683585124</v>
      </c>
      <c r="M15" s="41">
        <v>513.15362683585124</v>
      </c>
    </row>
    <row r="16" spans="1:13" ht="15" customHeight="1" x14ac:dyDescent="0.3">
      <c r="A16" s="26"/>
      <c r="B16" s="10" t="s">
        <v>14</v>
      </c>
      <c r="C16" s="37"/>
      <c r="D16" s="35">
        <v>0</v>
      </c>
      <c r="E16" s="37"/>
      <c r="F16" s="35"/>
      <c r="G16" s="35"/>
      <c r="H16" s="37"/>
      <c r="I16" s="38">
        <v>0</v>
      </c>
      <c r="J16" s="38">
        <v>0</v>
      </c>
      <c r="K16" s="38">
        <v>0</v>
      </c>
      <c r="L16" s="38">
        <v>0</v>
      </c>
      <c r="M16" s="41">
        <v>0</v>
      </c>
    </row>
    <row r="17" spans="1:13" ht="15" customHeight="1" x14ac:dyDescent="0.3">
      <c r="A17" s="26"/>
      <c r="B17" s="10" t="s">
        <v>15</v>
      </c>
      <c r="C17" s="37"/>
      <c r="D17" s="35">
        <v>265.44799999999998</v>
      </c>
      <c r="E17" s="37"/>
      <c r="F17" s="35"/>
      <c r="G17" s="35"/>
      <c r="H17" s="37"/>
      <c r="I17" s="38">
        <v>325.36081977941774</v>
      </c>
      <c r="J17" s="38">
        <v>310.36100000000005</v>
      </c>
      <c r="K17" s="38">
        <v>310.36100000000005</v>
      </c>
      <c r="L17" s="38">
        <v>310.36100000000005</v>
      </c>
      <c r="M17" s="41">
        <v>310.36100000000005</v>
      </c>
    </row>
    <row r="18" spans="1:13" ht="15" customHeight="1" x14ac:dyDescent="0.3">
      <c r="A18" s="26"/>
      <c r="B18" s="10" t="s">
        <v>16</v>
      </c>
      <c r="C18" s="37"/>
      <c r="D18" s="35">
        <v>131</v>
      </c>
      <c r="E18" s="37"/>
      <c r="F18" s="35"/>
      <c r="G18" s="35"/>
      <c r="H18" s="37"/>
      <c r="I18" s="38">
        <v>135.30000000000001</v>
      </c>
      <c r="J18" s="38">
        <v>136.51</v>
      </c>
      <c r="K18" s="38">
        <v>134.77000000000001</v>
      </c>
      <c r="L18" s="38">
        <v>135.30000000000001</v>
      </c>
      <c r="M18" s="41">
        <v>135.30000000000001</v>
      </c>
    </row>
    <row r="19" spans="1:13" ht="15" customHeight="1" x14ac:dyDescent="0.3">
      <c r="A19" s="26"/>
      <c r="B19" s="10" t="s">
        <v>17</v>
      </c>
      <c r="C19" s="37"/>
      <c r="D19" s="35">
        <v>329.95299999999997</v>
      </c>
      <c r="E19" s="37"/>
      <c r="F19" s="35"/>
      <c r="G19" s="35"/>
      <c r="H19" s="37"/>
      <c r="I19" s="38">
        <v>359.12299999999999</v>
      </c>
      <c r="J19" s="38">
        <v>359.12299999999999</v>
      </c>
      <c r="K19" s="38">
        <v>359.12299999999999</v>
      </c>
      <c r="L19" s="38">
        <v>359.12299999999999</v>
      </c>
      <c r="M19" s="41">
        <v>359.12299999999999</v>
      </c>
    </row>
    <row r="20" spans="1:13" ht="15" customHeight="1" x14ac:dyDescent="0.3">
      <c r="A20" s="26"/>
      <c r="B20" s="10" t="s">
        <v>18</v>
      </c>
      <c r="C20" s="37"/>
      <c r="D20" s="35">
        <v>585.4980000000005</v>
      </c>
      <c r="E20" s="37"/>
      <c r="F20" s="35"/>
      <c r="G20" s="35"/>
      <c r="H20" s="37"/>
      <c r="I20" s="38">
        <v>815.66341734385969</v>
      </c>
      <c r="J20" s="38">
        <v>805.7229173358719</v>
      </c>
      <c r="K20" s="38">
        <v>793.06406132374832</v>
      </c>
      <c r="L20" s="38">
        <v>792.88406132374803</v>
      </c>
      <c r="M20" s="41">
        <v>792.88406132374803</v>
      </c>
    </row>
    <row r="21" spans="1:13" ht="15" customHeight="1" x14ac:dyDescent="0.3">
      <c r="A21" s="26"/>
      <c r="B21" s="9" t="s">
        <v>19</v>
      </c>
      <c r="C21" s="37"/>
      <c r="D21" s="35">
        <v>9436.5450000000001</v>
      </c>
      <c r="E21" s="37"/>
      <c r="F21" s="35"/>
      <c r="G21" s="35"/>
      <c r="H21" s="37"/>
      <c r="I21" s="38">
        <v>9638.832718520729</v>
      </c>
      <c r="J21" s="38">
        <v>9242.1281148284579</v>
      </c>
      <c r="K21" s="38">
        <v>9686.5903209673033</v>
      </c>
      <c r="L21" s="38">
        <v>9730.138320967304</v>
      </c>
      <c r="M21" s="41">
        <v>9730.138320967304</v>
      </c>
    </row>
    <row r="22" spans="1:13" ht="15" customHeight="1" x14ac:dyDescent="0.3">
      <c r="A22" s="26"/>
      <c r="B22" s="10" t="s">
        <v>20</v>
      </c>
      <c r="C22" s="37"/>
      <c r="D22" s="35">
        <v>4837.5519999999997</v>
      </c>
      <c r="E22" s="37"/>
      <c r="F22" s="35"/>
      <c r="G22" s="35"/>
      <c r="H22" s="37"/>
      <c r="I22" s="38">
        <v>4960.7439999999997</v>
      </c>
      <c r="J22" s="38">
        <v>4727.9009999999998</v>
      </c>
      <c r="K22" s="38">
        <v>4692.41</v>
      </c>
      <c r="L22" s="38">
        <v>4707.7830000000004</v>
      </c>
      <c r="M22" s="41">
        <v>4707.7830000000004</v>
      </c>
    </row>
    <row r="23" spans="1:13" s="26" customFormat="1" ht="15" customHeight="1" x14ac:dyDescent="0.3">
      <c r="B23" s="11" t="s">
        <v>21</v>
      </c>
      <c r="C23" s="37"/>
      <c r="D23" s="35">
        <v>4677.8509999999997</v>
      </c>
      <c r="E23" s="37"/>
      <c r="F23" s="35"/>
      <c r="G23" s="35"/>
      <c r="H23" s="37"/>
      <c r="I23" s="38"/>
      <c r="J23" s="38"/>
      <c r="K23" s="38"/>
      <c r="L23" s="38"/>
      <c r="M23" s="41"/>
    </row>
    <row r="24" spans="1:13" s="26" customFormat="1" ht="15" customHeight="1" x14ac:dyDescent="0.3">
      <c r="B24" s="11" t="s">
        <v>22</v>
      </c>
      <c r="C24" s="37"/>
      <c r="D24" s="35">
        <v>159.70099999999999</v>
      </c>
      <c r="E24" s="37"/>
      <c r="F24" s="35"/>
      <c r="G24" s="35"/>
      <c r="H24" s="37"/>
      <c r="I24" s="38"/>
      <c r="J24" s="38"/>
      <c r="K24" s="38"/>
      <c r="L24" s="38"/>
      <c r="M24" s="41"/>
    </row>
    <row r="25" spans="1:13" ht="15" customHeight="1" x14ac:dyDescent="0.3">
      <c r="A25" s="26"/>
      <c r="B25" s="10" t="s">
        <v>23</v>
      </c>
      <c r="C25" s="37"/>
      <c r="D25" s="35">
        <v>4018.5929999999998</v>
      </c>
      <c r="E25" s="37"/>
      <c r="F25" s="35"/>
      <c r="G25" s="35"/>
      <c r="H25" s="37"/>
      <c r="I25" s="38">
        <v>4015.8910000000001</v>
      </c>
      <c r="J25" s="38">
        <v>3905.4459999999999</v>
      </c>
      <c r="K25" s="38">
        <v>3775.84</v>
      </c>
      <c r="L25" s="38">
        <v>3910.7290000000003</v>
      </c>
      <c r="M25" s="41">
        <v>3910.7290000000003</v>
      </c>
    </row>
    <row r="26" spans="1:13" ht="15" customHeight="1" x14ac:dyDescent="0.3">
      <c r="A26" s="26"/>
      <c r="B26" s="15" t="s">
        <v>24</v>
      </c>
      <c r="C26" s="37"/>
      <c r="D26" s="35">
        <v>98.552000000000007</v>
      </c>
      <c r="E26" s="37"/>
      <c r="F26" s="35"/>
      <c r="G26" s="35"/>
      <c r="H26" s="37"/>
      <c r="I26" s="38">
        <v>98.472999999999999</v>
      </c>
      <c r="J26" s="38">
        <v>95.144000000000005</v>
      </c>
      <c r="K26" s="38">
        <v>95.144000000000005</v>
      </c>
      <c r="L26" s="38">
        <v>95.144000000000005</v>
      </c>
      <c r="M26" s="41">
        <v>95.144000000000005</v>
      </c>
    </row>
    <row r="27" spans="1:13" ht="15" customHeight="1" x14ac:dyDescent="0.3">
      <c r="A27" s="26"/>
      <c r="B27" s="10" t="s">
        <v>25</v>
      </c>
      <c r="C27" s="37"/>
      <c r="D27" s="35">
        <v>368.67</v>
      </c>
      <c r="E27" s="37"/>
      <c r="F27" s="35"/>
      <c r="G27" s="35"/>
      <c r="H27" s="37"/>
      <c r="I27" s="38">
        <v>360.43</v>
      </c>
      <c r="J27" s="38">
        <v>350.71</v>
      </c>
      <c r="K27" s="38">
        <v>345.09</v>
      </c>
      <c r="L27" s="38">
        <v>350.09</v>
      </c>
      <c r="M27" s="41">
        <v>350.09</v>
      </c>
    </row>
    <row r="28" spans="1:13" ht="15" customHeight="1" x14ac:dyDescent="0.3">
      <c r="A28" s="26"/>
      <c r="B28" s="10" t="s">
        <v>26</v>
      </c>
      <c r="C28" s="37"/>
      <c r="D28" s="35">
        <v>50.701999999999998</v>
      </c>
      <c r="E28" s="37"/>
      <c r="F28" s="35"/>
      <c r="G28" s="35"/>
      <c r="H28" s="37"/>
      <c r="I28" s="38">
        <v>41.696956340197325</v>
      </c>
      <c r="J28" s="38">
        <v>45.94480233496369</v>
      </c>
      <c r="K28" s="38">
        <v>44.824353582152796</v>
      </c>
      <c r="L28" s="38">
        <v>44.824353582152796</v>
      </c>
      <c r="M28" s="41">
        <v>44.824353582152796</v>
      </c>
    </row>
    <row r="29" spans="1:13" ht="15" customHeight="1" x14ac:dyDescent="0.3">
      <c r="A29" s="26"/>
      <c r="B29" s="10" t="s">
        <v>18</v>
      </c>
      <c r="C29" s="37"/>
      <c r="D29" s="35">
        <v>161.02800000000053</v>
      </c>
      <c r="E29" s="37"/>
      <c r="F29" s="35"/>
      <c r="G29" s="35"/>
      <c r="H29" s="37"/>
      <c r="I29" s="38">
        <v>260.07076218053044</v>
      </c>
      <c r="J29" s="38">
        <v>212.12631249349579</v>
      </c>
      <c r="K29" s="38">
        <v>828.42596738515022</v>
      </c>
      <c r="L29" s="38">
        <v>716.71196738515027</v>
      </c>
      <c r="M29" s="41">
        <v>716.71196738515027</v>
      </c>
    </row>
    <row r="30" spans="1:13" ht="15" customHeight="1" x14ac:dyDescent="0.3">
      <c r="A30" s="26"/>
      <c r="B30" s="9" t="s">
        <v>27</v>
      </c>
      <c r="C30" s="37"/>
      <c r="D30" s="35"/>
      <c r="E30" s="37"/>
      <c r="F30" s="35"/>
      <c r="G30" s="35"/>
      <c r="H30" s="37"/>
      <c r="I30" s="38">
        <v>0</v>
      </c>
      <c r="J30" s="38">
        <v>0</v>
      </c>
      <c r="K30" s="38">
        <v>0</v>
      </c>
      <c r="L30" s="38">
        <v>0</v>
      </c>
      <c r="M30" s="41">
        <v>0</v>
      </c>
    </row>
    <row r="31" spans="1:13" ht="15" customHeight="1" x14ac:dyDescent="0.3">
      <c r="A31" s="26"/>
      <c r="B31" s="8" t="s">
        <v>28</v>
      </c>
      <c r="C31" s="22"/>
      <c r="D31" s="23">
        <v>18424.057000000001</v>
      </c>
      <c r="E31" s="22"/>
      <c r="F31" s="23"/>
      <c r="G31" s="23"/>
      <c r="H31" s="22"/>
      <c r="I31" s="23">
        <v>18985.928806375025</v>
      </c>
      <c r="J31" s="23">
        <v>18780.818398471612</v>
      </c>
      <c r="K31" s="23">
        <v>18756.033736208883</v>
      </c>
      <c r="L31" s="23">
        <v>18755.528426002162</v>
      </c>
      <c r="M31" s="23">
        <v>18755.528426002162</v>
      </c>
    </row>
    <row r="32" spans="1:13" ht="15" customHeight="1" x14ac:dyDescent="0.3">
      <c r="A32" s="26"/>
      <c r="B32" s="9" t="s">
        <v>29</v>
      </c>
      <c r="C32" s="37"/>
      <c r="D32" s="35">
        <v>18165.312000000002</v>
      </c>
      <c r="E32" s="37"/>
      <c r="F32" s="35"/>
      <c r="G32" s="35"/>
      <c r="H32" s="37"/>
      <c r="I32" s="38">
        <v>18611.741762423437</v>
      </c>
      <c r="J32" s="38">
        <v>18400.614399649752</v>
      </c>
      <c r="K32" s="38">
        <v>18379.579972592215</v>
      </c>
      <c r="L32" s="38">
        <v>18379.074662385494</v>
      </c>
      <c r="M32" s="41">
        <v>18379.074662385494</v>
      </c>
    </row>
    <row r="33" spans="1:13" s="26" customFormat="1" ht="15" customHeight="1" x14ac:dyDescent="0.3">
      <c r="B33" s="10" t="s">
        <v>30</v>
      </c>
      <c r="C33" s="37"/>
      <c r="D33" s="35">
        <v>10552.923000000001</v>
      </c>
      <c r="E33" s="37"/>
      <c r="F33" s="35"/>
      <c r="G33" s="35"/>
      <c r="H33" s="37"/>
      <c r="I33" s="38"/>
      <c r="J33" s="38"/>
      <c r="K33" s="38"/>
      <c r="L33" s="38"/>
      <c r="M33" s="41"/>
    </row>
    <row r="34" spans="1:13" s="26" customFormat="1" ht="15" customHeight="1" x14ac:dyDescent="0.3">
      <c r="B34" s="10" t="s">
        <v>31</v>
      </c>
      <c r="C34" s="37"/>
      <c r="D34" s="35">
        <v>7612.3890000000001</v>
      </c>
      <c r="E34" s="37"/>
      <c r="F34" s="35"/>
      <c r="G34" s="35"/>
      <c r="H34" s="37"/>
      <c r="I34" s="38"/>
      <c r="J34" s="38"/>
      <c r="K34" s="38"/>
      <c r="L34" s="38"/>
      <c r="M34" s="41"/>
    </row>
    <row r="35" spans="1:13" ht="15" customHeight="1" x14ac:dyDescent="0.3">
      <c r="A35" s="26"/>
      <c r="B35" s="9" t="s">
        <v>32</v>
      </c>
      <c r="C35" s="37"/>
      <c r="D35" s="35">
        <v>258.745</v>
      </c>
      <c r="E35" s="37"/>
      <c r="F35" s="35"/>
      <c r="G35" s="35"/>
      <c r="H35" s="37"/>
      <c r="I35" s="38">
        <v>374.18704395158625</v>
      </c>
      <c r="J35" s="38">
        <v>380.20399882186052</v>
      </c>
      <c r="K35" s="38">
        <v>376.45376361666627</v>
      </c>
      <c r="L35" s="38">
        <v>376.45376361666627</v>
      </c>
      <c r="M35" s="41">
        <v>376.45376361666627</v>
      </c>
    </row>
    <row r="36" spans="1:13" ht="15" customHeight="1" x14ac:dyDescent="0.3">
      <c r="A36" s="26"/>
      <c r="B36" s="8" t="s">
        <v>33</v>
      </c>
      <c r="C36" s="22"/>
      <c r="D36" s="23">
        <v>3637.36</v>
      </c>
      <c r="E36" s="22"/>
      <c r="F36" s="23"/>
      <c r="G36" s="23"/>
      <c r="H36" s="22"/>
      <c r="I36" s="23">
        <v>4101.6962870033785</v>
      </c>
      <c r="J36" s="23">
        <v>3990.3132569032882</v>
      </c>
      <c r="K36" s="23">
        <v>4043.6562567353535</v>
      </c>
      <c r="L36" s="23">
        <v>4065.7190663827068</v>
      </c>
      <c r="M36" s="23">
        <v>4050.9457947180117</v>
      </c>
    </row>
    <row r="37" spans="1:13" ht="15" customHeight="1" x14ac:dyDescent="0.3">
      <c r="A37" s="26"/>
      <c r="B37" s="9" t="s">
        <v>34</v>
      </c>
      <c r="C37" s="37"/>
      <c r="D37" s="35">
        <v>2921.828</v>
      </c>
      <c r="E37" s="37"/>
      <c r="F37" s="35"/>
      <c r="G37" s="35"/>
      <c r="H37" s="37"/>
      <c r="I37" s="38">
        <v>3185.5455337258518</v>
      </c>
      <c r="J37" s="38">
        <v>3051.2658241550271</v>
      </c>
      <c r="K37" s="38">
        <v>3101.8421414752547</v>
      </c>
      <c r="L37" s="38">
        <v>3101.8421414752547</v>
      </c>
      <c r="M37" s="41">
        <v>3097.7125192101485</v>
      </c>
    </row>
    <row r="38" spans="1:13" ht="15" customHeight="1" x14ac:dyDescent="0.3">
      <c r="A38" s="26"/>
      <c r="B38" s="10" t="s">
        <v>35</v>
      </c>
      <c r="C38" s="37"/>
      <c r="D38" s="35">
        <v>2665.3159999999998</v>
      </c>
      <c r="E38" s="37"/>
      <c r="F38" s="35"/>
      <c r="G38" s="35"/>
      <c r="H38" s="37"/>
      <c r="I38" s="38">
        <v>2823.2896745362245</v>
      </c>
      <c r="J38" s="38">
        <v>2698.2965613262359</v>
      </c>
      <c r="K38" s="38">
        <v>2726.838244939398</v>
      </c>
      <c r="L38" s="38">
        <v>2726.838244939398</v>
      </c>
      <c r="M38" s="41">
        <v>2671.9274400297527</v>
      </c>
    </row>
    <row r="39" spans="1:13" ht="15" customHeight="1" x14ac:dyDescent="0.3">
      <c r="A39" s="26"/>
      <c r="B39" s="10" t="s">
        <v>36</v>
      </c>
      <c r="C39" s="37"/>
      <c r="D39" s="35">
        <v>256.512</v>
      </c>
      <c r="E39" s="37"/>
      <c r="F39" s="35"/>
      <c r="G39" s="35"/>
      <c r="H39" s="37"/>
      <c r="I39" s="38">
        <v>362.25585918962724</v>
      </c>
      <c r="J39" s="38">
        <v>352.9692628287911</v>
      </c>
      <c r="K39" s="38">
        <v>375.00389653585671</v>
      </c>
      <c r="L39" s="38">
        <v>375.00389653585671</v>
      </c>
      <c r="M39" s="41">
        <v>425.78507918039554</v>
      </c>
    </row>
    <row r="40" spans="1:13" ht="15" customHeight="1" x14ac:dyDescent="0.3">
      <c r="A40" s="26"/>
      <c r="B40" s="9" t="s">
        <v>37</v>
      </c>
      <c r="C40" s="37"/>
      <c r="D40" s="35">
        <v>715.53200000000004</v>
      </c>
      <c r="E40" s="37"/>
      <c r="F40" s="35"/>
      <c r="G40" s="35"/>
      <c r="H40" s="37"/>
      <c r="I40" s="38">
        <v>916.1507532775272</v>
      </c>
      <c r="J40" s="38">
        <v>939.04743274826126</v>
      </c>
      <c r="K40" s="38">
        <v>941.8141152600989</v>
      </c>
      <c r="L40" s="38">
        <v>963.87692490745235</v>
      </c>
      <c r="M40" s="41">
        <v>953.23327550786303</v>
      </c>
    </row>
    <row r="41" spans="1:13" ht="15" customHeight="1" x14ac:dyDescent="0.3">
      <c r="A41" s="26"/>
      <c r="B41" s="10" t="s">
        <v>38</v>
      </c>
      <c r="C41" s="37"/>
      <c r="D41" s="35">
        <v>543.08500000000004</v>
      </c>
      <c r="E41" s="37"/>
      <c r="F41" s="35"/>
      <c r="G41" s="35"/>
      <c r="H41" s="37"/>
      <c r="I41" s="38">
        <v>500.00871522998318</v>
      </c>
      <c r="J41" s="38">
        <v>498.55019979000008</v>
      </c>
      <c r="K41" s="38">
        <v>498.55019979000008</v>
      </c>
      <c r="L41" s="38">
        <v>498.55019979000008</v>
      </c>
      <c r="M41" s="41">
        <v>498.55019979000008</v>
      </c>
    </row>
    <row r="42" spans="1:13" ht="15" customHeight="1" x14ac:dyDescent="0.3">
      <c r="A42" s="26"/>
      <c r="B42" s="10" t="s">
        <v>39</v>
      </c>
      <c r="C42" s="37"/>
      <c r="D42" s="35">
        <v>61.703000000000003</v>
      </c>
      <c r="E42" s="37"/>
      <c r="F42" s="35"/>
      <c r="G42" s="35"/>
      <c r="H42" s="37"/>
      <c r="I42" s="38">
        <v>306.73300704754394</v>
      </c>
      <c r="J42" s="38">
        <v>330.51418395826124</v>
      </c>
      <c r="K42" s="38">
        <v>349.62386647009885</v>
      </c>
      <c r="L42" s="38">
        <v>371.68667611745229</v>
      </c>
      <c r="M42" s="41">
        <v>361.04302671786297</v>
      </c>
    </row>
    <row r="43" spans="1:13" ht="15" customHeight="1" x14ac:dyDescent="0.3">
      <c r="A43" s="26"/>
      <c r="B43" s="8" t="s">
        <v>40</v>
      </c>
      <c r="C43" s="22"/>
      <c r="D43" s="23">
        <v>5139.2860000000001</v>
      </c>
      <c r="E43" s="22"/>
      <c r="F43" s="23"/>
      <c r="G43" s="23"/>
      <c r="H43" s="22"/>
      <c r="I43" s="23">
        <v>4047.5619997627414</v>
      </c>
      <c r="J43" s="23">
        <v>3760.4504823303432</v>
      </c>
      <c r="K43" s="23">
        <v>3832.0144682953419</v>
      </c>
      <c r="L43" s="23">
        <v>3896.9503583103333</v>
      </c>
      <c r="M43" s="23">
        <v>3946.4475054095592</v>
      </c>
    </row>
    <row r="44" spans="1:13" ht="15" customHeight="1" x14ac:dyDescent="0.3">
      <c r="A44" s="26"/>
      <c r="B44" s="10" t="s">
        <v>41</v>
      </c>
      <c r="C44" s="37"/>
      <c r="D44" s="35">
        <v>3996.7849999999999</v>
      </c>
      <c r="E44" s="37"/>
      <c r="F44" s="35"/>
      <c r="G44" s="35"/>
      <c r="H44" s="37"/>
      <c r="I44" s="38">
        <v>2816.4116076376727</v>
      </c>
      <c r="J44" s="38">
        <v>2815.232447637673</v>
      </c>
      <c r="K44" s="38">
        <v>2815.232447637673</v>
      </c>
      <c r="L44" s="38">
        <v>2815.2324476376725</v>
      </c>
      <c r="M44" s="41">
        <v>2815.2324476376725</v>
      </c>
    </row>
    <row r="45" spans="1:13" ht="15" customHeight="1" x14ac:dyDescent="0.3">
      <c r="A45" s="26"/>
      <c r="B45" s="9" t="s">
        <v>42</v>
      </c>
      <c r="C45" s="37"/>
      <c r="D45" s="35"/>
      <c r="E45" s="37"/>
      <c r="F45" s="35"/>
      <c r="G45" s="35"/>
      <c r="H45" s="37"/>
      <c r="I45" s="38"/>
      <c r="J45" s="38"/>
      <c r="K45" s="38"/>
      <c r="L45" s="38"/>
      <c r="M45" s="41"/>
    </row>
    <row r="46" spans="1:13" ht="15" customHeight="1" x14ac:dyDescent="0.3">
      <c r="A46" s="26"/>
      <c r="B46" s="9" t="s">
        <v>43</v>
      </c>
      <c r="C46" s="37"/>
      <c r="D46" s="35">
        <v>4992.0829999999996</v>
      </c>
      <c r="E46" s="37"/>
      <c r="F46" s="35"/>
      <c r="G46" s="35"/>
      <c r="H46" s="37"/>
      <c r="I46" s="38">
        <v>1125.4916847563377</v>
      </c>
      <c r="J46" s="38">
        <v>1255.4013739702409</v>
      </c>
      <c r="K46" s="38">
        <v>1329.3915020367249</v>
      </c>
      <c r="L46" s="38">
        <v>1394.3273920517163</v>
      </c>
      <c r="M46" s="41">
        <v>1443.8245391509427</v>
      </c>
    </row>
    <row r="47" spans="1:13" ht="15" customHeight="1" x14ac:dyDescent="0.3">
      <c r="A47" s="26"/>
      <c r="B47" s="9" t="s">
        <v>44</v>
      </c>
      <c r="C47" s="37"/>
      <c r="D47" s="35">
        <v>147.203</v>
      </c>
      <c r="E47" s="37"/>
      <c r="F47" s="35"/>
      <c r="G47" s="35"/>
      <c r="H47" s="37"/>
      <c r="I47" s="38">
        <v>2922.0703150064037</v>
      </c>
      <c r="J47" s="38">
        <v>2505.0491083601023</v>
      </c>
      <c r="K47" s="38">
        <v>2502.622966258617</v>
      </c>
      <c r="L47" s="38">
        <v>2502.622966258617</v>
      </c>
      <c r="M47" s="41">
        <v>2502.6229662586165</v>
      </c>
    </row>
    <row r="48" spans="1:13" s="18" customFormat="1" ht="15" customHeight="1" x14ac:dyDescent="0.3">
      <c r="B48" s="13" t="s">
        <v>45</v>
      </c>
      <c r="C48" s="19"/>
      <c r="D48" s="20">
        <f>D51+D54+D55+D58+D64+D67+D84+D88</f>
        <v>58965.588999999993</v>
      </c>
      <c r="E48" s="37"/>
      <c r="F48" s="20">
        <f t="shared" ref="F48:G48" si="12">F51+F54+F55+F58+F64+F67+F84+F88</f>
        <v>0</v>
      </c>
      <c r="G48" s="20">
        <f t="shared" si="12"/>
        <v>0</v>
      </c>
      <c r="H48" s="19"/>
      <c r="I48" s="20">
        <f t="shared" ref="I48:J48" si="13">I51+I54+I55+I58+I64+I67+I84+I88</f>
        <v>58453.354765992153</v>
      </c>
      <c r="J48" s="20">
        <f t="shared" si="13"/>
        <v>57387.797635066971</v>
      </c>
      <c r="K48" s="20">
        <f t="shared" ref="K48:L48" si="14">K51+K54+K55+K58+K64+K67+K84+K88</f>
        <v>57474.660936768385</v>
      </c>
      <c r="L48" s="20">
        <f t="shared" si="14"/>
        <v>57508.806749211784</v>
      </c>
      <c r="M48" s="20">
        <f t="shared" ref="M48" si="15">M51+M54+M55+M58+M64+M67+M84+M88</f>
        <v>58102.021341743079</v>
      </c>
    </row>
    <row r="49" spans="1:13" s="18" customFormat="1" ht="15" customHeight="1" x14ac:dyDescent="0.3">
      <c r="B49" s="13" t="s">
        <v>8</v>
      </c>
      <c r="C49" s="19"/>
      <c r="D49" s="21">
        <f>D48/D$96*100</f>
        <v>48.210844467564264</v>
      </c>
      <c r="E49" s="19"/>
      <c r="F49" s="21" t="e">
        <f>F48/F$96*100</f>
        <v>#DIV/0!</v>
      </c>
      <c r="G49" s="21" t="e">
        <f>G48/G$96*100</f>
        <v>#DIV/0!</v>
      </c>
      <c r="H49" s="19"/>
      <c r="I49" s="21">
        <f t="shared" ref="I49:J49" si="16">I48/I$96*100</f>
        <v>47.181930906633177</v>
      </c>
      <c r="J49" s="21">
        <f t="shared" si="16"/>
        <v>48.440990492451093</v>
      </c>
      <c r="K49" s="21">
        <f t="shared" ref="K49:L49" si="17">K48/K$96*100</f>
        <v>48.514311730506229</v>
      </c>
      <c r="L49" s="21">
        <f t="shared" si="17"/>
        <v>47.622928139341091</v>
      </c>
      <c r="M49" s="21">
        <f t="shared" ref="M49" si="18">M48/M$96*100</f>
        <v>48.11416795995715</v>
      </c>
    </row>
    <row r="50" spans="1:13" ht="15" customHeight="1" x14ac:dyDescent="0.3">
      <c r="A50" s="26"/>
      <c r="B50" s="8" t="s">
        <v>46</v>
      </c>
      <c r="C50" s="22"/>
      <c r="D50" s="23">
        <v>53390.246999999996</v>
      </c>
      <c r="E50" s="22"/>
      <c r="F50" s="23"/>
      <c r="G50" s="23"/>
      <c r="H50" s="22"/>
      <c r="I50" s="23">
        <v>51938.138580148676</v>
      </c>
      <c r="J50" s="23">
        <v>50889.705875499531</v>
      </c>
      <c r="K50" s="23">
        <v>51074.738021179583</v>
      </c>
      <c r="L50" s="23">
        <v>51017.981233430692</v>
      </c>
      <c r="M50" s="23">
        <v>51660.81366151636</v>
      </c>
    </row>
    <row r="51" spans="1:13" ht="15" customHeight="1" x14ac:dyDescent="0.3">
      <c r="A51" s="26"/>
      <c r="B51" s="9" t="s">
        <v>47</v>
      </c>
      <c r="C51" s="37"/>
      <c r="D51" s="35">
        <v>12151.508</v>
      </c>
      <c r="E51" s="37"/>
      <c r="F51" s="35"/>
      <c r="G51" s="35"/>
      <c r="H51" s="37"/>
      <c r="I51" s="38">
        <v>13505.513281759564</v>
      </c>
      <c r="J51" s="38">
        <v>13333.162498816422</v>
      </c>
      <c r="K51" s="38">
        <v>13302.315654761576</v>
      </c>
      <c r="L51" s="38">
        <v>13342.016318823353</v>
      </c>
      <c r="M51" s="41">
        <v>13392.79750146789</v>
      </c>
    </row>
    <row r="52" spans="1:13" ht="15" customHeight="1" x14ac:dyDescent="0.3">
      <c r="A52" s="26"/>
      <c r="B52" s="10" t="s">
        <v>48</v>
      </c>
      <c r="C52" s="37"/>
      <c r="D52" s="35">
        <v>8866.7070000000003</v>
      </c>
      <c r="E52" s="37"/>
      <c r="F52" s="35"/>
      <c r="G52" s="35"/>
      <c r="H52" s="37"/>
      <c r="I52" s="38">
        <v>9728.0967616220587</v>
      </c>
      <c r="J52" s="38">
        <v>9585.8944465160839</v>
      </c>
      <c r="K52" s="38">
        <v>9563.4616194495175</v>
      </c>
      <c r="L52" s="38">
        <v>9592.4979251865643</v>
      </c>
      <c r="M52" s="41">
        <v>9643.279107831102</v>
      </c>
    </row>
    <row r="53" spans="1:13" ht="15" customHeight="1" x14ac:dyDescent="0.3">
      <c r="A53" s="26"/>
      <c r="B53" s="10" t="s">
        <v>49</v>
      </c>
      <c r="C53" s="37"/>
      <c r="D53" s="35">
        <v>3284.8009999999995</v>
      </c>
      <c r="E53" s="37"/>
      <c r="F53" s="35"/>
      <c r="G53" s="35"/>
      <c r="H53" s="37"/>
      <c r="I53" s="38">
        <v>3777.4165201375054</v>
      </c>
      <c r="J53" s="38">
        <v>3747.2680523003391</v>
      </c>
      <c r="K53" s="38">
        <v>3738.8540353120584</v>
      </c>
      <c r="L53" s="38">
        <v>3749.5183936367889</v>
      </c>
      <c r="M53" s="41">
        <v>3749.5183936367889</v>
      </c>
    </row>
    <row r="54" spans="1:13" ht="15" customHeight="1" x14ac:dyDescent="0.3">
      <c r="A54" s="26"/>
      <c r="B54" s="9" t="s">
        <v>50</v>
      </c>
      <c r="C54" s="37"/>
      <c r="D54" s="35">
        <v>11833.003000000001</v>
      </c>
      <c r="E54" s="37"/>
      <c r="F54" s="35"/>
      <c r="G54" s="35"/>
      <c r="H54" s="37"/>
      <c r="I54" s="38">
        <v>7767.3929878217086</v>
      </c>
      <c r="J54" s="38">
        <v>7602.8968014094589</v>
      </c>
      <c r="K54" s="38">
        <v>7695.6269466287249</v>
      </c>
      <c r="L54" s="38">
        <v>7846.1328826685294</v>
      </c>
      <c r="M54" s="41">
        <v>7855.6654339457637</v>
      </c>
    </row>
    <row r="55" spans="1:13" ht="15" customHeight="1" x14ac:dyDescent="0.3">
      <c r="A55" s="26"/>
      <c r="B55" s="9" t="s">
        <v>51</v>
      </c>
      <c r="C55" s="37"/>
      <c r="D55" s="35">
        <v>124.914</v>
      </c>
      <c r="E55" s="37"/>
      <c r="F55" s="35"/>
      <c r="G55" s="35"/>
      <c r="H55" s="37"/>
      <c r="I55" s="38">
        <v>199.95188855299688</v>
      </c>
      <c r="J55" s="38">
        <v>221.11898012895975</v>
      </c>
      <c r="K55" s="38">
        <v>220.13979679040546</v>
      </c>
      <c r="L55" s="38">
        <v>220.13979679040546</v>
      </c>
      <c r="M55" s="41">
        <v>207.82312368269814</v>
      </c>
    </row>
    <row r="56" spans="1:13" ht="15" customHeight="1" x14ac:dyDescent="0.3">
      <c r="A56" s="26"/>
      <c r="B56" s="10" t="s">
        <v>52</v>
      </c>
      <c r="C56" s="37"/>
      <c r="D56" s="35">
        <v>124.914</v>
      </c>
      <c r="E56" s="37"/>
      <c r="F56" s="35"/>
      <c r="G56" s="35"/>
      <c r="H56" s="37"/>
      <c r="I56" s="38">
        <v>164.32527665382656</v>
      </c>
      <c r="J56" s="38">
        <v>186.50418352154</v>
      </c>
      <c r="K56" s="38">
        <v>185.52500018298571</v>
      </c>
      <c r="L56" s="38">
        <v>185.52500018298571</v>
      </c>
      <c r="M56" s="41">
        <v>185.52500018298571</v>
      </c>
    </row>
    <row r="57" spans="1:13" ht="15" customHeight="1" x14ac:dyDescent="0.3">
      <c r="A57" s="26"/>
      <c r="B57" s="10" t="s">
        <v>53</v>
      </c>
      <c r="C57" s="37"/>
      <c r="D57" s="35">
        <v>0</v>
      </c>
      <c r="E57" s="37"/>
      <c r="F57" s="35"/>
      <c r="G57" s="35"/>
      <c r="H57" s="37"/>
      <c r="I57" s="38">
        <v>35.6266118991703</v>
      </c>
      <c r="J57" s="38">
        <v>34.614796607419741</v>
      </c>
      <c r="K57" s="38">
        <v>34.614796607419741</v>
      </c>
      <c r="L57" s="38">
        <v>34.614796607419741</v>
      </c>
      <c r="M57" s="41">
        <v>22.298123499712439</v>
      </c>
    </row>
    <row r="58" spans="1:13" ht="15" customHeight="1" x14ac:dyDescent="0.3">
      <c r="A58" s="26"/>
      <c r="B58" s="9" t="s">
        <v>54</v>
      </c>
      <c r="C58" s="37"/>
      <c r="D58" s="35">
        <v>981.17200000000003</v>
      </c>
      <c r="E58" s="37"/>
      <c r="F58" s="35"/>
      <c r="G58" s="35"/>
      <c r="H58" s="37"/>
      <c r="I58" s="38">
        <v>1283.3218963590159</v>
      </c>
      <c r="J58" s="38">
        <v>1241.6575866492831</v>
      </c>
      <c r="K58" s="38">
        <v>1261.6575866492831</v>
      </c>
      <c r="L58" s="38">
        <v>1365.1789252745475</v>
      </c>
      <c r="M58" s="41">
        <v>3559.5872350028208</v>
      </c>
    </row>
    <row r="59" spans="1:13" s="26" customFormat="1" ht="15" customHeight="1" x14ac:dyDescent="0.3">
      <c r="B59" s="10" t="s">
        <v>55</v>
      </c>
      <c r="C59" s="37"/>
      <c r="D59" s="35">
        <v>196.62100000000001</v>
      </c>
      <c r="E59" s="37"/>
      <c r="F59" s="35"/>
      <c r="G59" s="35"/>
      <c r="H59" s="37"/>
      <c r="I59" s="38"/>
      <c r="J59" s="38"/>
      <c r="K59" s="38"/>
      <c r="L59" s="38"/>
      <c r="M59" s="41"/>
    </row>
    <row r="60" spans="1:13" s="26" customFormat="1" ht="15" customHeight="1" x14ac:dyDescent="0.3">
      <c r="B60" s="10" t="s">
        <v>56</v>
      </c>
      <c r="C60" s="37"/>
      <c r="D60" s="35">
        <v>280</v>
      </c>
      <c r="E60" s="37"/>
      <c r="F60" s="35"/>
      <c r="G60" s="35"/>
      <c r="H60" s="37"/>
      <c r="I60" s="38"/>
      <c r="J60" s="38"/>
      <c r="K60" s="38"/>
      <c r="L60" s="38"/>
      <c r="M60" s="41"/>
    </row>
    <row r="61" spans="1:13" s="26" customFormat="1" ht="15" customHeight="1" x14ac:dyDescent="0.3">
      <c r="B61" s="11" t="s">
        <v>57</v>
      </c>
      <c r="C61" s="37"/>
      <c r="D61" s="35"/>
      <c r="E61" s="37"/>
      <c r="F61" s="35"/>
      <c r="G61" s="35"/>
      <c r="H61" s="37"/>
      <c r="I61" s="38"/>
      <c r="J61" s="38"/>
      <c r="K61" s="38"/>
      <c r="L61" s="38"/>
      <c r="M61" s="41"/>
    </row>
    <row r="62" spans="1:13" s="26" customFormat="1" ht="15" customHeight="1" x14ac:dyDescent="0.3">
      <c r="B62" s="11" t="s">
        <v>58</v>
      </c>
      <c r="C62" s="37"/>
      <c r="D62" s="35">
        <v>274</v>
      </c>
      <c r="E62" s="37"/>
      <c r="F62" s="35"/>
      <c r="G62" s="35"/>
      <c r="H62" s="37"/>
      <c r="I62" s="38"/>
      <c r="J62" s="38"/>
      <c r="K62" s="38"/>
      <c r="L62" s="38"/>
      <c r="M62" s="41"/>
    </row>
    <row r="63" spans="1:13" s="26" customFormat="1" ht="15" customHeight="1" x14ac:dyDescent="0.3">
      <c r="B63" s="10" t="s">
        <v>18</v>
      </c>
      <c r="C63" s="37"/>
      <c r="D63" s="35">
        <v>504.55100000000004</v>
      </c>
      <c r="E63" s="37"/>
      <c r="F63" s="35"/>
      <c r="G63" s="35"/>
      <c r="H63" s="37"/>
      <c r="I63" s="38"/>
      <c r="J63" s="38"/>
      <c r="K63" s="38"/>
      <c r="L63" s="38"/>
      <c r="M63" s="41"/>
    </row>
    <row r="64" spans="1:13" ht="15" customHeight="1" x14ac:dyDescent="0.3">
      <c r="A64" s="26"/>
      <c r="B64" s="9" t="s">
        <v>59</v>
      </c>
      <c r="C64" s="37"/>
      <c r="D64" s="35">
        <v>1278.2370000000001</v>
      </c>
      <c r="E64" s="37"/>
      <c r="F64" s="35"/>
      <c r="G64" s="35"/>
      <c r="H64" s="37"/>
      <c r="I64" s="38">
        <v>1260.9928931628406</v>
      </c>
      <c r="J64" s="38">
        <v>1237.1153467202005</v>
      </c>
      <c r="K64" s="38">
        <v>1247.1511047715928</v>
      </c>
      <c r="L64" s="38">
        <v>1251.6452436484813</v>
      </c>
      <c r="M64" s="41">
        <v>1279.8939981132432</v>
      </c>
    </row>
    <row r="65" spans="1:13" ht="15" customHeight="1" x14ac:dyDescent="0.3">
      <c r="A65" s="26"/>
      <c r="B65" s="10" t="s">
        <v>39</v>
      </c>
      <c r="C65" s="37"/>
      <c r="D65" s="35">
        <v>1278.2370000000001</v>
      </c>
      <c r="E65" s="37"/>
      <c r="F65" s="35"/>
      <c r="G65" s="35"/>
      <c r="H65" s="37"/>
      <c r="I65" s="38">
        <v>1260.9928931628406</v>
      </c>
      <c r="J65" s="38">
        <v>1237.1153467202005</v>
      </c>
      <c r="K65" s="38">
        <v>1247.1511047715928</v>
      </c>
      <c r="L65" s="38">
        <v>1251.6452436484813</v>
      </c>
      <c r="M65" s="41">
        <v>1279.8939981132432</v>
      </c>
    </row>
    <row r="66" spans="1:13" ht="15" customHeight="1" x14ac:dyDescent="0.3">
      <c r="A66" s="26"/>
      <c r="B66" s="10" t="s">
        <v>60</v>
      </c>
      <c r="C66" s="37"/>
      <c r="D66" s="35">
        <v>0</v>
      </c>
      <c r="E66" s="37"/>
      <c r="F66" s="35"/>
      <c r="G66" s="35"/>
      <c r="H66" s="37"/>
      <c r="I66" s="38">
        <v>0</v>
      </c>
      <c r="J66" s="38">
        <v>0</v>
      </c>
      <c r="K66" s="38">
        <v>0</v>
      </c>
      <c r="L66" s="38">
        <v>0</v>
      </c>
      <c r="M66" s="41">
        <v>0</v>
      </c>
    </row>
    <row r="67" spans="1:13" ht="15" customHeight="1" x14ac:dyDescent="0.3">
      <c r="A67" s="26"/>
      <c r="B67" s="9" t="s">
        <v>61</v>
      </c>
      <c r="C67" s="37"/>
      <c r="D67" s="35">
        <v>22084.121999999999</v>
      </c>
      <c r="E67" s="37"/>
      <c r="F67" s="35"/>
      <c r="G67" s="35"/>
      <c r="H67" s="37"/>
      <c r="I67" s="38">
        <v>25540.28852223064</v>
      </c>
      <c r="J67" s="38">
        <v>24869.010322929898</v>
      </c>
      <c r="K67" s="38">
        <v>25096.407838697429</v>
      </c>
      <c r="L67" s="38">
        <v>24762.15005559165</v>
      </c>
      <c r="M67" s="41">
        <v>23134.328358670213</v>
      </c>
    </row>
    <row r="68" spans="1:13" ht="15" customHeight="1" x14ac:dyDescent="0.3">
      <c r="A68" s="26"/>
      <c r="B68" s="10" t="s">
        <v>62</v>
      </c>
      <c r="C68" s="37"/>
      <c r="D68" s="35">
        <v>17567.833999999999</v>
      </c>
      <c r="E68" s="37"/>
      <c r="F68" s="35"/>
      <c r="G68" s="35"/>
      <c r="H68" s="37"/>
      <c r="I68" s="38">
        <v>21630.973009359692</v>
      </c>
      <c r="J68" s="38">
        <v>21004.140825883384</v>
      </c>
      <c r="K68" s="38">
        <v>21065.981139778152</v>
      </c>
      <c r="L68" s="38">
        <v>20731.723356672373</v>
      </c>
      <c r="M68" s="41">
        <v>19103.901659750936</v>
      </c>
    </row>
    <row r="69" spans="1:13" ht="15" customHeight="1" x14ac:dyDescent="0.3">
      <c r="A69" s="26"/>
      <c r="B69" s="11" t="s">
        <v>63</v>
      </c>
      <c r="C69" s="37"/>
      <c r="D69" s="35">
        <v>46.39</v>
      </c>
      <c r="E69" s="37"/>
      <c r="F69" s="35"/>
      <c r="G69" s="35"/>
      <c r="H69" s="37"/>
      <c r="I69" s="38">
        <v>136.74716659241795</v>
      </c>
      <c r="J69" s="38">
        <v>135.59570756515717</v>
      </c>
      <c r="K69" s="38">
        <v>135.59570756515717</v>
      </c>
      <c r="L69" s="38">
        <v>98.888787553719936</v>
      </c>
      <c r="M69" s="41">
        <v>98.888787553719936</v>
      </c>
    </row>
    <row r="70" spans="1:13" ht="15" customHeight="1" x14ac:dyDescent="0.3">
      <c r="A70" s="26"/>
      <c r="B70" s="11" t="s">
        <v>64</v>
      </c>
      <c r="C70" s="37"/>
      <c r="D70" s="35">
        <v>1152.9590000000001</v>
      </c>
      <c r="E70" s="37"/>
      <c r="F70" s="35"/>
      <c r="G70" s="35"/>
      <c r="H70" s="37"/>
      <c r="I70" s="38">
        <v>1169.0864235251724</v>
      </c>
      <c r="J70" s="38">
        <v>1138.849281</v>
      </c>
      <c r="K70" s="38">
        <v>1138.849281</v>
      </c>
      <c r="L70" s="38">
        <v>1119.9112810000001</v>
      </c>
      <c r="M70" s="41">
        <v>1119.9112810000001</v>
      </c>
    </row>
    <row r="71" spans="1:13" ht="15" customHeight="1" x14ac:dyDescent="0.3">
      <c r="A71" s="26"/>
      <c r="B71" s="11" t="s">
        <v>65</v>
      </c>
      <c r="C71" s="37"/>
      <c r="D71" s="35">
        <v>9813.5730000000003</v>
      </c>
      <c r="E71" s="37"/>
      <c r="F71" s="35"/>
      <c r="G71" s="35"/>
      <c r="H71" s="37"/>
      <c r="I71" s="38">
        <v>10161.328796927326</v>
      </c>
      <c r="J71" s="38">
        <v>10146.545645939117</v>
      </c>
      <c r="K71" s="38">
        <v>10146.545645939117</v>
      </c>
      <c r="L71" s="38">
        <v>10142.273851949492</v>
      </c>
      <c r="M71" s="41">
        <v>10632.856851949491</v>
      </c>
    </row>
    <row r="72" spans="1:13" ht="15" customHeight="1" x14ac:dyDescent="0.3">
      <c r="A72" s="26"/>
      <c r="B72" s="11" t="s">
        <v>66</v>
      </c>
      <c r="C72" s="37"/>
      <c r="D72" s="35">
        <v>264.15499999999997</v>
      </c>
      <c r="E72" s="37"/>
      <c r="F72" s="35"/>
      <c r="G72" s="35"/>
      <c r="H72" s="37"/>
      <c r="I72" s="38">
        <v>260.78500000000003</v>
      </c>
      <c r="J72" s="38">
        <v>254.232</v>
      </c>
      <c r="K72" s="38">
        <v>254.232</v>
      </c>
      <c r="L72" s="38">
        <v>254.232</v>
      </c>
      <c r="M72" s="41">
        <v>254.232</v>
      </c>
    </row>
    <row r="73" spans="1:13" ht="15" customHeight="1" x14ac:dyDescent="0.3">
      <c r="A73" s="26"/>
      <c r="B73" s="11" t="s">
        <v>67</v>
      </c>
      <c r="C73" s="37"/>
      <c r="D73" s="35">
        <v>2445.4479999999999</v>
      </c>
      <c r="E73" s="37"/>
      <c r="F73" s="35"/>
      <c r="G73" s="35"/>
      <c r="H73" s="37"/>
      <c r="I73" s="38">
        <v>2655.2154694349229</v>
      </c>
      <c r="J73" s="38">
        <v>2672.1798788728529</v>
      </c>
      <c r="K73" s="38">
        <v>2698.110420903588</v>
      </c>
      <c r="L73" s="38">
        <v>2660.2323507712154</v>
      </c>
      <c r="M73" s="41">
        <v>2711.8276538497821</v>
      </c>
    </row>
    <row r="74" spans="1:13" ht="15" customHeight="1" x14ac:dyDescent="0.3">
      <c r="A74" s="26"/>
      <c r="B74" s="14" t="s">
        <v>68</v>
      </c>
      <c r="C74" s="37"/>
      <c r="D74" s="35">
        <v>529.25199999999995</v>
      </c>
      <c r="E74" s="37"/>
      <c r="F74" s="35"/>
      <c r="G74" s="35"/>
      <c r="H74" s="37"/>
      <c r="I74" s="38">
        <v>793.8166509601059</v>
      </c>
      <c r="J74" s="38">
        <v>807.83231157618434</v>
      </c>
      <c r="K74" s="38">
        <v>807.83231157618434</v>
      </c>
      <c r="L74" s="38">
        <v>769.95424144381195</v>
      </c>
      <c r="M74" s="41">
        <v>769.95424144381195</v>
      </c>
    </row>
    <row r="75" spans="1:13" ht="15" customHeight="1" x14ac:dyDescent="0.3">
      <c r="A75" s="26"/>
      <c r="B75" s="14" t="s">
        <v>69</v>
      </c>
      <c r="C75" s="37"/>
      <c r="D75" s="35">
        <v>44.573999999999998</v>
      </c>
      <c r="E75" s="37"/>
      <c r="F75" s="35"/>
      <c r="G75" s="35"/>
      <c r="H75" s="37"/>
      <c r="I75" s="38">
        <v>42.820045891975468</v>
      </c>
      <c r="J75" s="38">
        <v>42.953956588185463</v>
      </c>
      <c r="K75" s="38">
        <v>42.953956588185463</v>
      </c>
      <c r="L75" s="38">
        <v>42.953956588185463</v>
      </c>
      <c r="M75" s="41">
        <v>42.953956588185463</v>
      </c>
    </row>
    <row r="76" spans="1:13" ht="15" customHeight="1" x14ac:dyDescent="0.3">
      <c r="A76" s="26"/>
      <c r="B76" s="14" t="s">
        <v>70</v>
      </c>
      <c r="C76" s="37"/>
      <c r="D76" s="35">
        <v>649.01800000000003</v>
      </c>
      <c r="E76" s="37"/>
      <c r="F76" s="35"/>
      <c r="G76" s="35"/>
      <c r="H76" s="37"/>
      <c r="I76" s="38">
        <v>633.44766825951638</v>
      </c>
      <c r="J76" s="38">
        <v>639.18825109239515</v>
      </c>
      <c r="K76" s="38">
        <v>639.18825109239515</v>
      </c>
      <c r="L76" s="38">
        <v>639.18825109239515</v>
      </c>
      <c r="M76" s="41">
        <v>690.78355417096191</v>
      </c>
    </row>
    <row r="77" spans="1:13" ht="15" customHeight="1" x14ac:dyDescent="0.3">
      <c r="A77" s="26"/>
      <c r="B77" s="14" t="s">
        <v>71</v>
      </c>
      <c r="C77" s="37"/>
      <c r="D77" s="35">
        <v>114.876</v>
      </c>
      <c r="E77" s="37"/>
      <c r="F77" s="35"/>
      <c r="G77" s="35"/>
      <c r="H77" s="37"/>
      <c r="I77" s="38">
        <v>109.31365147682703</v>
      </c>
      <c r="J77" s="38">
        <v>106.28688462945991</v>
      </c>
      <c r="K77" s="38">
        <v>132.21742666019475</v>
      </c>
      <c r="L77" s="38">
        <v>132.21742666019475</v>
      </c>
      <c r="M77" s="41">
        <v>132.21742666019475</v>
      </c>
    </row>
    <row r="78" spans="1:13" ht="15" customHeight="1" x14ac:dyDescent="0.3">
      <c r="A78" s="26"/>
      <c r="B78" s="14" t="s">
        <v>72</v>
      </c>
      <c r="C78" s="37"/>
      <c r="D78" s="35">
        <v>564.61599999999999</v>
      </c>
      <c r="E78" s="37"/>
      <c r="F78" s="35"/>
      <c r="G78" s="35"/>
      <c r="H78" s="37"/>
      <c r="I78" s="38">
        <v>595.28177273524091</v>
      </c>
      <c r="J78" s="38">
        <v>594.04600900808782</v>
      </c>
      <c r="K78" s="38">
        <v>594.04600900808782</v>
      </c>
      <c r="L78" s="38">
        <v>594.04600900808782</v>
      </c>
      <c r="M78" s="41">
        <v>594.04600900808782</v>
      </c>
    </row>
    <row r="79" spans="1:13" ht="15" customHeight="1" x14ac:dyDescent="0.3">
      <c r="A79" s="26"/>
      <c r="B79" s="14" t="s">
        <v>73</v>
      </c>
      <c r="C79" s="37"/>
      <c r="D79" s="35">
        <v>543.11199999999985</v>
      </c>
      <c r="E79" s="37"/>
      <c r="F79" s="35"/>
      <c r="G79" s="35"/>
      <c r="H79" s="37"/>
      <c r="I79" s="38">
        <v>480.53568011125708</v>
      </c>
      <c r="J79" s="38">
        <v>481.87246597854028</v>
      </c>
      <c r="K79" s="38">
        <v>481.87246597854028</v>
      </c>
      <c r="L79" s="38">
        <v>481.87246597854028</v>
      </c>
      <c r="M79" s="41">
        <v>481.87246597854028</v>
      </c>
    </row>
    <row r="80" spans="1:13" ht="15" customHeight="1" x14ac:dyDescent="0.3">
      <c r="A80" s="26"/>
      <c r="B80" s="11" t="s">
        <v>74</v>
      </c>
      <c r="C80" s="37"/>
      <c r="D80" s="35">
        <v>2153.453</v>
      </c>
      <c r="E80" s="37"/>
      <c r="F80" s="35"/>
      <c r="G80" s="35"/>
      <c r="H80" s="37"/>
      <c r="I80" s="38">
        <v>2134.080481497178</v>
      </c>
      <c r="J80" s="38">
        <v>2123.6696358006398</v>
      </c>
      <c r="K80" s="38">
        <v>2141.001970038023</v>
      </c>
      <c r="L80" s="38">
        <v>2141.001970038023</v>
      </c>
      <c r="M80" s="41">
        <v>2141.001970038023</v>
      </c>
    </row>
    <row r="81" spans="1:13" ht="15" customHeight="1" x14ac:dyDescent="0.3">
      <c r="A81" s="26"/>
      <c r="B81" s="14" t="s">
        <v>75</v>
      </c>
      <c r="C81" s="37"/>
      <c r="D81" s="35">
        <v>460.81</v>
      </c>
      <c r="E81" s="37"/>
      <c r="F81" s="35"/>
      <c r="G81" s="35"/>
      <c r="H81" s="37"/>
      <c r="I81" s="38">
        <v>455.09774849569794</v>
      </c>
      <c r="J81" s="38">
        <v>470.86383062420953</v>
      </c>
      <c r="K81" s="38">
        <v>488.19616486159299</v>
      </c>
      <c r="L81" s="38">
        <v>488.19616486159299</v>
      </c>
      <c r="M81" s="41">
        <v>488.19616486159299</v>
      </c>
    </row>
    <row r="82" spans="1:13" ht="15" customHeight="1" x14ac:dyDescent="0.3">
      <c r="A82" s="26"/>
      <c r="B82" s="14" t="s">
        <v>76</v>
      </c>
      <c r="C82" s="37"/>
      <c r="D82" s="35">
        <v>1617.9690000000001</v>
      </c>
      <c r="E82" s="37"/>
      <c r="F82" s="35"/>
      <c r="G82" s="35"/>
      <c r="H82" s="37"/>
      <c r="I82" s="38">
        <v>1674.6846330114799</v>
      </c>
      <c r="J82" s="38">
        <v>1648.5199141164301</v>
      </c>
      <c r="K82" s="38">
        <v>1648.5199141164301</v>
      </c>
      <c r="L82" s="38">
        <v>1648.5199141164301</v>
      </c>
      <c r="M82" s="41">
        <v>1648.5199141164301</v>
      </c>
    </row>
    <row r="83" spans="1:13" ht="15" customHeight="1" x14ac:dyDescent="0.3">
      <c r="A83" s="26"/>
      <c r="B83" s="10" t="s">
        <v>77</v>
      </c>
      <c r="C83" s="37"/>
      <c r="D83" s="35">
        <v>4516.2880000000005</v>
      </c>
      <c r="E83" s="37"/>
      <c r="F83" s="35"/>
      <c r="G83" s="35"/>
      <c r="H83" s="37"/>
      <c r="I83" s="38">
        <v>3909.3155128709468</v>
      </c>
      <c r="J83" s="38">
        <v>3864.8694970465167</v>
      </c>
      <c r="K83" s="38">
        <v>4030.4266989192779</v>
      </c>
      <c r="L83" s="38">
        <v>4030.4266989192779</v>
      </c>
      <c r="M83" s="41">
        <v>4030.4266989192779</v>
      </c>
    </row>
    <row r="84" spans="1:13" ht="15" customHeight="1" x14ac:dyDescent="0.3">
      <c r="A84" s="26"/>
      <c r="B84" s="9" t="s">
        <v>78</v>
      </c>
      <c r="C84" s="37"/>
      <c r="D84" s="35">
        <v>4937.2910000000002</v>
      </c>
      <c r="E84" s="37"/>
      <c r="F84" s="35"/>
      <c r="G84" s="35"/>
      <c r="H84" s="37"/>
      <c r="I84" s="38">
        <v>2380.67711026191</v>
      </c>
      <c r="J84" s="38">
        <v>2384.7443388453048</v>
      </c>
      <c r="K84" s="38">
        <v>2251.439092880576</v>
      </c>
      <c r="L84" s="38">
        <v>2230.718010633726</v>
      </c>
      <c r="M84" s="41">
        <v>2230.7180106337278</v>
      </c>
    </row>
    <row r="85" spans="1:13" ht="15" customHeight="1" x14ac:dyDescent="0.3">
      <c r="A85" s="26"/>
      <c r="B85" s="10" t="s">
        <v>79</v>
      </c>
      <c r="C85" s="37"/>
      <c r="D85" s="35">
        <v>1027.5809999999999</v>
      </c>
      <c r="E85" s="37"/>
      <c r="F85" s="35"/>
      <c r="G85" s="35"/>
      <c r="H85" s="37"/>
      <c r="I85" s="38">
        <v>995.079567</v>
      </c>
      <c r="J85" s="38">
        <v>995.079567</v>
      </c>
      <c r="K85" s="38">
        <v>995.079567</v>
      </c>
      <c r="L85" s="38">
        <v>977.18403899999998</v>
      </c>
      <c r="M85" s="41">
        <v>977.18403899999998</v>
      </c>
    </row>
    <row r="86" spans="1:13" ht="15" customHeight="1" x14ac:dyDescent="0.3">
      <c r="A86" s="26"/>
      <c r="B86" s="10" t="s">
        <v>80</v>
      </c>
      <c r="C86" s="37"/>
      <c r="D86" s="35">
        <v>636.12099999999998</v>
      </c>
      <c r="E86" s="37"/>
      <c r="F86" s="35"/>
      <c r="G86" s="35"/>
      <c r="H86" s="37"/>
      <c r="I86" s="38">
        <v>710.41642313197599</v>
      </c>
      <c r="J86" s="38">
        <v>710.14740276514851</v>
      </c>
      <c r="K86" s="38">
        <v>718.13072140956353</v>
      </c>
      <c r="L86" s="38">
        <v>714.03716716271538</v>
      </c>
      <c r="M86" s="41">
        <v>714.03716716271538</v>
      </c>
    </row>
    <row r="87" spans="1:13" ht="15" customHeight="1" x14ac:dyDescent="0.3">
      <c r="A87" s="26"/>
      <c r="B87" s="10" t="s">
        <v>81</v>
      </c>
      <c r="C87" s="37"/>
      <c r="D87" s="35">
        <v>89.286000000000001</v>
      </c>
      <c r="E87" s="37"/>
      <c r="F87" s="35"/>
      <c r="G87" s="35"/>
      <c r="H87" s="37"/>
      <c r="I87" s="38">
        <v>102.24319230678771</v>
      </c>
      <c r="J87" s="38">
        <v>89.933000000000007</v>
      </c>
      <c r="K87" s="38">
        <v>89.873000000000005</v>
      </c>
      <c r="L87" s="38">
        <v>91.141000000000005</v>
      </c>
      <c r="M87" s="41">
        <v>91.141000000000005</v>
      </c>
    </row>
    <row r="88" spans="1:13" ht="15" customHeight="1" x14ac:dyDescent="0.3">
      <c r="A88" s="26"/>
      <c r="B88" s="8" t="s">
        <v>82</v>
      </c>
      <c r="C88" s="22"/>
      <c r="D88" s="23">
        <v>5575.3419999999996</v>
      </c>
      <c r="E88" s="22"/>
      <c r="F88" s="23"/>
      <c r="G88" s="23"/>
      <c r="H88" s="22"/>
      <c r="I88" s="23">
        <v>6515.2161858434783</v>
      </c>
      <c r="J88" s="23">
        <v>6498.0917595674409</v>
      </c>
      <c r="K88" s="23">
        <v>6399.9229155888006</v>
      </c>
      <c r="L88" s="23">
        <v>6490.8255157810963</v>
      </c>
      <c r="M88" s="23">
        <v>6441.2076802267193</v>
      </c>
    </row>
    <row r="89" spans="1:13" ht="15" customHeight="1" x14ac:dyDescent="0.3">
      <c r="A89" s="26"/>
      <c r="B89" s="9" t="s">
        <v>83</v>
      </c>
      <c r="C89" s="37"/>
      <c r="D89" s="35">
        <v>5098.5039999999999</v>
      </c>
      <c r="E89" s="37"/>
      <c r="F89" s="35"/>
      <c r="G89" s="35"/>
      <c r="H89" s="37"/>
      <c r="I89" s="38">
        <v>5986.3862573315682</v>
      </c>
      <c r="J89" s="38">
        <v>5936.6018668491743</v>
      </c>
      <c r="K89" s="38">
        <v>5856.3431957515204</v>
      </c>
      <c r="L89" s="38">
        <v>5855.2457959438161</v>
      </c>
      <c r="M89" s="41">
        <v>5823.4503827401377</v>
      </c>
    </row>
    <row r="90" spans="1:13" ht="15" customHeight="1" x14ac:dyDescent="0.3">
      <c r="A90" s="26"/>
      <c r="B90" s="10" t="s">
        <v>84</v>
      </c>
      <c r="C90" s="37"/>
      <c r="D90" s="35">
        <v>4917.0140000000001</v>
      </c>
      <c r="E90" s="37"/>
      <c r="F90" s="35"/>
      <c r="G90" s="35"/>
      <c r="H90" s="37"/>
      <c r="I90" s="38">
        <v>5931.8709641792839</v>
      </c>
      <c r="J90" s="38">
        <v>5896.727969169905</v>
      </c>
      <c r="K90" s="38">
        <v>5817.2888598661584</v>
      </c>
      <c r="L90" s="38">
        <v>5816.1914600584541</v>
      </c>
      <c r="M90" s="41">
        <v>5784.3960468547757</v>
      </c>
    </row>
    <row r="91" spans="1:13" ht="15" customHeight="1" x14ac:dyDescent="0.3">
      <c r="A91" s="26"/>
      <c r="B91" s="10" t="s">
        <v>85</v>
      </c>
      <c r="C91" s="37"/>
      <c r="D91" s="35">
        <v>235.715</v>
      </c>
      <c r="E91" s="37"/>
      <c r="F91" s="35"/>
      <c r="G91" s="35"/>
      <c r="H91" s="37"/>
      <c r="I91" s="38">
        <v>46.523861436285486</v>
      </c>
      <c r="J91" s="38">
        <v>43.967678225313875</v>
      </c>
      <c r="K91" s="38">
        <v>43.711678225313875</v>
      </c>
      <c r="L91" s="38">
        <v>43.711678225313875</v>
      </c>
      <c r="M91" s="41">
        <v>43.711678225313875</v>
      </c>
    </row>
    <row r="92" spans="1:13" ht="15" customHeight="1" x14ac:dyDescent="0.3">
      <c r="A92" s="26"/>
      <c r="B92" s="10" t="s">
        <v>86</v>
      </c>
      <c r="C92" s="37"/>
      <c r="D92" s="35">
        <v>-54.225000000000001</v>
      </c>
      <c r="E92" s="37"/>
      <c r="F92" s="35"/>
      <c r="G92" s="35"/>
      <c r="H92" s="37"/>
      <c r="I92" s="38">
        <v>7.9914317159989823</v>
      </c>
      <c r="J92" s="38">
        <v>-4.0937805460443251</v>
      </c>
      <c r="K92" s="38">
        <v>-4.6573423399525318</v>
      </c>
      <c r="L92" s="38">
        <v>-4.6573423399525318</v>
      </c>
      <c r="M92" s="41">
        <v>-4.6573423399525318</v>
      </c>
    </row>
    <row r="93" spans="1:13" ht="15" customHeight="1" x14ac:dyDescent="0.3">
      <c r="A93" s="26"/>
      <c r="B93" s="9" t="s">
        <v>87</v>
      </c>
      <c r="C93" s="37"/>
      <c r="D93" s="35">
        <v>476.83800000000002</v>
      </c>
      <c r="E93" s="37"/>
      <c r="F93" s="35"/>
      <c r="G93" s="35"/>
      <c r="H93" s="37"/>
      <c r="I93" s="38">
        <v>528.82992851191034</v>
      </c>
      <c r="J93" s="38">
        <v>561.48989271826701</v>
      </c>
      <c r="K93" s="38">
        <v>543.57971983728055</v>
      </c>
      <c r="L93" s="38">
        <v>635.57971983728055</v>
      </c>
      <c r="M93" s="41">
        <v>617.75729748658159</v>
      </c>
    </row>
    <row r="94" spans="1:13" ht="15" customHeight="1" x14ac:dyDescent="0.3">
      <c r="A94" s="26"/>
      <c r="B94" s="12" t="s">
        <v>0</v>
      </c>
      <c r="C94" s="24"/>
      <c r="D94" s="24">
        <f>D9-D48</f>
        <v>-7871.195999999989</v>
      </c>
      <c r="E94" s="24"/>
      <c r="F94" s="24">
        <f>F9-F48</f>
        <v>0</v>
      </c>
      <c r="G94" s="24">
        <f>G9-G48</f>
        <v>0</v>
      </c>
      <c r="H94" s="24"/>
      <c r="I94" s="24">
        <f t="shared" ref="I94:J94" si="19">I9-I48</f>
        <v>-7392.4449363430176</v>
      </c>
      <c r="J94" s="24">
        <f t="shared" si="19"/>
        <v>-7439.0345950944975</v>
      </c>
      <c r="K94" s="24">
        <f t="shared" ref="K94:L94" si="20">K9-K48</f>
        <v>-7092.8544664019064</v>
      </c>
      <c r="L94" s="24">
        <f t="shared" si="20"/>
        <v>-6996.6088893896813</v>
      </c>
      <c r="M94" s="24">
        <f t="shared" ref="M94" si="21">M9-M48</f>
        <v>-7499.8844587409912</v>
      </c>
    </row>
    <row r="95" spans="1:13" ht="15" customHeight="1" x14ac:dyDescent="0.3">
      <c r="A95" s="26"/>
      <c r="B95" s="12" t="s">
        <v>8</v>
      </c>
      <c r="C95" s="24"/>
      <c r="D95" s="25">
        <f>D94/D$96*100</f>
        <v>-6.435567125933626</v>
      </c>
      <c r="E95" s="24"/>
      <c r="F95" s="25" t="e">
        <f>F94/F$96*100</f>
        <v>#DIV/0!</v>
      </c>
      <c r="G95" s="25" t="e">
        <f>G94/G$96*100</f>
        <v>#DIV/0!</v>
      </c>
      <c r="H95" s="24"/>
      <c r="I95" s="25">
        <f t="shared" ref="I95:J95" si="22">I94/I$96*100</f>
        <v>-5.9669770471506043</v>
      </c>
      <c r="J95" s="25">
        <f t="shared" si="22"/>
        <v>-6.2792826862864635</v>
      </c>
      <c r="K95" s="25">
        <f t="shared" ref="K95:L95" si="23">K94/K$96*100</f>
        <v>-5.9870723382032258</v>
      </c>
      <c r="L95" s="25">
        <f t="shared" si="23"/>
        <v>-5.7938778631160988</v>
      </c>
      <c r="M95" s="25">
        <f t="shared" ref="M95" si="24">M94/M$96*100</f>
        <v>-6.2106393580645554</v>
      </c>
    </row>
    <row r="96" spans="1:13" ht="15" customHeight="1" x14ac:dyDescent="0.3">
      <c r="A96" s="26"/>
      <c r="B96" s="9" t="s">
        <v>88</v>
      </c>
      <c r="C96" s="37"/>
      <c r="D96" s="35">
        <v>122307.72900000001</v>
      </c>
      <c r="E96" s="37"/>
      <c r="F96" s="35"/>
      <c r="G96" s="35"/>
      <c r="H96" s="37"/>
      <c r="I96" s="38">
        <v>123889.28058426357</v>
      </c>
      <c r="J96" s="38">
        <v>118469.49670447</v>
      </c>
      <c r="K96" s="38">
        <v>118469.49670447</v>
      </c>
      <c r="L96" s="38">
        <v>120758.65343883383</v>
      </c>
      <c r="M96" s="38">
        <v>120758.65343883383</v>
      </c>
    </row>
    <row r="98" spans="2:2" x14ac:dyDescent="0.3">
      <c r="B98" s="16" t="s">
        <v>89</v>
      </c>
    </row>
    <row r="99" spans="2:2" x14ac:dyDescent="0.3">
      <c r="B99" t="s">
        <v>90</v>
      </c>
    </row>
    <row r="100" spans="2:2" x14ac:dyDescent="0.3">
      <c r="B100" t="s">
        <v>91</v>
      </c>
    </row>
    <row r="101" spans="2:2" x14ac:dyDescent="0.3">
      <c r="B101" t="s">
        <v>92</v>
      </c>
    </row>
    <row r="102" spans="2:2" x14ac:dyDescent="0.3">
      <c r="B102" t="s">
        <v>93</v>
      </c>
    </row>
    <row r="103" spans="2:2" x14ac:dyDescent="0.3">
      <c r="B103" t="s">
        <v>94</v>
      </c>
    </row>
  </sheetData>
  <mergeCells count="1">
    <mergeCell ref="B5:B6"/>
  </mergeCells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C119FC22A0543BBECA9CA435733F4" ma:contentTypeVersion="8" ma:contentTypeDescription="Create a new document." ma:contentTypeScope="" ma:versionID="940946079df200bbc9a75f9666ef60a8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211a0ab1ba26d63cf916f4ea170b268d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DA626D-41C9-4F13-8133-2BA1327BC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47872-E4B5-4C6E-A918-D97863D7FE88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  <ds:schemaRef ds:uri="ca90bd8a-abf5-4496-9b56-aba63058f6b7"/>
    <ds:schemaRef ds:uri="9d76330f-e8f1-434f-b6cd-d02727bbea5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Jakub Koško</cp:lastModifiedBy>
  <cp:revision/>
  <dcterms:created xsi:type="dcterms:W3CDTF">2019-05-30T05:56:05Z</dcterms:created>
  <dcterms:modified xsi:type="dcterms:W3CDTF">2023-05-30T06:37:12Z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