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3_05\"/>
    </mc:Choice>
  </mc:AlternateContent>
  <xr:revisionPtr revIDLastSave="0" documentId="8_{32C1DFA9-2C80-4775-A5AB-4A3AEC50FBB3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7" r:id="rId1"/>
    <sheet name="2023_vplyvy" sheetId="8" r:id="rId2"/>
    <sheet name="2023_vplyvy_konsolidovan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7" l="1"/>
  <c r="M49" i="7" s="1"/>
  <c r="M9" i="7"/>
  <c r="M10" i="7" s="1"/>
  <c r="L48" i="7"/>
  <c r="L49" i="7" s="1"/>
  <c r="L9" i="7"/>
  <c r="L10" i="7" s="1"/>
  <c r="M94" i="7" l="1"/>
  <c r="M1" i="7" s="1"/>
  <c r="M2" i="7" s="1"/>
  <c r="M95" i="7"/>
  <c r="M4" i="7"/>
  <c r="M3" i="7"/>
  <c r="L94" i="7"/>
  <c r="L1" i="7" s="1"/>
  <c r="L2" i="7" s="1"/>
  <c r="L3" i="7"/>
  <c r="L95" i="7" l="1"/>
  <c r="K48" i="7"/>
  <c r="K49" i="7" s="1"/>
  <c r="K9" i="7"/>
  <c r="K94" i="7" l="1"/>
  <c r="K95" i="7" s="1"/>
  <c r="K10" i="7"/>
  <c r="K1" i="7" l="1"/>
  <c r="J48" i="7"/>
  <c r="J49" i="7" s="1"/>
  <c r="J9" i="7"/>
  <c r="J10" i="7" s="1"/>
  <c r="K2" i="7" l="1"/>
  <c r="L4" i="7"/>
  <c r="K3" i="7"/>
  <c r="K4" i="7"/>
  <c r="J94" i="7"/>
  <c r="J1" i="7" l="1"/>
  <c r="J95" i="7"/>
  <c r="J2" i="7" l="1"/>
  <c r="I9" i="7"/>
  <c r="I48" i="7" l="1"/>
  <c r="I49" i="7" s="1"/>
  <c r="G48" i="7"/>
  <c r="G49" i="7" s="1"/>
  <c r="F48" i="7"/>
  <c r="F49" i="7" s="1"/>
  <c r="D48" i="7"/>
  <c r="D49" i="7" s="1"/>
  <c r="I10" i="7"/>
  <c r="G9" i="7"/>
  <c r="G10" i="7" s="1"/>
  <c r="F9" i="7"/>
  <c r="F10" i="7" s="1"/>
  <c r="D9" i="7"/>
  <c r="D10" i="7" s="1"/>
  <c r="D94" i="7" l="1"/>
  <c r="F94" i="7"/>
  <c r="G94" i="7"/>
  <c r="I94" i="7"/>
  <c r="F95" i="7" l="1"/>
  <c r="F1" i="7"/>
  <c r="I95" i="7"/>
  <c r="I1" i="7"/>
  <c r="J4" i="7" s="1"/>
  <c r="G95" i="7"/>
  <c r="G1" i="7"/>
  <c r="D1" i="7"/>
  <c r="D95" i="7"/>
  <c r="D2" i="7" l="1"/>
  <c r="J3" i="7"/>
  <c r="G4" i="7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<sst xmlns="http://schemas.openxmlformats.org/spreadsheetml/2006/main" count="275" uniqueCount="175">
  <si>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</si>
  <si>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</si>
  <si>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</si>
  <si>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</si>
  <si>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</si>
  <si>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</si>
  <si>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</si>
  <si>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</si>
  <si>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</si>
  <si>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</si>
  <si>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</si>
  <si>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</si>
  <si>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</si>
  <si>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</si>
  <si>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</si>
  <si>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</si>
  <si>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</si>
  <si>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</si>
  <si>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</si>
  <si>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</si>
  <si>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</si>
  <si>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</si>
  <si>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</si>
  <si>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</si>
  <si>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</si>
  <si>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</si>
  <si>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</si>
  <si>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</si>
  <si>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</si>
  <si>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</si>
  <si>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</si>
  <si>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</si>
  <si>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</si>
  <si>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</si>
  <si>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</si>
  <si>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</si>
  <si>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</si>
  <si>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</si>
  <si>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</si>
  <si>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</si>
  <si>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</si>
  <si>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</si>
  <si>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</si>
  <si>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</si>
  <si>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</si>
  <si>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</si>
  <si>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</si>
  <si>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</si>
  <si>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</si>
  <si>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</si>
  <si>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</si>
  <si>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</si>
  <si>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</si>
  <si>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</si>
  <si>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</si>
  <si>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</si>
  <si>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</si>
  <si>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</si>
  <si>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</si>
  <si>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</si>
  <si>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</si>
  <si>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</si>
  <si>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</si>
  <si>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</si>
  <si>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</si>
  <si>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</si>
  <si>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</si>
  <si>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</si>
  <si>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</si>
  <si>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</si>
  <si>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</si>
  <si>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</si>
  <si>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</si>
  <si>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</si>
  <si>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</si>
  <si>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</si>
  <si>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</si>
  <si>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</si>
  <si>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</si>
  <si>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</si>
  <si>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</si>
  <si>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</si>
  <si>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</si>
  <si>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</si>
  <si>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</si>
  <si>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</si>
  <si>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</si>
  <si>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</si>
  <si>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</si>
  <si>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</si>
  <si>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</si>
  <si>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</si>
  <si>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</si>
  <si>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</si>
  <si>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</si>
  <si>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</si>
  <si>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</si>
  <si>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</si>
  <si>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</si>
  <si>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</si>
  <si>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</si>
  <si>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</si>
  <si>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</si>
  <si>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</si>
  <si>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</si>
  <si>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</si>
  <si>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</si>
  <si>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</si>
  <si>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</si>
  <si>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</si>
  <si>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</si>
  <si>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</si>
  <si>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</si>
  <si>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</si>
  <si>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</si>
  <si>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</si>
  <si>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</si>
  <si>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</si>
  <si>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</si>
  <si>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</si>
  <si>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</si>
  <si>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</si>
  <si>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</si>
  <si>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</si>
  <si>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</si>
  <si>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</si>
  <si>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</si>
  <si>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</si>
  <si>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</si>
  <si>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</si>
  <si>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</si>
  <si>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</si>
  <si>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</si>
  <si>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</si>
  <si>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</si>
  <si>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</si>
  <si>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</si>
  <si>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</si>
  <si>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</si>
  <si>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</si>
  <si>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</si>
  <si>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</si>
  <si>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</si>
  <si>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</si>
  <si>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</si>
  <si>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</si>
  <si>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</si>
  <si>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</si>
  <si>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</si>
  <si>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</si>
  <si>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</si>
  <si>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</si>
  <si>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</si>
  <si>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</si>
  <si>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</si>
  <si>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Tržby ŽSR</t>
  </si>
  <si>
    <t>Tržby ZSSK</t>
  </si>
  <si>
    <t>Tržby NDS</t>
  </si>
  <si>
    <t>*- pri konsolidácii vylučujeme vplyv transferov medzi subjektami verejnej správy</t>
  </si>
  <si>
    <t>ROK 2023</t>
  </si>
  <si>
    <t>Rozpočet VS 2023</t>
  </si>
  <si>
    <t>Porovnanie voči schválenému RVS 2023</t>
  </si>
  <si>
    <t>PS 2023-2025</t>
  </si>
  <si>
    <t>NRVS 2023-2025</t>
  </si>
  <si>
    <t>2023/01</t>
  </si>
  <si>
    <t>Odhad hospodárenia verejnej správy (ESA 2010, odchýlky od RVS 2023-2025, v mil. eur)</t>
  </si>
  <si>
    <t>Odhad hospodárenia verejnej správy (ESA 2010, odchýlky od RVS 2023-2025, NA KONSOLIDOVANEJ* BÁZE, v mil. eur)</t>
  </si>
  <si>
    <t>Opatrenia vlády v súvislosti s vojnou na Ukrajine</t>
  </si>
  <si>
    <t>Opatrenia vlády na kompenzáciu cien energií</t>
  </si>
  <si>
    <t>Opatrenia na riešenie pandémie</t>
  </si>
  <si>
    <t>2023/02</t>
  </si>
  <si>
    <t>2023/03</t>
  </si>
  <si>
    <t>2023/04</t>
  </si>
  <si>
    <t>2023/05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</si>
  <si>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2023-2026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</si>
</sst>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scheme val="minor"/>
    </font>
    <font>
      <b/>
      <sz val="11"/>
      <color rgb="FF13B5E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3" fontId="14" fillId="2" borderId="0" xfId="0" applyNumberFormat="1" applyFont="1" applyFill="1"/>
    <xf numFmtId="3" fontId="14" fillId="0" borderId="0" xfId="0" applyNumberFormat="1" applyFont="1"/>
    <xf numFmtId="0" fontId="15" fillId="0" borderId="0" xfId="2" applyFont="1" applyAlignment="1">
      <alignment horizontal="left" vertical="center" indent="1"/>
    </xf>
    <xf numFmtId="3" fontId="6" fillId="2" borderId="0" xfId="0" applyNumberFormat="1" applyFont="1" applyFill="1"/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3" fontId="11" fillId="2" borderId="0" xfId="0" applyNumberFormat="1" applyFont="1" applyFill="1"/>
    <xf numFmtId="0" fontId="16" fillId="0" borderId="0" xfId="0" applyFont="1"/>
    <xf numFmtId="0" fontId="16" fillId="0" borderId="0" xfId="2" applyFont="1" applyAlignment="1">
      <alignment vertical="center"/>
    </xf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0" fontId="15" fillId="0" borderId="0" xfId="2" applyFont="1" applyAlignment="1">
      <alignment horizontal="left" vertical="center" indent="4"/>
    </xf>
    <xf numFmtId="4" fontId="11" fillId="2" borderId="0" xfId="0" applyNumberFormat="1" applyFont="1" applyFill="1"/>
    <xf numFmtId="3" fontId="4" fillId="0" borderId="1" xfId="0" applyNumberFormat="1" applyFont="1" applyBorder="1" applyAlignment="1">
      <alignment horizontal="left"/>
    </xf>
    <xf numFmtId="0" fontId="15" fillId="0" borderId="0" xfId="2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0" fontId="21" fillId="3" borderId="0" xfId="2" applyFont="1" applyFill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0" fillId="0" borderId="0" xfId="2" applyFont="1" applyAlignment="1">
      <alignment vertical="center"/>
    </xf>
    <xf numFmtId="3" fontId="20" fillId="0" borderId="0" xfId="0" applyNumberFormat="1" applyFont="1"/>
    <xf numFmtId="0" fontId="22" fillId="0" borderId="0" xfId="2" applyFont="1" applyAlignment="1">
      <alignment horizontal="left" vertical="center" indent="1"/>
    </xf>
    <xf numFmtId="3" fontId="0" fillId="0" borderId="0" xfId="0" applyNumberFormat="1"/>
    <xf numFmtId="3" fontId="21" fillId="2" borderId="0" xfId="0" applyNumberFormat="1" applyFont="1" applyFill="1"/>
    <xf numFmtId="0" fontId="20" fillId="0" borderId="0" xfId="6" applyFont="1" applyAlignment="1">
      <alignment vertical="top"/>
    </xf>
    <xf numFmtId="3" fontId="0" fillId="0" borderId="2" xfId="0" applyNumberFormat="1" applyBorder="1" applyAlignment="1">
      <alignment horizontal="right"/>
    </xf>
    <xf numFmtId="1" fontId="23" fillId="0" borderId="0" xfId="6" applyNumberFormat="1" applyFont="1" applyAlignment="1">
      <alignment horizontal="right" vertical="top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3" fillId="0" borderId="0" xfId="6" applyFont="1" applyAlignment="1">
      <alignment vertical="top"/>
    </xf>
    <xf numFmtId="0" fontId="11" fillId="4" borderId="0" xfId="0" applyFont="1" applyFill="1" applyAlignment="1">
      <alignment horizontal="right"/>
    </xf>
    <xf numFmtId="3" fontId="11" fillId="4" borderId="0" xfId="0" applyNumberFormat="1" applyFont="1" applyFill="1"/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M96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/>
    </sheetView>
  </sheetViews>
  <sheetFormatPr defaultColWidth="9.33203125" defaultRowHeight="15" customHeight="1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7" width="14.6640625" hidden="1" customWidth="1"/>
    <col min="8" max="8" width="0.6640625" customWidth="1"/>
    <col min="9" max="12" width="14.6640625" customWidth="1"/>
    <col min="13" max="13" width="12.5546875" bestFit="1" customWidth="1"/>
  </cols>
  <sheetData>
    <row r="1" spans="1:13" ht="15" customHeight="1" thickBot="1" x14ac:dyDescent="0.35">
      <c r="A1" s="1"/>
      <c r="B1" s="1"/>
      <c r="D1" s="2">
        <f>D94</f>
        <v>-7871.195999999989</v>
      </c>
      <c r="E1" s="3"/>
      <c r="F1" s="2">
        <f>F94</f>
        <v>0</v>
      </c>
      <c r="G1" s="2">
        <f>G94</f>
        <v>0</v>
      </c>
      <c r="H1" s="3"/>
      <c r="I1" s="2">
        <f t="shared" ref="I1:J1" si="0">I94</f>
        <v>-7392.4449363430176</v>
      </c>
      <c r="J1" s="2">
        <f t="shared" si="0"/>
        <v>-7439.0345950944975</v>
      </c>
      <c r="K1" s="2">
        <f t="shared" ref="K1:L1" si="1">K94</f>
        <v>-7092.8544664019064</v>
      </c>
      <c r="L1" s="2">
        <f t="shared" si="1"/>
        <v>-6996.6088893896813</v>
      </c>
      <c r="M1" s="2">
        <f t="shared" ref="M1" si="2">M94</f>
        <v>-7499.8844587409912</v>
      </c>
    </row>
    <row r="2" spans="1:13" ht="15" customHeight="1" x14ac:dyDescent="0.3">
      <c r="A2" s="1"/>
      <c r="B2" s="34" t="s">
        <v>126</v>
      </c>
      <c r="C2" s="4"/>
      <c r="D2" s="5" t="str">
        <f>TEXT(ROUND(D1,0),"# ###")&amp;" mil.eur"</f>
        <v>-7 871 mil.eur</v>
      </c>
      <c r="E2" s="4"/>
      <c r="F2" s="5" t="str">
        <f>TEXT(ROUND(F1,0),"# ###")&amp;" mil.eur"</f>
        <v xml:space="preserve"> mil.eur</v>
      </c>
      <c r="G2" s="5" t="str">
        <f>TEXT(ROUND(G1,0),"# ###")&amp;" mil.eur"</f>
        <v xml:space="preserve"> mil.eur</v>
      </c>
      <c r="H2" s="4"/>
      <c r="I2" s="5" t="str">
        <f t="shared" ref="I2:J2" si="3">TEXT(ROUND(I1,0),"# ###")&amp;" mil.eur"</f>
        <v>-7 392 mil.eur</v>
      </c>
      <c r="J2" s="5" t="str">
        <f t="shared" si="3"/>
        <v>-7 439 mil.eur</v>
      </c>
      <c r="K2" s="5" t="str">
        <f t="shared" ref="K2:L2" si="4">TEXT(ROUND(K1,0),"# ###")&amp;" mil.eur"</f>
        <v>-7 093 mil.eur</v>
      </c>
      <c r="L2" s="5" t="str">
        <f t="shared" si="4"/>
        <v>-6 997 mil.eur</v>
      </c>
      <c r="M2" s="5" t="str">
        <f t="shared" ref="M2" si="5">TEXT(ROUND(M1,0),"# ###")&amp;" mil.eur"</f>
        <v>-7 500 mil.eur</v>
      </c>
    </row>
    <row r="3" spans="1:13" ht="15" customHeight="1" x14ac:dyDescent="0.3">
      <c r="A3" s="1"/>
      <c r="B3" s="36" t="s">
        <v>161</v>
      </c>
      <c r="C3" s="6"/>
      <c r="D3" s="7"/>
      <c r="E3" s="6"/>
      <c r="F3" s="7" t="str">
        <f>IF(F1-$D$1&gt;0,"+","")&amp;TEXT(ROUND((F1-$D$1),0),"# ###")&amp;" mil.eur"</f>
        <v>+7 871 mil.eur</v>
      </c>
      <c r="G3" s="7" t="str">
        <f>IF(G1-$D$1&gt;0,"+","")&amp;TEXT(ROUND((G1-$D$1),0),"# ###")&amp;" mil.eur"</f>
        <v>+7 871 mil.eur</v>
      </c>
      <c r="H3" s="6"/>
      <c r="I3" s="7" t="str">
        <f t="shared" ref="I3:J3" si="6">IF(I1-$D$1&gt;0,"+","")&amp;TEXT(ROUND((I1-$D$1),0),"# ###")&amp;" mil.eur"</f>
        <v>+479 mil.eur</v>
      </c>
      <c r="J3" s="7" t="str">
        <f t="shared" si="6"/>
        <v>+432 mil.eur</v>
      </c>
      <c r="K3" s="7" t="str">
        <f t="shared" ref="K3:L3" si="7">IF(K1-$D$1&gt;0,"+","")&amp;TEXT(ROUND((K1-$D$1),0),"# ###")&amp;" mil.eur"</f>
        <v>+778 mil.eur</v>
      </c>
      <c r="L3" s="7" t="str">
        <f t="shared" si="7"/>
        <v>+875 mil.eur</v>
      </c>
      <c r="M3" s="7" t="str">
        <f t="shared" ref="M3" si="8">IF(M1-$D$1&gt;0,"+","")&amp;TEXT(ROUND((M1-$D$1),0),"# ###")&amp;" mil.eur"</f>
        <v>+371 mil.eur</v>
      </c>
    </row>
    <row r="4" spans="1:13" ht="15" customHeight="1" thickBot="1" x14ac:dyDescent="0.35">
      <c r="A4" s="1"/>
      <c r="B4" s="8" t="s">
        <v>0</v>
      </c>
      <c r="C4" s="9"/>
      <c r="D4" s="10"/>
      <c r="E4" s="9"/>
      <c r="F4" s="10"/>
      <c r="G4" s="10" t="e">
        <f>IF(G1-#REF!&gt;0,"+","")&amp;TEXT(ROUND((G1-#REF!),0),"# ###")&amp;" mil.eur"</f>
        <v>#REF!</v>
      </c>
      <c r="H4" s="9"/>
      <c r="I4" s="10"/>
      <c r="J4" s="45" t="str">
        <f>IF(J1-I1&gt;0,"+","")&amp;TEXT(ROUND((J1-I1),0),"# ###")&amp;" mil.eur"</f>
        <v>-47 mil.eur</v>
      </c>
      <c r="K4" s="45" t="str">
        <f>IF(K1-J1&gt;0,"+","")&amp;TEXT(ROUND((K1-J1),0),"# ###")&amp;" mil.eur"</f>
        <v>+346 mil.eur</v>
      </c>
      <c r="L4" s="45" t="str">
        <f>IF(L1-K1&gt;0,"+","")&amp;TEXT(ROUND((L1-K1),0),"# ###")&amp;" mil.eur"</f>
        <v>+96 mil.eur</v>
      </c>
      <c r="M4" s="45" t="str">
        <f>IF(M1-L1&gt;0,"+","")&amp;TEXT(ROUND((M1-L1),0),"# ###")&amp;" mil.eur"</f>
        <v>-503 mil.eur</v>
      </c>
    </row>
    <row r="5" spans="1:13" ht="15" customHeight="1" x14ac:dyDescent="0.3">
      <c r="A5" s="1"/>
      <c r="B5" s="47" t="s">
        <v>159</v>
      </c>
      <c r="C5" s="1"/>
      <c r="D5" s="1"/>
      <c r="E5" s="1"/>
      <c r="F5" s="11"/>
      <c r="G5" s="11"/>
      <c r="H5" s="1"/>
      <c r="I5" s="11"/>
      <c r="J5" s="11"/>
      <c r="K5" s="11"/>
      <c r="L5" s="11"/>
      <c r="M5" s="11"/>
    </row>
    <row r="6" spans="1:13" ht="15" customHeight="1" thickBot="1" x14ac:dyDescent="0.35">
      <c r="A6" s="1"/>
      <c r="B6" s="48"/>
      <c r="C6" s="1"/>
      <c r="D6" s="1"/>
      <c r="E6" s="1"/>
      <c r="F6" s="11"/>
      <c r="G6" s="11"/>
      <c r="H6" s="1"/>
      <c r="I6" s="11"/>
      <c r="J6" s="11"/>
      <c r="K6" s="11"/>
      <c r="L6" s="11"/>
      <c r="M6" s="11"/>
    </row>
    <row r="7" spans="1:13" ht="15" customHeight="1" thickBot="1" x14ac:dyDescent="0.35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  <c r="J7" s="15" t="s">
        <v>3</v>
      </c>
      <c r="K7" s="15" t="s">
        <v>3</v>
      </c>
      <c r="L7" s="15" t="s">
        <v>3</v>
      </c>
      <c r="M7" s="15" t="s">
        <v>3</v>
      </c>
    </row>
    <row r="8" spans="1:13" ht="15" customHeight="1" x14ac:dyDescent="0.3">
      <c r="A8" s="1"/>
      <c r="B8" s="16" t="s">
        <v>77</v>
      </c>
      <c r="C8" s="17"/>
      <c r="D8" s="17" t="s">
        <v>160</v>
      </c>
      <c r="E8" s="17"/>
      <c r="F8" s="17" t="s">
        <v>162</v>
      </c>
      <c r="G8" s="17" t="s">
        <v>163</v>
      </c>
      <c r="H8" s="17"/>
      <c r="I8" s="17" t="s">
        <v>164</v>
      </c>
      <c r="J8" s="17" t="s">
        <v>170</v>
      </c>
      <c r="K8" s="17" t="s">
        <v>171</v>
      </c>
      <c r="L8" s="17" t="s">
        <v>172</v>
      </c>
      <c r="M8" s="17" t="s">
        <v>173</v>
      </c>
    </row>
    <row r="9" spans="1:13" s="27" customFormat="1" ht="15" customHeight="1" x14ac:dyDescent="0.3">
      <c r="B9" s="28" t="s">
        <v>79</v>
      </c>
      <c r="C9" s="29"/>
      <c r="D9" s="30">
        <f>D11+D31+D36+D43</f>
        <v>51094.393000000004</v>
      </c>
      <c r="E9" s="29"/>
      <c r="F9" s="30">
        <f>F11+F31+F36+F43</f>
        <v>0</v>
      </c>
      <c r="G9" s="30">
        <f>G11+G31+G36+G43</f>
        <v>0</v>
      </c>
      <c r="H9" s="29"/>
      <c r="I9" s="30">
        <f>I11+I31+I36+I43</f>
        <v>51060.909829649136</v>
      </c>
      <c r="J9" s="30">
        <f>J11+J31+J36+J43</f>
        <v>49948.763039972473</v>
      </c>
      <c r="K9" s="30">
        <f>K11+K31+K36+K43</f>
        <v>50381.806470366479</v>
      </c>
      <c r="L9" s="30">
        <f>L11+L31+L36+L43</f>
        <v>50512.197859822103</v>
      </c>
      <c r="M9" s="30">
        <f>M11+M31+M36+M43</f>
        <v>50602.136883002087</v>
      </c>
    </row>
    <row r="10" spans="1:13" s="27" customFormat="1" ht="15" customHeight="1" x14ac:dyDescent="0.3">
      <c r="B10" s="28" t="s">
        <v>7</v>
      </c>
      <c r="C10" s="29"/>
      <c r="D10" s="31">
        <f>D9/D$96*100</f>
        <v>41.775277341630634</v>
      </c>
      <c r="E10" s="29"/>
      <c r="F10" s="31" t="e">
        <f>F9/F$96*100</f>
        <v>#DIV/0!</v>
      </c>
      <c r="G10" s="31" t="e">
        <f>G9/G$96*100</f>
        <v>#DIV/0!</v>
      </c>
      <c r="H10" s="29"/>
      <c r="I10" s="31">
        <f t="shared" ref="I10:J10" si="9">I9/I$96*100</f>
        <v>41.21495385948257</v>
      </c>
      <c r="J10" s="31">
        <f t="shared" si="9"/>
        <v>42.161707806164628</v>
      </c>
      <c r="K10" s="31">
        <f t="shared" ref="K10:L10" si="10">K9/K$96*100</f>
        <v>42.527239392303009</v>
      </c>
      <c r="L10" s="31">
        <f t="shared" si="10"/>
        <v>41.828930232795983</v>
      </c>
      <c r="M10" s="31">
        <f t="shared" ref="M10" si="11">M9/M$96*100</f>
        <v>41.903408344721377</v>
      </c>
    </row>
    <row r="11" spans="1:13" ht="15" customHeight="1" x14ac:dyDescent="0.3">
      <c r="A11" s="1"/>
      <c r="B11" s="18" t="s">
        <v>8</v>
      </c>
      <c r="C11" s="19"/>
      <c r="D11" s="20">
        <v>23893.690000000002</v>
      </c>
      <c r="E11" s="19"/>
      <c r="F11" s="20"/>
      <c r="G11" s="20"/>
      <c r="H11" s="19"/>
      <c r="I11" s="20">
        <v>23925.722736507993</v>
      </c>
      <c r="J11" s="20">
        <v>23417.180902267231</v>
      </c>
      <c r="K11" s="20">
        <v>23750.102009126902</v>
      </c>
      <c r="L11" s="20">
        <v>23794.000009126903</v>
      </c>
      <c r="M11" s="20">
        <v>23849.215156872353</v>
      </c>
    </row>
    <row r="12" spans="1:13" ht="15" customHeight="1" x14ac:dyDescent="0.3">
      <c r="A12" s="1"/>
      <c r="B12" s="21" t="s">
        <v>9</v>
      </c>
      <c r="C12" s="22"/>
      <c r="D12" s="11">
        <v>14457.145</v>
      </c>
      <c r="E12" s="22"/>
      <c r="F12" s="11"/>
      <c r="G12" s="11"/>
      <c r="H12" s="22"/>
      <c r="I12" s="11">
        <v>14286.890017987263</v>
      </c>
      <c r="J12" s="11">
        <v>14175.052787438774</v>
      </c>
      <c r="K12" s="11">
        <v>14063.5116881596</v>
      </c>
      <c r="L12" s="11">
        <v>14063.861688159599</v>
      </c>
      <c r="M12" s="11">
        <v>14119.076835905049</v>
      </c>
    </row>
    <row r="13" spans="1:13" ht="15" customHeight="1" x14ac:dyDescent="0.3">
      <c r="A13" s="1"/>
      <c r="B13" s="23" t="s">
        <v>10</v>
      </c>
      <c r="C13" s="22"/>
      <c r="D13" s="11">
        <v>9883.6790000000001</v>
      </c>
      <c r="E13" s="22"/>
      <c r="F13" s="11"/>
      <c r="G13" s="11"/>
      <c r="H13" s="22"/>
      <c r="I13" s="11">
        <v>9505.6749999999993</v>
      </c>
      <c r="J13" s="11">
        <v>9405</v>
      </c>
      <c r="K13" s="11">
        <v>9321</v>
      </c>
      <c r="L13" s="11">
        <v>9321</v>
      </c>
      <c r="M13" s="11">
        <v>9376.2151477454518</v>
      </c>
    </row>
    <row r="14" spans="1:13" ht="15" customHeight="1" x14ac:dyDescent="0.3">
      <c r="A14" s="1"/>
      <c r="B14" s="23" t="s">
        <v>11</v>
      </c>
      <c r="C14" s="22"/>
      <c r="D14" s="11">
        <v>2806.5419999999999</v>
      </c>
      <c r="E14" s="22"/>
      <c r="F14" s="11"/>
      <c r="G14" s="11"/>
      <c r="H14" s="22"/>
      <c r="I14" s="11">
        <v>2666.7510000000002</v>
      </c>
      <c r="J14" s="11">
        <v>2632.1399999999994</v>
      </c>
      <c r="K14" s="11">
        <v>2632.04</v>
      </c>
      <c r="L14" s="11">
        <v>2632.04</v>
      </c>
      <c r="M14" s="11">
        <v>2632.04</v>
      </c>
    </row>
    <row r="15" spans="1:13" ht="15" customHeight="1" x14ac:dyDescent="0.3">
      <c r="A15" s="1"/>
      <c r="B15" s="23" t="s">
        <v>139</v>
      </c>
      <c r="C15" s="22"/>
      <c r="D15" s="11">
        <v>455.02499999999998</v>
      </c>
      <c r="E15" s="22"/>
      <c r="F15" s="11"/>
      <c r="G15" s="11"/>
      <c r="H15" s="22"/>
      <c r="I15" s="11">
        <v>479.01678086398709</v>
      </c>
      <c r="J15" s="11">
        <v>526.19587010290093</v>
      </c>
      <c r="K15" s="11">
        <v>513.15362683585124</v>
      </c>
      <c r="L15" s="11">
        <v>513.15362683585124</v>
      </c>
      <c r="M15" s="11">
        <v>513.15362683585124</v>
      </c>
    </row>
    <row r="16" spans="1:13" ht="15" customHeight="1" x14ac:dyDescent="0.3">
      <c r="A16" s="1"/>
      <c r="B16" s="23" t="s">
        <v>140</v>
      </c>
      <c r="C16" s="22"/>
      <c r="D16" s="11">
        <v>0</v>
      </c>
      <c r="E16" s="22"/>
      <c r="F16" s="11"/>
      <c r="G16" s="11"/>
      <c r="H16" s="22"/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 x14ac:dyDescent="0.3">
      <c r="A17" s="1"/>
      <c r="B17" s="23" t="s">
        <v>141</v>
      </c>
      <c r="C17" s="22"/>
      <c r="D17" s="11">
        <v>265.44799999999998</v>
      </c>
      <c r="E17" s="22"/>
      <c r="F17" s="11"/>
      <c r="G17" s="11"/>
      <c r="H17" s="22"/>
      <c r="I17" s="11">
        <v>325.36081977941774</v>
      </c>
      <c r="J17" s="11">
        <v>310.36100000000005</v>
      </c>
      <c r="K17" s="11">
        <v>310.36100000000005</v>
      </c>
      <c r="L17" s="11">
        <v>310.36100000000005</v>
      </c>
      <c r="M17" s="11">
        <v>310.36100000000005</v>
      </c>
    </row>
    <row r="18" spans="1:13" ht="15" customHeight="1" x14ac:dyDescent="0.3">
      <c r="A18" s="1"/>
      <c r="B18" s="23" t="s">
        <v>142</v>
      </c>
      <c r="C18" s="22"/>
      <c r="D18" s="11">
        <v>131</v>
      </c>
      <c r="E18" s="22"/>
      <c r="F18" s="11"/>
      <c r="G18" s="11"/>
      <c r="H18" s="22"/>
      <c r="I18" s="11">
        <v>135.30000000000001</v>
      </c>
      <c r="J18" s="11">
        <v>136.51</v>
      </c>
      <c r="K18" s="11">
        <v>134.77000000000001</v>
      </c>
      <c r="L18" s="11">
        <v>135.30000000000001</v>
      </c>
      <c r="M18" s="11">
        <v>135.30000000000001</v>
      </c>
    </row>
    <row r="19" spans="1:13" ht="15" customHeight="1" x14ac:dyDescent="0.3">
      <c r="A19" s="1"/>
      <c r="B19" s="23" t="s">
        <v>143</v>
      </c>
      <c r="C19" s="22"/>
      <c r="D19" s="11">
        <v>329.95299999999997</v>
      </c>
      <c r="E19" s="22"/>
      <c r="F19" s="11"/>
      <c r="G19" s="11"/>
      <c r="H19" s="22"/>
      <c r="I19" s="11">
        <v>359.12299999999999</v>
      </c>
      <c r="J19" s="11">
        <v>359.12299999999999</v>
      </c>
      <c r="K19" s="11">
        <v>359.12299999999999</v>
      </c>
      <c r="L19" s="11">
        <v>359.12299999999999</v>
      </c>
      <c r="M19" s="11">
        <v>359.12299999999999</v>
      </c>
    </row>
    <row r="20" spans="1:13" ht="15" customHeight="1" x14ac:dyDescent="0.3">
      <c r="A20" s="1"/>
      <c r="B20" s="23" t="s">
        <v>46</v>
      </c>
      <c r="C20" s="22"/>
      <c r="D20" s="11">
        <v>585.4980000000005</v>
      </c>
      <c r="E20" s="22"/>
      <c r="F20" s="11"/>
      <c r="G20" s="11"/>
      <c r="H20" s="22"/>
      <c r="I20" s="11">
        <v>815.66341734385969</v>
      </c>
      <c r="J20" s="11">
        <v>805.7229173358719</v>
      </c>
      <c r="K20" s="11">
        <v>793.06406132374832</v>
      </c>
      <c r="L20" s="11">
        <v>792.88406132374803</v>
      </c>
      <c r="M20" s="11">
        <v>792.88406132374803</v>
      </c>
    </row>
    <row r="21" spans="1:13" ht="15" customHeight="1" x14ac:dyDescent="0.3">
      <c r="A21" s="1"/>
      <c r="B21" s="21" t="s">
        <v>13</v>
      </c>
      <c r="C21" s="22"/>
      <c r="D21" s="11">
        <v>9436.5450000000001</v>
      </c>
      <c r="E21" s="22"/>
      <c r="F21" s="11"/>
      <c r="G21" s="11"/>
      <c r="H21" s="22"/>
      <c r="I21" s="11">
        <v>9638.832718520729</v>
      </c>
      <c r="J21" s="11">
        <v>9242.1281148284579</v>
      </c>
      <c r="K21" s="11">
        <v>9686.5903209673033</v>
      </c>
      <c r="L21" s="11">
        <v>9730.138320967304</v>
      </c>
      <c r="M21" s="11">
        <v>9730.138320967304</v>
      </c>
    </row>
    <row r="22" spans="1:13" ht="15" customHeight="1" x14ac:dyDescent="0.3">
      <c r="A22" s="1"/>
      <c r="B22" s="23" t="s">
        <v>14</v>
      </c>
      <c r="C22" s="22"/>
      <c r="D22" s="11">
        <v>4837.5519999999997</v>
      </c>
      <c r="E22" s="22"/>
      <c r="F22" s="11"/>
      <c r="G22" s="11"/>
      <c r="H22" s="22"/>
      <c r="I22" s="11">
        <v>4960.7439999999997</v>
      </c>
      <c r="J22" s="11">
        <v>4727.9009999999998</v>
      </c>
      <c r="K22" s="11">
        <v>4692.41</v>
      </c>
      <c r="L22" s="11">
        <v>4707.7830000000004</v>
      </c>
      <c r="M22" s="11">
        <v>4707.7830000000004</v>
      </c>
    </row>
    <row r="23" spans="1:13" s="1" customFormat="1" ht="15" customHeight="1" x14ac:dyDescent="0.3">
      <c r="B23" s="24" t="s">
        <v>15</v>
      </c>
      <c r="C23" s="22"/>
      <c r="D23" s="11">
        <v>4677.8509999999997</v>
      </c>
      <c r="E23" s="22"/>
      <c r="F23" s="11"/>
      <c r="G23" s="11"/>
      <c r="H23" s="22"/>
      <c r="I23" s="11"/>
      <c r="J23" s="11"/>
      <c r="K23" s="11"/>
      <c r="L23" s="11"/>
      <c r="M23" s="11"/>
    </row>
    <row r="24" spans="1:13" s="1" customFormat="1" ht="15" customHeight="1" x14ac:dyDescent="0.3">
      <c r="B24" s="24" t="s">
        <v>16</v>
      </c>
      <c r="C24" s="22"/>
      <c r="D24" s="11">
        <v>159.70099999999999</v>
      </c>
      <c r="E24" s="22"/>
      <c r="F24" s="11"/>
      <c r="G24" s="11"/>
      <c r="H24" s="22"/>
      <c r="I24" s="11"/>
      <c r="J24" s="11"/>
      <c r="K24" s="11"/>
      <c r="L24" s="11"/>
      <c r="M24" s="11"/>
    </row>
    <row r="25" spans="1:13" ht="15" customHeight="1" x14ac:dyDescent="0.3">
      <c r="A25" s="1"/>
      <c r="B25" s="23" t="s">
        <v>17</v>
      </c>
      <c r="C25" s="22"/>
      <c r="D25" s="11">
        <v>4018.5929999999998</v>
      </c>
      <c r="E25" s="22"/>
      <c r="F25" s="11"/>
      <c r="G25" s="11"/>
      <c r="H25" s="22"/>
      <c r="I25" s="11">
        <v>4015.8910000000001</v>
      </c>
      <c r="J25" s="11">
        <v>3905.4459999999999</v>
      </c>
      <c r="K25" s="11">
        <v>3775.84</v>
      </c>
      <c r="L25" s="11">
        <v>3910.7290000000003</v>
      </c>
      <c r="M25" s="11">
        <v>3910.7290000000003</v>
      </c>
    </row>
    <row r="26" spans="1:13" ht="15" customHeight="1" x14ac:dyDescent="0.3">
      <c r="A26" s="1"/>
      <c r="B26" s="35" t="s">
        <v>144</v>
      </c>
      <c r="C26" s="22"/>
      <c r="D26" s="11">
        <v>98.552000000000007</v>
      </c>
      <c r="E26" s="22"/>
      <c r="F26" s="11"/>
      <c r="G26" s="11"/>
      <c r="H26" s="22"/>
      <c r="I26" s="11">
        <v>98.472999999999999</v>
      </c>
      <c r="J26" s="11">
        <v>95.144000000000005</v>
      </c>
      <c r="K26" s="11">
        <v>95.144000000000005</v>
      </c>
      <c r="L26" s="11">
        <v>95.144000000000005</v>
      </c>
      <c r="M26" s="11">
        <v>95.144000000000005</v>
      </c>
    </row>
    <row r="27" spans="1:13" ht="15" customHeight="1" x14ac:dyDescent="0.3">
      <c r="A27" s="1"/>
      <c r="B27" s="23" t="s">
        <v>18</v>
      </c>
      <c r="C27" s="22"/>
      <c r="D27" s="11">
        <v>368.67</v>
      </c>
      <c r="E27" s="22"/>
      <c r="F27" s="11"/>
      <c r="G27" s="11"/>
      <c r="H27" s="22"/>
      <c r="I27" s="11">
        <v>360.43</v>
      </c>
      <c r="J27" s="11">
        <v>350.71</v>
      </c>
      <c r="K27" s="11">
        <v>345.09</v>
      </c>
      <c r="L27" s="11">
        <v>350.09</v>
      </c>
      <c r="M27" s="11">
        <v>350.09</v>
      </c>
    </row>
    <row r="28" spans="1:13" ht="15" customHeight="1" x14ac:dyDescent="0.3">
      <c r="A28" s="1"/>
      <c r="B28" s="23" t="s">
        <v>12</v>
      </c>
      <c r="C28" s="22"/>
      <c r="D28" s="11">
        <v>50.701999999999998</v>
      </c>
      <c r="E28" s="22"/>
      <c r="F28" s="11"/>
      <c r="G28" s="11"/>
      <c r="H28" s="22"/>
      <c r="I28" s="11">
        <v>41.696956340197325</v>
      </c>
      <c r="J28" s="11">
        <v>45.94480233496369</v>
      </c>
      <c r="K28" s="11">
        <v>44.824353582152796</v>
      </c>
      <c r="L28" s="11">
        <v>44.824353582152796</v>
      </c>
      <c r="M28" s="11">
        <v>44.824353582152796</v>
      </c>
    </row>
    <row r="29" spans="1:13" ht="15" customHeight="1" x14ac:dyDescent="0.3">
      <c r="A29" s="1"/>
      <c r="B29" s="23" t="s">
        <v>46</v>
      </c>
      <c r="C29" s="22"/>
      <c r="D29" s="11">
        <v>161.02800000000053</v>
      </c>
      <c r="E29" s="22"/>
      <c r="F29" s="11"/>
      <c r="G29" s="11"/>
      <c r="H29" s="22"/>
      <c r="I29" s="11">
        <v>260.07076218053044</v>
      </c>
      <c r="J29" s="11">
        <v>212.12631249349579</v>
      </c>
      <c r="K29" s="11">
        <v>828.42596738515022</v>
      </c>
      <c r="L29" s="11">
        <v>716.71196738515027</v>
      </c>
      <c r="M29" s="11">
        <v>716.71196738515027</v>
      </c>
    </row>
    <row r="30" spans="1:13" ht="15" customHeight="1" x14ac:dyDescent="0.3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15" customHeight="1" x14ac:dyDescent="0.3">
      <c r="A31" s="1"/>
      <c r="B31" s="18" t="s">
        <v>20</v>
      </c>
      <c r="C31" s="19"/>
      <c r="D31" s="20">
        <v>18424.057000000001</v>
      </c>
      <c r="E31" s="19"/>
      <c r="F31" s="20"/>
      <c r="G31" s="20"/>
      <c r="H31" s="19"/>
      <c r="I31" s="20">
        <v>18985.928806375025</v>
      </c>
      <c r="J31" s="20">
        <v>18780.818398471612</v>
      </c>
      <c r="K31" s="20">
        <v>18756.033736208883</v>
      </c>
      <c r="L31" s="20">
        <v>18755.528426002162</v>
      </c>
      <c r="M31" s="20">
        <v>18755.528426002162</v>
      </c>
    </row>
    <row r="32" spans="1:13" ht="15" customHeight="1" x14ac:dyDescent="0.3">
      <c r="A32" s="1"/>
      <c r="B32" s="21" t="s">
        <v>21</v>
      </c>
      <c r="C32" s="22"/>
      <c r="D32" s="11">
        <v>18165.312000000002</v>
      </c>
      <c r="E32" s="22"/>
      <c r="F32" s="11"/>
      <c r="G32" s="11"/>
      <c r="H32" s="22"/>
      <c r="I32" s="11">
        <v>18611.741762423437</v>
      </c>
      <c r="J32" s="11">
        <v>18400.614399649752</v>
      </c>
      <c r="K32" s="11">
        <v>18379.579972592215</v>
      </c>
      <c r="L32" s="11">
        <v>18379.074662385494</v>
      </c>
      <c r="M32" s="11">
        <v>18379.074662385494</v>
      </c>
    </row>
    <row r="33" spans="1:13" s="1" customFormat="1" ht="15" customHeight="1" x14ac:dyDescent="0.3">
      <c r="B33" s="23" t="s">
        <v>22</v>
      </c>
      <c r="C33" s="22"/>
      <c r="D33" s="11">
        <v>10552.923000000001</v>
      </c>
      <c r="E33" s="22"/>
      <c r="F33" s="11"/>
      <c r="G33" s="11"/>
      <c r="H33" s="22"/>
      <c r="I33" s="11"/>
      <c r="J33" s="11"/>
      <c r="K33" s="11"/>
      <c r="L33" s="11"/>
      <c r="M33" s="11"/>
    </row>
    <row r="34" spans="1:13" s="1" customFormat="1" ht="15" customHeight="1" x14ac:dyDescent="0.3">
      <c r="B34" s="23" t="s">
        <v>145</v>
      </c>
      <c r="C34" s="22"/>
      <c r="D34" s="11">
        <v>7612.3890000000001</v>
      </c>
      <c r="E34" s="22"/>
      <c r="F34" s="11"/>
      <c r="G34" s="11"/>
      <c r="H34" s="22"/>
      <c r="I34" s="11"/>
      <c r="J34" s="11"/>
      <c r="K34" s="11"/>
      <c r="L34" s="11"/>
      <c r="M34" s="11"/>
    </row>
    <row r="35" spans="1:13" ht="15" customHeight="1" x14ac:dyDescent="0.3">
      <c r="A35" s="1"/>
      <c r="B35" s="21" t="s">
        <v>23</v>
      </c>
      <c r="C35" s="22"/>
      <c r="D35" s="11">
        <v>258.745</v>
      </c>
      <c r="E35" s="22"/>
      <c r="F35" s="11"/>
      <c r="G35" s="11"/>
      <c r="H35" s="22"/>
      <c r="I35" s="11">
        <v>374.18704395158625</v>
      </c>
      <c r="J35" s="11">
        <v>380.20399882186052</v>
      </c>
      <c r="K35" s="11">
        <v>376.45376361666627</v>
      </c>
      <c r="L35" s="11">
        <v>376.45376361666627</v>
      </c>
      <c r="M35" s="11">
        <v>376.45376361666627</v>
      </c>
    </row>
    <row r="36" spans="1:13" ht="15" customHeight="1" x14ac:dyDescent="0.3">
      <c r="A36" s="1"/>
      <c r="B36" s="18" t="s">
        <v>24</v>
      </c>
      <c r="C36" s="19"/>
      <c r="D36" s="20">
        <v>3637.36</v>
      </c>
      <c r="E36" s="19"/>
      <c r="F36" s="20"/>
      <c r="G36" s="20"/>
      <c r="H36" s="19"/>
      <c r="I36" s="20">
        <v>4101.6962870033785</v>
      </c>
      <c r="J36" s="20">
        <v>3990.3132569032882</v>
      </c>
      <c r="K36" s="20">
        <v>4043.6562567353535</v>
      </c>
      <c r="L36" s="20">
        <v>4065.7190663827068</v>
      </c>
      <c r="M36" s="20">
        <v>4050.9457947180117</v>
      </c>
    </row>
    <row r="37" spans="1:13" ht="15" customHeight="1" x14ac:dyDescent="0.3">
      <c r="A37" s="1"/>
      <c r="B37" s="21" t="s">
        <v>25</v>
      </c>
      <c r="C37" s="22"/>
      <c r="D37" s="11">
        <v>2921.828</v>
      </c>
      <c r="E37" s="22"/>
      <c r="F37" s="11"/>
      <c r="G37" s="11"/>
      <c r="H37" s="22"/>
      <c r="I37" s="11">
        <v>3185.5455337258518</v>
      </c>
      <c r="J37" s="11">
        <v>3051.2658241550271</v>
      </c>
      <c r="K37" s="11">
        <v>3101.8421414752547</v>
      </c>
      <c r="L37" s="11">
        <v>3101.8421414752547</v>
      </c>
      <c r="M37" s="11">
        <v>3097.7125192101485</v>
      </c>
    </row>
    <row r="38" spans="1:13" ht="15" customHeight="1" x14ac:dyDescent="0.3">
      <c r="A38" s="1"/>
      <c r="B38" s="23" t="s">
        <v>26</v>
      </c>
      <c r="C38" s="22"/>
      <c r="D38" s="11">
        <v>2665.3159999999998</v>
      </c>
      <c r="E38" s="22"/>
      <c r="F38" s="11"/>
      <c r="G38" s="11"/>
      <c r="H38" s="22"/>
      <c r="I38" s="11">
        <v>2823.2896745362245</v>
      </c>
      <c r="J38" s="11">
        <v>2698.2965613262359</v>
      </c>
      <c r="K38" s="11">
        <v>2726.838244939398</v>
      </c>
      <c r="L38" s="11">
        <v>2726.838244939398</v>
      </c>
      <c r="M38" s="11">
        <v>2671.9274400297527</v>
      </c>
    </row>
    <row r="39" spans="1:13" ht="15" customHeight="1" x14ac:dyDescent="0.3">
      <c r="A39" s="1"/>
      <c r="B39" s="23" t="s">
        <v>27</v>
      </c>
      <c r="C39" s="22"/>
      <c r="D39" s="11">
        <v>256.512</v>
      </c>
      <c r="E39" s="22"/>
      <c r="F39" s="11"/>
      <c r="G39" s="11"/>
      <c r="H39" s="22"/>
      <c r="I39" s="11">
        <v>362.25585918962724</v>
      </c>
      <c r="J39" s="11">
        <v>352.9692628287911</v>
      </c>
      <c r="K39" s="11">
        <v>375.00389653585671</v>
      </c>
      <c r="L39" s="11">
        <v>375.00389653585671</v>
      </c>
      <c r="M39" s="11">
        <v>425.78507918039554</v>
      </c>
    </row>
    <row r="40" spans="1:13" ht="15" customHeight="1" x14ac:dyDescent="0.3">
      <c r="A40" s="1"/>
      <c r="B40" s="21" t="s">
        <v>28</v>
      </c>
      <c r="C40" s="22"/>
      <c r="D40" s="11">
        <v>715.53200000000004</v>
      </c>
      <c r="E40" s="22"/>
      <c r="F40" s="11"/>
      <c r="G40" s="11"/>
      <c r="H40" s="22"/>
      <c r="I40" s="11">
        <v>916.1507532775272</v>
      </c>
      <c r="J40" s="11">
        <v>939.04743274826126</v>
      </c>
      <c r="K40" s="11">
        <v>941.8141152600989</v>
      </c>
      <c r="L40" s="11">
        <v>963.87692490745235</v>
      </c>
      <c r="M40" s="11">
        <v>953.23327550786303</v>
      </c>
    </row>
    <row r="41" spans="1:13" ht="15" customHeight="1" x14ac:dyDescent="0.3">
      <c r="A41" s="1"/>
      <c r="B41" s="23" t="s">
        <v>29</v>
      </c>
      <c r="C41" s="22"/>
      <c r="D41" s="11">
        <v>543.08500000000004</v>
      </c>
      <c r="E41" s="22"/>
      <c r="F41" s="11"/>
      <c r="G41" s="11"/>
      <c r="H41" s="22"/>
      <c r="I41" s="11">
        <v>500.00871522998318</v>
      </c>
      <c r="J41" s="11">
        <v>498.55019979000008</v>
      </c>
      <c r="K41" s="11">
        <v>498.55019979000008</v>
      </c>
      <c r="L41" s="11">
        <v>498.55019979000008</v>
      </c>
      <c r="M41" s="11">
        <v>498.55019979000008</v>
      </c>
    </row>
    <row r="42" spans="1:13" ht="15" customHeight="1" x14ac:dyDescent="0.3">
      <c r="A42" s="1"/>
      <c r="B42" s="23" t="s">
        <v>30</v>
      </c>
      <c r="C42" s="22"/>
      <c r="D42" s="11">
        <v>61.703000000000003</v>
      </c>
      <c r="E42" s="22"/>
      <c r="F42" s="11"/>
      <c r="G42" s="11"/>
      <c r="H42" s="22"/>
      <c r="I42" s="11">
        <v>306.73300704754394</v>
      </c>
      <c r="J42" s="11">
        <v>330.51418395826124</v>
      </c>
      <c r="K42" s="11">
        <v>349.62386647009885</v>
      </c>
      <c r="L42" s="11">
        <v>371.68667611745229</v>
      </c>
      <c r="M42" s="11">
        <v>361.04302671786297</v>
      </c>
    </row>
    <row r="43" spans="1:13" ht="15" customHeight="1" x14ac:dyDescent="0.3">
      <c r="A43" s="1"/>
      <c r="B43" s="18" t="s">
        <v>31</v>
      </c>
      <c r="C43" s="19"/>
      <c r="D43" s="20">
        <v>5139.2860000000001</v>
      </c>
      <c r="E43" s="19"/>
      <c r="F43" s="20"/>
      <c r="G43" s="20"/>
      <c r="H43" s="19"/>
      <c r="I43" s="20">
        <v>4047.5619997627414</v>
      </c>
      <c r="J43" s="20">
        <v>3760.4504823303432</v>
      </c>
      <c r="K43" s="20">
        <v>3832.0144682953419</v>
      </c>
      <c r="L43" s="20">
        <v>3896.9503583103333</v>
      </c>
      <c r="M43" s="20">
        <v>3946.4475054095592</v>
      </c>
    </row>
    <row r="44" spans="1:13" ht="15" customHeight="1" x14ac:dyDescent="0.3">
      <c r="A44" s="1"/>
      <c r="B44" s="23" t="s">
        <v>35</v>
      </c>
      <c r="C44" s="22"/>
      <c r="D44" s="11">
        <v>3996.7849999999999</v>
      </c>
      <c r="E44" s="22"/>
      <c r="F44" s="11"/>
      <c r="G44" s="11"/>
      <c r="H44" s="22"/>
      <c r="I44" s="11">
        <v>2816.4116076376727</v>
      </c>
      <c r="J44" s="11">
        <v>2815.232447637673</v>
      </c>
      <c r="K44" s="11">
        <v>2815.232447637673</v>
      </c>
      <c r="L44" s="11">
        <v>2815.2324476376725</v>
      </c>
      <c r="M44" s="11">
        <v>2815.2324476376725</v>
      </c>
    </row>
    <row r="45" spans="1:13" ht="15" customHeight="1" x14ac:dyDescent="0.3">
      <c r="A45" s="1"/>
      <c r="B45" s="21" t="s">
        <v>32</v>
      </c>
      <c r="C45" s="22"/>
      <c r="D45" s="11"/>
      <c r="E45" s="22"/>
      <c r="F45" s="11"/>
      <c r="G45" s="11"/>
      <c r="H45" s="22"/>
      <c r="I45" s="11"/>
      <c r="J45" s="11"/>
      <c r="K45" s="11"/>
      <c r="L45" s="11"/>
      <c r="M45" s="11"/>
    </row>
    <row r="46" spans="1:13" ht="15" customHeight="1" x14ac:dyDescent="0.3">
      <c r="A46" s="1"/>
      <c r="B46" s="21" t="s">
        <v>33</v>
      </c>
      <c r="C46" s="22"/>
      <c r="D46" s="11">
        <v>4992.0829999999996</v>
      </c>
      <c r="E46" s="22"/>
      <c r="F46" s="11"/>
      <c r="G46" s="11"/>
      <c r="H46" s="22"/>
      <c r="I46" s="11">
        <v>1125.4916847563377</v>
      </c>
      <c r="J46" s="11">
        <v>1255.4013739702409</v>
      </c>
      <c r="K46" s="11">
        <v>1329.3915020367249</v>
      </c>
      <c r="L46" s="11">
        <v>1394.3273920517163</v>
      </c>
      <c r="M46" s="11">
        <v>1443.8245391509427</v>
      </c>
    </row>
    <row r="47" spans="1:13" ht="15" customHeight="1" x14ac:dyDescent="0.3">
      <c r="A47" s="1"/>
      <c r="B47" s="21" t="s">
        <v>34</v>
      </c>
      <c r="C47" s="22"/>
      <c r="D47" s="11">
        <v>147.203</v>
      </c>
      <c r="E47" s="22"/>
      <c r="F47" s="11"/>
      <c r="G47" s="11"/>
      <c r="H47" s="22"/>
      <c r="I47" s="11">
        <v>2922.0703150064037</v>
      </c>
      <c r="J47" s="11">
        <v>2505.0491083601023</v>
      </c>
      <c r="K47" s="11">
        <v>2502.622966258617</v>
      </c>
      <c r="L47" s="11">
        <v>2502.622966258617</v>
      </c>
      <c r="M47" s="11">
        <v>2502.6229662586165</v>
      </c>
    </row>
    <row r="48" spans="1:13" s="27" customFormat="1" ht="15" customHeight="1" x14ac:dyDescent="0.3">
      <c r="B48" s="28" t="s">
        <v>80</v>
      </c>
      <c r="C48" s="29"/>
      <c r="D48" s="30">
        <f>D51+D54+D55+D58+D64+D67+D84+D88</f>
        <v>58965.588999999993</v>
      </c>
      <c r="E48" s="22"/>
      <c r="F48" s="30">
        <f t="shared" ref="F48:G48" si="12">F51+F54+F55+F58+F64+F67+F84+F88</f>
        <v>0</v>
      </c>
      <c r="G48" s="30">
        <f t="shared" si="12"/>
        <v>0</v>
      </c>
      <c r="H48" s="29"/>
      <c r="I48" s="30">
        <f t="shared" ref="I48:J48" si="13">I51+I54+I55+I58+I64+I67+I84+I88</f>
        <v>58453.354765992153</v>
      </c>
      <c r="J48" s="30">
        <f t="shared" si="13"/>
        <v>57387.797635066971</v>
      </c>
      <c r="K48" s="30">
        <f t="shared" ref="K48:L48" si="14">K51+K54+K55+K58+K64+K67+K84+K88</f>
        <v>57474.660936768385</v>
      </c>
      <c r="L48" s="30">
        <f t="shared" si="14"/>
        <v>57508.806749211784</v>
      </c>
      <c r="M48" s="30">
        <f t="shared" ref="M48" si="15">M51+M54+M55+M58+M64+M67+M84+M88</f>
        <v>58102.021341743079</v>
      </c>
    </row>
    <row r="49" spans="1:13" s="27" customFormat="1" ht="15" customHeight="1" x14ac:dyDescent="0.3">
      <c r="B49" s="28" t="s">
        <v>7</v>
      </c>
      <c r="C49" s="29"/>
      <c r="D49" s="31">
        <f>D48/D$96*100</f>
        <v>48.210844467564264</v>
      </c>
      <c r="E49" s="29"/>
      <c r="F49" s="31" t="e">
        <f>F48/F$96*100</f>
        <v>#DIV/0!</v>
      </c>
      <c r="G49" s="31" t="e">
        <f>G48/G$96*100</f>
        <v>#DIV/0!</v>
      </c>
      <c r="H49" s="29"/>
      <c r="I49" s="31">
        <f t="shared" ref="I49:J49" si="16">I48/I$96*100</f>
        <v>47.181930906633177</v>
      </c>
      <c r="J49" s="31">
        <f t="shared" si="16"/>
        <v>48.440990492451093</v>
      </c>
      <c r="K49" s="31">
        <f t="shared" ref="K49:L49" si="17">K48/K$96*100</f>
        <v>48.514311730506229</v>
      </c>
      <c r="L49" s="31">
        <f t="shared" si="17"/>
        <v>47.622791468306119</v>
      </c>
      <c r="M49" s="31">
        <f t="shared" ref="M49" si="18">M48/M$96*100</f>
        <v>48.11402987913371</v>
      </c>
    </row>
    <row r="50" spans="1:13" ht="15" customHeight="1" x14ac:dyDescent="0.3">
      <c r="A50" s="1"/>
      <c r="B50" s="18" t="s">
        <v>36</v>
      </c>
      <c r="C50" s="19"/>
      <c r="D50" s="20">
        <v>53390.246999999996</v>
      </c>
      <c r="E50" s="19"/>
      <c r="F50" s="20"/>
      <c r="G50" s="20"/>
      <c r="H50" s="19"/>
      <c r="I50" s="20">
        <v>51938.138580148676</v>
      </c>
      <c r="J50" s="20">
        <v>50889.705875499531</v>
      </c>
      <c r="K50" s="20">
        <v>51074.738021179583</v>
      </c>
      <c r="L50" s="20">
        <v>51017.981233430692</v>
      </c>
      <c r="M50" s="20">
        <v>51660.81366151636</v>
      </c>
    </row>
    <row r="51" spans="1:13" ht="15" customHeight="1" x14ac:dyDescent="0.3">
      <c r="A51" s="1"/>
      <c r="B51" s="21" t="s">
        <v>37</v>
      </c>
      <c r="C51" s="22"/>
      <c r="D51" s="11">
        <v>12151.508</v>
      </c>
      <c r="E51" s="22"/>
      <c r="F51" s="11"/>
      <c r="G51" s="11"/>
      <c r="H51" s="22"/>
      <c r="I51" s="11">
        <v>13505.513281759564</v>
      </c>
      <c r="J51" s="11">
        <v>13333.162498816422</v>
      </c>
      <c r="K51" s="11">
        <v>13302.315654761576</v>
      </c>
      <c r="L51" s="11">
        <v>13342.016318823353</v>
      </c>
      <c r="M51" s="11">
        <v>13392.79750146789</v>
      </c>
    </row>
    <row r="52" spans="1:13" ht="15" customHeight="1" x14ac:dyDescent="0.3">
      <c r="A52" s="1"/>
      <c r="B52" s="23" t="s">
        <v>38</v>
      </c>
      <c r="C52" s="22"/>
      <c r="D52" s="11">
        <v>8866.7070000000003</v>
      </c>
      <c r="E52" s="22"/>
      <c r="F52" s="11"/>
      <c r="G52" s="11"/>
      <c r="H52" s="22"/>
      <c r="I52" s="11">
        <v>9728.0967616220587</v>
      </c>
      <c r="J52" s="11">
        <v>9585.8944465160839</v>
      </c>
      <c r="K52" s="11">
        <v>9563.4616194495175</v>
      </c>
      <c r="L52" s="11">
        <v>9592.4979251865643</v>
      </c>
      <c r="M52" s="11">
        <v>9643.279107831102</v>
      </c>
    </row>
    <row r="53" spans="1:13" ht="15" customHeight="1" x14ac:dyDescent="0.3">
      <c r="A53" s="1"/>
      <c r="B53" s="23" t="s">
        <v>39</v>
      </c>
      <c r="C53" s="22"/>
      <c r="D53" s="11">
        <v>3284.8009999999995</v>
      </c>
      <c r="E53" s="22"/>
      <c r="F53" s="11"/>
      <c r="G53" s="11"/>
      <c r="H53" s="22"/>
      <c r="I53" s="11">
        <v>3777.4165201375054</v>
      </c>
      <c r="J53" s="11">
        <v>3747.2680523003391</v>
      </c>
      <c r="K53" s="11">
        <v>3738.8540353120584</v>
      </c>
      <c r="L53" s="11">
        <v>3749.5183936367889</v>
      </c>
      <c r="M53" s="11">
        <v>3749.5183936367889</v>
      </c>
    </row>
    <row r="54" spans="1:13" ht="15" customHeight="1" x14ac:dyDescent="0.3">
      <c r="A54" s="1"/>
      <c r="B54" s="21" t="s">
        <v>40</v>
      </c>
      <c r="C54" s="22"/>
      <c r="D54" s="11">
        <v>11833.003000000001</v>
      </c>
      <c r="E54" s="22"/>
      <c r="F54" s="11"/>
      <c r="G54" s="11"/>
      <c r="H54" s="22"/>
      <c r="I54" s="11">
        <v>7767.3929878217086</v>
      </c>
      <c r="J54" s="11">
        <v>7602.8968014094589</v>
      </c>
      <c r="K54" s="11">
        <v>7695.6269466287249</v>
      </c>
      <c r="L54" s="11">
        <v>7846.1328826685294</v>
      </c>
      <c r="M54" s="11">
        <v>7855.6654339457637</v>
      </c>
    </row>
    <row r="55" spans="1:13" ht="15" customHeight="1" x14ac:dyDescent="0.3">
      <c r="A55" s="1"/>
      <c r="B55" s="21" t="s">
        <v>74</v>
      </c>
      <c r="C55" s="22"/>
      <c r="D55" s="11">
        <v>124.914</v>
      </c>
      <c r="E55" s="22"/>
      <c r="F55" s="11"/>
      <c r="G55" s="11"/>
      <c r="H55" s="22"/>
      <c r="I55" s="11">
        <v>199.95188855299688</v>
      </c>
      <c r="J55" s="11">
        <v>221.11898012895975</v>
      </c>
      <c r="K55" s="11">
        <v>220.13979679040546</v>
      </c>
      <c r="L55" s="11">
        <v>220.13979679040546</v>
      </c>
      <c r="M55" s="11">
        <v>207.82312368269814</v>
      </c>
    </row>
    <row r="56" spans="1:13" ht="15" customHeight="1" x14ac:dyDescent="0.3">
      <c r="A56" s="1"/>
      <c r="B56" s="23" t="s">
        <v>75</v>
      </c>
      <c r="C56" s="22"/>
      <c r="D56" s="11">
        <v>124.914</v>
      </c>
      <c r="E56" s="22"/>
      <c r="F56" s="11"/>
      <c r="G56" s="11"/>
      <c r="H56" s="22"/>
      <c r="I56" s="11">
        <v>164.32527665382656</v>
      </c>
      <c r="J56" s="11">
        <v>186.50418352154</v>
      </c>
      <c r="K56" s="11">
        <v>185.52500018298571</v>
      </c>
      <c r="L56" s="11">
        <v>185.52500018298571</v>
      </c>
      <c r="M56" s="11">
        <v>185.52500018298571</v>
      </c>
    </row>
    <row r="57" spans="1:13" ht="15" customHeight="1" x14ac:dyDescent="0.3">
      <c r="A57" s="1"/>
      <c r="B57" s="23" t="s">
        <v>76</v>
      </c>
      <c r="C57" s="22"/>
      <c r="D57" s="11">
        <v>0</v>
      </c>
      <c r="E57" s="22"/>
      <c r="F57" s="11"/>
      <c r="G57" s="11"/>
      <c r="H57" s="22"/>
      <c r="I57" s="11">
        <v>35.6266118991703</v>
      </c>
      <c r="J57" s="11">
        <v>34.614796607419741</v>
      </c>
      <c r="K57" s="11">
        <v>34.614796607419741</v>
      </c>
      <c r="L57" s="11">
        <v>34.614796607419741</v>
      </c>
      <c r="M57" s="11">
        <v>22.298123499712439</v>
      </c>
    </row>
    <row r="58" spans="1:13" ht="15" customHeight="1" x14ac:dyDescent="0.3">
      <c r="A58" s="1"/>
      <c r="B58" s="21" t="s">
        <v>41</v>
      </c>
      <c r="C58" s="22"/>
      <c r="D58" s="11">
        <v>981.17200000000003</v>
      </c>
      <c r="E58" s="22"/>
      <c r="F58" s="11"/>
      <c r="G58" s="11"/>
      <c r="H58" s="22"/>
      <c r="I58" s="11">
        <v>1283.3218963590159</v>
      </c>
      <c r="J58" s="11">
        <v>1241.6575866492831</v>
      </c>
      <c r="K58" s="11">
        <v>1261.6575866492831</v>
      </c>
      <c r="L58" s="11">
        <v>1365.1789252745475</v>
      </c>
      <c r="M58" s="11">
        <v>3559.5872350028208</v>
      </c>
    </row>
    <row r="59" spans="1:13" s="1" customFormat="1" ht="15" customHeight="1" x14ac:dyDescent="0.3">
      <c r="B59" s="23" t="s">
        <v>42</v>
      </c>
      <c r="C59" s="22"/>
      <c r="D59" s="11">
        <v>196.62100000000001</v>
      </c>
      <c r="E59" s="22"/>
      <c r="F59" s="11"/>
      <c r="G59" s="11"/>
      <c r="H59" s="22"/>
      <c r="I59" s="11"/>
      <c r="J59" s="11"/>
      <c r="K59" s="11"/>
      <c r="L59" s="11"/>
      <c r="M59" s="11"/>
    </row>
    <row r="60" spans="1:13" s="1" customFormat="1" ht="15" customHeight="1" x14ac:dyDescent="0.3">
      <c r="B60" s="23" t="s">
        <v>43</v>
      </c>
      <c r="C60" s="22"/>
      <c r="D60" s="11">
        <v>280</v>
      </c>
      <c r="E60" s="22"/>
      <c r="F60" s="11"/>
      <c r="G60" s="11"/>
      <c r="H60" s="22"/>
      <c r="I60" s="11"/>
      <c r="J60" s="11"/>
      <c r="K60" s="11"/>
      <c r="L60" s="11"/>
      <c r="M60" s="11"/>
    </row>
    <row r="61" spans="1:13" s="1" customFormat="1" ht="15" customHeight="1" x14ac:dyDescent="0.3">
      <c r="B61" s="24" t="s">
        <v>44</v>
      </c>
      <c r="C61" s="22"/>
      <c r="D61" s="11"/>
      <c r="E61" s="22"/>
      <c r="F61" s="11"/>
      <c r="G61" s="11"/>
      <c r="H61" s="22"/>
      <c r="I61" s="11"/>
      <c r="J61" s="11"/>
      <c r="K61" s="11"/>
      <c r="L61" s="11"/>
      <c r="M61" s="11"/>
    </row>
    <row r="62" spans="1:13" s="1" customFormat="1" ht="15" customHeight="1" x14ac:dyDescent="0.3">
      <c r="B62" s="24" t="s">
        <v>45</v>
      </c>
      <c r="C62" s="22"/>
      <c r="D62" s="11">
        <v>274</v>
      </c>
      <c r="E62" s="22"/>
      <c r="F62" s="11"/>
      <c r="G62" s="11"/>
      <c r="H62" s="22"/>
      <c r="I62" s="11"/>
      <c r="J62" s="11"/>
      <c r="K62" s="11"/>
      <c r="L62" s="11"/>
      <c r="M62" s="11"/>
    </row>
    <row r="63" spans="1:13" s="1" customFormat="1" ht="15" customHeight="1" x14ac:dyDescent="0.3">
      <c r="B63" s="23" t="s">
        <v>46</v>
      </c>
      <c r="C63" s="22"/>
      <c r="D63" s="11">
        <v>504.55100000000004</v>
      </c>
      <c r="E63" s="22"/>
      <c r="F63" s="11"/>
      <c r="G63" s="11"/>
      <c r="H63" s="22"/>
      <c r="I63" s="11"/>
      <c r="J63" s="11"/>
      <c r="K63" s="11"/>
      <c r="L63" s="11"/>
      <c r="M63" s="11"/>
    </row>
    <row r="64" spans="1:13" ht="15" customHeight="1" x14ac:dyDescent="0.3">
      <c r="A64" s="1"/>
      <c r="B64" s="21" t="s">
        <v>47</v>
      </c>
      <c r="C64" s="22"/>
      <c r="D64" s="11">
        <v>1278.2370000000001</v>
      </c>
      <c r="E64" s="22"/>
      <c r="F64" s="11"/>
      <c r="G64" s="11"/>
      <c r="H64" s="22"/>
      <c r="I64" s="11">
        <v>1260.9928931628406</v>
      </c>
      <c r="J64" s="11">
        <v>1237.1153467202005</v>
      </c>
      <c r="K64" s="11">
        <v>1247.1511047715928</v>
      </c>
      <c r="L64" s="11">
        <v>1251.6452436484813</v>
      </c>
      <c r="M64" s="11">
        <v>1279.8939981132432</v>
      </c>
    </row>
    <row r="65" spans="1:13" ht="15" customHeight="1" x14ac:dyDescent="0.3">
      <c r="A65" s="1"/>
      <c r="B65" s="23" t="s">
        <v>48</v>
      </c>
      <c r="C65" s="22"/>
      <c r="D65" s="11">
        <v>1278.2370000000001</v>
      </c>
      <c r="E65" s="22"/>
      <c r="F65" s="11"/>
      <c r="G65" s="11"/>
      <c r="H65" s="22"/>
      <c r="I65" s="11">
        <v>1260.9928931628406</v>
      </c>
      <c r="J65" s="11">
        <v>1237.1153467202005</v>
      </c>
      <c r="K65" s="11">
        <v>1247.1511047715928</v>
      </c>
      <c r="L65" s="11">
        <v>1251.6452436484813</v>
      </c>
      <c r="M65" s="11">
        <v>1279.8939981132432</v>
      </c>
    </row>
    <row r="66" spans="1:13" ht="15" customHeight="1" x14ac:dyDescent="0.3">
      <c r="A66" s="1"/>
      <c r="B66" s="23" t="s">
        <v>49</v>
      </c>
      <c r="C66" s="22"/>
      <c r="D66" s="11">
        <v>0</v>
      </c>
      <c r="E66" s="22"/>
      <c r="F66" s="11"/>
      <c r="G66" s="11"/>
      <c r="H66" s="22"/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ht="15" customHeight="1" x14ac:dyDescent="0.3">
      <c r="A67" s="1"/>
      <c r="B67" s="21" t="s">
        <v>50</v>
      </c>
      <c r="C67" s="22"/>
      <c r="D67" s="11">
        <v>22084.121999999999</v>
      </c>
      <c r="E67" s="22"/>
      <c r="F67" s="11"/>
      <c r="G67" s="11"/>
      <c r="H67" s="22"/>
      <c r="I67" s="11">
        <v>25540.28852223064</v>
      </c>
      <c r="J67" s="11">
        <v>24869.010322929898</v>
      </c>
      <c r="K67" s="11">
        <v>25096.407838697429</v>
      </c>
      <c r="L67" s="11">
        <v>24762.15005559165</v>
      </c>
      <c r="M67" s="11">
        <v>23134.328358670213</v>
      </c>
    </row>
    <row r="68" spans="1:13" ht="15" customHeight="1" x14ac:dyDescent="0.3">
      <c r="A68" s="1"/>
      <c r="B68" s="23" t="s">
        <v>51</v>
      </c>
      <c r="C68" s="22"/>
      <c r="D68" s="11">
        <v>17567.833999999999</v>
      </c>
      <c r="E68" s="22"/>
      <c r="F68" s="11"/>
      <c r="G68" s="11"/>
      <c r="H68" s="22"/>
      <c r="I68" s="11">
        <v>21630.973009359692</v>
      </c>
      <c r="J68" s="11">
        <v>21004.140825883384</v>
      </c>
      <c r="K68" s="11">
        <v>21065.981139778152</v>
      </c>
      <c r="L68" s="11">
        <v>20731.723356672373</v>
      </c>
      <c r="M68" s="11">
        <v>19103.901659750936</v>
      </c>
    </row>
    <row r="69" spans="1:13" ht="15" customHeight="1" x14ac:dyDescent="0.3">
      <c r="A69" s="1"/>
      <c r="B69" s="24" t="s">
        <v>52</v>
      </c>
      <c r="C69" s="22"/>
      <c r="D69" s="11">
        <v>46.39</v>
      </c>
      <c r="E69" s="22"/>
      <c r="F69" s="11"/>
      <c r="G69" s="11"/>
      <c r="H69" s="22"/>
      <c r="I69" s="11">
        <v>136.74716659241795</v>
      </c>
      <c r="J69" s="11">
        <v>135.59570756515717</v>
      </c>
      <c r="K69" s="11">
        <v>135.59570756515717</v>
      </c>
      <c r="L69" s="11">
        <v>98.888787553719936</v>
      </c>
      <c r="M69" s="11">
        <v>98.888787553719936</v>
      </c>
    </row>
    <row r="70" spans="1:13" ht="15" customHeight="1" x14ac:dyDescent="0.3">
      <c r="A70" s="1"/>
      <c r="B70" s="24" t="s">
        <v>53</v>
      </c>
      <c r="C70" s="22"/>
      <c r="D70" s="11">
        <v>1152.9590000000001</v>
      </c>
      <c r="E70" s="22"/>
      <c r="F70" s="11"/>
      <c r="G70" s="11"/>
      <c r="H70" s="22"/>
      <c r="I70" s="11">
        <v>1169.0864235251724</v>
      </c>
      <c r="J70" s="11">
        <v>1138.849281</v>
      </c>
      <c r="K70" s="11">
        <v>1138.849281</v>
      </c>
      <c r="L70" s="11">
        <v>1119.9112810000001</v>
      </c>
      <c r="M70" s="11">
        <v>1119.9112810000001</v>
      </c>
    </row>
    <row r="71" spans="1:13" ht="15" customHeight="1" x14ac:dyDescent="0.3">
      <c r="A71" s="1"/>
      <c r="B71" s="24" t="s">
        <v>54</v>
      </c>
      <c r="C71" s="22"/>
      <c r="D71" s="11">
        <v>9813.5730000000003</v>
      </c>
      <c r="E71" s="22"/>
      <c r="F71" s="11"/>
      <c r="G71" s="11"/>
      <c r="H71" s="22"/>
      <c r="I71" s="11">
        <v>10161.328796927326</v>
      </c>
      <c r="J71" s="11">
        <v>10146.545645939117</v>
      </c>
      <c r="K71" s="11">
        <v>10146.545645939117</v>
      </c>
      <c r="L71" s="11">
        <v>10142.273851949492</v>
      </c>
      <c r="M71" s="11">
        <v>10632.856851949491</v>
      </c>
    </row>
    <row r="72" spans="1:13" ht="15" customHeight="1" x14ac:dyDescent="0.3">
      <c r="A72" s="1"/>
      <c r="B72" s="24" t="s">
        <v>55</v>
      </c>
      <c r="C72" s="22"/>
      <c r="D72" s="11">
        <v>264.15499999999997</v>
      </c>
      <c r="E72" s="22"/>
      <c r="F72" s="11"/>
      <c r="G72" s="11"/>
      <c r="H72" s="22"/>
      <c r="I72" s="11">
        <v>260.78500000000003</v>
      </c>
      <c r="J72" s="11">
        <v>254.232</v>
      </c>
      <c r="K72" s="11">
        <v>254.232</v>
      </c>
      <c r="L72" s="11">
        <v>254.232</v>
      </c>
      <c r="M72" s="11">
        <v>254.232</v>
      </c>
    </row>
    <row r="73" spans="1:13" ht="15" customHeight="1" x14ac:dyDescent="0.3">
      <c r="A73" s="1"/>
      <c r="B73" s="24" t="s">
        <v>56</v>
      </c>
      <c r="C73" s="22"/>
      <c r="D73" s="11">
        <v>2445.4479999999999</v>
      </c>
      <c r="E73" s="22"/>
      <c r="F73" s="11"/>
      <c r="G73" s="11"/>
      <c r="H73" s="22"/>
      <c r="I73" s="11">
        <v>2655.2154694349229</v>
      </c>
      <c r="J73" s="11">
        <v>2672.1798788728529</v>
      </c>
      <c r="K73" s="11">
        <v>2698.110420903588</v>
      </c>
      <c r="L73" s="11">
        <v>2660.2323507712154</v>
      </c>
      <c r="M73" s="11">
        <v>2711.8276538497821</v>
      </c>
    </row>
    <row r="74" spans="1:13" ht="15" customHeight="1" x14ac:dyDescent="0.3">
      <c r="A74" s="1"/>
      <c r="B74" s="32" t="s">
        <v>57</v>
      </c>
      <c r="C74" s="22"/>
      <c r="D74" s="11">
        <v>529.25199999999995</v>
      </c>
      <c r="E74" s="22"/>
      <c r="F74" s="11"/>
      <c r="G74" s="11"/>
      <c r="H74" s="22"/>
      <c r="I74" s="11">
        <v>793.8166509601059</v>
      </c>
      <c r="J74" s="11">
        <v>807.83231157618434</v>
      </c>
      <c r="K74" s="11">
        <v>807.83231157618434</v>
      </c>
      <c r="L74" s="11">
        <v>769.95424144381195</v>
      </c>
      <c r="M74" s="11">
        <v>769.95424144381195</v>
      </c>
    </row>
    <row r="75" spans="1:13" ht="15" customHeight="1" x14ac:dyDescent="0.3">
      <c r="A75" s="1"/>
      <c r="B75" s="32" t="s">
        <v>58</v>
      </c>
      <c r="C75" s="22"/>
      <c r="D75" s="11">
        <v>44.573999999999998</v>
      </c>
      <c r="E75" s="22"/>
      <c r="F75" s="11"/>
      <c r="G75" s="11"/>
      <c r="H75" s="22"/>
      <c r="I75" s="11">
        <v>42.820045891975468</v>
      </c>
      <c r="J75" s="11">
        <v>42.953956588185463</v>
      </c>
      <c r="K75" s="11">
        <v>42.953956588185463</v>
      </c>
      <c r="L75" s="11">
        <v>42.953956588185463</v>
      </c>
      <c r="M75" s="11">
        <v>42.953956588185463</v>
      </c>
    </row>
    <row r="76" spans="1:13" ht="15" customHeight="1" x14ac:dyDescent="0.3">
      <c r="A76" s="1"/>
      <c r="B76" s="32" t="s">
        <v>59</v>
      </c>
      <c r="C76" s="22"/>
      <c r="D76" s="11">
        <v>649.01800000000003</v>
      </c>
      <c r="E76" s="22"/>
      <c r="F76" s="11"/>
      <c r="G76" s="11"/>
      <c r="H76" s="22"/>
      <c r="I76" s="11">
        <v>633.44766825951638</v>
      </c>
      <c r="J76" s="11">
        <v>639.18825109239515</v>
      </c>
      <c r="K76" s="11">
        <v>639.18825109239515</v>
      </c>
      <c r="L76" s="11">
        <v>639.18825109239515</v>
      </c>
      <c r="M76" s="11">
        <v>690.78355417096191</v>
      </c>
    </row>
    <row r="77" spans="1:13" ht="15" customHeight="1" x14ac:dyDescent="0.3">
      <c r="A77" s="1"/>
      <c r="B77" s="32" t="s">
        <v>60</v>
      </c>
      <c r="C77" s="22"/>
      <c r="D77" s="11">
        <v>114.876</v>
      </c>
      <c r="E77" s="22"/>
      <c r="F77" s="11"/>
      <c r="G77" s="11"/>
      <c r="H77" s="22"/>
      <c r="I77" s="11">
        <v>109.31365147682703</v>
      </c>
      <c r="J77" s="11">
        <v>106.28688462945991</v>
      </c>
      <c r="K77" s="11">
        <v>132.21742666019475</v>
      </c>
      <c r="L77" s="11">
        <v>132.21742666019475</v>
      </c>
      <c r="M77" s="11">
        <v>132.21742666019475</v>
      </c>
    </row>
    <row r="78" spans="1:13" ht="15" customHeight="1" x14ac:dyDescent="0.3">
      <c r="A78" s="1"/>
      <c r="B78" s="32" t="s">
        <v>61</v>
      </c>
      <c r="C78" s="22"/>
      <c r="D78" s="11">
        <v>564.61599999999999</v>
      </c>
      <c r="E78" s="22"/>
      <c r="F78" s="11"/>
      <c r="G78" s="11"/>
      <c r="H78" s="22"/>
      <c r="I78" s="11">
        <v>595.28177273524091</v>
      </c>
      <c r="J78" s="11">
        <v>594.04600900808782</v>
      </c>
      <c r="K78" s="11">
        <v>594.04600900808782</v>
      </c>
      <c r="L78" s="11">
        <v>594.04600900808782</v>
      </c>
      <c r="M78" s="11">
        <v>594.04600900808782</v>
      </c>
    </row>
    <row r="79" spans="1:13" ht="15" customHeight="1" x14ac:dyDescent="0.3">
      <c r="A79" s="1"/>
      <c r="B79" s="32" t="s">
        <v>62</v>
      </c>
      <c r="C79" s="22"/>
      <c r="D79" s="11">
        <v>543.11199999999985</v>
      </c>
      <c r="E79" s="22"/>
      <c r="F79" s="11"/>
      <c r="G79" s="11"/>
      <c r="H79" s="22"/>
      <c r="I79" s="11">
        <v>480.53568011125708</v>
      </c>
      <c r="J79" s="11">
        <v>481.87246597854028</v>
      </c>
      <c r="K79" s="11">
        <v>481.87246597854028</v>
      </c>
      <c r="L79" s="11">
        <v>481.87246597854028</v>
      </c>
      <c r="M79" s="11">
        <v>481.87246597854028</v>
      </c>
    </row>
    <row r="80" spans="1:13" ht="15" customHeight="1" x14ac:dyDescent="0.3">
      <c r="A80" s="1"/>
      <c r="B80" s="24" t="s">
        <v>63</v>
      </c>
      <c r="C80" s="22"/>
      <c r="D80" s="11">
        <v>2153.453</v>
      </c>
      <c r="E80" s="22"/>
      <c r="F80" s="11"/>
      <c r="G80" s="11"/>
      <c r="H80" s="22"/>
      <c r="I80" s="11">
        <v>2134.080481497178</v>
      </c>
      <c r="J80" s="11">
        <v>2123.6696358006398</v>
      </c>
      <c r="K80" s="11">
        <v>2141.001970038023</v>
      </c>
      <c r="L80" s="11">
        <v>2141.001970038023</v>
      </c>
      <c r="M80" s="11">
        <v>2141.001970038023</v>
      </c>
    </row>
    <row r="81" spans="1:13" ht="15" customHeight="1" x14ac:dyDescent="0.3">
      <c r="A81" s="1"/>
      <c r="B81" s="32" t="s">
        <v>64</v>
      </c>
      <c r="C81" s="22"/>
      <c r="D81" s="11">
        <v>460.81</v>
      </c>
      <c r="E81" s="22"/>
      <c r="F81" s="11"/>
      <c r="G81" s="11"/>
      <c r="H81" s="22"/>
      <c r="I81" s="11">
        <v>455.09774849569794</v>
      </c>
      <c r="J81" s="11">
        <v>470.86383062420953</v>
      </c>
      <c r="K81" s="11">
        <v>488.19616486159299</v>
      </c>
      <c r="L81" s="11">
        <v>488.19616486159299</v>
      </c>
      <c r="M81" s="11">
        <v>488.19616486159299</v>
      </c>
    </row>
    <row r="82" spans="1:13" ht="15" customHeight="1" x14ac:dyDescent="0.3">
      <c r="A82" s="1"/>
      <c r="B82" s="32" t="s">
        <v>65</v>
      </c>
      <c r="C82" s="22"/>
      <c r="D82" s="11">
        <v>1617.9690000000001</v>
      </c>
      <c r="E82" s="22"/>
      <c r="F82" s="11"/>
      <c r="G82" s="11"/>
      <c r="H82" s="22"/>
      <c r="I82" s="11">
        <v>1674.6846330114799</v>
      </c>
      <c r="J82" s="11">
        <v>1648.5199141164301</v>
      </c>
      <c r="K82" s="11">
        <v>1648.5199141164301</v>
      </c>
      <c r="L82" s="11">
        <v>1648.5199141164301</v>
      </c>
      <c r="M82" s="11">
        <v>1648.5199141164301</v>
      </c>
    </row>
    <row r="83" spans="1:13" ht="15" customHeight="1" x14ac:dyDescent="0.3">
      <c r="A83" s="1"/>
      <c r="B83" s="23" t="s">
        <v>66</v>
      </c>
      <c r="C83" s="22"/>
      <c r="D83" s="11">
        <v>4516.2880000000005</v>
      </c>
      <c r="E83" s="22"/>
      <c r="F83" s="11"/>
      <c r="G83" s="11"/>
      <c r="H83" s="22"/>
      <c r="I83" s="11">
        <v>3909.3155128709468</v>
      </c>
      <c r="J83" s="11">
        <v>3864.8694970465167</v>
      </c>
      <c r="K83" s="11">
        <v>4030.4266989192779</v>
      </c>
      <c r="L83" s="11">
        <v>4030.4266989192779</v>
      </c>
      <c r="M83" s="11">
        <v>4030.4266989192779</v>
      </c>
    </row>
    <row r="84" spans="1:13" ht="15" customHeight="1" x14ac:dyDescent="0.3">
      <c r="A84" s="1"/>
      <c r="B84" s="21" t="s">
        <v>33</v>
      </c>
      <c r="C84" s="22"/>
      <c r="D84" s="11">
        <v>4937.2910000000002</v>
      </c>
      <c r="E84" s="22"/>
      <c r="F84" s="11"/>
      <c r="G84" s="11"/>
      <c r="H84" s="22"/>
      <c r="I84" s="11">
        <v>2380.67711026191</v>
      </c>
      <c r="J84" s="11">
        <v>2384.7443388453048</v>
      </c>
      <c r="K84" s="11">
        <v>2251.439092880576</v>
      </c>
      <c r="L84" s="11">
        <v>2230.718010633726</v>
      </c>
      <c r="M84" s="11">
        <v>2230.7180106337278</v>
      </c>
    </row>
    <row r="85" spans="1:13" ht="15" customHeight="1" x14ac:dyDescent="0.3">
      <c r="A85" s="1"/>
      <c r="B85" s="23" t="s">
        <v>67</v>
      </c>
      <c r="C85" s="22"/>
      <c r="D85" s="11">
        <v>1027.5809999999999</v>
      </c>
      <c r="E85" s="22"/>
      <c r="F85" s="11"/>
      <c r="G85" s="11"/>
      <c r="H85" s="22"/>
      <c r="I85" s="11">
        <v>995.079567</v>
      </c>
      <c r="J85" s="11">
        <v>995.079567</v>
      </c>
      <c r="K85" s="11">
        <v>995.079567</v>
      </c>
      <c r="L85" s="11">
        <v>977.18403899999998</v>
      </c>
      <c r="M85" s="11">
        <v>977.18403899999998</v>
      </c>
    </row>
    <row r="86" spans="1:13" ht="15" customHeight="1" x14ac:dyDescent="0.3">
      <c r="A86" s="1"/>
      <c r="B86" s="23" t="s">
        <v>138</v>
      </c>
      <c r="C86" s="22"/>
      <c r="D86" s="11">
        <v>636.12099999999998</v>
      </c>
      <c r="E86" s="22"/>
      <c r="F86" s="11"/>
      <c r="G86" s="11"/>
      <c r="H86" s="22"/>
      <c r="I86" s="11">
        <v>710.41642313197599</v>
      </c>
      <c r="J86" s="11">
        <v>710.14740276514851</v>
      </c>
      <c r="K86" s="11">
        <v>718.13072140956353</v>
      </c>
      <c r="L86" s="11">
        <v>714.03716716271538</v>
      </c>
      <c r="M86" s="11">
        <v>714.03716716271538</v>
      </c>
    </row>
    <row r="87" spans="1:13" ht="15" customHeight="1" x14ac:dyDescent="0.3">
      <c r="A87" s="1"/>
      <c r="B87" s="23" t="s">
        <v>68</v>
      </c>
      <c r="C87" s="22"/>
      <c r="D87" s="11">
        <v>89.286000000000001</v>
      </c>
      <c r="E87" s="22"/>
      <c r="F87" s="11"/>
      <c r="G87" s="11"/>
      <c r="H87" s="22"/>
      <c r="I87" s="11">
        <v>102.24319230678771</v>
      </c>
      <c r="J87" s="11">
        <v>89.933000000000007</v>
      </c>
      <c r="K87" s="11">
        <v>89.873000000000005</v>
      </c>
      <c r="L87" s="11">
        <v>91.141000000000005</v>
      </c>
      <c r="M87" s="11">
        <v>91.141000000000005</v>
      </c>
    </row>
    <row r="88" spans="1:13" ht="15" customHeight="1" x14ac:dyDescent="0.3">
      <c r="A88" s="1"/>
      <c r="B88" s="18" t="s">
        <v>69</v>
      </c>
      <c r="C88" s="19"/>
      <c r="D88" s="20">
        <v>5575.3419999999996</v>
      </c>
      <c r="E88" s="19"/>
      <c r="F88" s="20"/>
      <c r="G88" s="20"/>
      <c r="H88" s="19"/>
      <c r="I88" s="20">
        <v>6515.2161858434783</v>
      </c>
      <c r="J88" s="20">
        <v>6498.0917595674409</v>
      </c>
      <c r="K88" s="20">
        <v>6399.9229155888006</v>
      </c>
      <c r="L88" s="20">
        <v>6490.8255157810963</v>
      </c>
      <c r="M88" s="20">
        <v>6441.2076802267193</v>
      </c>
    </row>
    <row r="89" spans="1:13" ht="15" customHeight="1" x14ac:dyDescent="0.3">
      <c r="A89" s="1"/>
      <c r="B89" s="21" t="s">
        <v>70</v>
      </c>
      <c r="C89" s="22"/>
      <c r="D89" s="11">
        <v>5098.5039999999999</v>
      </c>
      <c r="E89" s="22"/>
      <c r="F89" s="11"/>
      <c r="G89" s="11"/>
      <c r="H89" s="22"/>
      <c r="I89" s="11">
        <v>5986.3862573315682</v>
      </c>
      <c r="J89" s="11">
        <v>5936.6018668491743</v>
      </c>
      <c r="K89" s="11">
        <v>5856.3431957515204</v>
      </c>
      <c r="L89" s="11">
        <v>5855.2457959438161</v>
      </c>
      <c r="M89" s="11">
        <v>5823.4503827401377</v>
      </c>
    </row>
    <row r="90" spans="1:13" ht="15" customHeight="1" x14ac:dyDescent="0.3">
      <c r="A90" s="1"/>
      <c r="B90" s="23" t="s">
        <v>71</v>
      </c>
      <c r="C90" s="22"/>
      <c r="D90" s="11">
        <v>4917.0140000000001</v>
      </c>
      <c r="E90" s="22"/>
      <c r="F90" s="11"/>
      <c r="G90" s="11"/>
      <c r="H90" s="22"/>
      <c r="I90" s="11">
        <v>5931.8709641792839</v>
      </c>
      <c r="J90" s="11">
        <v>5896.727969169905</v>
      </c>
      <c r="K90" s="11">
        <v>5817.2888598661584</v>
      </c>
      <c r="L90" s="11">
        <v>5816.1914600584541</v>
      </c>
      <c r="M90" s="11">
        <v>5784.3960468547757</v>
      </c>
    </row>
    <row r="91" spans="1:13" ht="15" customHeight="1" x14ac:dyDescent="0.3">
      <c r="A91" s="1"/>
      <c r="B91" s="23" t="s">
        <v>72</v>
      </c>
      <c r="C91" s="22"/>
      <c r="D91" s="11">
        <v>235.715</v>
      </c>
      <c r="E91" s="22"/>
      <c r="F91" s="11"/>
      <c r="G91" s="11"/>
      <c r="H91" s="22"/>
      <c r="I91" s="11">
        <v>46.523861436285486</v>
      </c>
      <c r="J91" s="11">
        <v>43.967678225313875</v>
      </c>
      <c r="K91" s="11">
        <v>43.711678225313875</v>
      </c>
      <c r="L91" s="11">
        <v>43.711678225313875</v>
      </c>
      <c r="M91" s="11">
        <v>43.711678225313875</v>
      </c>
    </row>
    <row r="92" spans="1:13" ht="15" customHeight="1" x14ac:dyDescent="0.3">
      <c r="A92" s="1"/>
      <c r="B92" s="23" t="s">
        <v>73</v>
      </c>
      <c r="C92" s="22"/>
      <c r="D92" s="11">
        <v>-54.225000000000001</v>
      </c>
      <c r="E92" s="22"/>
      <c r="F92" s="11"/>
      <c r="G92" s="11"/>
      <c r="H92" s="22"/>
      <c r="I92" s="11">
        <v>7.9914317159989823</v>
      </c>
      <c r="J92" s="11">
        <v>-4.0937805460443251</v>
      </c>
      <c r="K92" s="11">
        <v>-4.6573423399525318</v>
      </c>
      <c r="L92" s="11">
        <v>-4.6573423399525318</v>
      </c>
      <c r="M92" s="11">
        <v>-4.6573423399525318</v>
      </c>
    </row>
    <row r="93" spans="1:13" ht="15" customHeight="1" x14ac:dyDescent="0.3">
      <c r="A93" s="1"/>
      <c r="B93" s="21" t="s">
        <v>34</v>
      </c>
      <c r="C93" s="22"/>
      <c r="D93" s="11">
        <v>476.83800000000002</v>
      </c>
      <c r="E93" s="22"/>
      <c r="F93" s="11"/>
      <c r="G93" s="11"/>
      <c r="H93" s="22"/>
      <c r="I93" s="11">
        <v>528.82992851191034</v>
      </c>
      <c r="J93" s="11">
        <v>561.48989271826701</v>
      </c>
      <c r="K93" s="11">
        <v>543.57971983728055</v>
      </c>
      <c r="L93" s="11">
        <v>635.57971983728055</v>
      </c>
      <c r="M93" s="11">
        <v>617.75729748658159</v>
      </c>
    </row>
    <row r="94" spans="1:13" ht="15" customHeight="1" x14ac:dyDescent="0.3">
      <c r="A94" s="1"/>
      <c r="B94" s="25" t="s">
        <v>81</v>
      </c>
      <c r="C94" s="26"/>
      <c r="D94" s="26">
        <f>D9-D48</f>
        <v>-7871.195999999989</v>
      </c>
      <c r="E94" s="26"/>
      <c r="F94" s="26">
        <f>F9-F48</f>
        <v>0</v>
      </c>
      <c r="G94" s="26">
        <f>G9-G48</f>
        <v>0</v>
      </c>
      <c r="H94" s="26"/>
      <c r="I94" s="26">
        <f t="shared" ref="I94:J94" si="19">I9-I48</f>
        <v>-7392.4449363430176</v>
      </c>
      <c r="J94" s="26">
        <f t="shared" si="19"/>
        <v>-7439.0345950944975</v>
      </c>
      <c r="K94" s="26">
        <f t="shared" ref="K94:L94" si="20">K9-K48</f>
        <v>-7092.8544664019064</v>
      </c>
      <c r="L94" s="26">
        <f t="shared" si="20"/>
        <v>-6996.6088893896813</v>
      </c>
      <c r="M94" s="26">
        <f t="shared" ref="M94" si="21">M9-M48</f>
        <v>-7499.8844587409912</v>
      </c>
    </row>
    <row r="95" spans="1:13" ht="15" customHeight="1" x14ac:dyDescent="0.3">
      <c r="A95" s="1"/>
      <c r="B95" s="25" t="s">
        <v>7</v>
      </c>
      <c r="C95" s="26"/>
      <c r="D95" s="33">
        <f>D94/D$96*100</f>
        <v>-6.435567125933626</v>
      </c>
      <c r="E95" s="26"/>
      <c r="F95" s="33" t="e">
        <f>F94/F$96*100</f>
        <v>#DIV/0!</v>
      </c>
      <c r="G95" s="33" t="e">
        <f>G94/G$96*100</f>
        <v>#DIV/0!</v>
      </c>
      <c r="H95" s="26"/>
      <c r="I95" s="33">
        <f t="shared" ref="I95:J95" si="22">I94/I$96*100</f>
        <v>-5.9669770471506043</v>
      </c>
      <c r="J95" s="33">
        <f t="shared" si="22"/>
        <v>-6.2792826862864635</v>
      </c>
      <c r="K95" s="33">
        <f t="shared" ref="K95:L95" si="23">K94/K$96*100</f>
        <v>-5.9870723382032258</v>
      </c>
      <c r="L95" s="33">
        <f t="shared" si="23"/>
        <v>-5.7938612355101329</v>
      </c>
      <c r="M95" s="33">
        <f t="shared" ref="M95" si="24">M94/M$96*100</f>
        <v>-6.2106215344123346</v>
      </c>
    </row>
    <row r="96" spans="1:13" ht="15" customHeight="1" x14ac:dyDescent="0.3">
      <c r="A96" s="1"/>
      <c r="B96" s="21" t="s">
        <v>78</v>
      </c>
      <c r="C96" s="22"/>
      <c r="D96" s="11">
        <v>122307.72900000001</v>
      </c>
      <c r="E96" s="22"/>
      <c r="F96" s="11"/>
      <c r="G96" s="11"/>
      <c r="H96" s="22"/>
      <c r="I96" s="11">
        <v>123889.28058426357</v>
      </c>
      <c r="J96" s="11">
        <v>118469.49670447</v>
      </c>
      <c r="K96" s="11">
        <v>118469.49670447</v>
      </c>
      <c r="L96" s="11">
        <v>120759</v>
      </c>
      <c r="M96" s="11">
        <v>120759</v>
      </c>
    </row>
  </sheetData>
  <mergeCells count="1">
    <mergeCell ref="B5:B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H76"/>
  <sheetViews>
    <sheetView showGridLines="0" workbookViewId="0"/>
  </sheetViews>
  <sheetFormatPr defaultRowHeight="14.4" x14ac:dyDescent="0.3"/>
  <cols>
    <col min="1" max="1" width="40.6640625" customWidth="1"/>
    <col min="2" max="4" width="12.6640625" customWidth="1"/>
    <col min="5" max="5" width="12.88671875" customWidth="1"/>
    <col min="6" max="6" width="12.77734375" customWidth="1"/>
    <col min="8" max="8" width="12.77734375" customWidth="1"/>
  </cols>
  <sheetData>
    <row r="1" spans="1:8" x14ac:dyDescent="0.3">
      <c r="A1" s="44" t="s">
        <v>165</v>
      </c>
      <c r="B1" s="44"/>
      <c r="H1" s="49" t="s">
        <v>174</v>
      </c>
    </row>
    <row r="2" spans="1:8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H2" s="50" t="s">
        <v>173</v>
      </c>
    </row>
    <row r="3" spans="1:8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H3" s="40">
        <v>401.46005774545483</v>
      </c>
    </row>
    <row r="4" spans="1:8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H4" s="42">
        <v>7.2479100000005019</v>
      </c>
    </row>
    <row r="5" spans="1:8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H5" s="42">
        <v>20.019000000000233</v>
      </c>
    </row>
    <row r="6" spans="1:8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H6" s="42">
        <v>-118.67285225454907</v>
      </c>
    </row>
    <row r="7" spans="1:8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H7" s="42">
        <v>317.05500000000575</v>
      </c>
    </row>
    <row r="8" spans="1:8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H8" s="42">
        <v>99.82799999999952</v>
      </c>
    </row>
    <row r="9" spans="1:8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H9" s="42">
        <v>70.371999999999389</v>
      </c>
    </row>
    <row r="10" spans="1:8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H10" s="42">
        <v>1.1009999999999991</v>
      </c>
    </row>
    <row r="11" spans="1:8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H11" s="42">
        <v>4.2999999999999261E-2</v>
      </c>
    </row>
    <row r="12" spans="1:8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H12" s="42">
        <v>4.4670000000000982</v>
      </c>
    </row>
    <row r="13" spans="1:8" x14ac:dyDescent="0.3">
      <c r="A13" s="39" t="s">
        <v>86</v>
      </c>
      <c r="B13" s="40">
        <v>293.16331201081221</v>
      </c>
      <c r="C13" s="40">
        <v>161.81478410798309</v>
      </c>
      <c r="D13" s="40">
        <v>144.31008655971027</v>
      </c>
      <c r="E13" s="40">
        <v>144.31008655971027</v>
      </c>
      <c r="F13" s="40">
        <v>10.19943519251774</v>
      </c>
      <c r="H13" s="40">
        <v>218.21843519251752</v>
      </c>
    </row>
    <row r="14" spans="1:8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H14" s="42">
        <v>301.14206399999995</v>
      </c>
    </row>
    <row r="15" spans="1:8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H15" s="42">
        <v>-47.388952079362014</v>
      </c>
    </row>
    <row r="16" spans="1:8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H16" s="42">
        <v>11.886000000000024</v>
      </c>
    </row>
    <row r="17" spans="1:8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H17" s="42">
        <v>-13.909898839047617</v>
      </c>
    </row>
    <row r="18" spans="1:8" x14ac:dyDescent="0.3">
      <c r="A18" s="41" t="s">
        <v>91</v>
      </c>
      <c r="B18" s="42">
        <v>41.039764455076977</v>
      </c>
      <c r="C18" s="42">
        <v>-40.401135975484351</v>
      </c>
      <c r="D18" s="42">
        <v>-40.770403521880098</v>
      </c>
      <c r="E18" s="42">
        <v>-40.770403521880098</v>
      </c>
      <c r="F18" s="42">
        <v>-174.88105488907266</v>
      </c>
      <c r="H18" s="42">
        <v>-45.35805488907252</v>
      </c>
    </row>
    <row r="19" spans="1:8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H19" s="42">
        <v>16.601999999999975</v>
      </c>
    </row>
    <row r="20" spans="1:8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H20" s="42">
        <v>6.4638289999999898</v>
      </c>
    </row>
    <row r="21" spans="1:8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H21" s="42">
        <v>-10.076619000000022</v>
      </c>
    </row>
    <row r="22" spans="1:8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H22" s="42">
        <v>2.6380810000000139</v>
      </c>
    </row>
    <row r="23" spans="1:8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H23" s="42">
        <v>-3.7800139999999374</v>
      </c>
    </row>
    <row r="24" spans="1:8" x14ac:dyDescent="0.3">
      <c r="A24" s="39" t="s">
        <v>94</v>
      </c>
      <c r="B24" s="40">
        <v>7.5555514576844871</v>
      </c>
      <c r="C24" s="40">
        <v>42.700940205129882</v>
      </c>
      <c r="D24" s="40">
        <v>15.9533361743961</v>
      </c>
      <c r="E24" s="40">
        <v>72.769406306766541</v>
      </c>
      <c r="F24" s="40">
        <v>-469.40889677179985</v>
      </c>
      <c r="H24" s="40">
        <v>-595.49153769949953</v>
      </c>
    </row>
    <row r="25" spans="1:8" x14ac:dyDescent="0.3">
      <c r="A25" s="41" t="s">
        <v>95</v>
      </c>
      <c r="B25" s="42">
        <v>-46.303979107391569</v>
      </c>
      <c r="C25" s="42">
        <v>5.8058190779829602</v>
      </c>
      <c r="D25" s="42">
        <v>5.1483370779842517</v>
      </c>
      <c r="E25" s="42">
        <v>24.086337077982535</v>
      </c>
      <c r="F25" s="42">
        <v>-466.49666292201618</v>
      </c>
      <c r="H25" s="42">
        <v>-543.37530384971797</v>
      </c>
    </row>
    <row r="26" spans="1:8" x14ac:dyDescent="0.3">
      <c r="A26" s="41" t="s">
        <v>96</v>
      </c>
      <c r="B26" s="42">
        <v>53.859530565077421</v>
      </c>
      <c r="C26" s="42">
        <v>36.895121127146922</v>
      </c>
      <c r="D26" s="42">
        <v>10.804999096411848</v>
      </c>
      <c r="E26" s="42">
        <v>48.683069228784461</v>
      </c>
      <c r="F26" s="42">
        <v>-2.9122338497822966</v>
      </c>
      <c r="H26" s="42">
        <v>-52.11623384978202</v>
      </c>
    </row>
    <row r="27" spans="1:8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H27" s="40">
        <v>562.36844639883179</v>
      </c>
    </row>
    <row r="28" spans="1:8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H28" s="42">
        <v>50.396961000000033</v>
      </c>
    </row>
    <row r="29" spans="1:8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H29" s="42">
        <v>451.7567898493561</v>
      </c>
    </row>
    <row r="30" spans="1:8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H30" s="42">
        <v>145.5</v>
      </c>
    </row>
    <row r="31" spans="1:8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H31" s="42">
        <v>-85.285304450524166</v>
      </c>
    </row>
    <row r="32" spans="1:8" x14ac:dyDescent="0.3">
      <c r="A32" s="39" t="s">
        <v>102</v>
      </c>
      <c r="B32" s="40">
        <v>-431.61710065288753</v>
      </c>
      <c r="C32" s="40">
        <v>-242.51673447418398</v>
      </c>
      <c r="D32" s="40">
        <v>-133.18613866223131</v>
      </c>
      <c r="E32" s="40">
        <v>-479.28830044763708</v>
      </c>
      <c r="F32" s="40">
        <v>506.03631470367509</v>
      </c>
      <c r="H32" s="40">
        <v>-755.73924429633189</v>
      </c>
    </row>
    <row r="33" spans="1:8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H33" s="42">
        <v>105.86153200000001</v>
      </c>
    </row>
    <row r="34" spans="1:8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H34" s="42">
        <v>46.757556177793958</v>
      </c>
    </row>
    <row r="35" spans="1:8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H35" s="42">
        <v>436.41794100857442</v>
      </c>
    </row>
    <row r="36" spans="1:8" x14ac:dyDescent="0.3">
      <c r="A36" s="41" t="s">
        <v>106</v>
      </c>
      <c r="B36" s="42">
        <v>-155.46752824260739</v>
      </c>
      <c r="C36" s="42">
        <v>-118.13285013364862</v>
      </c>
      <c r="D36" s="42">
        <v>-112.14521463508936</v>
      </c>
      <c r="E36" s="42">
        <v>-94.576543864624</v>
      </c>
      <c r="F36" s="42">
        <v>-230.24382632781408</v>
      </c>
      <c r="H36" s="42">
        <v>-208.64782632781407</v>
      </c>
    </row>
    <row r="37" spans="1:8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H37" s="42">
        <v>-4.2059245228242617</v>
      </c>
    </row>
    <row r="38" spans="1:8" x14ac:dyDescent="0.3">
      <c r="A38" s="41" t="s">
        <v>149</v>
      </c>
      <c r="B38" s="42">
        <v>-1083.2704098235263</v>
      </c>
      <c r="C38" s="42">
        <v>-1112.7270096574939</v>
      </c>
      <c r="D38" s="42">
        <v>-1127.1044761051644</v>
      </c>
      <c r="E38" s="42">
        <v>-1199.0218282601491</v>
      </c>
      <c r="F38" s="42">
        <v>-245.73613868350458</v>
      </c>
      <c r="H38" s="42">
        <v>-1041.5860246835068</v>
      </c>
    </row>
    <row r="39" spans="1:8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H39" s="42">
        <v>-151.51302866191986</v>
      </c>
    </row>
    <row r="40" spans="1:8" x14ac:dyDescent="0.3">
      <c r="A40" s="41" t="s">
        <v>108</v>
      </c>
      <c r="B40" s="42">
        <v>-14.200447875571172</v>
      </c>
      <c r="C40" s="42">
        <v>11.501199018904117</v>
      </c>
      <c r="D40" s="42">
        <v>10.091618074492089</v>
      </c>
      <c r="E40" s="42">
        <v>-84.735563324517443</v>
      </c>
      <c r="F40" s="42">
        <v>-84.735563324521991</v>
      </c>
      <c r="H40" s="42">
        <v>-145.50652032452535</v>
      </c>
    </row>
    <row r="41" spans="1:8" x14ac:dyDescent="0.3">
      <c r="A41" s="41" t="s">
        <v>150</v>
      </c>
      <c r="B41" s="42">
        <v>876.74165330485539</v>
      </c>
      <c r="C41" s="42">
        <v>894.7166610636898</v>
      </c>
      <c r="D41" s="42">
        <v>916.92589465711217</v>
      </c>
      <c r="E41" s="42">
        <v>916.92589465711171</v>
      </c>
      <c r="F41" s="42">
        <v>898.45444146568411</v>
      </c>
      <c r="H41" s="42">
        <v>308.99544146568428</v>
      </c>
    </row>
    <row r="42" spans="1:8" x14ac:dyDescent="0.3">
      <c r="A42" s="41" t="s">
        <v>151</v>
      </c>
      <c r="B42" s="42">
        <v>-528.55792982346588</v>
      </c>
      <c r="C42" s="42">
        <v>-508.48929875654011</v>
      </c>
      <c r="D42" s="42">
        <v>-505.97629153831025</v>
      </c>
      <c r="E42" s="42">
        <v>-505.97629153831025</v>
      </c>
      <c r="F42" s="42">
        <v>-505.97629153831025</v>
      </c>
      <c r="H42" s="42">
        <v>-106.97929153831024</v>
      </c>
    </row>
    <row r="43" spans="1:8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H43" s="42">
        <v>4.6669011105197171</v>
      </c>
    </row>
    <row r="44" spans="1:8" x14ac:dyDescent="0.3">
      <c r="A44" s="39" t="s">
        <v>109</v>
      </c>
      <c r="B44" s="40">
        <v>178.47507614872666</v>
      </c>
      <c r="C44" s="40">
        <v>264.85219745650375</v>
      </c>
      <c r="D44" s="40">
        <v>145.22680707894415</v>
      </c>
      <c r="E44" s="40">
        <v>210.75250261133169</v>
      </c>
      <c r="F44" s="40">
        <v>58.626153157547378</v>
      </c>
      <c r="H44" s="40">
        <v>64.626153157547378</v>
      </c>
    </row>
    <row r="45" spans="1:8" x14ac:dyDescent="0.3">
      <c r="A45" s="41" t="s">
        <v>110</v>
      </c>
      <c r="B45" s="42">
        <v>130.11227429285009</v>
      </c>
      <c r="C45" s="42">
        <v>170.35567106813323</v>
      </c>
      <c r="D45" s="42">
        <v>132.27751161140714</v>
      </c>
      <c r="E45" s="42">
        <v>191.5816000185805</v>
      </c>
      <c r="F45" s="42">
        <v>80.785532552069526</v>
      </c>
      <c r="H45" s="42">
        <v>53.785532552069526</v>
      </c>
    </row>
    <row r="46" spans="1:8" x14ac:dyDescent="0.3">
      <c r="A46" s="41" t="s">
        <v>111</v>
      </c>
      <c r="B46" s="42">
        <v>48.362801855876569</v>
      </c>
      <c r="C46" s="42">
        <v>94.496526388370512</v>
      </c>
      <c r="D46" s="42">
        <v>12.949295467537468</v>
      </c>
      <c r="E46" s="42">
        <v>19.170902592751645</v>
      </c>
      <c r="F46" s="42">
        <v>-22.159379394522148</v>
      </c>
      <c r="H46" s="42">
        <v>10.840620605477625</v>
      </c>
    </row>
    <row r="47" spans="1:8" x14ac:dyDescent="0.3">
      <c r="A47" s="39" t="s">
        <v>112</v>
      </c>
      <c r="B47" s="40">
        <v>-324.318865326989</v>
      </c>
      <c r="C47" s="40">
        <v>-243.00128458801373</v>
      </c>
      <c r="D47" s="40">
        <v>-417.90639013331747</v>
      </c>
      <c r="E47" s="40">
        <v>-340.5296728151925</v>
      </c>
      <c r="F47" s="40">
        <v>-354.80593968559242</v>
      </c>
      <c r="H47" s="40">
        <v>-300.43093968559424</v>
      </c>
    </row>
    <row r="48" spans="1:8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H48" s="42">
        <v>179.78547616405012</v>
      </c>
    </row>
    <row r="49" spans="1:8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H49" s="42">
        <v>-25</v>
      </c>
    </row>
    <row r="50" spans="1:8" x14ac:dyDescent="0.3">
      <c r="A50" s="41" t="s">
        <v>115</v>
      </c>
      <c r="B50" s="42">
        <v>-381.59019749570621</v>
      </c>
      <c r="C50" s="42">
        <v>-367.71865240272001</v>
      </c>
      <c r="D50" s="42">
        <v>-446.01119725661334</v>
      </c>
      <c r="E50" s="42">
        <v>-368.63447993848882</v>
      </c>
      <c r="F50" s="42">
        <v>-381.58399180888847</v>
      </c>
      <c r="H50" s="42">
        <v>-380.97999180888905</v>
      </c>
    </row>
    <row r="51" spans="1:8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H51" s="42">
        <v>136.66353368546973</v>
      </c>
    </row>
    <row r="52" spans="1:8" x14ac:dyDescent="0.3">
      <c r="A52" s="41" t="s">
        <v>125</v>
      </c>
      <c r="B52" s="42">
        <v>-53.522831830038172</v>
      </c>
      <c r="C52" s="42">
        <v>-32.973896608106202</v>
      </c>
      <c r="D52" s="42">
        <v>-108.82020272622378</v>
      </c>
      <c r="E52" s="42">
        <v>-108.82020272622378</v>
      </c>
      <c r="F52" s="42">
        <v>-110.14695772622383</v>
      </c>
      <c r="H52" s="42">
        <v>-210.89995772622493</v>
      </c>
    </row>
    <row r="53" spans="1:8" x14ac:dyDescent="0.3">
      <c r="A53" s="39" t="s">
        <v>116</v>
      </c>
      <c r="B53" s="40">
        <v>517.74628877249893</v>
      </c>
      <c r="C53" s="40">
        <v>359.94744187312699</v>
      </c>
      <c r="D53" s="40">
        <v>484.2349509336961</v>
      </c>
      <c r="E53" s="40">
        <v>509.94990130746794</v>
      </c>
      <c r="F53" s="40">
        <v>-316.77307378900173</v>
      </c>
      <c r="H53" s="40">
        <v>364.5441261387017</v>
      </c>
    </row>
    <row r="54" spans="1:8" x14ac:dyDescent="0.3">
      <c r="A54" s="41" t="s">
        <v>117</v>
      </c>
      <c r="B54" s="42">
        <v>-19.604351539520025</v>
      </c>
      <c r="C54" s="42">
        <v>-18.98630378559821</v>
      </c>
      <c r="D54" s="42">
        <v>-22.636384662167046</v>
      </c>
      <c r="E54" s="42">
        <v>-22.636384662165227</v>
      </c>
      <c r="F54" s="42">
        <v>-24.663672662168182</v>
      </c>
      <c r="H54" s="42">
        <v>-31.936472734466662</v>
      </c>
    </row>
    <row r="55" spans="1:8" x14ac:dyDescent="0.3">
      <c r="A55" s="41" t="s">
        <v>118</v>
      </c>
      <c r="B55" s="42">
        <v>152.69508467485809</v>
      </c>
      <c r="C55" s="42">
        <v>-6.8117455953859576</v>
      </c>
      <c r="D55" s="42">
        <v>5.4453745094314172</v>
      </c>
      <c r="E55" s="42">
        <v>5.4453751880495247</v>
      </c>
      <c r="F55" s="42">
        <v>-121.87680455195056</v>
      </c>
      <c r="H55" s="42">
        <v>-131.8738045519506</v>
      </c>
    </row>
    <row r="56" spans="1:8" x14ac:dyDescent="0.3">
      <c r="A56" s="41" t="s">
        <v>119</v>
      </c>
      <c r="B56" s="42">
        <v>33.459598127791331</v>
      </c>
      <c r="C56" s="42">
        <v>-26.651470192985713</v>
      </c>
      <c r="D56" s="42">
        <v>-13.919757492741638</v>
      </c>
      <c r="E56" s="42">
        <v>-13.927909487033816</v>
      </c>
      <c r="F56" s="42">
        <v>-17.860069487033769</v>
      </c>
      <c r="H56" s="42">
        <v>-29.591069487033835</v>
      </c>
    </row>
    <row r="57" spans="1:8" x14ac:dyDescent="0.3">
      <c r="A57" s="41" t="s">
        <v>120</v>
      </c>
      <c r="B57" s="42">
        <v>131.66205498520537</v>
      </c>
      <c r="C57" s="42">
        <v>117.4897740511081</v>
      </c>
      <c r="D57" s="42">
        <v>91.379481776721349</v>
      </c>
      <c r="E57" s="42">
        <v>91.379481174839469</v>
      </c>
      <c r="F57" s="42">
        <v>86.528830174839442</v>
      </c>
      <c r="H57" s="42">
        <v>69.86883017483936</v>
      </c>
    </row>
    <row r="58" spans="1:8" x14ac:dyDescent="0.3">
      <c r="A58" s="41" t="s">
        <v>154</v>
      </c>
      <c r="B58" s="42">
        <v>-58.99052860141969</v>
      </c>
      <c r="C58" s="42">
        <v>-22.548201403324079</v>
      </c>
      <c r="D58" s="42">
        <v>8.8378287775182685</v>
      </c>
      <c r="E58" s="42">
        <v>16.388097055627981</v>
      </c>
      <c r="F58" s="42">
        <v>5.7012370556279848</v>
      </c>
      <c r="H58" s="42">
        <v>5.7012370556279848</v>
      </c>
    </row>
    <row r="59" spans="1:8" x14ac:dyDescent="0.3">
      <c r="A59" s="41" t="s">
        <v>121</v>
      </c>
      <c r="B59" s="42">
        <v>-109.45601587725922</v>
      </c>
      <c r="C59" s="42">
        <v>-1.9172973811034666</v>
      </c>
      <c r="D59" s="42">
        <v>44.668839590877141</v>
      </c>
      <c r="E59" s="42">
        <v>40.487121276624052</v>
      </c>
      <c r="F59" s="42">
        <v>22.735873834983536</v>
      </c>
      <c r="H59" s="42">
        <v>22.735873834983536</v>
      </c>
    </row>
    <row r="60" spans="1:8" x14ac:dyDescent="0.3">
      <c r="A60" s="41" t="s">
        <v>6</v>
      </c>
      <c r="B60" s="42">
        <v>-93.115189611575545</v>
      </c>
      <c r="C60" s="42">
        <v>17.621610388424529</v>
      </c>
      <c r="D60" s="42">
        <v>17.621610388424529</v>
      </c>
      <c r="E60" s="42">
        <v>14.291731999999968</v>
      </c>
      <c r="F60" s="42">
        <v>14.219314999999995</v>
      </c>
      <c r="H60" s="42">
        <v>13.547315000000083</v>
      </c>
    </row>
    <row r="61" spans="1:8" x14ac:dyDescent="0.3">
      <c r="A61" s="41" t="s">
        <v>129</v>
      </c>
      <c r="B61" s="42">
        <v>-8.7152709105088633</v>
      </c>
      <c r="C61" s="42">
        <v>-33.351453163103471</v>
      </c>
      <c r="D61" s="42">
        <v>-32.036213981639648</v>
      </c>
      <c r="E61" s="42">
        <v>-28.884993900803281</v>
      </c>
      <c r="F61" s="42">
        <v>-28.099408211521833</v>
      </c>
      <c r="H61" s="42">
        <v>-27.272408211521885</v>
      </c>
    </row>
    <row r="62" spans="1:8" x14ac:dyDescent="0.3">
      <c r="A62" s="41" t="s">
        <v>130</v>
      </c>
      <c r="B62" s="42">
        <v>37.158130054092666</v>
      </c>
      <c r="C62" s="42">
        <v>9.3395039763341572</v>
      </c>
      <c r="D62" s="42">
        <v>31.630528149894516</v>
      </c>
      <c r="E62" s="42">
        <v>31.630528149894516</v>
      </c>
      <c r="F62" s="42">
        <v>28.624146149894514</v>
      </c>
      <c r="H62" s="42">
        <v>25.853146149894513</v>
      </c>
    </row>
    <row r="63" spans="1:8" x14ac:dyDescent="0.3">
      <c r="A63" s="41" t="s">
        <v>131</v>
      </c>
      <c r="B63" s="42">
        <v>-27.96978690889614</v>
      </c>
      <c r="C63" s="42">
        <v>-48.198496447465928</v>
      </c>
      <c r="D63" s="42">
        <v>-28.619318470483151</v>
      </c>
      <c r="E63" s="42">
        <v>-11.889074917417858</v>
      </c>
      <c r="F63" s="42">
        <v>-14.106890917417857</v>
      </c>
      <c r="H63" s="42">
        <v>-28.446890917417868</v>
      </c>
    </row>
    <row r="64" spans="1:8" x14ac:dyDescent="0.3">
      <c r="A64" s="41" t="s">
        <v>132</v>
      </c>
      <c r="B64" s="42">
        <v>198.68458310250017</v>
      </c>
      <c r="C64" s="42">
        <v>205.93971650846342</v>
      </c>
      <c r="D64" s="42">
        <v>193.66512390106303</v>
      </c>
      <c r="E64" s="42">
        <v>193.66512390106303</v>
      </c>
      <c r="F64" s="42">
        <v>274.8839133810273</v>
      </c>
      <c r="H64" s="42">
        <v>274.51891338102729</v>
      </c>
    </row>
    <row r="65" spans="1:8" x14ac:dyDescent="0.3">
      <c r="A65" s="41" t="s">
        <v>133</v>
      </c>
      <c r="B65" s="42">
        <v>-8.1814125074143504</v>
      </c>
      <c r="C65" s="42">
        <v>7.3564394925856433</v>
      </c>
      <c r="D65" s="42">
        <v>41.172363090983573</v>
      </c>
      <c r="E65" s="42">
        <v>41.11708859839792</v>
      </c>
      <c r="F65" s="42">
        <v>41.117088598397928</v>
      </c>
      <c r="H65" s="42">
        <v>41.80808859839793</v>
      </c>
    </row>
    <row r="66" spans="1:8" x14ac:dyDescent="0.3">
      <c r="A66" s="41" t="s">
        <v>134</v>
      </c>
      <c r="B66" s="42">
        <v>2.6293109999999995</v>
      </c>
      <c r="C66" s="42">
        <v>1.2484980000000014</v>
      </c>
      <c r="D66" s="42">
        <v>1.2484980000000014</v>
      </c>
      <c r="E66" s="42">
        <v>1.2484980000000014</v>
      </c>
      <c r="F66" s="42">
        <v>1.2484980000000014</v>
      </c>
      <c r="H66" s="42">
        <v>1.2484980000000014</v>
      </c>
    </row>
    <row r="67" spans="1:8" x14ac:dyDescent="0.3">
      <c r="A67" s="41" t="s">
        <v>135</v>
      </c>
      <c r="B67" s="42">
        <v>18.356869</v>
      </c>
      <c r="C67" s="42">
        <v>20.159521999999999</v>
      </c>
      <c r="D67" s="42">
        <v>21.90189285931687</v>
      </c>
      <c r="E67" s="42">
        <v>21.90189285931687</v>
      </c>
      <c r="F67" s="42">
        <v>21.732808859316869</v>
      </c>
      <c r="H67" s="42">
        <v>23.493808859316868</v>
      </c>
    </row>
    <row r="68" spans="1:8" x14ac:dyDescent="0.3">
      <c r="A68" s="41" t="s">
        <v>136</v>
      </c>
      <c r="B68" s="42">
        <v>-2.5758537272890942</v>
      </c>
      <c r="C68" s="42">
        <v>-1.2132427272890935</v>
      </c>
      <c r="D68" s="42">
        <v>-1.2132427272890935</v>
      </c>
      <c r="E68" s="42">
        <v>-1.2132427272890935</v>
      </c>
      <c r="F68" s="42">
        <v>-1.4369461620593844</v>
      </c>
      <c r="H68" s="42">
        <v>0.2280538379406154</v>
      </c>
    </row>
    <row r="69" spans="1:8" x14ac:dyDescent="0.3">
      <c r="A69" s="41" t="s">
        <v>5</v>
      </c>
      <c r="B69" s="42">
        <v>-11.880166000000031</v>
      </c>
      <c r="C69" s="42">
        <v>-11.731087000000002</v>
      </c>
      <c r="D69" s="42">
        <v>-18.039240859213351</v>
      </c>
      <c r="E69" s="42">
        <v>-18.039240859213351</v>
      </c>
      <c r="F69" s="42">
        <v>-750.21681850851473</v>
      </c>
      <c r="H69" s="42">
        <v>32.664181491485316</v>
      </c>
    </row>
    <row r="70" spans="1:8" x14ac:dyDescent="0.3">
      <c r="A70" s="41" t="s">
        <v>137</v>
      </c>
      <c r="B70" s="42">
        <v>209.92095921703995</v>
      </c>
      <c r="C70" s="42">
        <v>100.60327344369637</v>
      </c>
      <c r="D70" s="42">
        <v>100.60327344369637</v>
      </c>
      <c r="E70" s="42">
        <v>109.24599943970645</v>
      </c>
      <c r="F70" s="42">
        <v>109.11965443970632</v>
      </c>
      <c r="H70" s="42">
        <v>109.08065443970632</v>
      </c>
    </row>
    <row r="71" spans="1:8" x14ac:dyDescent="0.3">
      <c r="A71" s="41" t="s">
        <v>122</v>
      </c>
      <c r="B71" s="42">
        <v>73.66827429489436</v>
      </c>
      <c r="C71" s="42">
        <v>51.59840170877095</v>
      </c>
      <c r="D71" s="42">
        <v>42.524294639302781</v>
      </c>
      <c r="E71" s="42">
        <v>39.739810217870712</v>
      </c>
      <c r="F71" s="42">
        <v>35.576171217870645</v>
      </c>
      <c r="H71" s="42">
        <v>-7.0838287821275578</v>
      </c>
    </row>
    <row r="72" spans="1:8" x14ac:dyDescent="0.3">
      <c r="A72" s="39" t="s">
        <v>169</v>
      </c>
      <c r="B72" s="40">
        <v>0</v>
      </c>
      <c r="C72" s="40">
        <v>0</v>
      </c>
      <c r="D72" s="46">
        <v>0</v>
      </c>
      <c r="E72" s="46">
        <v>0</v>
      </c>
      <c r="F72" s="40">
        <v>0</v>
      </c>
      <c r="H72" s="40">
        <v>-70</v>
      </c>
    </row>
    <row r="73" spans="1:8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H73" s="40">
        <v>-103.66917100999999</v>
      </c>
    </row>
    <row r="74" spans="1:8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H74" s="40">
        <v>232.08378027173012</v>
      </c>
    </row>
    <row r="75" spans="1:8" x14ac:dyDescent="0.3">
      <c r="A75" s="39" t="s">
        <v>123</v>
      </c>
      <c r="B75" s="40">
        <v>25.207835662946309</v>
      </c>
      <c r="C75" s="40">
        <v>26.52945444902798</v>
      </c>
      <c r="D75" s="40">
        <v>45.605407638060569</v>
      </c>
      <c r="E75" s="40">
        <v>45.597912079039816</v>
      </c>
      <c r="F75" s="40">
        <v>45.60543542564119</v>
      </c>
      <c r="H75" s="40">
        <v>17.973435425643402</v>
      </c>
    </row>
    <row r="76" spans="1:8" x14ac:dyDescent="0.3">
      <c r="A76" s="37" t="s">
        <v>124</v>
      </c>
      <c r="B76" s="43">
        <v>478.41040265695119</v>
      </c>
      <c r="C76" s="43">
        <v>432.16140490549151</v>
      </c>
      <c r="D76" s="43">
        <v>778.34153359809625</v>
      </c>
      <c r="E76" s="43">
        <v>874.58711061031954</v>
      </c>
      <c r="F76" s="43">
        <v>371.31154125899684</v>
      </c>
      <c r="H76" s="51">
        <v>35.943541638999704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H77"/>
  <sheetViews>
    <sheetView showGridLines="0" workbookViewId="0"/>
  </sheetViews>
  <sheetFormatPr defaultRowHeight="14.4" x14ac:dyDescent="0.3"/>
  <cols>
    <col min="1" max="1" width="40.6640625" customWidth="1"/>
    <col min="2" max="6" width="12.6640625" customWidth="1"/>
    <col min="8" max="8" width="12.88671875" customWidth="1"/>
  </cols>
  <sheetData>
    <row r="1" spans="1:8" x14ac:dyDescent="0.3">
      <c r="A1" s="44" t="s">
        <v>166</v>
      </c>
      <c r="B1" s="44"/>
      <c r="H1" s="49" t="s">
        <v>174</v>
      </c>
    </row>
    <row r="2" spans="1:8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H2" s="50" t="s">
        <v>173</v>
      </c>
    </row>
    <row r="3" spans="1:8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H3" s="40">
        <v>401.46005774545483</v>
      </c>
    </row>
    <row r="4" spans="1:8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H4" s="42">
        <v>7.2479100000005019</v>
      </c>
    </row>
    <row r="5" spans="1:8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H5" s="42">
        <v>20.019000000000233</v>
      </c>
    </row>
    <row r="6" spans="1:8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H6" s="42">
        <v>-118.67285225454907</v>
      </c>
    </row>
    <row r="7" spans="1:8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H7" s="42">
        <v>317.05500000000575</v>
      </c>
    </row>
    <row r="8" spans="1:8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H8" s="42">
        <v>99.82799999999952</v>
      </c>
    </row>
    <row r="9" spans="1:8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H9" s="42">
        <v>70.371999999999389</v>
      </c>
    </row>
    <row r="10" spans="1:8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H10" s="42">
        <v>1.1009999999999991</v>
      </c>
    </row>
    <row r="11" spans="1:8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H11" s="42">
        <v>4.2999999999999261E-2</v>
      </c>
    </row>
    <row r="12" spans="1:8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H12" s="42">
        <v>4.4670000000000982</v>
      </c>
    </row>
    <row r="13" spans="1:8" x14ac:dyDescent="0.3">
      <c r="A13" s="39" t="s">
        <v>86</v>
      </c>
      <c r="B13" s="40">
        <v>263.88701167973659</v>
      </c>
      <c r="C13" s="40">
        <v>133.99812696513163</v>
      </c>
      <c r="D13" s="40">
        <v>116.86269696325462</v>
      </c>
      <c r="E13" s="40">
        <v>116.86269696325462</v>
      </c>
      <c r="F13" s="40">
        <v>-33.137303036745379</v>
      </c>
      <c r="H13" s="40">
        <v>158.33369696325462</v>
      </c>
    </row>
    <row r="14" spans="1:8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H14" s="42">
        <v>301.14206399999995</v>
      </c>
    </row>
    <row r="15" spans="1:8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H15" s="42">
        <v>-47.388952079362014</v>
      </c>
    </row>
    <row r="16" spans="1:8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H16" s="42">
        <v>11.886000000000024</v>
      </c>
    </row>
    <row r="17" spans="1:8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H17" s="42">
        <v>-13.909898839047617</v>
      </c>
    </row>
    <row r="18" spans="1:8" x14ac:dyDescent="0.3">
      <c r="A18" s="41" t="s">
        <v>91</v>
      </c>
      <c r="B18" s="42">
        <v>11.763464124001359</v>
      </c>
      <c r="C18" s="42">
        <v>-68.217793118335635</v>
      </c>
      <c r="D18" s="42">
        <v>-68.217793118335635</v>
      </c>
      <c r="E18" s="42">
        <v>-68.217793118335862</v>
      </c>
      <c r="F18" s="42">
        <v>-218.21779311833589</v>
      </c>
      <c r="H18" s="42">
        <v>-105.24279311833564</v>
      </c>
    </row>
    <row r="19" spans="1:8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H19" s="42">
        <v>16.601999999999975</v>
      </c>
    </row>
    <row r="20" spans="1:8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H20" s="42">
        <v>6.4638289999999898</v>
      </c>
    </row>
    <row r="21" spans="1:8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H21" s="42">
        <v>-10.076619000000022</v>
      </c>
    </row>
    <row r="22" spans="1:8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H22" s="42">
        <v>2.6380810000000139</v>
      </c>
    </row>
    <row r="23" spans="1:8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H23" s="42">
        <v>-3.7800139999999374</v>
      </c>
    </row>
    <row r="24" spans="1:8" x14ac:dyDescent="0.3">
      <c r="A24" s="39" t="s">
        <v>94</v>
      </c>
      <c r="B24" s="40">
        <v>7.5555514576863061</v>
      </c>
      <c r="C24" s="40">
        <v>42.700940205131701</v>
      </c>
      <c r="D24" s="40">
        <v>15.953336174397919</v>
      </c>
      <c r="E24" s="40">
        <v>72.76940630676836</v>
      </c>
      <c r="F24" s="40">
        <v>-469.40889677179803</v>
      </c>
      <c r="H24" s="40">
        <v>-595.49153769949953</v>
      </c>
    </row>
    <row r="25" spans="1:8" x14ac:dyDescent="0.3">
      <c r="A25" s="41" t="s">
        <v>95</v>
      </c>
      <c r="B25" s="42">
        <v>207.32302089260884</v>
      </c>
      <c r="C25" s="42">
        <v>259.43281907798337</v>
      </c>
      <c r="D25" s="42">
        <v>258.77533707798466</v>
      </c>
      <c r="E25" s="42">
        <v>277.71333707798294</v>
      </c>
      <c r="F25" s="42">
        <v>-212.86966292201578</v>
      </c>
      <c r="H25" s="42">
        <v>-543.37530384971797</v>
      </c>
    </row>
    <row r="26" spans="1:8" x14ac:dyDescent="0.3">
      <c r="A26" s="41" t="s">
        <v>96</v>
      </c>
      <c r="B26" s="42">
        <v>-199.76746943492253</v>
      </c>
      <c r="C26" s="42">
        <v>-216.73187887285303</v>
      </c>
      <c r="D26" s="42">
        <v>-242.8220009035881</v>
      </c>
      <c r="E26" s="42">
        <v>-204.94393077121549</v>
      </c>
      <c r="F26" s="42">
        <v>-256.53923384978225</v>
      </c>
      <c r="H26" s="42">
        <v>-52.11623384978202</v>
      </c>
    </row>
    <row r="27" spans="1:8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H27" s="40">
        <v>562.36844639883179</v>
      </c>
    </row>
    <row r="28" spans="1:8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H28" s="42">
        <v>50.396961000000033</v>
      </c>
    </row>
    <row r="29" spans="1:8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H29" s="42">
        <v>451.7567898493561</v>
      </c>
    </row>
    <row r="30" spans="1:8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H30" s="42">
        <v>145.5</v>
      </c>
    </row>
    <row r="31" spans="1:8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H31" s="42">
        <v>-85.285304450524166</v>
      </c>
    </row>
    <row r="32" spans="1:8" x14ac:dyDescent="0.3">
      <c r="A32" s="39" t="s">
        <v>102</v>
      </c>
      <c r="B32" s="40">
        <v>1008.337930050895</v>
      </c>
      <c r="C32" s="40">
        <v>1226.8948960635698</v>
      </c>
      <c r="D32" s="40">
        <v>1348.0899511049611</v>
      </c>
      <c r="E32" s="40">
        <v>1073.9051414745409</v>
      </c>
      <c r="F32" s="40">
        <v>1207.9781783145027</v>
      </c>
      <c r="H32" s="40">
        <v>583.57650531450054</v>
      </c>
    </row>
    <row r="33" spans="1:8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H33" s="42">
        <v>105.86153200000001</v>
      </c>
    </row>
    <row r="34" spans="1:8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H34" s="42">
        <v>46.757556177793958</v>
      </c>
    </row>
    <row r="35" spans="1:8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H35" s="42">
        <v>436.41794100857442</v>
      </c>
    </row>
    <row r="36" spans="1:8" x14ac:dyDescent="0.3">
      <c r="A36" s="41" t="s">
        <v>106</v>
      </c>
      <c r="B36" s="42">
        <v>201.21709263765115</v>
      </c>
      <c r="C36" s="42">
        <v>238.55177074661015</v>
      </c>
      <c r="D36" s="42">
        <v>244.5394062451694</v>
      </c>
      <c r="E36" s="42">
        <v>262.10807701563476</v>
      </c>
      <c r="F36" s="42">
        <v>225.961898599508</v>
      </c>
      <c r="H36" s="42">
        <v>89.081898599507895</v>
      </c>
    </row>
    <row r="37" spans="1:8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H37" s="42">
        <v>-4.2059245228242617</v>
      </c>
    </row>
    <row r="38" spans="1:8" x14ac:dyDescent="0.3">
      <c r="A38" s="41" t="s">
        <v>149</v>
      </c>
      <c r="B38" s="42">
        <v>0</v>
      </c>
      <c r="C38" s="42">
        <v>0</v>
      </c>
      <c r="D38" s="42">
        <v>0</v>
      </c>
      <c r="E38" s="42">
        <v>0</v>
      </c>
      <c r="F38" s="42">
        <v>1.3642420526593924E-12</v>
      </c>
      <c r="H38" s="42">
        <v>1.3642420526593924E-12</v>
      </c>
    </row>
    <row r="39" spans="1:8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H39" s="42">
        <v>-151.51302866191986</v>
      </c>
    </row>
    <row r="40" spans="1:8" x14ac:dyDescent="0.3">
      <c r="A40" s="41" t="s">
        <v>108</v>
      </c>
      <c r="B40" s="42">
        <v>-14.200447875575719</v>
      </c>
      <c r="C40" s="42">
        <v>11.501199018904117</v>
      </c>
      <c r="D40" s="42">
        <v>10.09161807449027</v>
      </c>
      <c r="E40" s="42">
        <v>-84.735563324517443</v>
      </c>
      <c r="F40" s="42">
        <v>-84.735563324524719</v>
      </c>
      <c r="H40" s="42">
        <v>-145.50652032452535</v>
      </c>
    </row>
    <row r="41" spans="1:8" x14ac:dyDescent="0.3">
      <c r="A41" s="41" t="s">
        <v>150</v>
      </c>
      <c r="B41" s="42">
        <v>906.18865330485528</v>
      </c>
      <c r="C41" s="42">
        <v>924.16366106369003</v>
      </c>
      <c r="D41" s="42">
        <v>946.37289465711217</v>
      </c>
      <c r="E41" s="42">
        <v>946.37289465711171</v>
      </c>
      <c r="F41" s="42">
        <v>927.90144146568434</v>
      </c>
      <c r="H41" s="42">
        <v>308.99544146568451</v>
      </c>
    </row>
    <row r="42" spans="1:8" x14ac:dyDescent="0.3">
      <c r="A42" s="41" t="s">
        <v>151</v>
      </c>
      <c r="B42" s="42">
        <v>-558.00492982346577</v>
      </c>
      <c r="C42" s="42">
        <v>-537.93629875654005</v>
      </c>
      <c r="D42" s="42">
        <v>-537.93629875654005</v>
      </c>
      <c r="E42" s="42">
        <v>-537.93629875654005</v>
      </c>
      <c r="F42" s="42">
        <v>-535.4232915383102</v>
      </c>
      <c r="H42" s="42">
        <v>-106.97929153831024</v>
      </c>
    </row>
    <row r="43" spans="1:8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H43" s="42">
        <v>4.6669011105197171</v>
      </c>
    </row>
    <row r="44" spans="1:8" x14ac:dyDescent="0.3">
      <c r="A44" s="39" t="s">
        <v>109</v>
      </c>
      <c r="B44" s="40">
        <v>-460.98926908130397</v>
      </c>
      <c r="C44" s="40">
        <v>-486.11650184558857</v>
      </c>
      <c r="D44" s="40">
        <v>-563.07826229967668</v>
      </c>
      <c r="E44" s="40">
        <v>-562.83368750840509</v>
      </c>
      <c r="F44" s="40">
        <v>-558.60755047970815</v>
      </c>
      <c r="H44" s="40">
        <v>-731.43343647970869</v>
      </c>
    </row>
    <row r="45" spans="1:8" x14ac:dyDescent="0.3">
      <c r="A45" s="41" t="s">
        <v>110</v>
      </c>
      <c r="B45" s="42">
        <v>-432.18312104168308</v>
      </c>
      <c r="C45" s="42">
        <v>-469.65330247702877</v>
      </c>
      <c r="D45" s="42">
        <v>-522.54366822346856</v>
      </c>
      <c r="E45" s="42">
        <v>-522.29909343219697</v>
      </c>
      <c r="F45" s="42">
        <v>-515.81632050443386</v>
      </c>
      <c r="H45" s="42">
        <v>-648.96920650443371</v>
      </c>
    </row>
    <row r="46" spans="1:8" x14ac:dyDescent="0.3">
      <c r="A46" s="41" t="s">
        <v>111</v>
      </c>
      <c r="B46" s="42">
        <v>-28.806148039620666</v>
      </c>
      <c r="C46" s="42">
        <v>-16.463199368559799</v>
      </c>
      <c r="D46" s="42">
        <v>-40.534594076208123</v>
      </c>
      <c r="E46" s="42">
        <v>-40.534594076207895</v>
      </c>
      <c r="F46" s="42">
        <v>-42.791229975273836</v>
      </c>
      <c r="H46" s="42">
        <v>-82.464229975274293</v>
      </c>
    </row>
    <row r="47" spans="1:8" x14ac:dyDescent="0.3">
      <c r="A47" s="39" t="s">
        <v>112</v>
      </c>
      <c r="B47" s="40">
        <v>-374.69853450133724</v>
      </c>
      <c r="C47" s="40">
        <v>-323.7340670582862</v>
      </c>
      <c r="D47" s="40">
        <v>-477.24402679373634</v>
      </c>
      <c r="E47" s="40">
        <v>-477.24402679373634</v>
      </c>
      <c r="F47" s="40">
        <v>-491.5197870485581</v>
      </c>
      <c r="H47" s="40">
        <v>-363.47378704855964</v>
      </c>
    </row>
    <row r="48" spans="1:8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H48" s="42">
        <v>179.78547616405012</v>
      </c>
    </row>
    <row r="49" spans="1:8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H49" s="42">
        <v>-25</v>
      </c>
    </row>
    <row r="50" spans="1:8" x14ac:dyDescent="0.3">
      <c r="A50" s="41" t="s">
        <v>115</v>
      </c>
      <c r="B50" s="42">
        <v>-435.6028232220753</v>
      </c>
      <c r="C50" s="42">
        <v>-449.96928840763411</v>
      </c>
      <c r="D50" s="42">
        <v>-507.28964097383863</v>
      </c>
      <c r="E50" s="42">
        <v>-507.28964097383863</v>
      </c>
      <c r="F50" s="42">
        <v>-520.23864622866029</v>
      </c>
      <c r="H50" s="42">
        <v>-517.23964622866038</v>
      </c>
    </row>
    <row r="51" spans="1:8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H51" s="42">
        <v>136.66353368546973</v>
      </c>
    </row>
    <row r="52" spans="1:8" x14ac:dyDescent="0.3">
      <c r="A52" s="41" t="s">
        <v>125</v>
      </c>
      <c r="B52" s="42">
        <v>-49.889875278016945</v>
      </c>
      <c r="C52" s="42">
        <v>-31.456043073464599</v>
      </c>
      <c r="D52" s="42">
        <v>-106.87939566941716</v>
      </c>
      <c r="E52" s="42">
        <v>-106.87939566941716</v>
      </c>
      <c r="F52" s="42">
        <v>-108.20615066941721</v>
      </c>
      <c r="H52" s="42">
        <v>-137.68315066941844</v>
      </c>
    </row>
    <row r="53" spans="1:8" x14ac:dyDescent="0.3">
      <c r="A53" s="39" t="s">
        <v>116</v>
      </c>
      <c r="B53" s="40">
        <v>-226.65241889742811</v>
      </c>
      <c r="C53" s="40">
        <v>-276.79563323038474</v>
      </c>
      <c r="D53" s="40">
        <v>-228.80062667897437</v>
      </c>
      <c r="E53" s="40">
        <v>-197.28857597496608</v>
      </c>
      <c r="F53" s="40">
        <v>-362.72076432456015</v>
      </c>
      <c r="H53" s="40">
        <v>-201.23756439685712</v>
      </c>
    </row>
    <row r="54" spans="1:8" x14ac:dyDescent="0.3">
      <c r="A54" s="41" t="s">
        <v>117</v>
      </c>
      <c r="B54" s="42">
        <v>-0.71301906547216731</v>
      </c>
      <c r="C54" s="42">
        <v>3.925300688451216</v>
      </c>
      <c r="D54" s="42">
        <v>0.27521981188240829</v>
      </c>
      <c r="E54" s="42">
        <v>0.27521981188240829</v>
      </c>
      <c r="F54" s="42">
        <v>-1.7520681881187272</v>
      </c>
      <c r="H54" s="42">
        <v>-9.0248682604172075</v>
      </c>
    </row>
    <row r="55" spans="1:8" x14ac:dyDescent="0.3">
      <c r="A55" s="41" t="s">
        <v>118</v>
      </c>
      <c r="B55" s="42">
        <v>70.625391303315723</v>
      </c>
      <c r="C55" s="42">
        <v>-81.931752595386001</v>
      </c>
      <c r="D55" s="42">
        <v>-69.674632490568683</v>
      </c>
      <c r="E55" s="42">
        <v>-69.674632490568683</v>
      </c>
      <c r="F55" s="42">
        <v>-196.99681223056871</v>
      </c>
      <c r="H55" s="42">
        <v>-124.74981223056852</v>
      </c>
    </row>
    <row r="56" spans="1:8" x14ac:dyDescent="0.3">
      <c r="A56" s="41" t="s">
        <v>119</v>
      </c>
      <c r="B56" s="42">
        <v>-39.038125725278178</v>
      </c>
      <c r="C56" s="42">
        <v>-92.176049192985829</v>
      </c>
      <c r="D56" s="42">
        <v>-79.444336492741627</v>
      </c>
      <c r="E56" s="42">
        <v>-76.405998478230913</v>
      </c>
      <c r="F56" s="42">
        <v>-80.338158478230753</v>
      </c>
      <c r="H56" s="42">
        <v>-11.352158478230763</v>
      </c>
    </row>
    <row r="57" spans="1:8" x14ac:dyDescent="0.3">
      <c r="A57" s="41" t="s">
        <v>120</v>
      </c>
      <c r="B57" s="42">
        <v>129.74418898520537</v>
      </c>
      <c r="C57" s="42">
        <v>115.86346505110811</v>
      </c>
      <c r="D57" s="42">
        <v>89.753172776721442</v>
      </c>
      <c r="E57" s="42">
        <v>89.753172776721442</v>
      </c>
      <c r="F57" s="42">
        <v>84.902521776721358</v>
      </c>
      <c r="H57" s="42">
        <v>68.242521776721219</v>
      </c>
    </row>
    <row r="58" spans="1:8" x14ac:dyDescent="0.3">
      <c r="A58" s="41" t="s">
        <v>154</v>
      </c>
      <c r="B58" s="42">
        <v>-48.371487671411359</v>
      </c>
      <c r="C58" s="42">
        <v>-7.6784481969292813</v>
      </c>
      <c r="D58" s="42">
        <v>23.707581983913059</v>
      </c>
      <c r="E58" s="42">
        <v>23.707581983913059</v>
      </c>
      <c r="F58" s="42">
        <v>13.020721983913091</v>
      </c>
      <c r="H58" s="42">
        <v>13.020721983913091</v>
      </c>
    </row>
    <row r="59" spans="1:8" x14ac:dyDescent="0.3">
      <c r="A59" s="41" t="s">
        <v>121</v>
      </c>
      <c r="B59" s="42">
        <v>-302.02212276957005</v>
      </c>
      <c r="C59" s="42">
        <v>-159.136475162279</v>
      </c>
      <c r="D59" s="42">
        <v>-167.51266056967449</v>
      </c>
      <c r="E59" s="42">
        <v>-164.41894551371058</v>
      </c>
      <c r="F59" s="42">
        <v>-186.60342084683509</v>
      </c>
      <c r="H59" s="42">
        <v>-184.679420846835</v>
      </c>
    </row>
    <row r="60" spans="1:8" x14ac:dyDescent="0.3">
      <c r="A60" s="41" t="s">
        <v>6</v>
      </c>
      <c r="B60" s="42">
        <v>-96.808617000000083</v>
      </c>
      <c r="C60" s="42">
        <v>15.780757999999935</v>
      </c>
      <c r="D60" s="42">
        <v>15.780757999999935</v>
      </c>
      <c r="E60" s="42">
        <v>15.780757999999935</v>
      </c>
      <c r="F60" s="42">
        <v>15.708340999999905</v>
      </c>
      <c r="H60" s="42">
        <v>15.036340999999993</v>
      </c>
    </row>
    <row r="61" spans="1:8" x14ac:dyDescent="0.3">
      <c r="A61" s="41" t="s">
        <v>129</v>
      </c>
      <c r="B61" s="42">
        <v>-93.76346851509004</v>
      </c>
      <c r="C61" s="42">
        <v>-114.56422808843968</v>
      </c>
      <c r="D61" s="42">
        <v>-113.2489889069758</v>
      </c>
      <c r="E61" s="42">
        <v>-111.56394326944962</v>
      </c>
      <c r="F61" s="42">
        <v>-113.81435289661647</v>
      </c>
      <c r="H61" s="42">
        <v>-109.98835289661633</v>
      </c>
    </row>
    <row r="62" spans="1:8" x14ac:dyDescent="0.3">
      <c r="A62" s="41" t="s">
        <v>130</v>
      </c>
      <c r="B62" s="42">
        <v>33.510322054092683</v>
      </c>
      <c r="C62" s="42">
        <v>16.449635976334164</v>
      </c>
      <c r="D62" s="42">
        <v>38.740660149894524</v>
      </c>
      <c r="E62" s="42">
        <v>38.740660149894524</v>
      </c>
      <c r="F62" s="42">
        <v>35.734278149894521</v>
      </c>
      <c r="H62" s="42">
        <v>32.963278149894535</v>
      </c>
    </row>
    <row r="63" spans="1:8" x14ac:dyDescent="0.3">
      <c r="A63" s="41" t="s">
        <v>131</v>
      </c>
      <c r="B63" s="42">
        <v>-36.789775138389913</v>
      </c>
      <c r="C63" s="42">
        <v>-28.718343312236627</v>
      </c>
      <c r="D63" s="42">
        <v>-31.002803229654475</v>
      </c>
      <c r="E63" s="42">
        <v>-31.002803229654475</v>
      </c>
      <c r="F63" s="42">
        <v>-31.894940396476457</v>
      </c>
      <c r="H63" s="42">
        <v>-3.7019403964764592</v>
      </c>
    </row>
    <row r="64" spans="1:8" x14ac:dyDescent="0.3">
      <c r="A64" s="41" t="s">
        <v>132</v>
      </c>
      <c r="B64" s="42">
        <v>-31.412502169760174</v>
      </c>
      <c r="C64" s="42">
        <v>-31.633681549509578</v>
      </c>
      <c r="D64" s="42">
        <v>-43.908274156909968</v>
      </c>
      <c r="E64" s="42">
        <v>-43.908274156909968</v>
      </c>
      <c r="F64" s="42">
        <v>-43.90827415690994</v>
      </c>
      <c r="H64" s="42">
        <v>-44.273274156909949</v>
      </c>
    </row>
    <row r="65" spans="1:8" x14ac:dyDescent="0.3">
      <c r="A65" s="41" t="s">
        <v>133</v>
      </c>
      <c r="B65" s="42">
        <v>-8.2326869999999985</v>
      </c>
      <c r="C65" s="42">
        <v>7.3051649999999952</v>
      </c>
      <c r="D65" s="42">
        <v>41.121088598397925</v>
      </c>
      <c r="E65" s="42">
        <v>41.121088598397925</v>
      </c>
      <c r="F65" s="42">
        <v>41.121088598397925</v>
      </c>
      <c r="H65" s="42">
        <v>41.812088598397928</v>
      </c>
    </row>
    <row r="66" spans="1:8" x14ac:dyDescent="0.3">
      <c r="A66" s="41" t="s">
        <v>134</v>
      </c>
      <c r="B66" s="42">
        <v>-13.145268999999999</v>
      </c>
      <c r="C66" s="42">
        <v>-14.475048999999999</v>
      </c>
      <c r="D66" s="42">
        <v>-14.475048999999999</v>
      </c>
      <c r="E66" s="42">
        <v>-14.475048999999999</v>
      </c>
      <c r="F66" s="42">
        <v>-14.475048999999999</v>
      </c>
      <c r="H66" s="42">
        <v>-14.475048999999999</v>
      </c>
    </row>
    <row r="67" spans="1:8" x14ac:dyDescent="0.3">
      <c r="A67" s="41" t="s">
        <v>135</v>
      </c>
      <c r="B67" s="42">
        <v>18.372869000000001</v>
      </c>
      <c r="C67" s="42">
        <v>20.175522000000001</v>
      </c>
      <c r="D67" s="42">
        <v>21.917892859316872</v>
      </c>
      <c r="E67" s="42">
        <v>21.917892859316872</v>
      </c>
      <c r="F67" s="42">
        <v>21.74880885931687</v>
      </c>
      <c r="H67" s="42">
        <v>23.493808859316868</v>
      </c>
    </row>
    <row r="68" spans="1:8" x14ac:dyDescent="0.3">
      <c r="A68" s="41" t="s">
        <v>136</v>
      </c>
      <c r="B68" s="42">
        <v>-2.6285550000000004</v>
      </c>
      <c r="C68" s="42">
        <v>-1.2659439999999997</v>
      </c>
      <c r="D68" s="42">
        <v>-1.2659439999999997</v>
      </c>
      <c r="E68" s="42">
        <v>-1.2659439999999997</v>
      </c>
      <c r="F68" s="42">
        <v>-1.5108480000000002</v>
      </c>
      <c r="H68" s="42">
        <v>0.15115199999999995</v>
      </c>
    </row>
    <row r="69" spans="1:8" x14ac:dyDescent="0.3">
      <c r="A69" s="41" t="s">
        <v>5</v>
      </c>
      <c r="B69" s="42">
        <v>-11.880165999999999</v>
      </c>
      <c r="C69" s="42">
        <v>-11.731086999999999</v>
      </c>
      <c r="D69" s="42">
        <v>-18.039240859213272</v>
      </c>
      <c r="E69" s="42">
        <v>-18.039240859213272</v>
      </c>
      <c r="F69" s="42">
        <v>-0.21681850851467743</v>
      </c>
      <c r="H69" s="42">
        <v>0.94318149148532004</v>
      </c>
    </row>
    <row r="70" spans="1:8" x14ac:dyDescent="0.3">
      <c r="A70" s="41" t="s">
        <v>137</v>
      </c>
      <c r="B70" s="42">
        <v>160.330856722991</v>
      </c>
      <c r="C70" s="42">
        <v>44.897951949647506</v>
      </c>
      <c r="D70" s="42">
        <v>44.897951949647506</v>
      </c>
      <c r="E70" s="42">
        <v>68.592903945657611</v>
      </c>
      <c r="F70" s="42">
        <v>68.466558945657368</v>
      </c>
      <c r="H70" s="42">
        <v>68.427558945657381</v>
      </c>
    </row>
    <row r="71" spans="1:8" x14ac:dyDescent="0.3">
      <c r="A71" s="41" t="s">
        <v>122</v>
      </c>
      <c r="B71" s="42">
        <v>45.569748091939033</v>
      </c>
      <c r="C71" s="42">
        <v>42.117626201839869</v>
      </c>
      <c r="D71" s="42">
        <v>33.576976896989407</v>
      </c>
      <c r="E71" s="42">
        <v>33.576976896987588</v>
      </c>
      <c r="F71" s="42">
        <v>28.08765906380961</v>
      </c>
      <c r="H71" s="42">
        <v>36.91665906381067</v>
      </c>
    </row>
    <row r="72" spans="1:8" x14ac:dyDescent="0.3">
      <c r="A72" s="39" t="s">
        <v>169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H72" s="40">
        <v>-70</v>
      </c>
    </row>
    <row r="73" spans="1:8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H73" s="40">
        <v>-103.66917100999999</v>
      </c>
    </row>
    <row r="74" spans="1:8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H74" s="40">
        <v>232.08378027173012</v>
      </c>
    </row>
    <row r="75" spans="1:8" x14ac:dyDescent="0.3">
      <c r="A75" s="39" t="s">
        <v>123</v>
      </c>
      <c r="B75" s="40">
        <v>48.771827364540513</v>
      </c>
      <c r="C75" s="40">
        <v>53.379037930004415</v>
      </c>
      <c r="D75" s="40">
        <v>72.454991119033366</v>
      </c>
      <c r="E75" s="40">
        <v>137.39088113402977</v>
      </c>
      <c r="F75" s="40">
        <v>186.8955515798516</v>
      </c>
      <c r="H75" s="40">
        <v>163.42655157985428</v>
      </c>
    </row>
    <row r="76" spans="1:8" x14ac:dyDescent="0.3">
      <c r="A76" s="37" t="s">
        <v>124</v>
      </c>
      <c r="B76" s="43">
        <v>478.41040265693937</v>
      </c>
      <c r="C76" s="43">
        <v>432.16140490549333</v>
      </c>
      <c r="D76" s="43">
        <v>778.34153359808897</v>
      </c>
      <c r="E76" s="43">
        <v>874.58711061031045</v>
      </c>
      <c r="F76" s="43">
        <v>371.31154125898411</v>
      </c>
      <c r="H76" s="51">
        <v>35.943541639003342</v>
      </c>
    </row>
    <row r="77" spans="1:8" x14ac:dyDescent="0.3">
      <c r="A77" t="s">
        <v>158</v>
      </c>
    </row>
  </sheetData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C119FC22A0543BBECA9CA435733F4" ma:contentTypeVersion="8" ma:contentTypeDescription="Create a new document." ma:contentTypeScope="" ma:versionID="940946079df200bbc9a75f9666ef60a8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211a0ab1ba26d63cf916f4ea170b268d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F2DA6-DB56-4048-93C8-EA33641D4EA7}">
  <ds:schemaRefs>
    <ds:schemaRef ds:uri="http://purl.org/dc/terms/"/>
    <ds:schemaRef ds:uri="http://schemas.microsoft.com/office/2006/documentManagement/types"/>
    <ds:schemaRef ds:uri="http://purl.org/dc/dcmitype/"/>
    <ds:schemaRef ds:uri="9d76330f-e8f1-434f-b6cd-d02727bbea5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90bd8a-abf5-4496-9b56-aba63058f6b7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63F224-7DD8-4318-BF0F-05297D450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2023_vplyvy</vt:lpstr>
      <vt:lpstr>2023_vplyvy_konsolidovane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2023-05-30T06:34:18Z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