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zpoctovarada.sharepoint.com/sites/Semafor/Zdielane dokumenty/General/2023/SD_fiskalna_prognoza_2023_10/"/>
    </mc:Choice>
  </mc:AlternateContent>
  <xr:revisionPtr revIDLastSave="24" documentId="13_ncr:1_{3A5033F1-0C17-43D2-920A-DFA57C93B668}" xr6:coauthVersionLast="47" xr6:coauthVersionMax="47" xr10:uidLastSave="{8A09DF12-37B5-4FF2-AD42-347E65C61A3F}"/>
  <bookViews>
    <workbookView xWindow="-108" yWindow="-108" windowWidth="23256" windowHeight="12576" xr2:uid="{C7D0E796-F4FB-4608-AEA8-08F05C179FEF}"/>
  </bookViews>
  <sheets>
    <sheet name="OKT_2023" sheetId="1" r:id="rId1"/>
    <sheet name="Rozdiel_v_prognózach" sheetId="4" r:id="rId2"/>
    <sheet name="JUL_2023" sheetId="11" r:id="rId3"/>
    <sheet name="FEB_2023" sheetId="8" r:id="rId4"/>
    <sheet name="SEP_2022" sheetId="10" r:id="rId5"/>
    <sheet name="JUL_2022" sheetId="9" r:id="rId6"/>
    <sheet name="FEB_2022" sheetId="2" r:id="rId7"/>
    <sheet name="RVS_2023_2025" sheetId="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1" i="7" l="1"/>
  <c r="G91" i="7"/>
  <c r="H91" i="7"/>
  <c r="F46" i="7"/>
  <c r="G46" i="7"/>
  <c r="H46" i="7"/>
  <c r="F47" i="7"/>
  <c r="G47" i="7"/>
  <c r="H47" i="7"/>
  <c r="F48" i="7"/>
  <c r="G48" i="7"/>
  <c r="H48" i="7"/>
  <c r="G49" i="7"/>
  <c r="H49" i="7"/>
  <c r="F50" i="7"/>
  <c r="G50" i="7"/>
  <c r="H50" i="7"/>
  <c r="F51" i="7"/>
  <c r="G51" i="7"/>
  <c r="H51" i="7"/>
  <c r="F52" i="7"/>
  <c r="G52" i="7"/>
  <c r="H52" i="7"/>
  <c r="F53" i="7"/>
  <c r="G53" i="7"/>
  <c r="H53" i="7"/>
  <c r="F59" i="7"/>
  <c r="G59" i="7"/>
  <c r="H59" i="7"/>
  <c r="F60" i="7"/>
  <c r="G60" i="7"/>
  <c r="H60" i="7"/>
  <c r="F61" i="7"/>
  <c r="G61" i="7"/>
  <c r="H61" i="7"/>
  <c r="G62" i="7"/>
  <c r="H62" i="7"/>
  <c r="G63" i="7"/>
  <c r="H63" i="7"/>
  <c r="F64" i="7"/>
  <c r="G64" i="7"/>
  <c r="H64" i="7"/>
  <c r="F65" i="7"/>
  <c r="G65" i="7"/>
  <c r="H65" i="7"/>
  <c r="F66" i="7"/>
  <c r="G66" i="7"/>
  <c r="H66" i="7"/>
  <c r="F67" i="7"/>
  <c r="G67" i="7"/>
  <c r="H67" i="7"/>
  <c r="F68" i="7"/>
  <c r="G68" i="7"/>
  <c r="H68" i="7"/>
  <c r="F69" i="7"/>
  <c r="G69" i="7"/>
  <c r="H69" i="7"/>
  <c r="F70" i="7"/>
  <c r="G70" i="7"/>
  <c r="H70" i="7"/>
  <c r="F71" i="7"/>
  <c r="G71" i="7"/>
  <c r="H71" i="7"/>
  <c r="F72" i="7"/>
  <c r="G72" i="7"/>
  <c r="H72" i="7"/>
  <c r="F73" i="7"/>
  <c r="G73" i="7"/>
  <c r="H73" i="7"/>
  <c r="F74" i="7"/>
  <c r="G74" i="7"/>
  <c r="H74" i="7"/>
  <c r="F75" i="7"/>
  <c r="G75" i="7"/>
  <c r="H75" i="7"/>
  <c r="F76" i="7"/>
  <c r="G76" i="7"/>
  <c r="H76" i="7"/>
  <c r="F77" i="7"/>
  <c r="G77" i="7"/>
  <c r="H77" i="7"/>
  <c r="G78" i="7"/>
  <c r="H78" i="7"/>
  <c r="G79" i="7"/>
  <c r="H79" i="7"/>
  <c r="F80" i="7"/>
  <c r="G80" i="7"/>
  <c r="H80" i="7"/>
  <c r="F81" i="7"/>
  <c r="G81" i="7"/>
  <c r="H81" i="7"/>
  <c r="F82" i="7"/>
  <c r="G82" i="7"/>
  <c r="H82" i="7"/>
  <c r="F83" i="7"/>
  <c r="G83" i="7"/>
  <c r="H83" i="7"/>
  <c r="F84" i="7"/>
  <c r="G84" i="7"/>
  <c r="H84" i="7"/>
  <c r="F85" i="7"/>
  <c r="G85" i="7"/>
  <c r="H85" i="7"/>
  <c r="F86" i="7"/>
  <c r="G86" i="7"/>
  <c r="H86" i="7"/>
  <c r="F87" i="7"/>
  <c r="G87" i="7"/>
  <c r="H87" i="7"/>
  <c r="F88" i="7"/>
  <c r="G88" i="7"/>
  <c r="H88" i="7"/>
  <c r="F45" i="7"/>
  <c r="G45" i="7"/>
  <c r="H45" i="7"/>
  <c r="F7" i="7"/>
  <c r="G7" i="7"/>
  <c r="H7" i="7"/>
  <c r="F8" i="7"/>
  <c r="G8" i="7"/>
  <c r="H8" i="7"/>
  <c r="F9" i="7"/>
  <c r="G9" i="7"/>
  <c r="H9" i="7"/>
  <c r="F10" i="7"/>
  <c r="G10" i="7"/>
  <c r="H10" i="7"/>
  <c r="F11" i="7"/>
  <c r="G11" i="7"/>
  <c r="H11" i="7"/>
  <c r="F12" i="7"/>
  <c r="G12" i="7"/>
  <c r="H12" i="7"/>
  <c r="F13" i="7"/>
  <c r="G13" i="7"/>
  <c r="H13" i="7"/>
  <c r="F14" i="7"/>
  <c r="G14" i="7"/>
  <c r="H14" i="7"/>
  <c r="F15" i="7"/>
  <c r="G15" i="7"/>
  <c r="H15" i="7"/>
  <c r="F16" i="7"/>
  <c r="G16" i="7"/>
  <c r="H16" i="7"/>
  <c r="F17" i="7"/>
  <c r="G17" i="7"/>
  <c r="H17" i="7"/>
  <c r="F20" i="7"/>
  <c r="G20" i="7"/>
  <c r="H20" i="7"/>
  <c r="F22" i="7"/>
  <c r="G22" i="7"/>
  <c r="H22" i="7"/>
  <c r="F23" i="7"/>
  <c r="G23" i="7"/>
  <c r="H23" i="7"/>
  <c r="F24" i="7"/>
  <c r="G24" i="7"/>
  <c r="H24" i="7"/>
  <c r="F25" i="7"/>
  <c r="G25" i="7"/>
  <c r="H25" i="7"/>
  <c r="G26" i="7"/>
  <c r="H26" i="7"/>
  <c r="G27" i="7"/>
  <c r="H27" i="7"/>
  <c r="G28" i="7"/>
  <c r="H28" i="7"/>
  <c r="F29" i="7"/>
  <c r="G29" i="7"/>
  <c r="H29" i="7"/>
  <c r="F30" i="7"/>
  <c r="G30" i="7"/>
  <c r="H30" i="7"/>
  <c r="F31" i="7"/>
  <c r="G31" i="7"/>
  <c r="H31" i="7"/>
  <c r="F32" i="7"/>
  <c r="G32" i="7"/>
  <c r="H32" i="7"/>
  <c r="F33" i="7"/>
  <c r="G33" i="7"/>
  <c r="H33" i="7"/>
  <c r="F34" i="7"/>
  <c r="G34" i="7"/>
  <c r="H34" i="7"/>
  <c r="F35" i="7"/>
  <c r="G35" i="7"/>
  <c r="H35" i="7"/>
  <c r="F36" i="7"/>
  <c r="G36" i="7"/>
  <c r="H36" i="7"/>
  <c r="F37" i="7"/>
  <c r="G37" i="7"/>
  <c r="H37" i="7"/>
  <c r="F38" i="7"/>
  <c r="G38" i="7"/>
  <c r="H38" i="7"/>
  <c r="F39" i="7"/>
  <c r="G39" i="7"/>
  <c r="H39" i="7"/>
  <c r="F40" i="7"/>
  <c r="G40" i="7"/>
  <c r="H40" i="7"/>
  <c r="F41" i="7"/>
  <c r="G41" i="7"/>
  <c r="H41" i="7"/>
  <c r="F6" i="7"/>
  <c r="G6" i="7"/>
  <c r="H6" i="7"/>
  <c r="F90" i="4" l="1"/>
  <c r="E90" i="4"/>
  <c r="D90" i="4"/>
  <c r="C90" i="4"/>
  <c r="B90" i="4"/>
  <c r="F44" i="4"/>
  <c r="E44" i="4"/>
  <c r="D44" i="4"/>
  <c r="C44" i="4"/>
  <c r="B44" i="4"/>
  <c r="F88" i="4"/>
  <c r="E88" i="4"/>
  <c r="D88" i="4"/>
  <c r="C88" i="4"/>
  <c r="B88" i="4"/>
  <c r="F87" i="4"/>
  <c r="E87" i="4"/>
  <c r="D87" i="4"/>
  <c r="C87" i="4"/>
  <c r="B87" i="4"/>
  <c r="F86" i="4"/>
  <c r="E86" i="4"/>
  <c r="D86" i="4"/>
  <c r="C86" i="4"/>
  <c r="B86" i="4"/>
  <c r="F85" i="4"/>
  <c r="E85" i="4"/>
  <c r="D85" i="4"/>
  <c r="C85" i="4"/>
  <c r="B85" i="4"/>
  <c r="F84" i="4"/>
  <c r="E84" i="4"/>
  <c r="D84" i="4"/>
  <c r="C84" i="4"/>
  <c r="B84" i="4"/>
  <c r="F83" i="4"/>
  <c r="E83" i="4"/>
  <c r="D83" i="4"/>
  <c r="C83" i="4"/>
  <c r="B83" i="4"/>
  <c r="F82" i="4"/>
  <c r="E82" i="4"/>
  <c r="D82" i="4"/>
  <c r="C82" i="4"/>
  <c r="B82" i="4"/>
  <c r="F81" i="4"/>
  <c r="E81" i="4"/>
  <c r="D81" i="4"/>
  <c r="C81" i="4"/>
  <c r="B81" i="4"/>
  <c r="F80" i="4"/>
  <c r="E80" i="4"/>
  <c r="D80" i="4"/>
  <c r="C80" i="4"/>
  <c r="B80" i="4"/>
  <c r="F79" i="4"/>
  <c r="E79" i="4"/>
  <c r="D79" i="4"/>
  <c r="C79" i="4"/>
  <c r="B79" i="4"/>
  <c r="F78" i="4"/>
  <c r="E78" i="4"/>
  <c r="D78" i="4"/>
  <c r="C78" i="4"/>
  <c r="B78" i="4"/>
  <c r="F77" i="4"/>
  <c r="E77" i="4"/>
  <c r="D77" i="4"/>
  <c r="C77" i="4"/>
  <c r="B77" i="4"/>
  <c r="F76" i="4"/>
  <c r="E76" i="4"/>
  <c r="D76" i="4"/>
  <c r="C76" i="4"/>
  <c r="B76" i="4"/>
  <c r="F75" i="4"/>
  <c r="E75" i="4"/>
  <c r="D75" i="4"/>
  <c r="C75" i="4"/>
  <c r="B75" i="4"/>
  <c r="F74" i="4"/>
  <c r="E74" i="4"/>
  <c r="D74" i="4"/>
  <c r="C74" i="4"/>
  <c r="B74" i="4"/>
  <c r="F73" i="4"/>
  <c r="E73" i="4"/>
  <c r="D73" i="4"/>
  <c r="C73" i="4"/>
  <c r="B73" i="4"/>
  <c r="F72" i="4"/>
  <c r="E72" i="4"/>
  <c r="D72" i="4"/>
  <c r="C72" i="4"/>
  <c r="B72" i="4"/>
  <c r="F71" i="4"/>
  <c r="E71" i="4"/>
  <c r="D71" i="4"/>
  <c r="C71" i="4"/>
  <c r="B71" i="4"/>
  <c r="F70" i="4"/>
  <c r="E70" i="4"/>
  <c r="D70" i="4"/>
  <c r="C70" i="4"/>
  <c r="B70" i="4"/>
  <c r="F69" i="4"/>
  <c r="E69" i="4"/>
  <c r="D69" i="4"/>
  <c r="C69" i="4"/>
  <c r="B69" i="4"/>
  <c r="F68" i="4"/>
  <c r="E68" i="4"/>
  <c r="D68" i="4"/>
  <c r="C68" i="4"/>
  <c r="B68" i="4"/>
  <c r="F67" i="4"/>
  <c r="E67" i="4"/>
  <c r="D67" i="4"/>
  <c r="C67" i="4"/>
  <c r="B67" i="4"/>
  <c r="F66" i="4"/>
  <c r="E66" i="4"/>
  <c r="D66" i="4"/>
  <c r="C66" i="4"/>
  <c r="B66" i="4"/>
  <c r="F65" i="4"/>
  <c r="E65" i="4"/>
  <c r="D65" i="4"/>
  <c r="C65" i="4"/>
  <c r="B65" i="4"/>
  <c r="F64" i="4"/>
  <c r="E64" i="4"/>
  <c r="D64" i="4"/>
  <c r="C64" i="4"/>
  <c r="B64" i="4"/>
  <c r="F63" i="4"/>
  <c r="E63" i="4"/>
  <c r="D63" i="4"/>
  <c r="C63" i="4"/>
  <c r="B63" i="4"/>
  <c r="F62" i="4"/>
  <c r="E62" i="4"/>
  <c r="D62" i="4"/>
  <c r="C62" i="4"/>
  <c r="B62" i="4"/>
  <c r="F61" i="4"/>
  <c r="E61" i="4"/>
  <c r="D61" i="4"/>
  <c r="C61" i="4"/>
  <c r="B61" i="4"/>
  <c r="F60" i="4"/>
  <c r="E60" i="4"/>
  <c r="D60" i="4"/>
  <c r="C60" i="4"/>
  <c r="B60" i="4"/>
  <c r="F59" i="4"/>
  <c r="F43" i="4" s="1"/>
  <c r="E59" i="4"/>
  <c r="D59" i="4"/>
  <c r="C59" i="4"/>
  <c r="B59" i="4"/>
  <c r="F53" i="4"/>
  <c r="E53" i="4"/>
  <c r="D53" i="4"/>
  <c r="C53" i="4"/>
  <c r="B53" i="4"/>
  <c r="F52" i="4"/>
  <c r="E52" i="4"/>
  <c r="D52" i="4"/>
  <c r="C52" i="4"/>
  <c r="B52" i="4"/>
  <c r="F51" i="4"/>
  <c r="E51" i="4"/>
  <c r="D51" i="4"/>
  <c r="C51" i="4"/>
  <c r="B51" i="4"/>
  <c r="F50" i="4"/>
  <c r="E50" i="4"/>
  <c r="D50" i="4"/>
  <c r="C50" i="4"/>
  <c r="B50" i="4"/>
  <c r="F49" i="4"/>
  <c r="E49" i="4"/>
  <c r="D49" i="4"/>
  <c r="C49" i="4"/>
  <c r="B49" i="4"/>
  <c r="F48" i="4"/>
  <c r="E48" i="4"/>
  <c r="D48" i="4"/>
  <c r="C48" i="4"/>
  <c r="B48" i="4"/>
  <c r="F47" i="4"/>
  <c r="E47" i="4"/>
  <c r="D47" i="4"/>
  <c r="C47" i="4"/>
  <c r="B47" i="4"/>
  <c r="F46" i="4"/>
  <c r="E46" i="4"/>
  <c r="D46" i="4"/>
  <c r="C46" i="4"/>
  <c r="B46" i="4"/>
  <c r="F45" i="4"/>
  <c r="E45" i="4"/>
  <c r="D45" i="4"/>
  <c r="C45" i="4"/>
  <c r="B45" i="4"/>
  <c r="F42" i="4"/>
  <c r="E42" i="4"/>
  <c r="D42" i="4"/>
  <c r="C42" i="4"/>
  <c r="B42" i="4"/>
  <c r="F41" i="4"/>
  <c r="E41" i="4"/>
  <c r="D41" i="4"/>
  <c r="C41" i="4"/>
  <c r="B41" i="4"/>
  <c r="F39" i="4"/>
  <c r="E39" i="4"/>
  <c r="D39" i="4"/>
  <c r="C39" i="4"/>
  <c r="B39" i="4"/>
  <c r="F38" i="4"/>
  <c r="E38" i="4"/>
  <c r="D38" i="4"/>
  <c r="C38" i="4"/>
  <c r="B38" i="4"/>
  <c r="F37" i="4"/>
  <c r="E37" i="4"/>
  <c r="D37" i="4"/>
  <c r="C37" i="4"/>
  <c r="B37" i="4"/>
  <c r="F36" i="4"/>
  <c r="E36" i="4"/>
  <c r="D36" i="4"/>
  <c r="C36" i="4"/>
  <c r="B36" i="4"/>
  <c r="F35" i="4"/>
  <c r="E35" i="4"/>
  <c r="D35" i="4"/>
  <c r="C35" i="4"/>
  <c r="B35" i="4"/>
  <c r="F34" i="4"/>
  <c r="E34" i="4"/>
  <c r="D34" i="4"/>
  <c r="C34" i="4"/>
  <c r="B34" i="4"/>
  <c r="F33" i="4"/>
  <c r="E33" i="4"/>
  <c r="D33" i="4"/>
  <c r="C33" i="4"/>
  <c r="B33" i="4"/>
  <c r="F32" i="4"/>
  <c r="E32" i="4"/>
  <c r="D32" i="4"/>
  <c r="C32" i="4"/>
  <c r="B32" i="4"/>
  <c r="F31" i="4"/>
  <c r="E31" i="4"/>
  <c r="D31" i="4"/>
  <c r="C31" i="4"/>
  <c r="B31" i="4"/>
  <c r="F30" i="4"/>
  <c r="E30" i="4"/>
  <c r="D30" i="4"/>
  <c r="C30" i="4"/>
  <c r="B30" i="4"/>
  <c r="F27" i="4"/>
  <c r="E27" i="4"/>
  <c r="D27" i="4"/>
  <c r="C27" i="4"/>
  <c r="B27" i="4"/>
  <c r="F26" i="4"/>
  <c r="E26" i="4"/>
  <c r="D26" i="4"/>
  <c r="C26" i="4"/>
  <c r="B26" i="4"/>
  <c r="F25" i="4"/>
  <c r="E25" i="4"/>
  <c r="D25" i="4"/>
  <c r="C25" i="4"/>
  <c r="B25" i="4"/>
  <c r="F24" i="4"/>
  <c r="E24" i="4"/>
  <c r="D24" i="4"/>
  <c r="C24" i="4"/>
  <c r="B24" i="4"/>
  <c r="F23" i="4"/>
  <c r="E23" i="4"/>
  <c r="D23" i="4"/>
  <c r="C23" i="4"/>
  <c r="B23" i="4"/>
  <c r="F22" i="4"/>
  <c r="E22" i="4"/>
  <c r="D22" i="4"/>
  <c r="C22" i="4"/>
  <c r="B22" i="4"/>
  <c r="F21" i="4"/>
  <c r="E21" i="4"/>
  <c r="D21" i="4"/>
  <c r="C21" i="4"/>
  <c r="B21" i="4"/>
  <c r="F20" i="4"/>
  <c r="E20" i="4"/>
  <c r="D20" i="4"/>
  <c r="C20" i="4"/>
  <c r="B20" i="4"/>
  <c r="F17" i="4"/>
  <c r="E17" i="4"/>
  <c r="D17" i="4"/>
  <c r="C17" i="4"/>
  <c r="B17" i="4"/>
  <c r="F16" i="4"/>
  <c r="E16" i="4"/>
  <c r="D16" i="4"/>
  <c r="C16" i="4"/>
  <c r="B16" i="4"/>
  <c r="F15" i="4"/>
  <c r="E15" i="4"/>
  <c r="D15" i="4"/>
  <c r="C15" i="4"/>
  <c r="B15" i="4"/>
  <c r="F14" i="4"/>
  <c r="E14" i="4"/>
  <c r="D14" i="4"/>
  <c r="C14" i="4"/>
  <c r="B14" i="4"/>
  <c r="F13" i="4"/>
  <c r="E13" i="4"/>
  <c r="D13" i="4"/>
  <c r="C13" i="4"/>
  <c r="B13" i="4"/>
  <c r="F12" i="4"/>
  <c r="E12" i="4"/>
  <c r="D12" i="4"/>
  <c r="C12" i="4"/>
  <c r="B12" i="4"/>
  <c r="F11" i="4"/>
  <c r="E11" i="4"/>
  <c r="D11" i="4"/>
  <c r="C11" i="4"/>
  <c r="B11" i="4"/>
  <c r="F10" i="4"/>
  <c r="E10" i="4"/>
  <c r="D10" i="4"/>
  <c r="C10" i="4"/>
  <c r="B10" i="4"/>
  <c r="F9" i="4"/>
  <c r="E9" i="4"/>
  <c r="D9" i="4"/>
  <c r="C9" i="4"/>
  <c r="B9" i="4"/>
  <c r="F8" i="4"/>
  <c r="E8" i="4"/>
  <c r="D8" i="4"/>
  <c r="C8" i="4"/>
  <c r="B8" i="4"/>
  <c r="F7" i="4"/>
  <c r="E7" i="4"/>
  <c r="D7" i="4"/>
  <c r="C7" i="4"/>
  <c r="B7" i="4"/>
  <c r="F6" i="4"/>
  <c r="E6" i="4"/>
  <c r="D6" i="4"/>
  <c r="C6" i="4"/>
  <c r="B6" i="4"/>
  <c r="F91" i="4"/>
  <c r="F2" i="4"/>
  <c r="D89" i="11"/>
  <c r="D90" i="11" s="1"/>
  <c r="B44" i="11"/>
  <c r="H43" i="11"/>
  <c r="H44" i="11" s="1"/>
  <c r="G43" i="11"/>
  <c r="G44" i="11" s="1"/>
  <c r="F43" i="11"/>
  <c r="F44" i="11" s="1"/>
  <c r="E43" i="11"/>
  <c r="E44" i="11" s="1"/>
  <c r="D43" i="11"/>
  <c r="D44" i="11" s="1"/>
  <c r="C43" i="11"/>
  <c r="C44" i="11" s="1"/>
  <c r="B43" i="11"/>
  <c r="D5" i="11"/>
  <c r="C5" i="11"/>
  <c r="B5" i="11"/>
  <c r="H4" i="11"/>
  <c r="H5" i="11" s="1"/>
  <c r="G4" i="11"/>
  <c r="G5" i="11" s="1"/>
  <c r="F4" i="11"/>
  <c r="F5" i="11" s="1"/>
  <c r="E4" i="11"/>
  <c r="E89" i="11" s="1"/>
  <c r="E90" i="11" s="1"/>
  <c r="D4" i="11"/>
  <c r="C4" i="11"/>
  <c r="C89" i="11" s="1"/>
  <c r="C90" i="11" s="1"/>
  <c r="B4" i="11"/>
  <c r="B89" i="11" s="1"/>
  <c r="B90" i="11" s="1"/>
  <c r="F4" i="4" l="1"/>
  <c r="E5" i="11"/>
  <c r="F89" i="11"/>
  <c r="F90" i="11" s="1"/>
  <c r="G89" i="11"/>
  <c r="G90" i="11" s="1"/>
  <c r="H89" i="11"/>
  <c r="H90" i="11" s="1"/>
  <c r="F5" i="4" l="1"/>
  <c r="F89" i="4"/>
  <c r="B2" i="4" l="1"/>
  <c r="C2" i="4"/>
  <c r="D2" i="4"/>
  <c r="E2" i="4"/>
  <c r="H43" i="1" l="1"/>
  <c r="H44" i="1" s="1"/>
  <c r="H4" i="1"/>
  <c r="E91" i="4"/>
  <c r="G44" i="8"/>
  <c r="F44" i="8"/>
  <c r="E44" i="8"/>
  <c r="D44" i="8"/>
  <c r="G43" i="8"/>
  <c r="F43" i="8"/>
  <c r="E43" i="8"/>
  <c r="D43" i="8"/>
  <c r="C43" i="8"/>
  <c r="C44" i="8" s="1"/>
  <c r="B43" i="8"/>
  <c r="B44" i="8" s="1"/>
  <c r="G5" i="8"/>
  <c r="F5" i="8"/>
  <c r="E5" i="8"/>
  <c r="D5" i="8"/>
  <c r="G4" i="8"/>
  <c r="G89" i="8" s="1"/>
  <c r="G90" i="8" s="1"/>
  <c r="F4" i="8"/>
  <c r="F89" i="8" s="1"/>
  <c r="F90" i="8" s="1"/>
  <c r="E4" i="8"/>
  <c r="E89" i="8" s="1"/>
  <c r="E90" i="8" s="1"/>
  <c r="D4" i="8"/>
  <c r="D89" i="8" s="1"/>
  <c r="D90" i="8" s="1"/>
  <c r="C4" i="8"/>
  <c r="C5" i="8" s="1"/>
  <c r="B4" i="8"/>
  <c r="B5" i="8" s="1"/>
  <c r="B90" i="10"/>
  <c r="B89" i="10"/>
  <c r="F44" i="10"/>
  <c r="D44" i="10"/>
  <c r="C44" i="10"/>
  <c r="B44" i="10"/>
  <c r="F43" i="10"/>
  <c r="E43" i="10"/>
  <c r="E44" i="10" s="1"/>
  <c r="D43" i="10"/>
  <c r="C43" i="10"/>
  <c r="B43" i="10"/>
  <c r="D5" i="10"/>
  <c r="B5" i="10"/>
  <c r="F4" i="10"/>
  <c r="F89" i="10" s="1"/>
  <c r="F90" i="10" s="1"/>
  <c r="E4" i="10"/>
  <c r="E89" i="10" s="1"/>
  <c r="E90" i="10" s="1"/>
  <c r="D4" i="10"/>
  <c r="D89" i="10" s="1"/>
  <c r="D90" i="10" s="1"/>
  <c r="C4" i="10"/>
  <c r="C89" i="10" s="1"/>
  <c r="C90" i="10" s="1"/>
  <c r="B4" i="10"/>
  <c r="G43" i="1"/>
  <c r="G44" i="1" s="1"/>
  <c r="G4" i="1"/>
  <c r="G5" i="1" s="1"/>
  <c r="B89" i="9"/>
  <c r="B90" i="9" s="1"/>
  <c r="F44" i="9"/>
  <c r="E44" i="9"/>
  <c r="B44" i="9"/>
  <c r="F43" i="9"/>
  <c r="E43" i="9"/>
  <c r="D43" i="9"/>
  <c r="D44" i="9" s="1"/>
  <c r="C43" i="9"/>
  <c r="C44" i="9" s="1"/>
  <c r="B43" i="9"/>
  <c r="F5" i="9"/>
  <c r="D5" i="9"/>
  <c r="C5" i="9"/>
  <c r="F4" i="9"/>
  <c r="F89" i="9" s="1"/>
  <c r="F90" i="9" s="1"/>
  <c r="E4" i="9"/>
  <c r="E89" i="9" s="1"/>
  <c r="E90" i="9" s="1"/>
  <c r="D4" i="9"/>
  <c r="D89" i="9" s="1"/>
  <c r="D90" i="9" s="1"/>
  <c r="C4" i="9"/>
  <c r="B4" i="9"/>
  <c r="B5" i="9" s="1"/>
  <c r="B79" i="7"/>
  <c r="F79" i="7" s="1"/>
  <c r="B49" i="7"/>
  <c r="F49" i="7" s="1"/>
  <c r="B62" i="7"/>
  <c r="F62" i="7" s="1"/>
  <c r="B78" i="7"/>
  <c r="F78" i="7" s="1"/>
  <c r="B63" i="7"/>
  <c r="F63" i="7" s="1"/>
  <c r="B28" i="7"/>
  <c r="F28" i="7" s="1"/>
  <c r="B27" i="7"/>
  <c r="F27" i="7" s="1"/>
  <c r="B26" i="7"/>
  <c r="F26" i="7" s="1"/>
  <c r="B4" i="7" l="1"/>
  <c r="H89" i="1"/>
  <c r="H90" i="1" s="1"/>
  <c r="E4" i="4"/>
  <c r="E5" i="4" s="1"/>
  <c r="E43" i="4"/>
  <c r="H5" i="1"/>
  <c r="B89" i="8"/>
  <c r="B90" i="8" s="1"/>
  <c r="C89" i="8"/>
  <c r="C90" i="8" s="1"/>
  <c r="C5" i="10"/>
  <c r="E5" i="10"/>
  <c r="F5" i="10"/>
  <c r="G89" i="1"/>
  <c r="G90" i="1" s="1"/>
  <c r="C89" i="9"/>
  <c r="C90" i="9" s="1"/>
  <c r="E5" i="9"/>
  <c r="E89" i="4" l="1"/>
  <c r="B91" i="4"/>
  <c r="C91" i="4"/>
  <c r="D91" i="4"/>
  <c r="D4" i="4" l="1"/>
  <c r="C43" i="4"/>
  <c r="B43" i="4"/>
  <c r="D43" i="4"/>
  <c r="B4" i="4"/>
  <c r="C4" i="4"/>
  <c r="B89" i="4" l="1"/>
  <c r="C89" i="4"/>
  <c r="D89" i="4"/>
  <c r="D5" i="4" l="1"/>
  <c r="F43" i="2"/>
  <c r="F44" i="2" s="1"/>
  <c r="F4" i="2"/>
  <c r="F89" i="2" s="1"/>
  <c r="F90" i="2" s="1"/>
  <c r="H42" i="7"/>
  <c r="F42" i="7"/>
  <c r="G42" i="7"/>
  <c r="B43" i="7"/>
  <c r="B44" i="7" s="1"/>
  <c r="C43" i="7"/>
  <c r="C44" i="7" s="1"/>
  <c r="D43" i="7"/>
  <c r="B5" i="7"/>
  <c r="C4" i="7"/>
  <c r="D4" i="7"/>
  <c r="D5" i="7" s="1"/>
  <c r="C89" i="7" l="1"/>
  <c r="C90" i="7" s="1"/>
  <c r="D89" i="7"/>
  <c r="D90" i="7" s="1"/>
  <c r="H43" i="7"/>
  <c r="H44" i="7" s="1"/>
  <c r="G4" i="7"/>
  <c r="G5" i="7" s="1"/>
  <c r="F5" i="2"/>
  <c r="F43" i="7"/>
  <c r="F44" i="7" s="1"/>
  <c r="H4" i="7"/>
  <c r="H5" i="7" s="1"/>
  <c r="G43" i="7"/>
  <c r="G44" i="7" s="1"/>
  <c r="F4" i="7"/>
  <c r="D44" i="7"/>
  <c r="B89" i="7"/>
  <c r="B90" i="7" s="1"/>
  <c r="C5" i="7"/>
  <c r="E43" i="2"/>
  <c r="E44" i="2" s="1"/>
  <c r="D43" i="2"/>
  <c r="C43" i="2"/>
  <c r="B43" i="2"/>
  <c r="E4" i="2"/>
  <c r="E5" i="2" s="1"/>
  <c r="D4" i="2"/>
  <c r="D5" i="2" s="1"/>
  <c r="C4" i="2"/>
  <c r="C5" i="2" s="1"/>
  <c r="B4" i="2"/>
  <c r="B5" i="2" s="1"/>
  <c r="F43" i="1"/>
  <c r="E43" i="1"/>
  <c r="D43" i="1"/>
  <c r="C43" i="1"/>
  <c r="B43" i="1"/>
  <c r="F4" i="1"/>
  <c r="F5" i="1" s="1"/>
  <c r="E4" i="1"/>
  <c r="D4" i="1"/>
  <c r="C4" i="1"/>
  <c r="B4" i="1"/>
  <c r="F89" i="7" l="1"/>
  <c r="F90" i="7" s="1"/>
  <c r="G89" i="7"/>
  <c r="G90" i="7" s="1"/>
  <c r="H89" i="7"/>
  <c r="H90" i="7" s="1"/>
  <c r="B89" i="2"/>
  <c r="B90" i="2" s="1"/>
  <c r="C5" i="4"/>
  <c r="D89" i="2"/>
  <c r="D90" i="2" s="1"/>
  <c r="B5" i="4"/>
  <c r="C89" i="2"/>
  <c r="C90" i="2" s="1"/>
  <c r="E89" i="2"/>
  <c r="E90" i="2" s="1"/>
  <c r="F5" i="7"/>
  <c r="D89" i="1"/>
  <c r="D5" i="1"/>
  <c r="E5" i="1"/>
  <c r="E44" i="1"/>
  <c r="C5" i="1"/>
  <c r="C44" i="1"/>
  <c r="B44" i="1"/>
  <c r="D44" i="1"/>
  <c r="B5" i="1"/>
  <c r="C89" i="1"/>
  <c r="E89" i="1"/>
  <c r="F89" i="1"/>
  <c r="B89" i="1"/>
  <c r="B44" i="2"/>
  <c r="F44" i="1"/>
  <c r="C44" i="2"/>
  <c r="D44" i="2"/>
  <c r="D90" i="1" l="1"/>
  <c r="C90" i="1"/>
  <c r="E90" i="1"/>
  <c r="B90" i="1"/>
  <c r="F90" i="1"/>
</calcChain>
</file>

<file path=xl/sharedStrings.xml><?xml version="1.0" encoding="utf-8"?>
<sst xmlns="http://schemas.openxmlformats.org/spreadsheetml/2006/main" count="763" uniqueCount="97">
  <si>
    <t>KRRZ</t>
  </si>
  <si>
    <t>Bilancia hospodárenia VS (ESA 2010, v mil. eur)</t>
  </si>
  <si>
    <t>Príjmy VS spolu</t>
  </si>
  <si>
    <t xml:space="preserve"> - v % HDP</t>
  </si>
  <si>
    <t>Daňové príjmy</t>
  </si>
  <si>
    <t>Dane z produkcie a dovozu</t>
  </si>
  <si>
    <t xml:space="preserve"> - Daň z pridanej hodnoty (spolu so zdrojmi EÚ)</t>
  </si>
  <si>
    <t xml:space="preserve"> - Spotrebné dane</t>
  </si>
  <si>
    <t xml:space="preserve"> - Daň z nehnuteľnosti a iné</t>
  </si>
  <si>
    <t xml:space="preserve"> - Osobitný odvod vybraných fin. inštitúcii</t>
  </si>
  <si>
    <t xml:space="preserve"> - Odvod z hazardných hier</t>
  </si>
  <si>
    <t xml:space="preserve"> - Daň z motorových vozidiel</t>
  </si>
  <si>
    <t xml:space="preserve"> - Poplatok za obchodovanie z emisnými kvótami</t>
  </si>
  <si>
    <t xml:space="preserve"> - Ostatné</t>
  </si>
  <si>
    <t>Bežné dane z dôchodkov, majetku</t>
  </si>
  <si>
    <t xml:space="preserve"> - Daň z príjmov fyzických osôb</t>
  </si>
  <si>
    <t xml:space="preserve"> - zo závislej činnosti</t>
  </si>
  <si>
    <t xml:space="preserve"> - z podnikania a inej samostatnej zár. činnosti</t>
  </si>
  <si>
    <t xml:space="preserve"> - Daň z príjmov právnických osôb</t>
  </si>
  <si>
    <t xml:space="preserve">          - Osobitný odvod z podnikania v regul. odvetiach</t>
  </si>
  <si>
    <t xml:space="preserve"> - Daň z príjmov vyberaná zrážkou - rozp. klasif.</t>
  </si>
  <si>
    <t xml:space="preserve"> - Dane z majetku a iné</t>
  </si>
  <si>
    <t>Dane z kapitálu</t>
  </si>
  <si>
    <t>Príspevky na sociálne zabezpečenie</t>
  </si>
  <si>
    <t>Skutočné príspevky na sociálne zabezpečenie</t>
  </si>
  <si>
    <t xml:space="preserve"> - Príspevky zamestnávateľov</t>
  </si>
  <si>
    <t xml:space="preserve"> - Príspevky domácností</t>
  </si>
  <si>
    <t>Imputované príspevky na sociálne zabezpečenie</t>
  </si>
  <si>
    <t>Nedaňové príjmy</t>
  </si>
  <si>
    <t>Tržby</t>
  </si>
  <si>
    <t xml:space="preserve"> - Trhová produkcia + Produkcia pre vlastné konečné použitie</t>
  </si>
  <si>
    <t xml:space="preserve"> - Platby za ostatnú netrhovú produkciu</t>
  </si>
  <si>
    <t>Dôchodky z majetku, z ktorých</t>
  </si>
  <si>
    <t xml:space="preserve"> - Dividendy</t>
  </si>
  <si>
    <t xml:space="preserve"> - Úroky</t>
  </si>
  <si>
    <t>Granty a transfery</t>
  </si>
  <si>
    <t>z toho: z EÚ</t>
  </si>
  <si>
    <t>Ostatné subvencie ma produkciu</t>
  </si>
  <si>
    <t>Ostatné bežné transfery</t>
  </si>
  <si>
    <t>Kapitálové transfery</t>
  </si>
  <si>
    <t>Výdavky VS spolu</t>
  </si>
  <si>
    <t>Bežné výdavky</t>
  </si>
  <si>
    <t>Kompenzácie zamestnancov</t>
  </si>
  <si>
    <t xml:space="preserve"> - Mzdy a platy</t>
  </si>
  <si>
    <t xml:space="preserve"> - Sociálne príspevky zamestnávateľov</t>
  </si>
  <si>
    <t>Medzispotreba</t>
  </si>
  <si>
    <t>Dane</t>
  </si>
  <si>
    <t>Iné dane z produkcie</t>
  </si>
  <si>
    <t>Bežné dane z majetku, atď.</t>
  </si>
  <si>
    <t>Subvencie</t>
  </si>
  <si>
    <t xml:space="preserve"> - Dotácie do poľnohospodárstva</t>
  </si>
  <si>
    <t xml:space="preserve"> - Dotácie do dopravy</t>
  </si>
  <si>
    <t xml:space="preserve"> - železničná doprava</t>
  </si>
  <si>
    <t xml:space="preserve"> - cestná doprava</t>
  </si>
  <si>
    <t>Dôchodky z majetku</t>
  </si>
  <si>
    <t>Úrokové náklady</t>
  </si>
  <si>
    <t>Ostatné dôchodky z majetku</t>
  </si>
  <si>
    <t>Celkové sociálne transfery</t>
  </si>
  <si>
    <t xml:space="preserve"> - Sociálne dávky okrem naturálnych soc. transferov</t>
  </si>
  <si>
    <t xml:space="preserve"> - Aktívne opatrenia trhu práce</t>
  </si>
  <si>
    <t xml:space="preserve"> - Nemocenské dávky</t>
  </si>
  <si>
    <t xml:space="preserve"> - Dôchodkové dávky zo starobného a invalidného poistenia</t>
  </si>
  <si>
    <t xml:space="preserve"> - Dávky v nezamestnanosti</t>
  </si>
  <si>
    <t xml:space="preserve"> - Štátne sociálne dávky a podpora</t>
  </si>
  <si>
    <t xml:space="preserve"> - na prídavok na dieťa</t>
  </si>
  <si>
    <t xml:space="preserve"> - na príspevok pri narodení dieťaťa a prísp. rodičom</t>
  </si>
  <si>
    <t xml:space="preserve"> - na rodičovský príspevok</t>
  </si>
  <si>
    <t xml:space="preserve"> - na dávku v hmotnej núdzi a príspevky k dávke</t>
  </si>
  <si>
    <t xml:space="preserve"> - na peňažné príspevky na kompenzáciu</t>
  </si>
  <si>
    <t xml:space="preserve"> - ostatné</t>
  </si>
  <si>
    <t xml:space="preserve"> - Platené poistné za skupiny osôb ustanovené zákonom</t>
  </si>
  <si>
    <t xml:space="preserve"> - sociálne poistenie</t>
  </si>
  <si>
    <t xml:space="preserve"> - zdravotné poistenie</t>
  </si>
  <si>
    <t xml:space="preserve"> - Naturálne sociálne transfery (zdravotnícke zariadenia)</t>
  </si>
  <si>
    <t>z toho: Odvody do rozpočtu EÚ</t>
  </si>
  <si>
    <t>Transfery NO, cirkvi, súkr. školám a pod.</t>
  </si>
  <si>
    <t>z toho: 2% z daní na verejnoprospešný účel</t>
  </si>
  <si>
    <t>Kapitálové výdavky</t>
  </si>
  <si>
    <t>Kapitálové investície</t>
  </si>
  <si>
    <t xml:space="preserve"> - Tvorba hrubého fixného kapitálu</t>
  </si>
  <si>
    <t xml:space="preserve"> - Zmena stavu zásob a nadobudnutie mínus úbytok cenností</t>
  </si>
  <si>
    <t xml:space="preserve"> - Nadobudnutie mínus úbytok nefinančných neprodukovaných aktív</t>
  </si>
  <si>
    <t>Saldo hospodárenia VS</t>
  </si>
  <si>
    <t>HDP</t>
  </si>
  <si>
    <t>DBP</t>
  </si>
  <si>
    <t>rozdiel</t>
  </si>
  <si>
    <t>c</t>
  </si>
  <si>
    <t>SKUTOČNOSŤ</t>
  </si>
  <si>
    <t>STREDNODOBÁ FIŠKÁLNA PROGNÓZA 2021-2025 (FEBRÁR 2022)</t>
  </si>
  <si>
    <t>STREDNODOBÁ FIŠKÁLNA PROGNÓZA 2022-2026 (FEBRUÁR 2023)</t>
  </si>
  <si>
    <t>STREDNODOBÁ FIŠKÁLNA PROGNÓZA 2022-2025 (SEPTEMBER 2022)</t>
  </si>
  <si>
    <t>STREDNODOBÁ FIŠKÁLNA PROGNÓZA 2022-2025 (JÚL 2022)</t>
  </si>
  <si>
    <t>STREDNODOBÁ FIŠKÁLNA PROGNÓZA 2023-2027 (JÚL 2023)</t>
  </si>
  <si>
    <t>STREDNODOBÁ FIŠKÁLNA PROGNÓZA 2023-2027 (OKTÓBER 2023)</t>
  </si>
  <si>
    <t>POROVNANIE PROGNÓZ - JÚL 2023 VS OKTÓBER 2023</t>
  </si>
  <si>
    <t>POROVNANIE OKTÓBROVEJ PROGNÓZY A RVS 2023-2025</t>
  </si>
  <si>
    <t>RVS 2023-2025 - fiškálny rámec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</si>
</sst>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11B5EA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rgb="FF13B5EA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3B5EA"/>
        <bgColor indexed="64"/>
      </patternFill>
    </fill>
    <fill>
      <patternFill patternType="solid">
        <fgColor rgb="FF11B5EA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rgb="FF11B5EA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3" fontId="1" fillId="0" borderId="0" xfId="0" applyNumberFormat="1" applyFont="1"/>
    <xf numFmtId="0" fontId="4" fillId="0" borderId="1" xfId="0" applyFont="1" applyBorder="1"/>
    <xf numFmtId="3" fontId="4" fillId="0" borderId="1" xfId="0" applyNumberFormat="1" applyFont="1" applyBorder="1" applyAlignment="1">
      <alignment horizontal="right"/>
    </xf>
    <xf numFmtId="0" fontId="2" fillId="2" borderId="0" xfId="1" applyFont="1" applyFill="1" applyAlignment="1">
      <alignment horizontal="left" vertical="center"/>
    </xf>
    <xf numFmtId="0" fontId="2" fillId="3" borderId="0" xfId="0" applyFont="1" applyFill="1" applyAlignment="1">
      <alignment horizontal="right"/>
    </xf>
    <xf numFmtId="0" fontId="7" fillId="0" borderId="0" xfId="2" applyFont="1" applyAlignment="1">
      <alignment vertical="center"/>
    </xf>
    <xf numFmtId="3" fontId="7" fillId="0" borderId="0" xfId="0" applyNumberFormat="1" applyFont="1"/>
    <xf numFmtId="4" fontId="7" fillId="0" borderId="0" xfId="0" applyNumberFormat="1" applyFont="1"/>
    <xf numFmtId="0" fontId="8" fillId="0" borderId="0" xfId="2" applyFont="1" applyAlignment="1">
      <alignment vertical="center"/>
    </xf>
    <xf numFmtId="3" fontId="3" fillId="0" borderId="0" xfId="0" applyNumberFormat="1" applyFont="1"/>
    <xf numFmtId="0" fontId="9" fillId="0" borderId="0" xfId="2" applyFont="1" applyAlignment="1">
      <alignment horizontal="left" vertical="center" indent="1"/>
    </xf>
    <xf numFmtId="0" fontId="9" fillId="0" borderId="0" xfId="2" applyFont="1" applyAlignment="1">
      <alignment horizontal="left" vertical="center" indent="2"/>
    </xf>
    <xf numFmtId="0" fontId="9" fillId="0" borderId="0" xfId="2" applyFont="1" applyAlignment="1">
      <alignment horizontal="left" vertical="center" indent="3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horizontal="left" vertical="center" indent="4"/>
    </xf>
    <xf numFmtId="0" fontId="2" fillId="2" borderId="0" xfId="2" applyFont="1" applyFill="1" applyAlignment="1">
      <alignment horizontal="left" vertical="center"/>
    </xf>
    <xf numFmtId="3" fontId="2" fillId="3" borderId="0" xfId="0" applyNumberFormat="1" applyFont="1" applyFill="1"/>
    <xf numFmtId="4" fontId="2" fillId="3" borderId="0" xfId="0" applyNumberFormat="1" applyFont="1" applyFill="1"/>
    <xf numFmtId="0" fontId="10" fillId="0" borderId="0" xfId="0" applyFont="1"/>
    <xf numFmtId="10" fontId="7" fillId="0" borderId="0" xfId="3" applyNumberFormat="1" applyFont="1"/>
    <xf numFmtId="2" fontId="7" fillId="0" borderId="0" xfId="3" applyNumberFormat="1" applyFont="1"/>
    <xf numFmtId="164" fontId="0" fillId="0" borderId="0" xfId="0" applyNumberFormat="1"/>
    <xf numFmtId="0" fontId="7" fillId="0" borderId="1" xfId="0" applyFont="1" applyBorder="1" applyAlignment="1">
      <alignment vertical="center"/>
    </xf>
    <xf numFmtId="3" fontId="0" fillId="0" borderId="0" xfId="0" applyNumberFormat="1"/>
  </cellXfs>
  <cellStyles count="4">
    <cellStyle name="Normal" xfId="0" builtinId="0"/>
    <cellStyle name="normálne_dane pre rozpocet 2006-2008_JUN2005_final" xfId="2" xr:uid="{680C4693-182E-4590-BC1D-8DEFCC4F8387}"/>
    <cellStyle name="normálne_IFP_DANE_20081103" xfId="1" xr:uid="{82725536-3530-4200-A8A1-5D60D77C80F2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5EBBC-3C0F-4ECE-9F97-6DD0CB685CA4}">
  <dimension ref="A1:H91"/>
  <sheetViews>
    <sheetView showGridLines="0"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4.4" x14ac:dyDescent="0.3"/>
  <cols>
    <col min="1" max="1" width="58.33203125" customWidth="1"/>
    <col min="2" max="8" width="15.109375" customWidth="1"/>
  </cols>
  <sheetData>
    <row r="1" spans="1:8" ht="15" thickBot="1" x14ac:dyDescent="0.35">
      <c r="A1" s="23" t="s">
        <v>93</v>
      </c>
      <c r="B1" s="24"/>
      <c r="C1" s="24"/>
      <c r="D1" s="24"/>
      <c r="E1" s="24"/>
      <c r="F1" s="24"/>
      <c r="G1" s="24"/>
      <c r="H1" s="24"/>
    </row>
    <row r="2" spans="1:8" x14ac:dyDescent="0.3">
      <c r="A2" s="2"/>
      <c r="B2" s="3" t="s">
        <v>87</v>
      </c>
      <c r="C2" s="3" t="s">
        <v>87</v>
      </c>
      <c r="D2" s="3" t="s">
        <v>0</v>
      </c>
      <c r="E2" s="3" t="s">
        <v>0</v>
      </c>
      <c r="F2" s="3" t="s">
        <v>0</v>
      </c>
      <c r="G2" s="3" t="s">
        <v>0</v>
      </c>
      <c r="H2" s="3" t="s">
        <v>0</v>
      </c>
    </row>
    <row r="3" spans="1:8" x14ac:dyDescent="0.3">
      <c r="A3" s="4" t="s">
        <v>1</v>
      </c>
      <c r="B3" s="5">
        <v>2021</v>
      </c>
      <c r="C3" s="5">
        <v>2022</v>
      </c>
      <c r="D3" s="5">
        <v>2023</v>
      </c>
      <c r="E3" s="5">
        <v>2024</v>
      </c>
      <c r="F3" s="5">
        <v>2025</v>
      </c>
      <c r="G3" s="5">
        <v>2026</v>
      </c>
      <c r="H3" s="5">
        <v>2027</v>
      </c>
    </row>
    <row r="4" spans="1:8" x14ac:dyDescent="0.3">
      <c r="A4" s="6" t="s">
        <v>2</v>
      </c>
      <c r="B4" s="7">
        <f t="shared" ref="B4:F4" si="0">B6+B26+B31+B38</f>
        <v>40273.170000000006</v>
      </c>
      <c r="C4" s="7">
        <f t="shared" si="0"/>
        <v>44126.303000000007</v>
      </c>
      <c r="D4" s="7">
        <f t="shared" si="0"/>
        <v>50093.324877274885</v>
      </c>
      <c r="E4" s="7">
        <f t="shared" si="0"/>
        <v>51539.28898650581</v>
      </c>
      <c r="F4" s="7">
        <f t="shared" si="0"/>
        <v>53432.778006871566</v>
      </c>
      <c r="G4" s="7">
        <f t="shared" ref="G4:H4" si="1">G6+G26+G31+G38</f>
        <v>55964.336337931905</v>
      </c>
      <c r="H4" s="7">
        <f t="shared" si="1"/>
        <v>57029.835466960903</v>
      </c>
    </row>
    <row r="5" spans="1:8" x14ac:dyDescent="0.3">
      <c r="A5" s="6" t="s">
        <v>3</v>
      </c>
      <c r="B5" s="21">
        <f>B4/B$91*100</f>
        <v>40.143325210307509</v>
      </c>
      <c r="C5" s="21">
        <f t="shared" ref="C5:F5" si="2">C4/C$91*100</f>
        <v>40.242162109356251</v>
      </c>
      <c r="D5" s="21">
        <f t="shared" si="2"/>
        <v>41.164599707022568</v>
      </c>
      <c r="E5" s="21">
        <f t="shared" si="2"/>
        <v>39.973667728849925</v>
      </c>
      <c r="F5" s="21">
        <f t="shared" si="2"/>
        <v>39.274195047189473</v>
      </c>
      <c r="G5" s="21">
        <f t="shared" ref="G5:H5" si="3">G4/G$91*100</f>
        <v>39.100435715251201</v>
      </c>
      <c r="H5" s="21">
        <f t="shared" si="3"/>
        <v>37.894988429443821</v>
      </c>
    </row>
    <row r="6" spans="1:8" x14ac:dyDescent="0.3">
      <c r="A6" s="9" t="s">
        <v>4</v>
      </c>
      <c r="B6" s="10">
        <v>19884.148000000001</v>
      </c>
      <c r="C6" s="10">
        <v>21842.424999999999</v>
      </c>
      <c r="D6" s="10">
        <v>23980.126162367662</v>
      </c>
      <c r="E6" s="10">
        <v>24276.771117548211</v>
      </c>
      <c r="F6" s="10">
        <v>25150.965881762364</v>
      </c>
      <c r="G6" s="10">
        <v>25991.95388725436</v>
      </c>
      <c r="H6" s="10">
        <v>26983.666327147184</v>
      </c>
    </row>
    <row r="7" spans="1:8" x14ac:dyDescent="0.3">
      <c r="A7" s="11" t="s">
        <v>5</v>
      </c>
      <c r="B7" s="1">
        <v>12056.538</v>
      </c>
      <c r="C7" s="1">
        <v>13000.927</v>
      </c>
      <c r="D7" s="1">
        <v>14228.490138523877</v>
      </c>
      <c r="E7" s="1">
        <v>14659.432540334308</v>
      </c>
      <c r="F7" s="1">
        <v>15094.899700266378</v>
      </c>
      <c r="G7" s="1">
        <v>15531.360275587493</v>
      </c>
      <c r="H7" s="1">
        <v>15881.100353778798</v>
      </c>
    </row>
    <row r="8" spans="1:8" x14ac:dyDescent="0.3">
      <c r="A8" s="12" t="s">
        <v>6</v>
      </c>
      <c r="B8" s="1">
        <v>7494.0690000000004</v>
      </c>
      <c r="C8" s="1">
        <v>8484.4509999999991</v>
      </c>
      <c r="D8" s="1">
        <v>9493</v>
      </c>
      <c r="E8" s="1">
        <v>9781</v>
      </c>
      <c r="F8" s="1">
        <v>10141</v>
      </c>
      <c r="G8" s="1">
        <v>10498</v>
      </c>
      <c r="H8" s="1">
        <v>10766</v>
      </c>
    </row>
    <row r="9" spans="1:8" x14ac:dyDescent="0.3">
      <c r="A9" s="12" t="s">
        <v>7</v>
      </c>
      <c r="B9" s="1">
        <v>2958.3440000000001</v>
      </c>
      <c r="C9" s="1">
        <v>2797.3440000000001</v>
      </c>
      <c r="D9" s="1">
        <v>2611.1800000000003</v>
      </c>
      <c r="E9" s="1">
        <v>2683.4799999999996</v>
      </c>
      <c r="F9" s="1">
        <v>2723.0799999999995</v>
      </c>
      <c r="G9" s="1">
        <v>2765.7799999999997</v>
      </c>
      <c r="H9" s="1">
        <v>2806.28</v>
      </c>
    </row>
    <row r="10" spans="1:8" x14ac:dyDescent="0.3">
      <c r="A10" s="12" t="s">
        <v>8</v>
      </c>
      <c r="B10" s="1">
        <v>428.351</v>
      </c>
      <c r="C10" s="1">
        <v>431.79899999999998</v>
      </c>
      <c r="D10" s="1">
        <v>511.06665590476234</v>
      </c>
      <c r="E10" s="1">
        <v>519.37476544482388</v>
      </c>
      <c r="F10" s="1">
        <v>526.27937225602648</v>
      </c>
      <c r="G10" s="1">
        <v>534.16480190581603</v>
      </c>
      <c r="H10" s="1">
        <v>549.3306512975829</v>
      </c>
    </row>
    <row r="11" spans="1:8" x14ac:dyDescent="0.3">
      <c r="A11" s="12" t="s">
        <v>9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</row>
    <row r="12" spans="1:8" x14ac:dyDescent="0.3">
      <c r="A12" s="12" t="s">
        <v>10</v>
      </c>
      <c r="B12" s="1">
        <v>233.00399999999999</v>
      </c>
      <c r="C12" s="1">
        <v>263.97399999999999</v>
      </c>
      <c r="D12" s="1">
        <v>317.03500000000003</v>
      </c>
      <c r="E12" s="1">
        <v>338.03500000000003</v>
      </c>
      <c r="F12" s="1">
        <v>354.03500000000003</v>
      </c>
      <c r="G12" s="1">
        <v>371.03500000000003</v>
      </c>
      <c r="H12" s="1">
        <v>387.03500000000003</v>
      </c>
    </row>
    <row r="13" spans="1:8" x14ac:dyDescent="0.3">
      <c r="A13" s="12" t="s">
        <v>11</v>
      </c>
      <c r="B13" s="1">
        <v>129.53399999999999</v>
      </c>
      <c r="C13" s="1">
        <v>131.88499999999999</v>
      </c>
      <c r="D13" s="1">
        <v>135.6</v>
      </c>
      <c r="E13" s="1">
        <v>136.4</v>
      </c>
      <c r="F13" s="1">
        <v>138.4</v>
      </c>
      <c r="G13" s="1">
        <v>140.4</v>
      </c>
      <c r="H13" s="1">
        <v>142.30000000000001</v>
      </c>
    </row>
    <row r="14" spans="1:8" x14ac:dyDescent="0.3">
      <c r="A14" s="12" t="s">
        <v>12</v>
      </c>
      <c r="B14" s="1">
        <v>241.82599999999999</v>
      </c>
      <c r="C14" s="1">
        <v>275.88900000000001</v>
      </c>
      <c r="D14" s="1">
        <v>343.52199999999999</v>
      </c>
      <c r="E14" s="1">
        <v>391.75099999999998</v>
      </c>
      <c r="F14" s="1">
        <v>388</v>
      </c>
      <c r="G14" s="1">
        <v>388</v>
      </c>
      <c r="H14" s="1">
        <v>386</v>
      </c>
    </row>
    <row r="15" spans="1:8" x14ac:dyDescent="0.3">
      <c r="A15" s="12" t="s">
        <v>13</v>
      </c>
      <c r="B15" s="1">
        <v>571.40999999999985</v>
      </c>
      <c r="C15" s="1">
        <v>615.5850000000006</v>
      </c>
      <c r="D15" s="1">
        <v>817.08648261911367</v>
      </c>
      <c r="E15" s="1">
        <v>809.39177488948553</v>
      </c>
      <c r="F15" s="1">
        <v>824.10532801035151</v>
      </c>
      <c r="G15" s="1">
        <v>833.98047368167863</v>
      </c>
      <c r="H15" s="1">
        <v>844.15470248121528</v>
      </c>
    </row>
    <row r="16" spans="1:8" x14ac:dyDescent="0.3">
      <c r="A16" s="11" t="s">
        <v>14</v>
      </c>
      <c r="B16" s="1">
        <v>7827.61</v>
      </c>
      <c r="C16" s="1">
        <v>8841.4979999999996</v>
      </c>
      <c r="D16" s="1">
        <v>9751.6360238437828</v>
      </c>
      <c r="E16" s="1">
        <v>9617.3385772139009</v>
      </c>
      <c r="F16" s="1">
        <v>10056.066181495984</v>
      </c>
      <c r="G16" s="1">
        <v>10460.593611666867</v>
      </c>
      <c r="H16" s="1">
        <v>11102.565973368386</v>
      </c>
    </row>
    <row r="17" spans="1:8" x14ac:dyDescent="0.3">
      <c r="A17" s="12" t="s">
        <v>15</v>
      </c>
      <c r="B17" s="1">
        <v>3759.7069999999999</v>
      </c>
      <c r="C17" s="1">
        <v>4167.7129999999997</v>
      </c>
      <c r="D17" s="1">
        <v>4691.4549999999999</v>
      </c>
      <c r="E17" s="1">
        <v>4918.9160000000002</v>
      </c>
      <c r="F17" s="1">
        <v>5205.9979999999996</v>
      </c>
      <c r="G17" s="1">
        <v>5486.5789999999997</v>
      </c>
      <c r="H17" s="1">
        <v>5793.3559999999998</v>
      </c>
    </row>
    <row r="18" spans="1:8" x14ac:dyDescent="0.3">
      <c r="A18" s="13" t="s">
        <v>16</v>
      </c>
      <c r="B18" s="1">
        <v>3630.348</v>
      </c>
      <c r="C18" s="1">
        <v>4020.123</v>
      </c>
      <c r="D18" s="1"/>
      <c r="E18" s="1"/>
      <c r="F18" s="1"/>
      <c r="G18" s="1"/>
      <c r="H18" s="1"/>
    </row>
    <row r="19" spans="1:8" x14ac:dyDescent="0.3">
      <c r="A19" s="13" t="s">
        <v>17</v>
      </c>
      <c r="B19" s="1">
        <v>129.358</v>
      </c>
      <c r="C19" s="1">
        <v>147.59200000000001</v>
      </c>
      <c r="D19" s="1"/>
      <c r="E19" s="1"/>
      <c r="F19" s="1"/>
      <c r="G19" s="1"/>
      <c r="H19" s="1"/>
    </row>
    <row r="20" spans="1:8" x14ac:dyDescent="0.3">
      <c r="A20" s="12" t="s">
        <v>18</v>
      </c>
      <c r="B20" s="1">
        <v>3632.636</v>
      </c>
      <c r="C20" s="1">
        <v>4207.25</v>
      </c>
      <c r="D20" s="1">
        <v>4080.9380000000001</v>
      </c>
      <c r="E20" s="1">
        <v>4169.8869999999997</v>
      </c>
      <c r="F20" s="1">
        <v>4307.375</v>
      </c>
      <c r="G20" s="1">
        <v>4423.6790000000001</v>
      </c>
      <c r="H20" s="1">
        <v>4702.0779999999995</v>
      </c>
    </row>
    <row r="21" spans="1:8" x14ac:dyDescent="0.3">
      <c r="A21" s="14" t="s">
        <v>19</v>
      </c>
      <c r="B21" s="1">
        <v>101.68300000000001</v>
      </c>
      <c r="C21" s="1">
        <v>618.78800000000001</v>
      </c>
      <c r="D21" s="1">
        <v>88.486000000000004</v>
      </c>
      <c r="E21" s="1">
        <v>88.412000000000006</v>
      </c>
      <c r="F21" s="1">
        <v>91.497</v>
      </c>
      <c r="G21" s="1">
        <v>94.471999999999994</v>
      </c>
      <c r="H21" s="1">
        <v>100.41800000000001</v>
      </c>
    </row>
    <row r="22" spans="1:8" x14ac:dyDescent="0.3">
      <c r="A22" s="12" t="s">
        <v>20</v>
      </c>
      <c r="B22" s="1">
        <v>289.75400000000002</v>
      </c>
      <c r="C22" s="1">
        <v>314.76400000000001</v>
      </c>
      <c r="D22" s="1">
        <v>409.5</v>
      </c>
      <c r="E22" s="1">
        <v>417.5</v>
      </c>
      <c r="F22" s="1">
        <v>431.1</v>
      </c>
      <c r="G22" s="1">
        <v>438.1</v>
      </c>
      <c r="H22" s="1">
        <v>493.6</v>
      </c>
    </row>
    <row r="23" spans="1:8" x14ac:dyDescent="0.3">
      <c r="A23" s="12" t="s">
        <v>21</v>
      </c>
      <c r="B23" s="1">
        <v>37.39</v>
      </c>
      <c r="C23" s="1">
        <v>36.978000000000002</v>
      </c>
      <c r="D23" s="1">
        <v>44.819025272689892</v>
      </c>
      <c r="E23" s="1">
        <v>45.508532197496592</v>
      </c>
      <c r="F23" s="1">
        <v>46.009245559558607</v>
      </c>
      <c r="G23" s="1">
        <v>46.592043079335696</v>
      </c>
      <c r="H23" s="1">
        <v>47.831513860833468</v>
      </c>
    </row>
    <row r="24" spans="1:8" x14ac:dyDescent="0.3">
      <c r="A24" s="12" t="s">
        <v>13</v>
      </c>
      <c r="B24" s="1">
        <v>108.12299999999981</v>
      </c>
      <c r="C24" s="1">
        <v>114.79299999999984</v>
      </c>
      <c r="D24" s="1">
        <v>524.92399857109376</v>
      </c>
      <c r="E24" s="1">
        <v>65.527045016404372</v>
      </c>
      <c r="F24" s="1">
        <v>65.583935936425405</v>
      </c>
      <c r="G24" s="1">
        <v>65.643568587531263</v>
      </c>
      <c r="H24" s="1">
        <v>65.700459507552296</v>
      </c>
    </row>
    <row r="25" spans="1:8" x14ac:dyDescent="0.3">
      <c r="A25" s="11" t="s">
        <v>22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</row>
    <row r="26" spans="1:8" x14ac:dyDescent="0.3">
      <c r="A26" s="9" t="s">
        <v>23</v>
      </c>
      <c r="B26" s="10">
        <v>15635.039000000001</v>
      </c>
      <c r="C26" s="10">
        <v>16388.491999999998</v>
      </c>
      <c r="D26" s="10">
        <v>18839.942065848165</v>
      </c>
      <c r="E26" s="10">
        <v>20270.362723661765</v>
      </c>
      <c r="F26" s="10">
        <v>21472.178762863412</v>
      </c>
      <c r="G26" s="10">
        <v>22560.820007328755</v>
      </c>
      <c r="H26" s="10">
        <v>23699.184004710409</v>
      </c>
    </row>
    <row r="27" spans="1:8" x14ac:dyDescent="0.3">
      <c r="A27" s="11" t="s">
        <v>24</v>
      </c>
      <c r="B27" s="1">
        <v>15290.791999999999</v>
      </c>
      <c r="C27" s="1">
        <v>16045.079999999998</v>
      </c>
      <c r="D27" s="1">
        <v>18503.517987211497</v>
      </c>
      <c r="E27" s="1">
        <v>19905.03004177937</v>
      </c>
      <c r="F27" s="1">
        <v>21083.196243065067</v>
      </c>
      <c r="G27" s="1">
        <v>22151.772459406002</v>
      </c>
      <c r="H27" s="1">
        <v>23272.131343688121</v>
      </c>
    </row>
    <row r="28" spans="1:8" x14ac:dyDescent="0.3">
      <c r="A28" s="12" t="s">
        <v>25</v>
      </c>
      <c r="B28" s="1">
        <v>9142.6029999999992</v>
      </c>
      <c r="C28" s="1">
        <v>9512.2459999999992</v>
      </c>
      <c r="D28" s="1"/>
      <c r="E28" s="1"/>
      <c r="F28" s="1"/>
      <c r="G28" s="1"/>
      <c r="H28" s="1"/>
    </row>
    <row r="29" spans="1:8" x14ac:dyDescent="0.3">
      <c r="A29" s="12" t="s">
        <v>26</v>
      </c>
      <c r="B29" s="1">
        <v>6148.1890000000003</v>
      </c>
      <c r="C29" s="1">
        <v>6532.8339999999998</v>
      </c>
      <c r="D29" s="1"/>
      <c r="E29" s="1"/>
      <c r="F29" s="1"/>
      <c r="G29" s="1"/>
      <c r="H29" s="1"/>
    </row>
    <row r="30" spans="1:8" x14ac:dyDescent="0.3">
      <c r="A30" s="11" t="s">
        <v>27</v>
      </c>
      <c r="B30" s="1">
        <v>344.24700000000001</v>
      </c>
      <c r="C30" s="1">
        <v>343.41199999999998</v>
      </c>
      <c r="D30" s="1">
        <v>336.42407863666676</v>
      </c>
      <c r="E30" s="1">
        <v>365.33268188239538</v>
      </c>
      <c r="F30" s="1">
        <v>388.98251979834527</v>
      </c>
      <c r="G30" s="1">
        <v>409.04754792275389</v>
      </c>
      <c r="H30" s="1">
        <v>427.05266102228711</v>
      </c>
    </row>
    <row r="31" spans="1:8" x14ac:dyDescent="0.3">
      <c r="A31" s="9" t="s">
        <v>28</v>
      </c>
      <c r="B31" s="10">
        <v>3219.123</v>
      </c>
      <c r="C31" s="10">
        <v>3524.7109999999998</v>
      </c>
      <c r="D31" s="10">
        <v>4210.7620519319207</v>
      </c>
      <c r="E31" s="10">
        <v>4238.3102028796702</v>
      </c>
      <c r="F31" s="10">
        <v>4271.130489061833</v>
      </c>
      <c r="G31" s="10">
        <v>4345.3536581115786</v>
      </c>
      <c r="H31" s="10">
        <v>4378.3993673646455</v>
      </c>
    </row>
    <row r="32" spans="1:8" x14ac:dyDescent="0.3">
      <c r="A32" s="11" t="s">
        <v>29</v>
      </c>
      <c r="B32" s="1">
        <v>2462.2739999999999</v>
      </c>
      <c r="C32" s="1">
        <v>2789.5079999999998</v>
      </c>
      <c r="D32" s="1">
        <v>3241.9278004248436</v>
      </c>
      <c r="E32" s="1">
        <v>3287.7665900012585</v>
      </c>
      <c r="F32" s="1">
        <v>3403.2552859516709</v>
      </c>
      <c r="G32" s="1">
        <v>3509.9522079331055</v>
      </c>
      <c r="H32" s="1">
        <v>3617.3173405934581</v>
      </c>
    </row>
    <row r="33" spans="1:8" x14ac:dyDescent="0.3">
      <c r="A33" s="12" t="s">
        <v>30</v>
      </c>
      <c r="B33" s="1">
        <v>2193.1849999999999</v>
      </c>
      <c r="C33" s="1">
        <v>2424.598</v>
      </c>
      <c r="D33" s="1">
        <v>2786.7806223035159</v>
      </c>
      <c r="E33" s="1">
        <v>2809.7894163374563</v>
      </c>
      <c r="F33" s="1">
        <v>2908.7848806818306</v>
      </c>
      <c r="G33" s="1">
        <v>3000.3901956516347</v>
      </c>
      <c r="H33" s="1">
        <v>3092.353086479352</v>
      </c>
    </row>
    <row r="34" spans="1:8" x14ac:dyDescent="0.3">
      <c r="A34" s="12" t="s">
        <v>31</v>
      </c>
      <c r="B34" s="1">
        <v>269.089</v>
      </c>
      <c r="C34" s="1">
        <v>364.91</v>
      </c>
      <c r="D34" s="1">
        <v>455.14717812132756</v>
      </c>
      <c r="E34" s="1">
        <v>477.97717366380209</v>
      </c>
      <c r="F34" s="1">
        <v>494.47040526984046</v>
      </c>
      <c r="G34" s="1">
        <v>509.56201228147097</v>
      </c>
      <c r="H34" s="1">
        <v>524.9642541141061</v>
      </c>
    </row>
    <row r="35" spans="1:8" x14ac:dyDescent="0.3">
      <c r="A35" s="11" t="s">
        <v>32</v>
      </c>
      <c r="B35" s="1">
        <v>756.84900000000005</v>
      </c>
      <c r="C35" s="1">
        <v>735.20299999999997</v>
      </c>
      <c r="D35" s="1">
        <v>968.83425150707694</v>
      </c>
      <c r="E35" s="1">
        <v>950.54361287841209</v>
      </c>
      <c r="F35" s="1">
        <v>867.87520311016237</v>
      </c>
      <c r="G35" s="1">
        <v>835.40145017847271</v>
      </c>
      <c r="H35" s="1">
        <v>761.08202677118709</v>
      </c>
    </row>
    <row r="36" spans="1:8" x14ac:dyDescent="0.3">
      <c r="A36" s="12" t="s">
        <v>33</v>
      </c>
      <c r="B36" s="1">
        <v>435.07499999999999</v>
      </c>
      <c r="C36" s="1">
        <v>346.23599999999999</v>
      </c>
      <c r="D36" s="1">
        <v>310.11158653092809</v>
      </c>
      <c r="E36" s="1">
        <v>236.52012308487292</v>
      </c>
      <c r="F36" s="1">
        <v>225.74277278622884</v>
      </c>
      <c r="G36" s="1">
        <v>249.6482564650525</v>
      </c>
      <c r="H36" s="1">
        <v>251.11693326706677</v>
      </c>
    </row>
    <row r="37" spans="1:8" x14ac:dyDescent="0.3">
      <c r="A37" s="12" t="s">
        <v>34</v>
      </c>
      <c r="B37" s="1">
        <v>202.20699999999999</v>
      </c>
      <c r="C37" s="1">
        <v>267.2</v>
      </c>
      <c r="D37" s="1">
        <v>557.2262399761488</v>
      </c>
      <c r="E37" s="1">
        <v>613.77655179353917</v>
      </c>
      <c r="F37" s="1">
        <v>541.95249232393348</v>
      </c>
      <c r="G37" s="1">
        <v>485.61620571342019</v>
      </c>
      <c r="H37" s="1">
        <v>409.82810550412029</v>
      </c>
    </row>
    <row r="38" spans="1:8" x14ac:dyDescent="0.3">
      <c r="A38" s="9" t="s">
        <v>35</v>
      </c>
      <c r="B38" s="10">
        <v>1534.86</v>
      </c>
      <c r="C38" s="10">
        <v>2370.6750000000002</v>
      </c>
      <c r="D38" s="10">
        <v>3062.4945971271436</v>
      </c>
      <c r="E38" s="10">
        <v>2753.8449424161663</v>
      </c>
      <c r="F38" s="10">
        <v>2538.502873183952</v>
      </c>
      <c r="G38" s="10">
        <v>3066.2087852372169</v>
      </c>
      <c r="H38" s="10">
        <v>1968.5857677386566</v>
      </c>
    </row>
    <row r="39" spans="1:8" x14ac:dyDescent="0.3">
      <c r="A39" s="12" t="s">
        <v>36</v>
      </c>
      <c r="B39" s="1">
        <v>1196.1469999999999</v>
      </c>
      <c r="C39" s="1">
        <v>1474.3340000000001</v>
      </c>
      <c r="D39" s="1">
        <v>2304.5470439541687</v>
      </c>
      <c r="E39" s="1">
        <v>1959.3194559539643</v>
      </c>
      <c r="F39" s="1">
        <v>1728.3286834236242</v>
      </c>
      <c r="G39" s="1">
        <v>2245.0252222365989</v>
      </c>
      <c r="H39" s="1">
        <v>1138.1121605415965</v>
      </c>
    </row>
    <row r="40" spans="1:8" x14ac:dyDescent="0.3">
      <c r="A40" s="11" t="s">
        <v>37</v>
      </c>
      <c r="B40" s="1">
        <v>0</v>
      </c>
      <c r="C40" s="1">
        <v>0</v>
      </c>
      <c r="D40" s="1"/>
      <c r="E40" s="1"/>
      <c r="F40" s="1"/>
      <c r="G40" s="1"/>
      <c r="H40" s="1"/>
    </row>
    <row r="41" spans="1:8" x14ac:dyDescent="0.3">
      <c r="A41" s="11" t="s">
        <v>38</v>
      </c>
      <c r="B41" s="1">
        <v>884.60799999999995</v>
      </c>
      <c r="C41" s="1">
        <v>1585.624</v>
      </c>
      <c r="D41" s="1">
        <v>1165.7605009697418</v>
      </c>
      <c r="E41" s="1">
        <v>1163.2215796854773</v>
      </c>
      <c r="F41" s="1">
        <v>1065.0134872108054</v>
      </c>
      <c r="G41" s="1">
        <v>984.9312007724584</v>
      </c>
      <c r="H41" s="1">
        <v>985.92382723411595</v>
      </c>
    </row>
    <row r="42" spans="1:8" x14ac:dyDescent="0.3">
      <c r="A42" s="11" t="s">
        <v>39</v>
      </c>
      <c r="B42" s="1">
        <v>650.25199999999995</v>
      </c>
      <c r="C42" s="1">
        <v>785.05100000000004</v>
      </c>
      <c r="D42" s="1">
        <v>1896.7340961574018</v>
      </c>
      <c r="E42" s="1">
        <v>1590.623362730689</v>
      </c>
      <c r="F42" s="1">
        <v>1473.4893859731465</v>
      </c>
      <c r="G42" s="1">
        <v>2081.2775844647585</v>
      </c>
      <c r="H42" s="1">
        <v>982.66194050454055</v>
      </c>
    </row>
    <row r="43" spans="1:8" x14ac:dyDescent="0.3">
      <c r="A43" s="6" t="s">
        <v>40</v>
      </c>
      <c r="B43" s="7">
        <f t="shared" ref="B43:F43" si="4">B46+B49+B50+B53+B59+B62+B79+B83</f>
        <v>45721.262999999999</v>
      </c>
      <c r="C43" s="7">
        <f t="shared" si="4"/>
        <v>46360.083999999995</v>
      </c>
      <c r="D43" s="7">
        <f t="shared" si="4"/>
        <v>57066.920795766448</v>
      </c>
      <c r="E43" s="7">
        <f t="shared" si="4"/>
        <v>59806.59131056042</v>
      </c>
      <c r="F43" s="7">
        <f t="shared" si="4"/>
        <v>62345.45708437483</v>
      </c>
      <c r="G43" s="7">
        <f t="shared" ref="G43:H43" si="5">G46+G49+G50+G53+G59+G62+G79+G83</f>
        <v>64844.202525433495</v>
      </c>
      <c r="H43" s="7">
        <f t="shared" si="5"/>
        <v>66317.173842674281</v>
      </c>
    </row>
    <row r="44" spans="1:8" x14ac:dyDescent="0.3">
      <c r="A44" s="6" t="s">
        <v>3</v>
      </c>
      <c r="B44" s="8">
        <f t="shared" ref="B44:F44" si="6">B43/B$91*100</f>
        <v>45.573853005238966</v>
      </c>
      <c r="C44" s="8">
        <f t="shared" si="6"/>
        <v>42.279318431262475</v>
      </c>
      <c r="D44" s="8">
        <f t="shared" si="6"/>
        <v>46.895209228481185</v>
      </c>
      <c r="E44" s="8">
        <f t="shared" si="6"/>
        <v>46.385754558418604</v>
      </c>
      <c r="F44" s="8">
        <f t="shared" si="6"/>
        <v>45.825198186832566</v>
      </c>
      <c r="G44" s="8">
        <f t="shared" ref="G44:H44" si="7">G43/G$91*100</f>
        <v>45.304505302137493</v>
      </c>
      <c r="H44" s="8">
        <f t="shared" si="7"/>
        <v>44.06620701014409</v>
      </c>
    </row>
    <row r="45" spans="1:8" x14ac:dyDescent="0.3">
      <c r="A45" s="9" t="s">
        <v>41</v>
      </c>
      <c r="B45" s="10">
        <v>42109.695999999996</v>
      </c>
      <c r="C45" s="10">
        <v>42320.362999999998</v>
      </c>
      <c r="D45" s="10">
        <v>50992.929667612298</v>
      </c>
      <c r="E45" s="10">
        <v>53534.746593825163</v>
      </c>
      <c r="F45" s="10">
        <v>55795.425755271295</v>
      </c>
      <c r="G45" s="10">
        <v>58301.695634393305</v>
      </c>
      <c r="H45" s="10">
        <v>61016.902173073198</v>
      </c>
    </row>
    <row r="46" spans="1:8" x14ac:dyDescent="0.3">
      <c r="A46" s="11" t="s">
        <v>42</v>
      </c>
      <c r="B46" s="1">
        <v>11353.621999999999</v>
      </c>
      <c r="C46" s="1">
        <v>11651.901</v>
      </c>
      <c r="D46" s="1">
        <v>13197.053730868451</v>
      </c>
      <c r="E46" s="1">
        <v>14273.604686004432</v>
      </c>
      <c r="F46" s="1">
        <v>15195.876936002027</v>
      </c>
      <c r="G46" s="1">
        <v>15915.440124171229</v>
      </c>
      <c r="H46" s="1">
        <v>16617.946665214207</v>
      </c>
    </row>
    <row r="47" spans="1:8" x14ac:dyDescent="0.3">
      <c r="A47" s="12" t="s">
        <v>43</v>
      </c>
      <c r="B47" s="1">
        <v>8146.5550000000003</v>
      </c>
      <c r="C47" s="1">
        <v>8519.3520000000008</v>
      </c>
      <c r="D47" s="1">
        <v>9570.008366211965</v>
      </c>
      <c r="E47" s="1">
        <v>10345.710994561863</v>
      </c>
      <c r="F47" s="1">
        <v>11011.578094736595</v>
      </c>
      <c r="G47" s="1">
        <v>11530.075837051658</v>
      </c>
      <c r="H47" s="1">
        <v>12038.350094829189</v>
      </c>
    </row>
    <row r="48" spans="1:8" x14ac:dyDescent="0.3">
      <c r="A48" s="12" t="s">
        <v>44</v>
      </c>
      <c r="B48" s="1">
        <v>3207.067</v>
      </c>
      <c r="C48" s="1">
        <v>3132.549</v>
      </c>
      <c r="D48" s="1">
        <v>3627.0453646564852</v>
      </c>
      <c r="E48" s="1">
        <v>3927.8936914425681</v>
      </c>
      <c r="F48" s="1">
        <v>4184.2988412654322</v>
      </c>
      <c r="G48" s="1">
        <v>4385.3642871195725</v>
      </c>
      <c r="H48" s="1">
        <v>4579.5965703850197</v>
      </c>
    </row>
    <row r="49" spans="1:8" x14ac:dyDescent="0.3">
      <c r="A49" s="11" t="s">
        <v>45</v>
      </c>
      <c r="B49" s="1">
        <v>5734.6350000000002</v>
      </c>
      <c r="C49" s="1">
        <v>6522.8360000000002</v>
      </c>
      <c r="D49" s="1">
        <v>7475.8745339671677</v>
      </c>
      <c r="E49" s="1">
        <v>7689.716546469328</v>
      </c>
      <c r="F49" s="1">
        <v>7473.4882179713386</v>
      </c>
      <c r="G49" s="1">
        <v>7422.4124908676749</v>
      </c>
      <c r="H49" s="1">
        <v>7538.9548582813122</v>
      </c>
    </row>
    <row r="50" spans="1:8" x14ac:dyDescent="0.3">
      <c r="A50" s="11" t="s">
        <v>46</v>
      </c>
      <c r="B50" s="1">
        <v>173.76599999999999</v>
      </c>
      <c r="C50" s="1">
        <v>140.614</v>
      </c>
      <c r="D50" s="1">
        <v>205.78933248971239</v>
      </c>
      <c r="E50" s="1">
        <v>216.32411066478895</v>
      </c>
      <c r="F50" s="1">
        <v>222.19287070565036</v>
      </c>
      <c r="G50" s="1">
        <v>227.03942626735679</v>
      </c>
      <c r="H50" s="1">
        <v>231.85647928452215</v>
      </c>
    </row>
    <row r="51" spans="1:8" x14ac:dyDescent="0.3">
      <c r="A51" s="12" t="s">
        <v>47</v>
      </c>
      <c r="B51" s="1">
        <v>151.56399999999999</v>
      </c>
      <c r="C51" s="1">
        <v>126.724</v>
      </c>
      <c r="D51" s="1">
        <v>183.49120898999996</v>
      </c>
      <c r="E51" s="1">
        <v>192.88549173956514</v>
      </c>
      <c r="F51" s="1">
        <v>198.12370292089764</v>
      </c>
      <c r="G51" s="1">
        <v>202.45140790033048</v>
      </c>
      <c r="H51" s="1">
        <v>206.75328196515375</v>
      </c>
    </row>
    <row r="52" spans="1:8" x14ac:dyDescent="0.3">
      <c r="A52" s="12" t="s">
        <v>48</v>
      </c>
      <c r="B52" s="1">
        <v>22.202000000000002</v>
      </c>
      <c r="C52" s="1">
        <v>13.89</v>
      </c>
      <c r="D52" s="1">
        <v>22.298123499712439</v>
      </c>
      <c r="E52" s="1">
        <v>23.438618925223818</v>
      </c>
      <c r="F52" s="1">
        <v>24.069167784752732</v>
      </c>
      <c r="G52" s="1">
        <v>24.588018367026301</v>
      </c>
      <c r="H52" s="1">
        <v>25.103197319368391</v>
      </c>
    </row>
    <row r="53" spans="1:8" x14ac:dyDescent="0.3">
      <c r="A53" s="11" t="s">
        <v>49</v>
      </c>
      <c r="B53" s="1">
        <v>1369.152</v>
      </c>
      <c r="C53" s="1">
        <v>1196.404</v>
      </c>
      <c r="D53" s="1">
        <v>2857.5476735072352</v>
      </c>
      <c r="E53" s="1">
        <v>1633.1537254278608</v>
      </c>
      <c r="F53" s="1">
        <v>1201.9726043971464</v>
      </c>
      <c r="G53" s="1">
        <v>1349.2844755396566</v>
      </c>
      <c r="H53" s="1">
        <v>1401.9282998637523</v>
      </c>
    </row>
    <row r="54" spans="1:8" x14ac:dyDescent="0.3">
      <c r="A54" s="12" t="s">
        <v>50</v>
      </c>
      <c r="B54" s="1">
        <v>108.738</v>
      </c>
      <c r="C54" s="1">
        <v>169.26400000000001</v>
      </c>
      <c r="D54" s="1"/>
      <c r="E54" s="1"/>
      <c r="F54" s="1"/>
      <c r="G54" s="1"/>
      <c r="H54" s="1"/>
    </row>
    <row r="55" spans="1:8" x14ac:dyDescent="0.3">
      <c r="A55" s="12" t="s">
        <v>51</v>
      </c>
      <c r="B55" s="1">
        <v>287.52800000000002</v>
      </c>
      <c r="C55" s="1">
        <v>322.75900000000001</v>
      </c>
      <c r="D55" s="1"/>
      <c r="E55" s="1"/>
      <c r="F55" s="1"/>
      <c r="G55" s="1"/>
      <c r="H55" s="1"/>
    </row>
    <row r="56" spans="1:8" x14ac:dyDescent="0.3">
      <c r="A56" s="13" t="s">
        <v>52</v>
      </c>
      <c r="B56" s="1">
        <v>0</v>
      </c>
      <c r="C56" s="1">
        <v>0</v>
      </c>
      <c r="D56" s="1"/>
      <c r="E56" s="1"/>
      <c r="F56" s="1"/>
      <c r="G56" s="1"/>
      <c r="H56" s="1"/>
    </row>
    <row r="57" spans="1:8" x14ac:dyDescent="0.3">
      <c r="A57" s="13" t="s">
        <v>53</v>
      </c>
      <c r="B57" s="1">
        <v>270.548</v>
      </c>
      <c r="C57" s="1">
        <v>310.07600000000002</v>
      </c>
      <c r="D57" s="1"/>
      <c r="E57" s="1"/>
      <c r="F57" s="1"/>
      <c r="G57" s="1"/>
      <c r="H57" s="1"/>
    </row>
    <row r="58" spans="1:8" x14ac:dyDescent="0.3">
      <c r="A58" s="12" t="s">
        <v>13</v>
      </c>
      <c r="B58" s="1">
        <v>972.88599999999997</v>
      </c>
      <c r="C58" s="1">
        <v>704.38099999999986</v>
      </c>
      <c r="D58" s="1"/>
      <c r="E58" s="1"/>
      <c r="F58" s="1"/>
      <c r="G58" s="1"/>
      <c r="H58" s="1"/>
    </row>
    <row r="59" spans="1:8" x14ac:dyDescent="0.3">
      <c r="A59" s="11" t="s">
        <v>54</v>
      </c>
      <c r="B59" s="1">
        <v>1099.0319999999999</v>
      </c>
      <c r="C59" s="1">
        <v>1131.8219999999999</v>
      </c>
      <c r="D59" s="1">
        <v>1300.2948865413257</v>
      </c>
      <c r="E59" s="1">
        <v>1646.317563065006</v>
      </c>
      <c r="F59" s="1">
        <v>2050.0681135419545</v>
      </c>
      <c r="G59" s="1">
        <v>2405.043296187348</v>
      </c>
      <c r="H59" s="1">
        <v>2806.1427460731093</v>
      </c>
    </row>
    <row r="60" spans="1:8" x14ac:dyDescent="0.3">
      <c r="A60" s="12" t="s">
        <v>55</v>
      </c>
      <c r="B60" s="1">
        <v>1099.0319999999999</v>
      </c>
      <c r="C60" s="1">
        <v>1131.8219999999999</v>
      </c>
      <c r="D60" s="1">
        <v>1300.2948865413257</v>
      </c>
      <c r="E60" s="1">
        <v>1646.317563065006</v>
      </c>
      <c r="F60" s="1">
        <v>2050.0681135419545</v>
      </c>
      <c r="G60" s="1">
        <v>2405.043296187348</v>
      </c>
      <c r="H60" s="1">
        <v>2806.1427460731093</v>
      </c>
    </row>
    <row r="61" spans="1:8" x14ac:dyDescent="0.3">
      <c r="A61" s="12" t="s">
        <v>56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</row>
    <row r="62" spans="1:8" x14ac:dyDescent="0.3">
      <c r="A62" s="11" t="s">
        <v>57</v>
      </c>
      <c r="B62" s="1">
        <v>18376.445</v>
      </c>
      <c r="C62" s="1">
        <v>19646.054</v>
      </c>
      <c r="D62" s="1">
        <v>23632.116118689573</v>
      </c>
      <c r="E62" s="1">
        <v>25583.108922926058</v>
      </c>
      <c r="F62" s="1">
        <v>26984.096427915396</v>
      </c>
      <c r="G62" s="1">
        <v>28162.615825940557</v>
      </c>
      <c r="H62" s="1">
        <v>29477.252067201087</v>
      </c>
    </row>
    <row r="63" spans="1:8" x14ac:dyDescent="0.3">
      <c r="A63" s="12" t="s">
        <v>58</v>
      </c>
      <c r="B63" s="1">
        <v>14971.621999999999</v>
      </c>
      <c r="C63" s="1">
        <v>15918.217000000001</v>
      </c>
      <c r="D63" s="1">
        <v>19518.62097520156</v>
      </c>
      <c r="E63" s="1">
        <v>21198.069314075521</v>
      </c>
      <c r="F63" s="1">
        <v>22251.622435255773</v>
      </c>
      <c r="G63" s="1">
        <v>23160.986282544327</v>
      </c>
      <c r="H63" s="1">
        <v>24118.274147344611</v>
      </c>
    </row>
    <row r="64" spans="1:8" x14ac:dyDescent="0.3">
      <c r="A64" s="13" t="s">
        <v>59</v>
      </c>
      <c r="B64" s="1">
        <v>40.366999999999997</v>
      </c>
      <c r="C64" s="1">
        <v>60.981000000000002</v>
      </c>
      <c r="D64" s="1">
        <v>99.374400579728743</v>
      </c>
      <c r="E64" s="1">
        <v>75.661894815838821</v>
      </c>
      <c r="F64" s="1">
        <v>69.351661414957618</v>
      </c>
      <c r="G64" s="1">
        <v>78.37509047805473</v>
      </c>
      <c r="H64" s="1">
        <v>84.720547030971574</v>
      </c>
    </row>
    <row r="65" spans="1:8" x14ac:dyDescent="0.3">
      <c r="A65" s="13" t="s">
        <v>60</v>
      </c>
      <c r="B65" s="1">
        <v>1131.2840000000001</v>
      </c>
      <c r="C65" s="1">
        <v>1034.3779999999999</v>
      </c>
      <c r="D65" s="1">
        <v>1082.7158690000001</v>
      </c>
      <c r="E65" s="1">
        <v>1176.1614360000001</v>
      </c>
      <c r="F65" s="1">
        <v>1250.3858310000001</v>
      </c>
      <c r="G65" s="1">
        <v>1314.3594310000001</v>
      </c>
      <c r="H65" s="1">
        <v>1368.7289479999999</v>
      </c>
    </row>
    <row r="66" spans="1:8" x14ac:dyDescent="0.3">
      <c r="A66" s="13" t="s">
        <v>61</v>
      </c>
      <c r="B66" s="1">
        <v>8465.0280000000002</v>
      </c>
      <c r="C66" s="1">
        <v>8750.5820000000003</v>
      </c>
      <c r="D66" s="1">
        <v>10811.068911949489</v>
      </c>
      <c r="E66" s="1">
        <v>11986.227254305624</v>
      </c>
      <c r="F66" s="1">
        <v>12984.052592818367</v>
      </c>
      <c r="G66" s="1">
        <v>13585.48013439585</v>
      </c>
      <c r="H66" s="1">
        <v>14103.867210931216</v>
      </c>
    </row>
    <row r="67" spans="1:8" x14ac:dyDescent="0.3">
      <c r="A67" s="13" t="s">
        <v>62</v>
      </c>
      <c r="B67" s="1">
        <v>289.83999999999997</v>
      </c>
      <c r="C67" s="1">
        <v>239.21100000000001</v>
      </c>
      <c r="D67" s="1">
        <v>267.22300000000001</v>
      </c>
      <c r="E67" s="1">
        <v>284.84100000000001</v>
      </c>
      <c r="F67" s="1">
        <v>279.95400000000001</v>
      </c>
      <c r="G67" s="1">
        <v>280.43099999999998</v>
      </c>
      <c r="H67" s="1">
        <v>280.108</v>
      </c>
    </row>
    <row r="68" spans="1:8" x14ac:dyDescent="0.3">
      <c r="A68" s="13" t="s">
        <v>63</v>
      </c>
      <c r="B68" s="1">
        <v>3350.5859999999998</v>
      </c>
      <c r="C68" s="1">
        <v>2751.0970000000002</v>
      </c>
      <c r="D68" s="1">
        <v>2733.1566336396636</v>
      </c>
      <c r="E68" s="1">
        <v>2974.9181111564926</v>
      </c>
      <c r="F68" s="1">
        <v>3058.2518697194241</v>
      </c>
      <c r="G68" s="1">
        <v>3138.7785101139402</v>
      </c>
      <c r="H68" s="1">
        <v>3230.6448687444577</v>
      </c>
    </row>
    <row r="69" spans="1:8" x14ac:dyDescent="0.3">
      <c r="A69" s="15" t="s">
        <v>64</v>
      </c>
      <c r="B69" s="1">
        <v>343.22199999999998</v>
      </c>
      <c r="C69" s="1">
        <v>372.58800000000002</v>
      </c>
      <c r="D69" s="1">
        <v>780.99386087999949</v>
      </c>
      <c r="E69" s="1">
        <v>812.37681193314268</v>
      </c>
      <c r="F69" s="1">
        <v>809.7982352537141</v>
      </c>
      <c r="G69" s="1">
        <v>807.21096910345921</v>
      </c>
      <c r="H69" s="1">
        <v>805.29151704549986</v>
      </c>
    </row>
    <row r="70" spans="1:8" x14ac:dyDescent="0.3">
      <c r="A70" s="15" t="s">
        <v>65</v>
      </c>
      <c r="B70" s="1">
        <v>42.548000000000002</v>
      </c>
      <c r="C70" s="1">
        <v>44.052999999999997</v>
      </c>
      <c r="D70" s="1">
        <v>37.222621062857122</v>
      </c>
      <c r="E70" s="1">
        <v>36.311584374954585</v>
      </c>
      <c r="F70" s="1">
        <v>35.481038764100461</v>
      </c>
      <c r="G70" s="1">
        <v>34.726338182052729</v>
      </c>
      <c r="H70" s="1">
        <v>34.035228308688779</v>
      </c>
    </row>
    <row r="71" spans="1:8" x14ac:dyDescent="0.3">
      <c r="A71" s="15" t="s">
        <v>66</v>
      </c>
      <c r="B71" s="1">
        <v>649.85400000000004</v>
      </c>
      <c r="C71" s="1">
        <v>605.72400000000005</v>
      </c>
      <c r="D71" s="1">
        <v>676.13347248481648</v>
      </c>
      <c r="E71" s="1">
        <v>743.9820537384187</v>
      </c>
      <c r="F71" s="1">
        <v>761.46289348105245</v>
      </c>
      <c r="G71" s="1">
        <v>770.26290626943876</v>
      </c>
      <c r="H71" s="1">
        <v>770.70670326504251</v>
      </c>
    </row>
    <row r="72" spans="1:8" x14ac:dyDescent="0.3">
      <c r="A72" s="15" t="s">
        <v>67</v>
      </c>
      <c r="B72" s="1">
        <v>104.554</v>
      </c>
      <c r="C72" s="1">
        <v>106.746</v>
      </c>
      <c r="D72" s="1">
        <v>141.03194772991134</v>
      </c>
      <c r="E72" s="1">
        <v>146.09135821136684</v>
      </c>
      <c r="F72" s="1">
        <v>143.97404855005993</v>
      </c>
      <c r="G72" s="1">
        <v>143.01668262610713</v>
      </c>
      <c r="H72" s="1">
        <v>140.1444251163214</v>
      </c>
    </row>
    <row r="73" spans="1:8" x14ac:dyDescent="0.3">
      <c r="A73" s="15" t="s">
        <v>68</v>
      </c>
      <c r="B73" s="1">
        <v>1696.183</v>
      </c>
      <c r="C73" s="1">
        <v>811.00199999999995</v>
      </c>
      <c r="D73" s="1">
        <v>583.86780400000021</v>
      </c>
      <c r="E73" s="1">
        <v>682.38567790768855</v>
      </c>
      <c r="F73" s="1">
        <v>761.23093053868615</v>
      </c>
      <c r="G73" s="1">
        <v>825.0134110969849</v>
      </c>
      <c r="H73" s="1">
        <v>883.64814656520377</v>
      </c>
    </row>
    <row r="74" spans="1:8" x14ac:dyDescent="0.3">
      <c r="A74" s="15" t="s">
        <v>69</v>
      </c>
      <c r="B74" s="1">
        <v>514.22500000000002</v>
      </c>
      <c r="C74" s="1">
        <v>810.98400000000004</v>
      </c>
      <c r="D74" s="1">
        <v>513.90692748207903</v>
      </c>
      <c r="E74" s="1">
        <v>553.77062499092108</v>
      </c>
      <c r="F74" s="1">
        <v>546.30472313181099</v>
      </c>
      <c r="G74" s="1">
        <v>558.54820283589788</v>
      </c>
      <c r="H74" s="1">
        <v>596.81884844370143</v>
      </c>
    </row>
    <row r="75" spans="1:8" x14ac:dyDescent="0.3">
      <c r="A75" s="13" t="s">
        <v>70</v>
      </c>
      <c r="B75" s="1">
        <v>1764.6010000000001</v>
      </c>
      <c r="C75" s="1">
        <v>1785.1490000000001</v>
      </c>
      <c r="D75" s="1">
        <v>2408.365345014392</v>
      </c>
      <c r="E75" s="1">
        <v>2503.6215989125139</v>
      </c>
      <c r="F75" s="1">
        <v>2717.3416906877146</v>
      </c>
      <c r="G75" s="1">
        <v>2868.7529339596613</v>
      </c>
      <c r="H75" s="1">
        <v>3126.0830599674446</v>
      </c>
    </row>
    <row r="76" spans="1:8" x14ac:dyDescent="0.3">
      <c r="A76" s="15" t="s">
        <v>71</v>
      </c>
      <c r="B76" s="1">
        <v>472.47700000000003</v>
      </c>
      <c r="C76" s="1">
        <v>496.18</v>
      </c>
      <c r="D76" s="1">
        <v>463.18287201439193</v>
      </c>
      <c r="E76" s="1">
        <v>499.40692815419402</v>
      </c>
      <c r="F76" s="1">
        <v>527.77891740566429</v>
      </c>
      <c r="G76" s="1">
        <v>555.2014371894511</v>
      </c>
      <c r="H76" s="1">
        <v>580.99558013846445</v>
      </c>
    </row>
    <row r="77" spans="1:8" x14ac:dyDescent="0.3">
      <c r="A77" s="15" t="s">
        <v>72</v>
      </c>
      <c r="B77" s="1">
        <v>1292.124</v>
      </c>
      <c r="C77" s="1">
        <v>1288.9690000000001</v>
      </c>
      <c r="D77" s="1">
        <v>1940.4860000000001</v>
      </c>
      <c r="E77" s="1">
        <v>1999.49737575832</v>
      </c>
      <c r="F77" s="1">
        <v>2184.8297102920501</v>
      </c>
      <c r="G77" s="1">
        <v>2308.8072397702099</v>
      </c>
      <c r="H77" s="1">
        <v>2540.3338128189798</v>
      </c>
    </row>
    <row r="78" spans="1:8" x14ac:dyDescent="0.3">
      <c r="A78" s="12" t="s">
        <v>73</v>
      </c>
      <c r="B78" s="1">
        <v>3404.8229999999999</v>
      </c>
      <c r="C78" s="1">
        <v>3727.837</v>
      </c>
      <c r="D78" s="1">
        <v>4113.495143488014</v>
      </c>
      <c r="E78" s="1">
        <v>4385.0396088505368</v>
      </c>
      <c r="F78" s="1">
        <v>4732.473992659623</v>
      </c>
      <c r="G78" s="1">
        <v>5001.6295433962277</v>
      </c>
      <c r="H78" s="1">
        <v>5358.9779198564738</v>
      </c>
    </row>
    <row r="79" spans="1:8" x14ac:dyDescent="0.3">
      <c r="A79" s="11" t="s">
        <v>38</v>
      </c>
      <c r="B79" s="1">
        <v>4003.0439999999999</v>
      </c>
      <c r="C79" s="1">
        <v>2030.732</v>
      </c>
      <c r="D79" s="1">
        <v>2324.2533915488375</v>
      </c>
      <c r="E79" s="1">
        <v>2492.5210392676895</v>
      </c>
      <c r="F79" s="1">
        <v>2667.730584737787</v>
      </c>
      <c r="G79" s="1">
        <v>2819.8599954194792</v>
      </c>
      <c r="H79" s="1">
        <v>2942.821057155214</v>
      </c>
    </row>
    <row r="80" spans="1:8" x14ac:dyDescent="0.3">
      <c r="A80" s="12" t="s">
        <v>74</v>
      </c>
      <c r="B80" s="1">
        <v>964.92200000000003</v>
      </c>
      <c r="C80" s="1">
        <v>916.49400000000003</v>
      </c>
      <c r="D80" s="1">
        <v>960.35683700000004</v>
      </c>
      <c r="E80" s="1">
        <v>1115.3839536678995</v>
      </c>
      <c r="F80" s="1">
        <v>1236.018035598375</v>
      </c>
      <c r="G80" s="1">
        <v>1325.9160320194339</v>
      </c>
      <c r="H80" s="1">
        <v>1394.1406836362787</v>
      </c>
    </row>
    <row r="81" spans="1:8" x14ac:dyDescent="0.3">
      <c r="A81" s="12" t="s">
        <v>75</v>
      </c>
      <c r="B81" s="1">
        <v>601.55600000000004</v>
      </c>
      <c r="C81" s="1">
        <v>637.78899999999999</v>
      </c>
      <c r="D81" s="1">
        <v>773.64196800000002</v>
      </c>
      <c r="E81" s="1">
        <v>762.50715469123918</v>
      </c>
      <c r="F81" s="1">
        <v>798.05017568956487</v>
      </c>
      <c r="G81" s="1">
        <v>831.72098454439833</v>
      </c>
      <c r="H81" s="1">
        <v>861.30891182407527</v>
      </c>
    </row>
    <row r="82" spans="1:8" x14ac:dyDescent="0.3">
      <c r="A82" s="12" t="s">
        <v>76</v>
      </c>
      <c r="B82" s="1">
        <v>87.19</v>
      </c>
      <c r="C82" s="1">
        <v>87.992999999999995</v>
      </c>
      <c r="D82" s="1">
        <v>97.875</v>
      </c>
      <c r="E82" s="1">
        <v>94.918999999999997</v>
      </c>
      <c r="F82" s="1">
        <v>98.563000000000002</v>
      </c>
      <c r="G82" s="1">
        <v>106.949</v>
      </c>
      <c r="H82" s="1">
        <v>114.28100000000001</v>
      </c>
    </row>
    <row r="83" spans="1:8" x14ac:dyDescent="0.3">
      <c r="A83" s="9" t="s">
        <v>77</v>
      </c>
      <c r="B83" s="10">
        <v>3611.5670000000005</v>
      </c>
      <c r="C83" s="10">
        <v>4039.721</v>
      </c>
      <c r="D83" s="10">
        <v>6073.9911281541536</v>
      </c>
      <c r="E83" s="10">
        <v>6271.8447167352579</v>
      </c>
      <c r="F83" s="10">
        <v>6550.0313291035327</v>
      </c>
      <c r="G83" s="10">
        <v>6542.5068910401915</v>
      </c>
      <c r="H83" s="10">
        <v>5300.2716696010793</v>
      </c>
    </row>
    <row r="84" spans="1:8" x14ac:dyDescent="0.3">
      <c r="A84" s="11" t="s">
        <v>78</v>
      </c>
      <c r="B84" s="1">
        <v>3154.7520000000004</v>
      </c>
      <c r="C84" s="1">
        <v>3681.6979999999999</v>
      </c>
      <c r="D84" s="1">
        <v>5470.4292727717821</v>
      </c>
      <c r="E84" s="1">
        <v>5763.4155373416597</v>
      </c>
      <c r="F84" s="1">
        <v>6038.3301811216215</v>
      </c>
      <c r="G84" s="1">
        <v>6087.555518104431</v>
      </c>
      <c r="H84" s="1">
        <v>4845.4632495858732</v>
      </c>
    </row>
    <row r="85" spans="1:8" x14ac:dyDescent="0.3">
      <c r="A85" s="12" t="s">
        <v>79</v>
      </c>
      <c r="B85" s="1">
        <v>3069.1460000000002</v>
      </c>
      <c r="C85" s="1">
        <v>3618.0729999999999</v>
      </c>
      <c r="D85" s="1">
        <v>5335.5068267819433</v>
      </c>
      <c r="E85" s="1">
        <v>5649.174340210413</v>
      </c>
      <c r="F85" s="1">
        <v>5913.1706516109689</v>
      </c>
      <c r="G85" s="1">
        <v>5951.5365588108443</v>
      </c>
      <c r="H85" s="1">
        <v>4698.1467489607558</v>
      </c>
    </row>
    <row r="86" spans="1:8" x14ac:dyDescent="0.3">
      <c r="A86" s="12" t="s">
        <v>80</v>
      </c>
      <c r="B86" s="1">
        <v>99.474000000000004</v>
      </c>
      <c r="C86" s="1">
        <v>36.581000000000003</v>
      </c>
      <c r="D86" s="1">
        <v>110.67073738452416</v>
      </c>
      <c r="E86" s="1">
        <v>117.24999198367141</v>
      </c>
      <c r="F86" s="1">
        <v>123.71542619139139</v>
      </c>
      <c r="G86" s="1">
        <v>130.14597808977607</v>
      </c>
      <c r="H86" s="1">
        <v>136.83596536630549</v>
      </c>
    </row>
    <row r="87" spans="1:8" x14ac:dyDescent="0.3">
      <c r="A87" s="12" t="s">
        <v>81</v>
      </c>
      <c r="B87" s="1">
        <v>-13.868</v>
      </c>
      <c r="C87" s="1">
        <v>27.044</v>
      </c>
      <c r="D87" s="1">
        <v>24.251708605314565</v>
      </c>
      <c r="E87" s="1">
        <v>-3.0087948524255026</v>
      </c>
      <c r="F87" s="1">
        <v>1.4441033192618065</v>
      </c>
      <c r="G87" s="1">
        <v>5.8729812038110296</v>
      </c>
      <c r="H87" s="1">
        <v>10.480535258812097</v>
      </c>
    </row>
    <row r="88" spans="1:8" x14ac:dyDescent="0.3">
      <c r="A88" s="11" t="s">
        <v>39</v>
      </c>
      <c r="B88" s="1">
        <v>456.815</v>
      </c>
      <c r="C88" s="1">
        <v>358.02300000000002</v>
      </c>
      <c r="D88" s="1">
        <v>603.56185538237185</v>
      </c>
      <c r="E88" s="1">
        <v>508.42917939359785</v>
      </c>
      <c r="F88" s="1">
        <v>511.70114798191076</v>
      </c>
      <c r="G88" s="1">
        <v>454.95137293576067</v>
      </c>
      <c r="H88" s="1">
        <v>454.80842001520625</v>
      </c>
    </row>
    <row r="89" spans="1:8" x14ac:dyDescent="0.3">
      <c r="A89" s="16" t="s">
        <v>82</v>
      </c>
      <c r="B89" s="17">
        <f t="shared" ref="B89:F89" si="8">B4-B43</f>
        <v>-5448.0929999999935</v>
      </c>
      <c r="C89" s="17">
        <f t="shared" si="8"/>
        <v>-2233.7809999999881</v>
      </c>
      <c r="D89" s="17">
        <f t="shared" si="8"/>
        <v>-6973.5959184915628</v>
      </c>
      <c r="E89" s="17">
        <f t="shared" si="8"/>
        <v>-8267.3023240546099</v>
      </c>
      <c r="F89" s="17">
        <f t="shared" si="8"/>
        <v>-8912.6790775032641</v>
      </c>
      <c r="G89" s="17">
        <f t="shared" ref="G89:H89" si="9">G4-G43</f>
        <v>-8879.8661875015896</v>
      </c>
      <c r="H89" s="17">
        <f t="shared" si="9"/>
        <v>-9287.3383757133779</v>
      </c>
    </row>
    <row r="90" spans="1:8" x14ac:dyDescent="0.3">
      <c r="A90" s="16" t="s">
        <v>3</v>
      </c>
      <c r="B90" s="18">
        <f t="shared" ref="B90:F90" si="10">B89/B$91*100</f>
        <v>-5.4305277949314545</v>
      </c>
      <c r="C90" s="18">
        <f t="shared" si="10"/>
        <v>-2.0371563219062203</v>
      </c>
      <c r="D90" s="18">
        <f t="shared" si="10"/>
        <v>-5.7306095214586232</v>
      </c>
      <c r="E90" s="18">
        <f t="shared" si="10"/>
        <v>-6.4120868295686755</v>
      </c>
      <c r="F90" s="18">
        <f t="shared" si="10"/>
        <v>-6.5510031396430914</v>
      </c>
      <c r="G90" s="18">
        <f t="shared" ref="G90:H90" si="11">G89/G$91*100</f>
        <v>-6.2040695868862921</v>
      </c>
      <c r="H90" s="18">
        <f t="shared" si="11"/>
        <v>-6.1712185807002644</v>
      </c>
    </row>
    <row r="91" spans="1:8" x14ac:dyDescent="0.3">
      <c r="A91" s="11" t="s">
        <v>83</v>
      </c>
      <c r="B91" s="1">
        <v>100323.45299999999</v>
      </c>
      <c r="C91" s="1">
        <v>109651.91899999999</v>
      </c>
      <c r="D91" s="1">
        <v>121690.3</v>
      </c>
      <c r="E91" s="1">
        <v>128933.1</v>
      </c>
      <c r="F91" s="1">
        <v>136050.6</v>
      </c>
      <c r="G91" s="1">
        <v>143129.70000000001</v>
      </c>
      <c r="H91" s="1">
        <v>150494.39999999999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A592E-418F-4E7E-98FD-6F463585FF71}">
  <dimension ref="A1:F91"/>
  <sheetViews>
    <sheetView showGridLines="0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11" sqref="E11"/>
    </sheetView>
  </sheetViews>
  <sheetFormatPr defaultRowHeight="14.4" x14ac:dyDescent="0.3"/>
  <cols>
    <col min="1" max="1" width="58.33203125" customWidth="1"/>
    <col min="2" max="6" width="15.109375" customWidth="1"/>
  </cols>
  <sheetData>
    <row r="1" spans="1:6" ht="15" thickBot="1" x14ac:dyDescent="0.35">
      <c r="A1" s="23" t="s">
        <v>94</v>
      </c>
      <c r="B1" s="24"/>
      <c r="C1" s="24"/>
      <c r="D1" s="24"/>
      <c r="E1" s="24"/>
    </row>
    <row r="2" spans="1:6" x14ac:dyDescent="0.3">
      <c r="A2" s="2"/>
      <c r="B2" s="3" t="str">
        <f>OKT_2023!D2</f>
        <v>KRRZ</v>
      </c>
      <c r="C2" s="3" t="str">
        <f>OKT_2023!E2</f>
        <v>KRRZ</v>
      </c>
      <c r="D2" s="3" t="str">
        <f>OKT_2023!F2</f>
        <v>KRRZ</v>
      </c>
      <c r="E2" s="3" t="str">
        <f>OKT_2023!G2</f>
        <v>KRRZ</v>
      </c>
      <c r="F2" s="3" t="str">
        <f>OKT_2023!H2</f>
        <v>KRRZ</v>
      </c>
    </row>
    <row r="3" spans="1:6" x14ac:dyDescent="0.3">
      <c r="A3" s="4" t="s">
        <v>1</v>
      </c>
      <c r="B3" s="5">
        <v>2023</v>
      </c>
      <c r="C3" s="5">
        <v>2024</v>
      </c>
      <c r="D3" s="5">
        <v>2025</v>
      </c>
      <c r="E3" s="5">
        <v>2026</v>
      </c>
      <c r="F3" s="5">
        <v>2027</v>
      </c>
    </row>
    <row r="4" spans="1:6" x14ac:dyDescent="0.3">
      <c r="A4" s="6" t="s">
        <v>2</v>
      </c>
      <c r="B4" s="7">
        <f t="shared" ref="B4:D4" si="0">B6+B26+B31+B38</f>
        <v>392.84128502650765</v>
      </c>
      <c r="C4" s="7">
        <f t="shared" si="0"/>
        <v>994.32114996595374</v>
      </c>
      <c r="D4" s="7">
        <f t="shared" si="0"/>
        <v>1115.4456312877869</v>
      </c>
      <c r="E4" s="7">
        <f t="shared" ref="E4:F4" si="1">E6+E26+E31+E38</f>
        <v>1912.0380096567815</v>
      </c>
      <c r="F4" s="7">
        <f t="shared" si="1"/>
        <v>1722.9102236231506</v>
      </c>
    </row>
    <row r="5" spans="1:6" x14ac:dyDescent="0.3">
      <c r="A5" s="6" t="s">
        <v>3</v>
      </c>
      <c r="B5" s="21">
        <f t="shared" ref="B5:E5" si="2">B4/B$91*100</f>
        <v>0.32282054118241765</v>
      </c>
      <c r="C5" s="21">
        <f t="shared" si="2"/>
        <v>0.77119153263665707</v>
      </c>
      <c r="D5" s="21">
        <f t="shared" si="2"/>
        <v>0.81987556930126515</v>
      </c>
      <c r="E5" s="21">
        <f t="shared" si="2"/>
        <v>1.3358778853423023</v>
      </c>
      <c r="F5" s="21">
        <f t="shared" ref="F5" si="3">F4/F$91*100</f>
        <v>1.1448334447149866</v>
      </c>
    </row>
    <row r="6" spans="1:6" x14ac:dyDescent="0.3">
      <c r="A6" s="9" t="s">
        <v>4</v>
      </c>
      <c r="B6" s="10">
        <f>OKT_2023!D6-JUL_2023!D6</f>
        <v>66.468208519137988</v>
      </c>
      <c r="C6" s="10">
        <f>OKT_2023!E6-JUL_2023!E6</f>
        <v>301.1527963159424</v>
      </c>
      <c r="D6" s="10">
        <f>OKT_2023!F6-JUL_2023!F6</f>
        <v>352.83638760573376</v>
      </c>
      <c r="E6" s="10">
        <f>OKT_2023!G6-JUL_2023!G6</f>
        <v>469.20924535816812</v>
      </c>
      <c r="F6" s="10">
        <f>OKT_2023!H6-JUL_2023!H6</f>
        <v>470.30152020644164</v>
      </c>
    </row>
    <row r="7" spans="1:6" x14ac:dyDescent="0.3">
      <c r="A7" s="11" t="s">
        <v>5</v>
      </c>
      <c r="B7" s="1">
        <f>OKT_2023!D7-JUL_2023!D7</f>
        <v>21.045204417563582</v>
      </c>
      <c r="C7" s="1">
        <f>OKT_2023!E7-JUL_2023!E7</f>
        <v>217.93445540759421</v>
      </c>
      <c r="D7" s="1">
        <f>OKT_2023!F7-JUL_2023!F7</f>
        <v>243.33494108456216</v>
      </c>
      <c r="E7" s="1">
        <f>OKT_2023!G7-JUL_2023!G7</f>
        <v>337.51252104956075</v>
      </c>
      <c r="F7" s="1">
        <f>OKT_2023!H7-JUL_2023!H7</f>
        <v>304.99455066436349</v>
      </c>
    </row>
    <row r="8" spans="1:6" x14ac:dyDescent="0.3">
      <c r="A8" s="12" t="s">
        <v>6</v>
      </c>
      <c r="B8" s="1">
        <f>OKT_2023!D8-JUL_2023!D8</f>
        <v>0</v>
      </c>
      <c r="C8" s="1">
        <f>OKT_2023!E8-JUL_2023!E8</f>
        <v>114</v>
      </c>
      <c r="D8" s="1">
        <f>OKT_2023!F8-JUL_2023!F8</f>
        <v>127</v>
      </c>
      <c r="E8" s="1">
        <f>OKT_2023!G8-JUL_2023!G8</f>
        <v>226</v>
      </c>
      <c r="F8" s="1">
        <f>OKT_2023!H8-JUL_2023!H8</f>
        <v>196</v>
      </c>
    </row>
    <row r="9" spans="1:6" x14ac:dyDescent="0.3">
      <c r="A9" s="12" t="s">
        <v>7</v>
      </c>
      <c r="B9" s="1">
        <f>OKT_2023!D9-JUL_2023!D9</f>
        <v>-2.7399999999997817</v>
      </c>
      <c r="C9" s="1">
        <f>OKT_2023!E9-JUL_2023!E9</f>
        <v>-5.7200000000002547</v>
      </c>
      <c r="D9" s="1">
        <f>OKT_2023!F9-JUL_2023!F9</f>
        <v>-3.7200000000002547</v>
      </c>
      <c r="E9" s="1">
        <f>OKT_2023!G9-JUL_2023!G9</f>
        <v>-1.7199999999997999</v>
      </c>
      <c r="F9" s="1">
        <f>OKT_2023!H9-JUL_2023!H9</f>
        <v>2.2800000000002001</v>
      </c>
    </row>
    <row r="10" spans="1:6" x14ac:dyDescent="0.3">
      <c r="A10" s="12" t="s">
        <v>8</v>
      </c>
      <c r="B10" s="1">
        <f>OKT_2023!D10-JUL_2023!D10</f>
        <v>0.8114062905534638</v>
      </c>
      <c r="C10" s="1">
        <f>OKT_2023!E10-JUL_2023!E10</f>
        <v>0.70183282907009925</v>
      </c>
      <c r="D10" s="1">
        <f>OKT_2023!F10-JUL_2023!F10</f>
        <v>0.44924619815753886</v>
      </c>
      <c r="E10" s="1">
        <f>OKT_2023!G10-JUL_2023!G10</f>
        <v>-0.1594667165430792</v>
      </c>
      <c r="F10" s="1">
        <f>OKT_2023!H10-JUL_2023!H10</f>
        <v>0.78383748651208407</v>
      </c>
    </row>
    <row r="11" spans="1:6" x14ac:dyDescent="0.3">
      <c r="A11" s="12" t="s">
        <v>9</v>
      </c>
      <c r="B11" s="1">
        <f>OKT_2023!D11-JUL_2023!D11</f>
        <v>0</v>
      </c>
      <c r="C11" s="1">
        <f>OKT_2023!E11-JUL_2023!E11</f>
        <v>0</v>
      </c>
      <c r="D11" s="1">
        <f>OKT_2023!F11-JUL_2023!F11</f>
        <v>0</v>
      </c>
      <c r="E11" s="1">
        <f>OKT_2023!G11-JUL_2023!G11</f>
        <v>0</v>
      </c>
      <c r="F11" s="1">
        <f>OKT_2023!H11-JUL_2023!H11</f>
        <v>0</v>
      </c>
    </row>
    <row r="12" spans="1:6" x14ac:dyDescent="0.3">
      <c r="A12" s="12" t="s">
        <v>10</v>
      </c>
      <c r="B12" s="1">
        <f>OKT_2023!D12-JUL_2023!D12</f>
        <v>0.83100000000001728</v>
      </c>
      <c r="C12" s="1">
        <f>OKT_2023!E12-JUL_2023!E12</f>
        <v>1.4570000000000505</v>
      </c>
      <c r="D12" s="1">
        <f>OKT_2023!F12-JUL_2023!F12</f>
        <v>2.15300000000002</v>
      </c>
      <c r="E12" s="1">
        <f>OKT_2023!G12-JUL_2023!G12</f>
        <v>4.5920000000000414</v>
      </c>
      <c r="F12" s="1">
        <f>OKT_2023!H12-JUL_2023!H12</f>
        <v>5.8990000000000578</v>
      </c>
    </row>
    <row r="13" spans="1:6" x14ac:dyDescent="0.3">
      <c r="A13" s="12" t="s">
        <v>11</v>
      </c>
      <c r="B13" s="1">
        <f>OKT_2023!D13-JUL_2023!D13</f>
        <v>-1.0900000000000034</v>
      </c>
      <c r="C13" s="1">
        <f>OKT_2023!E13-JUL_2023!E13</f>
        <v>-1.3100000000000023</v>
      </c>
      <c r="D13" s="1">
        <f>OKT_2023!F13-JUL_2023!F13</f>
        <v>-1.1599999999999966</v>
      </c>
      <c r="E13" s="1">
        <f>OKT_2023!G13-JUL_2023!G13</f>
        <v>-1.0999999999999943</v>
      </c>
      <c r="F13" s="1">
        <f>OKT_2023!H13-JUL_2023!H13</f>
        <v>-1</v>
      </c>
    </row>
    <row r="14" spans="1:6" x14ac:dyDescent="0.3">
      <c r="A14" s="12" t="s">
        <v>12</v>
      </c>
      <c r="B14" s="1">
        <f>OKT_2023!D14-JUL_2023!D14</f>
        <v>0</v>
      </c>
      <c r="C14" s="1">
        <f>OKT_2023!E14-JUL_2023!E14</f>
        <v>0.3639999999999759</v>
      </c>
      <c r="D14" s="1">
        <f>OKT_2023!F14-JUL_2023!F14</f>
        <v>2.4289999999999736</v>
      </c>
      <c r="E14" s="1">
        <f>OKT_2023!G14-JUL_2023!G14</f>
        <v>-7.3299999999999841</v>
      </c>
      <c r="F14" s="1">
        <f>OKT_2023!H14-JUL_2023!H14</f>
        <v>-16.975000000000023</v>
      </c>
    </row>
    <row r="15" spans="1:6" x14ac:dyDescent="0.3">
      <c r="A15" s="12" t="s">
        <v>13</v>
      </c>
      <c r="B15" s="1">
        <f>OKT_2023!D15-JUL_2023!D15</f>
        <v>23.232798127010028</v>
      </c>
      <c r="C15" s="1">
        <f>OKT_2023!E15-JUL_2023!E15</f>
        <v>108.44162257852622</v>
      </c>
      <c r="D15" s="1">
        <f>OKT_2023!F15-JUL_2023!F15</f>
        <v>116.18369488640201</v>
      </c>
      <c r="E15" s="1">
        <f>OKT_2023!G15-JUL_2023!G15</f>
        <v>117.22998776610439</v>
      </c>
      <c r="F15" s="1">
        <f>OKT_2023!H15-JUL_2023!H15</f>
        <v>118.00671317785054</v>
      </c>
    </row>
    <row r="16" spans="1:6" x14ac:dyDescent="0.3">
      <c r="A16" s="11" t="s">
        <v>14</v>
      </c>
      <c r="B16" s="1">
        <f>OKT_2023!D16-JUL_2023!D16</f>
        <v>45.423004101574406</v>
      </c>
      <c r="C16" s="1">
        <f>OKT_2023!E16-JUL_2023!E16</f>
        <v>83.218340908346363</v>
      </c>
      <c r="D16" s="1">
        <f>OKT_2023!F16-JUL_2023!F16</f>
        <v>109.50144652116978</v>
      </c>
      <c r="E16" s="1">
        <f>OKT_2023!G16-JUL_2023!G16</f>
        <v>131.69672430860737</v>
      </c>
      <c r="F16" s="1">
        <f>OKT_2023!H16-JUL_2023!H16</f>
        <v>165.30696954207997</v>
      </c>
    </row>
    <row r="17" spans="1:6" x14ac:dyDescent="0.3">
      <c r="A17" s="12" t="s">
        <v>15</v>
      </c>
      <c r="B17" s="1">
        <f>OKT_2023!D17-JUL_2023!D17</f>
        <v>-19.634000000000015</v>
      </c>
      <c r="C17" s="1">
        <f>OKT_2023!E17-JUL_2023!E17</f>
        <v>-47.359999999999673</v>
      </c>
      <c r="D17" s="1">
        <f>OKT_2023!F17-JUL_2023!F17</f>
        <v>-43.437000000000808</v>
      </c>
      <c r="E17" s="1">
        <f>OKT_2023!G17-JUL_2023!G17</f>
        <v>-13.664000000000669</v>
      </c>
      <c r="F17" s="1">
        <f>OKT_2023!H17-JUL_2023!H17</f>
        <v>-5.1069999999999709</v>
      </c>
    </row>
    <row r="18" spans="1:6" x14ac:dyDescent="0.3">
      <c r="A18" s="13" t="s">
        <v>16</v>
      </c>
      <c r="B18" s="1"/>
      <c r="C18" s="1"/>
      <c r="D18" s="1"/>
      <c r="E18" s="1"/>
    </row>
    <row r="19" spans="1:6" x14ac:dyDescent="0.3">
      <c r="A19" s="13" t="s">
        <v>17</v>
      </c>
      <c r="B19" s="1"/>
      <c r="C19" s="1"/>
      <c r="D19" s="1"/>
      <c r="E19" s="1"/>
    </row>
    <row r="20" spans="1:6" x14ac:dyDescent="0.3">
      <c r="A20" s="12" t="s">
        <v>18</v>
      </c>
      <c r="B20" s="1">
        <f>OKT_2023!D20-JUL_2023!D20</f>
        <v>99.657045999999809</v>
      </c>
      <c r="C20" s="1">
        <f>OKT_2023!E20-JUL_2023!E20</f>
        <v>100.73399999999947</v>
      </c>
      <c r="D20" s="1">
        <f>OKT_2023!F20-JUL_2023!F20</f>
        <v>120.98900000000049</v>
      </c>
      <c r="E20" s="1">
        <f>OKT_2023!G20-JUL_2023!G20</f>
        <v>112.61599999999999</v>
      </c>
      <c r="F20" s="1">
        <f>OKT_2023!H20-JUL_2023!H20</f>
        <v>135.36899999999969</v>
      </c>
    </row>
    <row r="21" spans="1:6" x14ac:dyDescent="0.3">
      <c r="A21" s="14" t="s">
        <v>19</v>
      </c>
      <c r="B21" s="1">
        <f>OKT_2023!D21-JUL_2023!D21</f>
        <v>-13.760953999999998</v>
      </c>
      <c r="C21" s="1">
        <f>OKT_2023!E21-JUL_2023!E21</f>
        <v>-5.5279999999999916</v>
      </c>
      <c r="D21" s="1">
        <f>OKT_2023!F21-JUL_2023!F21</f>
        <v>-5.4899999999999949</v>
      </c>
      <c r="E21" s="1">
        <f>OKT_2023!G21-JUL_2023!G21</f>
        <v>-5.6189999999999998</v>
      </c>
      <c r="F21" s="1">
        <f>OKT_2023!H21-JUL_2023!H21</f>
        <v>-5.6079999999999899</v>
      </c>
    </row>
    <row r="22" spans="1:6" x14ac:dyDescent="0.3">
      <c r="A22" s="12" t="s">
        <v>20</v>
      </c>
      <c r="B22" s="1">
        <f>OKT_2023!D22-JUL_2023!D22</f>
        <v>25</v>
      </c>
      <c r="C22" s="1">
        <f>OKT_2023!E22-JUL_2023!E22</f>
        <v>28.120000000000005</v>
      </c>
      <c r="D22" s="1">
        <f>OKT_2023!F22-JUL_2023!F22</f>
        <v>30.25</v>
      </c>
      <c r="E22" s="1">
        <f>OKT_2023!G22-JUL_2023!G22</f>
        <v>31.100000000000023</v>
      </c>
      <c r="F22" s="1">
        <f>OKT_2023!H22-JUL_2023!H22</f>
        <v>33.32000000000005</v>
      </c>
    </row>
    <row r="23" spans="1:6" x14ac:dyDescent="0.3">
      <c r="A23" s="12" t="s">
        <v>21</v>
      </c>
      <c r="B23" s="1">
        <f>OKT_2023!D23-JUL_2023!D23</f>
        <v>2.6364174874761446</v>
      </c>
      <c r="C23" s="1">
        <f>OKT_2023!E23-JUL_2023!E23</f>
        <v>2.6347758043218406</v>
      </c>
      <c r="D23" s="1">
        <f>OKT_2023!F23-JUL_2023!F23</f>
        <v>2.607688032275874</v>
      </c>
      <c r="E23" s="1">
        <f>OKT_2023!G23-JUL_2023!G23</f>
        <v>2.5526916466067604</v>
      </c>
      <c r="F23" s="1">
        <f>OKT_2023!H23-JUL_2023!H23</f>
        <v>2.6290299132817836</v>
      </c>
    </row>
    <row r="24" spans="1:6" x14ac:dyDescent="0.3">
      <c r="A24" s="12" t="s">
        <v>13</v>
      </c>
      <c r="B24" s="1">
        <f>OKT_2023!D24-JUL_2023!D24</f>
        <v>-62.236459385901981</v>
      </c>
      <c r="C24" s="1">
        <f>OKT_2023!E24-JUL_2023!E24</f>
        <v>-0.91043489597541338</v>
      </c>
      <c r="D24" s="1">
        <f>OKT_2023!F24-JUL_2023!F24</f>
        <v>-0.90824151110609819</v>
      </c>
      <c r="E24" s="1">
        <f>OKT_2023!G24-JUL_2023!G24</f>
        <v>-0.90796733799834328</v>
      </c>
      <c r="F24" s="1">
        <f>OKT_2023!H24-JUL_2023!H24</f>
        <v>-0.90406037120192195</v>
      </c>
    </row>
    <row r="25" spans="1:6" x14ac:dyDescent="0.3">
      <c r="A25" s="11" t="s">
        <v>22</v>
      </c>
      <c r="B25" s="1">
        <f>OKT_2023!D25-JUL_2023!D25</f>
        <v>0</v>
      </c>
      <c r="C25" s="1">
        <f>OKT_2023!E25-JUL_2023!E25</f>
        <v>0</v>
      </c>
      <c r="D25" s="1">
        <f>OKT_2023!F25-JUL_2023!F25</f>
        <v>0</v>
      </c>
      <c r="E25" s="1">
        <f>OKT_2023!G25-JUL_2023!G25</f>
        <v>0</v>
      </c>
      <c r="F25" s="1">
        <f>OKT_2023!H25-JUL_2023!H25</f>
        <v>0</v>
      </c>
    </row>
    <row r="26" spans="1:6" x14ac:dyDescent="0.3">
      <c r="A26" s="9" t="s">
        <v>23</v>
      </c>
      <c r="B26" s="10">
        <f>OKT_2023!D26-JUL_2023!D26</f>
        <v>337.28129867178723</v>
      </c>
      <c r="C26" s="10">
        <f>OKT_2023!E26-JUL_2023!E26</f>
        <v>383.99430286827192</v>
      </c>
      <c r="D26" s="10">
        <f>OKT_2023!F26-JUL_2023!F26</f>
        <v>596.39992003042062</v>
      </c>
      <c r="E26" s="10">
        <f>OKT_2023!G26-JUL_2023!G26</f>
        <v>684.47009123093085</v>
      </c>
      <c r="F26" s="10">
        <f>OKT_2023!H26-JUL_2023!H26</f>
        <v>913.13470921447879</v>
      </c>
    </row>
    <row r="27" spans="1:6" x14ac:dyDescent="0.3">
      <c r="A27" s="11" t="s">
        <v>24</v>
      </c>
      <c r="B27" s="1">
        <f>OKT_2023!D27-JUL_2023!D27</f>
        <v>258.16992661178665</v>
      </c>
      <c r="C27" s="1">
        <f>OKT_2023!E27-JUL_2023!E27</f>
        <v>297.84436942304455</v>
      </c>
      <c r="D27" s="1">
        <f>OKT_2023!F27-JUL_2023!F27</f>
        <v>503.57763637515018</v>
      </c>
      <c r="E27" s="1">
        <f>OKT_2023!G27-JUL_2023!G27</f>
        <v>584.97109032500157</v>
      </c>
      <c r="F27" s="1">
        <f>OKT_2023!H27-JUL_2023!H27</f>
        <v>807.63856948213652</v>
      </c>
    </row>
    <row r="28" spans="1:6" x14ac:dyDescent="0.3">
      <c r="A28" s="12" t="s">
        <v>25</v>
      </c>
      <c r="B28" s="1"/>
      <c r="C28" s="1"/>
      <c r="D28" s="1"/>
      <c r="E28" s="1"/>
    </row>
    <row r="29" spans="1:6" x14ac:dyDescent="0.3">
      <c r="A29" s="12" t="s">
        <v>26</v>
      </c>
      <c r="B29" s="1"/>
      <c r="C29" s="1"/>
      <c r="D29" s="1"/>
      <c r="E29" s="1"/>
    </row>
    <row r="30" spans="1:6" x14ac:dyDescent="0.3">
      <c r="A30" s="11" t="s">
        <v>27</v>
      </c>
      <c r="B30" s="1">
        <f>OKT_2023!D30-JUL_2023!D30</f>
        <v>79.111372059999667</v>
      </c>
      <c r="C30" s="1">
        <f>OKT_2023!E30-JUL_2023!E30</f>
        <v>86.149933445226679</v>
      </c>
      <c r="D30" s="1">
        <f>OKT_2023!F30-JUL_2023!F30</f>
        <v>92.822283655272713</v>
      </c>
      <c r="E30" s="1">
        <f>OKT_2023!G30-JUL_2023!G30</f>
        <v>99.49900090592854</v>
      </c>
      <c r="F30" s="1">
        <f>OKT_2023!H30-JUL_2023!H30</f>
        <v>105.49613973234079</v>
      </c>
    </row>
    <row r="31" spans="1:6" x14ac:dyDescent="0.3">
      <c r="A31" s="9" t="s">
        <v>28</v>
      </c>
      <c r="B31" s="10">
        <f>OKT_2023!D31-JUL_2023!D31</f>
        <v>22.82198596215494</v>
      </c>
      <c r="C31" s="10">
        <f>OKT_2023!E31-JUL_2023!E31</f>
        <v>-250.78747747938087</v>
      </c>
      <c r="D31" s="10">
        <f>OKT_2023!F31-JUL_2023!F31</f>
        <v>-234.43301560894452</v>
      </c>
      <c r="E31" s="10">
        <f>OKT_2023!G31-JUL_2023!G31</f>
        <v>-173.03229910137543</v>
      </c>
      <c r="F31" s="10">
        <f>OKT_2023!H31-JUL_2023!H31</f>
        <v>-201.57757977729489</v>
      </c>
    </row>
    <row r="32" spans="1:6" x14ac:dyDescent="0.3">
      <c r="A32" s="11" t="s">
        <v>29</v>
      </c>
      <c r="B32" s="1">
        <f>OKT_2023!D32-JUL_2023!D32</f>
        <v>-102.9953022565137</v>
      </c>
      <c r="C32" s="1">
        <f>OKT_2023!E32-JUL_2023!E32</f>
        <v>-177.26647056020283</v>
      </c>
      <c r="D32" s="1">
        <f>OKT_2023!F32-JUL_2023!F32</f>
        <v>-176.849477597646</v>
      </c>
      <c r="E32" s="1">
        <f>OKT_2023!G32-JUL_2023!G32</f>
        <v>-169.29146507916676</v>
      </c>
      <c r="F32" s="1">
        <f>OKT_2023!H32-JUL_2023!H32</f>
        <v>-164.66354572300361</v>
      </c>
    </row>
    <row r="33" spans="1:6" x14ac:dyDescent="0.3">
      <c r="A33" s="12" t="s">
        <v>30</v>
      </c>
      <c r="B33" s="1">
        <f>OKT_2023!D33-JUL_2023!D33</f>
        <v>-119.7171406881107</v>
      </c>
      <c r="C33" s="1">
        <f>OKT_2023!E33-JUL_2023!E33</f>
        <v>-196.1217204415193</v>
      </c>
      <c r="D33" s="1">
        <f>OKT_2023!F33-JUL_2023!F33</f>
        <v>-196.99390303853988</v>
      </c>
      <c r="E33" s="1">
        <f>OKT_2023!G33-JUL_2023!G33</f>
        <v>-191.39780100531289</v>
      </c>
      <c r="F33" s="1">
        <f>OKT_2023!H33-JUL_2023!H33</f>
        <v>-188.37336078771477</v>
      </c>
    </row>
    <row r="34" spans="1:6" x14ac:dyDescent="0.3">
      <c r="A34" s="12" t="s">
        <v>31</v>
      </c>
      <c r="B34" s="1">
        <f>OKT_2023!D34-JUL_2023!D34</f>
        <v>16.721838431597007</v>
      </c>
      <c r="C34" s="1">
        <f>OKT_2023!E34-JUL_2023!E34</f>
        <v>18.855249881316354</v>
      </c>
      <c r="D34" s="1">
        <f>OKT_2023!F34-JUL_2023!F34</f>
        <v>20.144425440894224</v>
      </c>
      <c r="E34" s="1">
        <f>OKT_2023!G34-JUL_2023!G34</f>
        <v>22.106335926146357</v>
      </c>
      <c r="F34" s="1">
        <f>OKT_2023!H34-JUL_2023!H34</f>
        <v>23.709815064710938</v>
      </c>
    </row>
    <row r="35" spans="1:6" x14ac:dyDescent="0.3">
      <c r="A35" s="11" t="s">
        <v>32</v>
      </c>
      <c r="B35" s="1">
        <f>OKT_2023!D35-JUL_2023!D35</f>
        <v>125.81728821866875</v>
      </c>
      <c r="C35" s="1">
        <f>OKT_2023!E35-JUL_2023!E35</f>
        <v>-73.521006919177921</v>
      </c>
      <c r="D35" s="1">
        <f>OKT_2023!F35-JUL_2023!F35</f>
        <v>-57.583538011298288</v>
      </c>
      <c r="E35" s="1">
        <f>OKT_2023!G35-JUL_2023!G35</f>
        <v>-3.7408340222094694</v>
      </c>
      <c r="F35" s="1">
        <f>OKT_2023!H35-JUL_2023!H35</f>
        <v>-36.914034054292074</v>
      </c>
    </row>
    <row r="36" spans="1:6" x14ac:dyDescent="0.3">
      <c r="A36" s="12" t="s">
        <v>33</v>
      </c>
      <c r="B36" s="1">
        <f>OKT_2023!D36-JUL_2023!D36</f>
        <v>-30.456148000000098</v>
      </c>
      <c r="C36" s="1">
        <f>OKT_2023!E36-JUL_2023!E36</f>
        <v>8.6339551215169195</v>
      </c>
      <c r="D36" s="1">
        <f>OKT_2023!F36-JUL_2023!F36</f>
        <v>9.1165177946122071</v>
      </c>
      <c r="E36" s="1">
        <f>OKT_2023!G36-JUL_2023!G36</f>
        <v>15.714243571457985</v>
      </c>
      <c r="F36" s="1">
        <f>OKT_2023!H36-JUL_2023!H36</f>
        <v>16.298481689257073</v>
      </c>
    </row>
    <row r="37" spans="1:6" x14ac:dyDescent="0.3">
      <c r="A37" s="12" t="s">
        <v>34</v>
      </c>
      <c r="B37" s="1">
        <f>OKT_2023!D37-JUL_2023!D37</f>
        <v>159.57106221866877</v>
      </c>
      <c r="C37" s="1">
        <f>OKT_2023!E37-JUL_2023!E37</f>
        <v>-7.1164920117624888</v>
      </c>
      <c r="D37" s="1">
        <f>OKT_2023!F37-JUL_2023!F37</f>
        <v>8.3384142230216867</v>
      </c>
      <c r="E37" s="1">
        <f>OKT_2023!G37-JUL_2023!G37</f>
        <v>55.583392435264841</v>
      </c>
      <c r="F37" s="1">
        <f>OKT_2023!H37-JUL_2023!H37</f>
        <v>21.825954285383148</v>
      </c>
    </row>
    <row r="38" spans="1:6" x14ac:dyDescent="0.3">
      <c r="A38" s="9" t="s">
        <v>35</v>
      </c>
      <c r="B38" s="10">
        <f>OKT_2023!D38-JUL_2023!D38</f>
        <v>-33.730208126572506</v>
      </c>
      <c r="C38" s="10">
        <f>OKT_2023!E38-JUL_2023!E38</f>
        <v>559.96152826112029</v>
      </c>
      <c r="D38" s="10">
        <f>OKT_2023!F38-JUL_2023!F38</f>
        <v>400.64233926057705</v>
      </c>
      <c r="E38" s="10">
        <f>OKT_2023!G38-JUL_2023!G38</f>
        <v>931.39097216905793</v>
      </c>
      <c r="F38" s="10">
        <f>OKT_2023!H38-JUL_2023!H38</f>
        <v>541.05157397952507</v>
      </c>
    </row>
    <row r="39" spans="1:6" x14ac:dyDescent="0.3">
      <c r="A39" s="12" t="s">
        <v>36</v>
      </c>
      <c r="B39" s="1">
        <f>OKT_2023!D39-JUL_2023!D39</f>
        <v>-99.506309384892575</v>
      </c>
      <c r="C39" s="1">
        <f>OKT_2023!E39-JUL_2023!E39</f>
        <v>360.84816108512882</v>
      </c>
      <c r="D39" s="1">
        <f>OKT_2023!F39-JUL_2023!F39</f>
        <v>194.73619131930514</v>
      </c>
      <c r="E39" s="1">
        <f>OKT_2023!G39-JUL_2023!G39</f>
        <v>721.92313318464926</v>
      </c>
      <c r="F39" s="1">
        <f>OKT_2023!H39-JUL_2023!H39</f>
        <v>326.19037165675627</v>
      </c>
    </row>
    <row r="40" spans="1:6" x14ac:dyDescent="0.3">
      <c r="A40" s="11" t="s">
        <v>37</v>
      </c>
      <c r="B40" s="1"/>
      <c r="C40" s="1"/>
      <c r="D40" s="1"/>
      <c r="E40" s="1"/>
      <c r="F40" s="1"/>
    </row>
    <row r="41" spans="1:6" x14ac:dyDescent="0.3">
      <c r="A41" s="11" t="s">
        <v>38</v>
      </c>
      <c r="B41" s="1">
        <f>OKT_2023!D41-JUL_2023!D41</f>
        <v>99.05308891820323</v>
      </c>
      <c r="C41" s="1">
        <f>OKT_2023!E41-JUL_2023!E41</f>
        <v>172.0580906425289</v>
      </c>
      <c r="D41" s="1">
        <f>OKT_2023!F41-JUL_2023!F41</f>
        <v>158.05052319069182</v>
      </c>
      <c r="E41" s="1">
        <f>OKT_2023!G41-JUL_2023!G41</f>
        <v>185.8218767356409</v>
      </c>
      <c r="F41" s="1">
        <f>OKT_2023!H41-JUL_2023!H41</f>
        <v>154.50848262487398</v>
      </c>
    </row>
    <row r="42" spans="1:6" x14ac:dyDescent="0.3">
      <c r="A42" s="11" t="s">
        <v>39</v>
      </c>
      <c r="B42" s="1">
        <f>OKT_2023!D42-JUL_2023!D42</f>
        <v>-132.78329704477551</v>
      </c>
      <c r="C42" s="1">
        <f>OKT_2023!E42-JUL_2023!E42</f>
        <v>387.9034376185914</v>
      </c>
      <c r="D42" s="1">
        <f>OKT_2023!F42-JUL_2023!F42</f>
        <v>242.591816069885</v>
      </c>
      <c r="E42" s="1">
        <f>OKT_2023!G42-JUL_2023!G42</f>
        <v>745.56909543341726</v>
      </c>
      <c r="F42" s="1">
        <f>OKT_2023!H42-JUL_2023!H42</f>
        <v>386.5430913546511</v>
      </c>
    </row>
    <row r="43" spans="1:6" x14ac:dyDescent="0.3">
      <c r="A43" s="6" t="s">
        <v>40</v>
      </c>
      <c r="B43" s="7">
        <f t="shared" ref="B43:D43" si="4">B46+B49+B50+B53+B59+B62+B79+B83</f>
        <v>370.13426139579201</v>
      </c>
      <c r="C43" s="7">
        <f t="shared" si="4"/>
        <v>3152.8222194895275</v>
      </c>
      <c r="D43" s="7">
        <f t="shared" si="4"/>
        <v>2814.7412486704279</v>
      </c>
      <c r="E43" s="7">
        <f t="shared" ref="E43:F43" si="5">E46+E49+E50+E53+E59+E62+E79+E83</f>
        <v>3488.745002637897</v>
      </c>
      <c r="F43" s="7">
        <f t="shared" si="5"/>
        <v>3434.6060742572354</v>
      </c>
    </row>
    <row r="44" spans="1:6" x14ac:dyDescent="0.3">
      <c r="A44" s="6" t="s">
        <v>3</v>
      </c>
      <c r="B44" s="8">
        <f>OKT_2023!D44-JUL_2023!D44</f>
        <v>0.71319082600475525</v>
      </c>
      <c r="C44" s="8">
        <f>OKT_2023!E44-JUL_2023!E44</f>
        <v>2.8667249174625198</v>
      </c>
      <c r="D44" s="8">
        <f>OKT_2023!F44-JUL_2023!F44</f>
        <v>2.3866110325443231</v>
      </c>
      <c r="E44" s="8">
        <f>OKT_2023!G44-JUL_2023!G44</f>
        <v>2.6577519898912101</v>
      </c>
      <c r="F44" s="8">
        <f>OKT_2023!H44-JUL_2023!H44</f>
        <v>2.3962097281143784</v>
      </c>
    </row>
    <row r="45" spans="1:6" x14ac:dyDescent="0.3">
      <c r="A45" s="9" t="s">
        <v>41</v>
      </c>
      <c r="B45" s="10">
        <f>OKT_2023!D45-JUL_2023!D45</f>
        <v>399.06868224524078</v>
      </c>
      <c r="C45" s="10">
        <f>OKT_2023!E45-JUL_2023!E45</f>
        <v>2185.5438418859121</v>
      </c>
      <c r="D45" s="10">
        <f>OKT_2023!F45-JUL_2023!F45</f>
        <v>2215.9756028866541</v>
      </c>
      <c r="E45" s="10">
        <f>OKT_2023!G45-JUL_2023!G45</f>
        <v>2625.7930669659181</v>
      </c>
      <c r="F45" s="10">
        <f>OKT_2023!H45-JUL_2023!H45</f>
        <v>3161.0033529402936</v>
      </c>
    </row>
    <row r="46" spans="1:6" x14ac:dyDescent="0.3">
      <c r="A46" s="11" t="s">
        <v>42</v>
      </c>
      <c r="B46" s="1">
        <f>OKT_2023!D46-JUL_2023!D46</f>
        <v>320.05332460366662</v>
      </c>
      <c r="C46" s="1">
        <f>OKT_2023!E46-JUL_2023!E46</f>
        <v>534.18428045091787</v>
      </c>
      <c r="D46" s="1">
        <f>OKT_2023!F46-JUL_2023!F46</f>
        <v>733.99864427426292</v>
      </c>
      <c r="E46" s="1">
        <f>OKT_2023!G46-JUL_2023!G46</f>
        <v>915.31842416539621</v>
      </c>
      <c r="F46" s="1">
        <f>OKT_2023!H46-JUL_2023!H46</f>
        <v>993.0598482352907</v>
      </c>
    </row>
    <row r="47" spans="1:6" x14ac:dyDescent="0.3">
      <c r="A47" s="12" t="s">
        <v>43</v>
      </c>
      <c r="B47" s="1">
        <f>OKT_2023!D47-JUL_2023!D47</f>
        <v>52.675980254336537</v>
      </c>
      <c r="C47" s="1">
        <f>OKT_2023!E47-JUL_2023!E47</f>
        <v>196.20656518161377</v>
      </c>
      <c r="D47" s="1">
        <f>OKT_2023!F47-JUL_2023!F47</f>
        <v>331.76142599358536</v>
      </c>
      <c r="E47" s="1">
        <f>OKT_2023!G47-JUL_2023!G47</f>
        <v>454.97662662968833</v>
      </c>
      <c r="F47" s="1">
        <f>OKT_2023!H47-JUL_2023!H47</f>
        <v>501.41694635202293</v>
      </c>
    </row>
    <row r="48" spans="1:6" x14ac:dyDescent="0.3">
      <c r="A48" s="12" t="s">
        <v>44</v>
      </c>
      <c r="B48" s="1">
        <f>OKT_2023!D48-JUL_2023!D48</f>
        <v>267.37734434933009</v>
      </c>
      <c r="C48" s="1">
        <f>OKT_2023!E48-JUL_2023!E48</f>
        <v>337.9777152693041</v>
      </c>
      <c r="D48" s="1">
        <f>OKT_2023!F48-JUL_2023!F48</f>
        <v>402.23721828067801</v>
      </c>
      <c r="E48" s="1">
        <f>OKT_2023!G48-JUL_2023!G48</f>
        <v>460.34179753570834</v>
      </c>
      <c r="F48" s="1">
        <f>OKT_2023!H48-JUL_2023!H48</f>
        <v>491.64290188327004</v>
      </c>
    </row>
    <row r="49" spans="1:6" x14ac:dyDescent="0.3">
      <c r="A49" s="11" t="s">
        <v>45</v>
      </c>
      <c r="B49" s="1">
        <f>OKT_2023!D49-JUL_2023!D49</f>
        <v>-541.7549577370437</v>
      </c>
      <c r="C49" s="1">
        <f>OKT_2023!E49-JUL_2023!E49</f>
        <v>-185.35769702512789</v>
      </c>
      <c r="D49" s="1">
        <f>OKT_2023!F49-JUL_2023!F49</f>
        <v>-385.46078108537222</v>
      </c>
      <c r="E49" s="1">
        <f>OKT_2023!G49-JUL_2023!G49</f>
        <v>-439.58661206030229</v>
      </c>
      <c r="F49" s="1">
        <f>OKT_2023!H49-JUL_2023!H49</f>
        <v>-503.6414601711067</v>
      </c>
    </row>
    <row r="50" spans="1:6" x14ac:dyDescent="0.3">
      <c r="A50" s="11" t="s">
        <v>46</v>
      </c>
      <c r="B50" s="1">
        <f>OKT_2023!D50-JUL_2023!D50</f>
        <v>30.436357999999927</v>
      </c>
      <c r="C50" s="1">
        <f>OKT_2023!E50-JUL_2023!E50</f>
        <v>32.934726576541749</v>
      </c>
      <c r="D50" s="1">
        <f>OKT_2023!F50-JUL_2023!F50</f>
        <v>34.114977941609197</v>
      </c>
      <c r="E50" s="1">
        <f>OKT_2023!G50-JUL_2023!G50</f>
        <v>35.680252871477677</v>
      </c>
      <c r="F50" s="1">
        <f>OKT_2023!H50-JUL_2023!H50</f>
        <v>36.934083700950424</v>
      </c>
    </row>
    <row r="51" spans="1:6" x14ac:dyDescent="0.3">
      <c r="A51" s="12" t="s">
        <v>47</v>
      </c>
      <c r="B51" s="1">
        <f>OKT_2023!D51-JUL_2023!D51</f>
        <v>30.436261999999942</v>
      </c>
      <c r="C51" s="1">
        <f>OKT_2023!E51-JUL_2023!E51</f>
        <v>32.816363724272207</v>
      </c>
      <c r="D51" s="1">
        <f>OKT_2023!F51-JUL_2023!F51</f>
        <v>33.962443801235622</v>
      </c>
      <c r="E51" s="1">
        <f>OKT_2023!G51-JUL_2023!G51</f>
        <v>35.426245256666618</v>
      </c>
      <c r="F51" s="1">
        <f>OKT_2023!H51-JUL_2023!H51</f>
        <v>36.618139006636397</v>
      </c>
    </row>
    <row r="52" spans="1:6" x14ac:dyDescent="0.3">
      <c r="A52" s="12" t="s">
        <v>48</v>
      </c>
      <c r="B52" s="1">
        <f>OKT_2023!D52-JUL_2023!D52</f>
        <v>9.599999999920783E-5</v>
      </c>
      <c r="C52" s="1">
        <f>OKT_2023!E52-JUL_2023!E52</f>
        <v>0.11836285226953791</v>
      </c>
      <c r="D52" s="1">
        <f>OKT_2023!F52-JUL_2023!F52</f>
        <v>0.15253414037359292</v>
      </c>
      <c r="E52" s="1">
        <f>OKT_2023!G52-JUL_2023!G52</f>
        <v>0.25400761481105505</v>
      </c>
      <c r="F52" s="1">
        <f>OKT_2023!H52-JUL_2023!H52</f>
        <v>0.31594469431401961</v>
      </c>
    </row>
    <row r="53" spans="1:6" x14ac:dyDescent="0.3">
      <c r="A53" s="11" t="s">
        <v>49</v>
      </c>
      <c r="B53" s="1">
        <f>OKT_2023!D53-JUL_2023!D53</f>
        <v>-172.17289604355392</v>
      </c>
      <c r="C53" s="1">
        <f>OKT_2023!E53-JUL_2023!E53</f>
        <v>589.53446063089041</v>
      </c>
      <c r="D53" s="1">
        <f>OKT_2023!F53-JUL_2023!F53</f>
        <v>13.93900790134785</v>
      </c>
      <c r="E53" s="1">
        <f>OKT_2023!G53-JUL_2023!G53</f>
        <v>23.818779766012767</v>
      </c>
      <c r="F53" s="1">
        <f>OKT_2023!H53-JUL_2023!H53</f>
        <v>24.383003217796613</v>
      </c>
    </row>
    <row r="54" spans="1:6" x14ac:dyDescent="0.3">
      <c r="A54" s="12" t="s">
        <v>50</v>
      </c>
      <c r="B54" s="1"/>
      <c r="C54" s="1"/>
      <c r="D54" s="1"/>
      <c r="E54" s="1"/>
      <c r="F54" s="1"/>
    </row>
    <row r="55" spans="1:6" x14ac:dyDescent="0.3">
      <c r="A55" s="12" t="s">
        <v>51</v>
      </c>
      <c r="B55" s="1"/>
      <c r="C55" s="1"/>
      <c r="D55" s="1"/>
      <c r="E55" s="1"/>
      <c r="F55" s="1"/>
    </row>
    <row r="56" spans="1:6" x14ac:dyDescent="0.3">
      <c r="A56" s="13" t="s">
        <v>52</v>
      </c>
      <c r="B56" s="1"/>
      <c r="C56" s="1"/>
      <c r="D56" s="1"/>
      <c r="E56" s="1"/>
      <c r="F56" s="1"/>
    </row>
    <row r="57" spans="1:6" x14ac:dyDescent="0.3">
      <c r="A57" s="13" t="s">
        <v>53</v>
      </c>
      <c r="B57" s="1"/>
      <c r="C57" s="1"/>
      <c r="D57" s="1"/>
      <c r="E57" s="1"/>
      <c r="F57" s="1"/>
    </row>
    <row r="58" spans="1:6" x14ac:dyDescent="0.3">
      <c r="A58" s="12" t="s">
        <v>13</v>
      </c>
      <c r="B58" s="1"/>
      <c r="C58" s="1"/>
      <c r="D58" s="1"/>
      <c r="E58" s="1"/>
      <c r="F58" s="1"/>
    </row>
    <row r="59" spans="1:6" x14ac:dyDescent="0.3">
      <c r="A59" s="11" t="s">
        <v>54</v>
      </c>
      <c r="B59" s="1">
        <f>OKT_2023!D59-JUL_2023!D59</f>
        <v>19.338865850871798</v>
      </c>
      <c r="C59" s="1">
        <f>OKT_2023!E59-JUL_2023!E59</f>
        <v>36.120003320933165</v>
      </c>
      <c r="D59" s="1">
        <f>OKT_2023!F59-JUL_2023!F59</f>
        <v>146.77104399366772</v>
      </c>
      <c r="E59" s="1">
        <f>OKT_2023!G59-JUL_2023!G59</f>
        <v>262.00550533440492</v>
      </c>
      <c r="F59" s="1">
        <f>OKT_2023!H59-JUL_2023!H59</f>
        <v>357.08150072341641</v>
      </c>
    </row>
    <row r="60" spans="1:6" x14ac:dyDescent="0.3">
      <c r="A60" s="12" t="s">
        <v>55</v>
      </c>
      <c r="B60" s="1">
        <f>OKT_2023!D60-JUL_2023!D60</f>
        <v>19.338865850871798</v>
      </c>
      <c r="C60" s="1">
        <f>OKT_2023!E60-JUL_2023!E60</f>
        <v>36.120003320933165</v>
      </c>
      <c r="D60" s="1">
        <f>OKT_2023!F60-JUL_2023!F60</f>
        <v>146.77104399366772</v>
      </c>
      <c r="E60" s="1">
        <f>OKT_2023!G60-JUL_2023!G60</f>
        <v>262.00550533440492</v>
      </c>
      <c r="F60" s="1">
        <f>OKT_2023!H60-JUL_2023!H60</f>
        <v>357.08150072341641</v>
      </c>
    </row>
    <row r="61" spans="1:6" x14ac:dyDescent="0.3">
      <c r="A61" s="12" t="s">
        <v>56</v>
      </c>
      <c r="B61" s="1">
        <f>OKT_2023!D61-JUL_2023!D61</f>
        <v>0</v>
      </c>
      <c r="C61" s="1">
        <f>OKT_2023!E61-JUL_2023!E61</f>
        <v>0</v>
      </c>
      <c r="D61" s="1">
        <f>OKT_2023!F61-JUL_2023!F61</f>
        <v>0</v>
      </c>
      <c r="E61" s="1">
        <f>OKT_2023!G61-JUL_2023!G61</f>
        <v>0</v>
      </c>
      <c r="F61" s="1">
        <f>OKT_2023!H61-JUL_2023!H61</f>
        <v>0</v>
      </c>
    </row>
    <row r="62" spans="1:6" x14ac:dyDescent="0.3">
      <c r="A62" s="11" t="s">
        <v>57</v>
      </c>
      <c r="B62" s="1">
        <f>OKT_2023!D62-JUL_2023!D62</f>
        <v>868.92147779184234</v>
      </c>
      <c r="C62" s="1">
        <f>OKT_2023!E62-JUL_2023!E62</f>
        <v>1205.9409328548536</v>
      </c>
      <c r="D62" s="1">
        <f>OKT_2023!F62-JUL_2023!F62</f>
        <v>1673.5773970379705</v>
      </c>
      <c r="E62" s="1">
        <f>OKT_2023!G62-JUL_2023!G62</f>
        <v>1750.6240092177468</v>
      </c>
      <c r="F62" s="1">
        <f>OKT_2023!H62-JUL_2023!H62</f>
        <v>2158.0818134604051</v>
      </c>
    </row>
    <row r="63" spans="1:6" x14ac:dyDescent="0.3">
      <c r="A63" s="12" t="s">
        <v>58</v>
      </c>
      <c r="B63" s="1">
        <f>OKT_2023!D63-JUL_2023!D63</f>
        <v>682.8857868679479</v>
      </c>
      <c r="C63" s="1">
        <f>OKT_2023!E63-JUL_2023!E63</f>
        <v>844.84240660551222</v>
      </c>
      <c r="D63" s="1">
        <f>OKT_2023!F63-JUL_2023!F63</f>
        <v>1142.2178696987758</v>
      </c>
      <c r="E63" s="1">
        <f>OKT_2023!G63-JUL_2023!G63</f>
        <v>1179.5953985301821</v>
      </c>
      <c r="F63" s="1">
        <f>OKT_2023!H63-JUL_2023!H63</f>
        <v>1435.9402045957468</v>
      </c>
    </row>
    <row r="64" spans="1:6" x14ac:dyDescent="0.3">
      <c r="A64" s="13" t="s">
        <v>59</v>
      </c>
      <c r="B64" s="1">
        <f>OKT_2023!D64-JUL_2023!D64</f>
        <v>24.46389200950243</v>
      </c>
      <c r="C64" s="1">
        <f>OKT_2023!E64-JUL_2023!E64</f>
        <v>10.109435159845631</v>
      </c>
      <c r="D64" s="1">
        <f>OKT_2023!F64-JUL_2023!F64</f>
        <v>4.050816270592307</v>
      </c>
      <c r="E64" s="1">
        <f>OKT_2023!G64-JUL_2023!G64</f>
        <v>8.0716056784092984</v>
      </c>
      <c r="F64" s="1">
        <f>OKT_2023!H64-JUL_2023!H64</f>
        <v>6.4023751520462042</v>
      </c>
    </row>
    <row r="65" spans="1:6" x14ac:dyDescent="0.3">
      <c r="A65" s="13" t="s">
        <v>60</v>
      </c>
      <c r="B65" s="1">
        <f>OKT_2023!D65-JUL_2023!D65</f>
        <v>-0.37632099999973434</v>
      </c>
      <c r="C65" s="1">
        <f>OKT_2023!E65-JUL_2023!E65</f>
        <v>-3.1083630000000539</v>
      </c>
      <c r="D65" s="1">
        <f>OKT_2023!F65-JUL_2023!F65</f>
        <v>-2.3572860000001583</v>
      </c>
      <c r="E65" s="1">
        <f>OKT_2023!G65-JUL_2023!G65</f>
        <v>2.0234040000000277</v>
      </c>
      <c r="F65" s="1">
        <f>OKT_2023!H65-JUL_2023!H65</f>
        <v>5.2233129999999619</v>
      </c>
    </row>
    <row r="66" spans="1:6" x14ac:dyDescent="0.3">
      <c r="A66" s="13" t="s">
        <v>61</v>
      </c>
      <c r="B66" s="1">
        <f>OKT_2023!D66-JUL_2023!D66</f>
        <v>98.947721009995803</v>
      </c>
      <c r="C66" s="1">
        <f>OKT_2023!E66-JUL_2023!E66</f>
        <v>105.05375400000048</v>
      </c>
      <c r="D66" s="1">
        <f>OKT_2023!F66-JUL_2023!F66</f>
        <v>211.67702100000133</v>
      </c>
      <c r="E66" s="1">
        <f>OKT_2023!G66-JUL_2023!G66</f>
        <v>201.45988400000169</v>
      </c>
      <c r="F66" s="1">
        <f>OKT_2023!H66-JUL_2023!H66</f>
        <v>250.83421243002704</v>
      </c>
    </row>
    <row r="67" spans="1:6" x14ac:dyDescent="0.3">
      <c r="A67" s="13" t="s">
        <v>62</v>
      </c>
      <c r="B67" s="1">
        <f>OKT_2023!D67-JUL_2023!D67</f>
        <v>-1.3720000000000141</v>
      </c>
      <c r="C67" s="1">
        <f>OKT_2023!E67-JUL_2023!E67</f>
        <v>2.4669999999999845</v>
      </c>
      <c r="D67" s="1">
        <f>OKT_2023!F67-JUL_2023!F67</f>
        <v>2.6800000000000068</v>
      </c>
      <c r="E67" s="1">
        <f>OKT_2023!G67-JUL_2023!G67</f>
        <v>2.3729999999999905</v>
      </c>
      <c r="F67" s="1">
        <f>OKT_2023!H67-JUL_2023!H67</f>
        <v>1.353999999999985</v>
      </c>
    </row>
    <row r="68" spans="1:6" x14ac:dyDescent="0.3">
      <c r="A68" s="13" t="s">
        <v>63</v>
      </c>
      <c r="B68" s="1">
        <f>OKT_2023!D68-JUL_2023!D68</f>
        <v>16.674127193690765</v>
      </c>
      <c r="C68" s="1">
        <f>OKT_2023!E68-JUL_2023!E68</f>
        <v>41.340630812743257</v>
      </c>
      <c r="D68" s="1">
        <f>OKT_2023!F68-JUL_2023!F68</f>
        <v>59.259952039707969</v>
      </c>
      <c r="E68" s="1">
        <f>OKT_2023!G68-JUL_2023!G68</f>
        <v>63.158567668262549</v>
      </c>
      <c r="F68" s="1">
        <f>OKT_2023!H68-JUL_2023!H68</f>
        <v>103.44322554838982</v>
      </c>
    </row>
    <row r="69" spans="1:6" x14ac:dyDescent="0.3">
      <c r="A69" s="15" t="s">
        <v>64</v>
      </c>
      <c r="B69" s="1">
        <f>OKT_2023!D69-JUL_2023!D69</f>
        <v>11.565092011082129</v>
      </c>
      <c r="C69" s="1">
        <f>OKT_2023!E69-JUL_2023!E69</f>
        <v>12.587965942930509</v>
      </c>
      <c r="D69" s="1">
        <f>OKT_2023!F69-JUL_2023!F69</f>
        <v>12.599290589877342</v>
      </c>
      <c r="E69" s="1">
        <f>OKT_2023!G69-JUL_2023!G69</f>
        <v>12.528586972778726</v>
      </c>
      <c r="F69" s="1">
        <f>OKT_2023!H69-JUL_2023!H69</f>
        <v>12.44003822539878</v>
      </c>
    </row>
    <row r="70" spans="1:6" x14ac:dyDescent="0.3">
      <c r="A70" s="15" t="s">
        <v>65</v>
      </c>
      <c r="B70" s="1">
        <f>OKT_2023!D70-JUL_2023!D70</f>
        <v>-4.9076788926757118</v>
      </c>
      <c r="C70" s="1">
        <f>OKT_2023!E70-JUL_2023!E70</f>
        <v>-4.7875617328410414</v>
      </c>
      <c r="D70" s="1">
        <f>OKT_2023!F70-JUL_2023!F70</f>
        <v>-4.6780570540353779</v>
      </c>
      <c r="E70" s="1">
        <f>OKT_2023!G70-JUL_2023!G70</f>
        <v>-4.5785522902372833</v>
      </c>
      <c r="F70" s="1">
        <f>OKT_2023!H70-JUL_2023!H70</f>
        <v>-4.4874317500609067</v>
      </c>
    </row>
    <row r="71" spans="1:6" x14ac:dyDescent="0.3">
      <c r="A71" s="15" t="s">
        <v>66</v>
      </c>
      <c r="B71" s="1">
        <f>OKT_2023!D71-JUL_2023!D71</f>
        <v>-7.88032797125868</v>
      </c>
      <c r="C71" s="1">
        <f>OKT_2023!E71-JUL_2023!E71</f>
        <v>3.4434540113002186</v>
      </c>
      <c r="D71" s="1">
        <f>OKT_2023!F71-JUL_2023!F71</f>
        <v>7.4748855756253079</v>
      </c>
      <c r="E71" s="1">
        <f>OKT_2023!G71-JUL_2023!G71</f>
        <v>8.7621893870373242</v>
      </c>
      <c r="F71" s="1">
        <f>OKT_2023!H71-JUL_2023!H71</f>
        <v>11.678847634913609</v>
      </c>
    </row>
    <row r="72" spans="1:6" x14ac:dyDescent="0.3">
      <c r="A72" s="15" t="s">
        <v>67</v>
      </c>
      <c r="B72" s="1">
        <f>OKT_2023!D72-JUL_2023!D72</f>
        <v>4.0425764373662219</v>
      </c>
      <c r="C72" s="1">
        <f>OKT_2023!E72-JUL_2023!E72</f>
        <v>2.1307241240570249</v>
      </c>
      <c r="D72" s="1">
        <f>OKT_2023!F72-JUL_2023!F72</f>
        <v>2.3134383858100307</v>
      </c>
      <c r="E72" s="1">
        <f>OKT_2023!G72-JUL_2023!G72</f>
        <v>1.9965493308926057</v>
      </c>
      <c r="F72" s="1">
        <f>OKT_2023!H72-JUL_2023!H72</f>
        <v>2.263005336169357</v>
      </c>
    </row>
    <row r="73" spans="1:6" x14ac:dyDescent="0.3">
      <c r="A73" s="15" t="s">
        <v>68</v>
      </c>
      <c r="B73" s="1">
        <f>OKT_2023!D73-JUL_2023!D73</f>
        <v>-8.2371959999998126</v>
      </c>
      <c r="C73" s="1">
        <f>OKT_2023!E73-JUL_2023!E73</f>
        <v>-7.5383220923114322</v>
      </c>
      <c r="D73" s="1">
        <f>OKT_2023!F73-JUL_2023!F73</f>
        <v>-7.9000694613138194</v>
      </c>
      <c r="E73" s="1">
        <f>OKT_2023!G73-JUL_2023!G73</f>
        <v>-11.389588903015124</v>
      </c>
      <c r="F73" s="1">
        <f>OKT_2023!H73-JUL_2023!H73</f>
        <v>18.426146565203794</v>
      </c>
    </row>
    <row r="74" spans="1:6" x14ac:dyDescent="0.3">
      <c r="A74" s="15" t="s">
        <v>69</v>
      </c>
      <c r="B74" s="1">
        <f>OKT_2023!D74-JUL_2023!D74</f>
        <v>22.091661609176754</v>
      </c>
      <c r="C74" s="1">
        <f>OKT_2023!E74-JUL_2023!E74</f>
        <v>35.504370559607651</v>
      </c>
      <c r="D74" s="1">
        <f>OKT_2023!F74-JUL_2023!F74</f>
        <v>49.450464003744401</v>
      </c>
      <c r="E74" s="1">
        <f>OKT_2023!G74-JUL_2023!G74</f>
        <v>55.839383170806741</v>
      </c>
      <c r="F74" s="1">
        <f>OKT_2023!H74-JUL_2023!H74</f>
        <v>63.122619536765342</v>
      </c>
    </row>
    <row r="75" spans="1:6" x14ac:dyDescent="0.3">
      <c r="A75" s="13" t="s">
        <v>70</v>
      </c>
      <c r="B75" s="1">
        <f>OKT_2023!D75-JUL_2023!D75</f>
        <v>382.29735989940377</v>
      </c>
      <c r="C75" s="1">
        <f>OKT_2023!E75-JUL_2023!E75</f>
        <v>505.24256847343963</v>
      </c>
      <c r="D75" s="1">
        <f>OKT_2023!F75-JUL_2023!F75</f>
        <v>679.57070381101175</v>
      </c>
      <c r="E75" s="1">
        <f>OKT_2023!G75-JUL_2023!G75</f>
        <v>717.50990175747802</v>
      </c>
      <c r="F75" s="1">
        <f>OKT_2023!H75-JUL_2023!H75</f>
        <v>878.29565137146801</v>
      </c>
    </row>
    <row r="76" spans="1:6" x14ac:dyDescent="0.3">
      <c r="A76" s="15" t="s">
        <v>71</v>
      </c>
      <c r="B76" s="1">
        <f>OKT_2023!D76-JUL_2023!D76</f>
        <v>7.0015848994037242</v>
      </c>
      <c r="C76" s="1">
        <f>OKT_2023!E76-JUL_2023!E76</f>
        <v>7.4622018583897898</v>
      </c>
      <c r="D76" s="1">
        <f>OKT_2023!F76-JUL_2023!F76</f>
        <v>10.824047465311423</v>
      </c>
      <c r="E76" s="1">
        <f>OKT_2023!G76-JUL_2023!G76</f>
        <v>15.056908549277978</v>
      </c>
      <c r="F76" s="1">
        <f>OKT_2023!H76-JUL_2023!H76</f>
        <v>18.524330815788289</v>
      </c>
    </row>
    <row r="77" spans="1:6" x14ac:dyDescent="0.3">
      <c r="A77" s="15" t="s">
        <v>72</v>
      </c>
      <c r="B77" s="1">
        <f>OKT_2023!D77-JUL_2023!D77</f>
        <v>375.20100000000002</v>
      </c>
      <c r="C77" s="1">
        <f>OKT_2023!E77-JUL_2023!E77</f>
        <v>497.67871761504989</v>
      </c>
      <c r="D77" s="1">
        <f>OKT_2023!F77-JUL_2023!F77</f>
        <v>668.63899035570012</v>
      </c>
      <c r="E77" s="1">
        <f>OKT_2023!G77-JUL_2023!G77</f>
        <v>702.34081420819984</v>
      </c>
      <c r="F77" s="1">
        <f>OKT_2023!H77-JUL_2023!H77</f>
        <v>859.65531555567986</v>
      </c>
    </row>
    <row r="78" spans="1:6" x14ac:dyDescent="0.3">
      <c r="A78" s="12" t="s">
        <v>73</v>
      </c>
      <c r="B78" s="1">
        <f>OKT_2023!D78-JUL_2023!D78</f>
        <v>186.03569092389716</v>
      </c>
      <c r="C78" s="1">
        <f>OKT_2023!E78-JUL_2023!E78</f>
        <v>361.09852624934047</v>
      </c>
      <c r="D78" s="1">
        <f>OKT_2023!F78-JUL_2023!F78</f>
        <v>531.35952733919657</v>
      </c>
      <c r="E78" s="1">
        <f>OKT_2023!G78-JUL_2023!G78</f>
        <v>571.02861068756465</v>
      </c>
      <c r="F78" s="1">
        <f>OKT_2023!H78-JUL_2023!H78</f>
        <v>722.1416088646547</v>
      </c>
    </row>
    <row r="79" spans="1:6" x14ac:dyDescent="0.3">
      <c r="A79" s="11" t="s">
        <v>38</v>
      </c>
      <c r="B79" s="1">
        <f>OKT_2023!D79-JUL_2023!D79</f>
        <v>-125.75349022053888</v>
      </c>
      <c r="C79" s="1">
        <f>OKT_2023!E79-JUL_2023!E79</f>
        <v>-27.812864923094367</v>
      </c>
      <c r="D79" s="1">
        <f>OKT_2023!F79-JUL_2023!F79</f>
        <v>-0.96468717682364513</v>
      </c>
      <c r="E79" s="1">
        <f>OKT_2023!G79-JUL_2023!G79</f>
        <v>77.932707671180651</v>
      </c>
      <c r="F79" s="1">
        <f>OKT_2023!H79-JUL_2023!H79</f>
        <v>95.104563773543759</v>
      </c>
    </row>
    <row r="80" spans="1:6" x14ac:dyDescent="0.3">
      <c r="A80" s="12" t="s">
        <v>74</v>
      </c>
      <c r="B80" s="1">
        <f>OKT_2023!D80-JUL_2023!D80</f>
        <v>-16.827201999999943</v>
      </c>
      <c r="C80" s="1">
        <f>OKT_2023!E80-JUL_2023!E80</f>
        <v>79.191472146734213</v>
      </c>
      <c r="D80" s="1">
        <f>OKT_2023!F80-JUL_2023!F80</f>
        <v>145.19011641503744</v>
      </c>
      <c r="E80" s="1">
        <f>OKT_2023!G80-JUL_2023!G80</f>
        <v>180.77742466378049</v>
      </c>
      <c r="F80" s="1">
        <f>OKT_2023!H80-JUL_2023!H80</f>
        <v>192.98963235075689</v>
      </c>
    </row>
    <row r="81" spans="1:6" x14ac:dyDescent="0.3">
      <c r="A81" s="12" t="s">
        <v>75</v>
      </c>
      <c r="B81" s="1">
        <f>OKT_2023!D81-JUL_2023!D81</f>
        <v>21.504039786605858</v>
      </c>
      <c r="C81" s="1">
        <f>OKT_2023!E81-JUL_2023!E81</f>
        <v>-6.1464044849163884</v>
      </c>
      <c r="D81" s="1">
        <f>OKT_2023!F81-JUL_2023!F81</f>
        <v>-41.854676078455668</v>
      </c>
      <c r="E81" s="1">
        <f>OKT_2023!G81-JUL_2023!G81</f>
        <v>-1.9245249666240625</v>
      </c>
      <c r="F81" s="1">
        <f>OKT_2023!H81-JUL_2023!H81</f>
        <v>1.3910789520771232</v>
      </c>
    </row>
    <row r="82" spans="1:6" x14ac:dyDescent="0.3">
      <c r="A82" s="12" t="s">
        <v>76</v>
      </c>
      <c r="B82" s="1">
        <f>OKT_2023!D82-JUL_2023!D82</f>
        <v>2.222999999999999</v>
      </c>
      <c r="C82" s="1">
        <f>OKT_2023!E82-JUL_2023!E82</f>
        <v>1.2989999999999924</v>
      </c>
      <c r="D82" s="1">
        <f>OKT_2023!F82-JUL_2023!F82</f>
        <v>0.54699999999999704</v>
      </c>
      <c r="E82" s="1">
        <f>OKT_2023!G82-JUL_2023!G82</f>
        <v>0.44599999999999795</v>
      </c>
      <c r="F82" s="1">
        <f>OKT_2023!H82-JUL_2023!H82</f>
        <v>1.7240000000000038</v>
      </c>
    </row>
    <row r="83" spans="1:6" x14ac:dyDescent="0.3">
      <c r="A83" s="9" t="s">
        <v>77</v>
      </c>
      <c r="B83" s="10">
        <f>OKT_2023!D83-JUL_2023!D83</f>
        <v>-28.934420849452181</v>
      </c>
      <c r="C83" s="10">
        <f>OKT_2023!E83-JUL_2023!E83</f>
        <v>967.27837760361308</v>
      </c>
      <c r="D83" s="10">
        <f>OKT_2023!F83-JUL_2023!F83</f>
        <v>598.76564578376565</v>
      </c>
      <c r="E83" s="10">
        <f>OKT_2023!G83-JUL_2023!G83</f>
        <v>862.95193567198021</v>
      </c>
      <c r="F83" s="10">
        <f>OKT_2023!H83-JUL_2023!H83</f>
        <v>273.6027213169391</v>
      </c>
    </row>
    <row r="84" spans="1:6" x14ac:dyDescent="0.3">
      <c r="A84" s="11" t="s">
        <v>78</v>
      </c>
      <c r="B84" s="1">
        <f>OKT_2023!D84-JUL_2023!D84</f>
        <v>-74.363465620041097</v>
      </c>
      <c r="C84" s="1">
        <f>OKT_2023!E84-JUL_2023!E84</f>
        <v>890.34016446814167</v>
      </c>
      <c r="D84" s="1">
        <f>OKT_2023!F84-JUL_2023!F84</f>
        <v>519.90680867610354</v>
      </c>
      <c r="E84" s="1">
        <f>OKT_2023!G84-JUL_2023!G84</f>
        <v>777.78517130033379</v>
      </c>
      <c r="F84" s="1">
        <f>OKT_2023!H84-JUL_2023!H84</f>
        <v>187.86578662257125</v>
      </c>
    </row>
    <row r="85" spans="1:6" x14ac:dyDescent="0.3">
      <c r="A85" s="12" t="s">
        <v>79</v>
      </c>
      <c r="B85" s="1">
        <f>OKT_2023!D85-JUL_2023!D85</f>
        <v>-79.387222631353325</v>
      </c>
      <c r="C85" s="1">
        <f>OKT_2023!E85-JUL_2023!E85</f>
        <v>877.05935409933045</v>
      </c>
      <c r="D85" s="1">
        <f>OKT_2023!F85-JUL_2023!F85</f>
        <v>503.18574833867569</v>
      </c>
      <c r="E85" s="1">
        <f>OKT_2023!G85-JUL_2023!G85</f>
        <v>757.63831279525857</v>
      </c>
      <c r="F85" s="1">
        <f>OKT_2023!H85-JUL_2023!H85</f>
        <v>164.08794327677697</v>
      </c>
    </row>
    <row r="86" spans="1:6" x14ac:dyDescent="0.3">
      <c r="A86" s="12" t="s">
        <v>80</v>
      </c>
      <c r="B86" s="1">
        <f>OKT_2023!D86-JUL_2023!D86</f>
        <v>11.723539186045031</v>
      </c>
      <c r="C86" s="1">
        <f>OKT_2023!E86-JUL_2023!E86</f>
        <v>8.338170373493071</v>
      </c>
      <c r="D86" s="1">
        <f>OKT_2023!F86-JUL_2023!F86</f>
        <v>9.5426486285067966</v>
      </c>
      <c r="E86" s="1">
        <f>OKT_2023!G86-JUL_2023!G86</f>
        <v>10.743514052541968</v>
      </c>
      <c r="F86" s="1">
        <f>OKT_2023!H86-JUL_2023!H86</f>
        <v>12.039950248769813</v>
      </c>
    </row>
    <row r="87" spans="1:6" x14ac:dyDescent="0.3">
      <c r="A87" s="12" t="s">
        <v>81</v>
      </c>
      <c r="B87" s="1">
        <f>OKT_2023!D87-JUL_2023!D87</f>
        <v>-6.6997821747329347</v>
      </c>
      <c r="C87" s="1">
        <f>OKT_2023!E87-JUL_2023!E87</f>
        <v>4.9426399953177533</v>
      </c>
      <c r="D87" s="1">
        <f>OKT_2023!F87-JUL_2023!F87</f>
        <v>7.1784117089214661</v>
      </c>
      <c r="E87" s="1">
        <f>OKT_2023!G87-JUL_2023!G87</f>
        <v>9.4033444525341903</v>
      </c>
      <c r="F87" s="1">
        <f>OKT_2023!H87-JUL_2023!H87</f>
        <v>11.737893097024378</v>
      </c>
    </row>
    <row r="88" spans="1:6" x14ac:dyDescent="0.3">
      <c r="A88" s="11" t="s">
        <v>39</v>
      </c>
      <c r="B88" s="1">
        <f>OKT_2023!D88-JUL_2023!D88</f>
        <v>45.429044770589371</v>
      </c>
      <c r="C88" s="1">
        <f>OKT_2023!E88-JUL_2023!E88</f>
        <v>76.938213135471415</v>
      </c>
      <c r="D88" s="1">
        <f>OKT_2023!F88-JUL_2023!F88</f>
        <v>78.858837107661543</v>
      </c>
      <c r="E88" s="1">
        <f>OKT_2023!G88-JUL_2023!G88</f>
        <v>85.166764371646366</v>
      </c>
      <c r="F88" s="1">
        <f>OKT_2023!H88-JUL_2023!H88</f>
        <v>85.736934694368188</v>
      </c>
    </row>
    <row r="89" spans="1:6" x14ac:dyDescent="0.3">
      <c r="A89" s="16" t="s">
        <v>82</v>
      </c>
      <c r="B89" s="17">
        <f t="shared" ref="B89:D89" si="6">B4-B43</f>
        <v>22.707023630715639</v>
      </c>
      <c r="C89" s="17">
        <f t="shared" si="6"/>
        <v>-2158.5010695235737</v>
      </c>
      <c r="D89" s="17">
        <f t="shared" si="6"/>
        <v>-1699.295617382641</v>
      </c>
      <c r="E89" s="17">
        <f t="shared" ref="E89:F89" si="7">E4-E43</f>
        <v>-1576.7069929811155</v>
      </c>
      <c r="F89" s="17">
        <f t="shared" si="7"/>
        <v>-1711.6958506340848</v>
      </c>
    </row>
    <row r="90" spans="1:6" x14ac:dyDescent="0.3">
      <c r="A90" s="16" t="s">
        <v>3</v>
      </c>
      <c r="B90" s="18">
        <f>OKT_2023!D90-JUL_2023!D90</f>
        <v>-3.1814034583545592E-2</v>
      </c>
      <c r="C90" s="18">
        <f>OKT_2023!E90-JUL_2023!E90</f>
        <v>-1.7195640348488181</v>
      </c>
      <c r="D90" s="18">
        <f>OKT_2023!F90-JUL_2023!F90</f>
        <v>-1.2875155146241148</v>
      </c>
      <c r="E90" s="18">
        <f>OKT_2023!G90-JUL_2023!G90</f>
        <v>-1.1278132741848221</v>
      </c>
      <c r="F90" s="18">
        <f>OKT_2023!H90-JUL_2023!H90</f>
        <v>-1.1511150029924693</v>
      </c>
    </row>
    <row r="91" spans="1:6" x14ac:dyDescent="0.3">
      <c r="A91" s="11" t="s">
        <v>83</v>
      </c>
      <c r="B91" s="1">
        <f>OKT_2023!D91</f>
        <v>121690.3</v>
      </c>
      <c r="C91" s="1">
        <f>OKT_2023!E91</f>
        <v>128933.1</v>
      </c>
      <c r="D91" s="1">
        <f>OKT_2023!F91</f>
        <v>136050.6</v>
      </c>
      <c r="E91" s="1">
        <f>OKT_2023!G91</f>
        <v>143129.70000000001</v>
      </c>
      <c r="F91" s="1">
        <f>OKT_2023!H91</f>
        <v>150494.39999999999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67EBD-7164-46CF-9D19-E1104E23B66A}">
  <dimension ref="A1:H91"/>
  <sheetViews>
    <sheetView showGridLines="0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"/>
    </sheetView>
  </sheetViews>
  <sheetFormatPr defaultRowHeight="14.4" x14ac:dyDescent="0.3"/>
  <cols>
    <col min="1" max="1" width="58.33203125" customWidth="1"/>
    <col min="2" max="8" width="15.109375" customWidth="1"/>
  </cols>
  <sheetData>
    <row r="1" spans="1:8" ht="15" thickBot="1" x14ac:dyDescent="0.35">
      <c r="A1" s="23" t="s">
        <v>92</v>
      </c>
      <c r="B1" s="24"/>
      <c r="C1" s="24"/>
      <c r="D1" s="24"/>
      <c r="E1" s="24"/>
      <c r="F1" s="24"/>
      <c r="G1" s="24"/>
      <c r="H1" s="24"/>
    </row>
    <row r="2" spans="1:8" x14ac:dyDescent="0.3">
      <c r="A2" s="2"/>
      <c r="B2" s="3" t="s">
        <v>87</v>
      </c>
      <c r="C2" s="3" t="s">
        <v>87</v>
      </c>
      <c r="D2" s="3" t="s">
        <v>0</v>
      </c>
      <c r="E2" s="3" t="s">
        <v>0</v>
      </c>
      <c r="F2" s="3" t="s">
        <v>0</v>
      </c>
      <c r="G2" s="3" t="s">
        <v>0</v>
      </c>
      <c r="H2" s="3" t="s">
        <v>0</v>
      </c>
    </row>
    <row r="3" spans="1:8" x14ac:dyDescent="0.3">
      <c r="A3" s="4" t="s">
        <v>1</v>
      </c>
      <c r="B3" s="5">
        <v>2021</v>
      </c>
      <c r="C3" s="5">
        <v>2022</v>
      </c>
      <c r="D3" s="5">
        <v>2023</v>
      </c>
      <c r="E3" s="5">
        <v>2024</v>
      </c>
      <c r="F3" s="5">
        <v>2025</v>
      </c>
      <c r="G3" s="5">
        <v>2026</v>
      </c>
      <c r="H3" s="5">
        <v>2027</v>
      </c>
    </row>
    <row r="4" spans="1:8" x14ac:dyDescent="0.3">
      <c r="A4" s="6" t="s">
        <v>2</v>
      </c>
      <c r="B4" s="7">
        <f t="shared" ref="B4:H4" si="0">B6+B26+B31+B38</f>
        <v>40273.170000000006</v>
      </c>
      <c r="C4" s="7">
        <f t="shared" si="0"/>
        <v>44126.303000000007</v>
      </c>
      <c r="D4" s="7">
        <f t="shared" si="0"/>
        <v>49700.483592248384</v>
      </c>
      <c r="E4" s="7">
        <f t="shared" si="0"/>
        <v>50544.967836539865</v>
      </c>
      <c r="F4" s="7">
        <f t="shared" si="0"/>
        <v>52317.332375583777</v>
      </c>
      <c r="G4" s="7">
        <f t="shared" si="0"/>
        <v>54052.298328275123</v>
      </c>
      <c r="H4" s="7">
        <f t="shared" si="0"/>
        <v>55306.925243337741</v>
      </c>
    </row>
    <row r="5" spans="1:8" x14ac:dyDescent="0.3">
      <c r="A5" s="6" t="s">
        <v>3</v>
      </c>
      <c r="B5" s="21">
        <f>B4/B$91*100</f>
        <v>40.143325210307509</v>
      </c>
      <c r="C5" s="21">
        <f t="shared" ref="C5:H5" si="1">C4/C$91*100</f>
        <v>40.242162109356251</v>
      </c>
      <c r="D5" s="21">
        <f t="shared" si="1"/>
        <v>40.483222915601353</v>
      </c>
      <c r="E5" s="21">
        <f t="shared" si="1"/>
        <v>38.826506846236228</v>
      </c>
      <c r="F5" s="21">
        <f t="shared" si="1"/>
        <v>38.175099529269268</v>
      </c>
      <c r="G5" s="21">
        <f t="shared" si="1"/>
        <v>37.570496999544808</v>
      </c>
      <c r="H5" s="21">
        <f t="shared" si="1"/>
        <v>36.649893704321919</v>
      </c>
    </row>
    <row r="6" spans="1:8" x14ac:dyDescent="0.3">
      <c r="A6" s="9" t="s">
        <v>4</v>
      </c>
      <c r="B6" s="10">
        <v>19884.148000000001</v>
      </c>
      <c r="C6" s="10">
        <v>21842.424999999999</v>
      </c>
      <c r="D6" s="10">
        <v>23913.657953848524</v>
      </c>
      <c r="E6" s="10">
        <v>23975.618321232268</v>
      </c>
      <c r="F6" s="10">
        <v>24798.12949415663</v>
      </c>
      <c r="G6" s="10">
        <v>25522.744641896192</v>
      </c>
      <c r="H6" s="10">
        <v>26513.364806940743</v>
      </c>
    </row>
    <row r="7" spans="1:8" x14ac:dyDescent="0.3">
      <c r="A7" s="11" t="s">
        <v>5</v>
      </c>
      <c r="B7" s="1">
        <v>12056.538</v>
      </c>
      <c r="C7" s="1">
        <v>13000.927</v>
      </c>
      <c r="D7" s="1">
        <v>14207.444934106314</v>
      </c>
      <c r="E7" s="1">
        <v>14441.498084926714</v>
      </c>
      <c r="F7" s="1">
        <v>14851.564759181816</v>
      </c>
      <c r="G7" s="1">
        <v>15193.847754537932</v>
      </c>
      <c r="H7" s="1">
        <v>15576.105803114435</v>
      </c>
    </row>
    <row r="8" spans="1:8" x14ac:dyDescent="0.3">
      <c r="A8" s="12" t="s">
        <v>6</v>
      </c>
      <c r="B8" s="1">
        <v>7494.0690000000004</v>
      </c>
      <c r="C8" s="1">
        <v>8484.4509999999991</v>
      </c>
      <c r="D8" s="1">
        <v>9493</v>
      </c>
      <c r="E8" s="1">
        <v>9667</v>
      </c>
      <c r="F8" s="1">
        <v>10014</v>
      </c>
      <c r="G8" s="1">
        <v>10272</v>
      </c>
      <c r="H8" s="1">
        <v>10570</v>
      </c>
    </row>
    <row r="9" spans="1:8" x14ac:dyDescent="0.3">
      <c r="A9" s="12" t="s">
        <v>7</v>
      </c>
      <c r="B9" s="1">
        <v>2958.3440000000001</v>
      </c>
      <c r="C9" s="1">
        <v>2797.3440000000001</v>
      </c>
      <c r="D9" s="1">
        <v>2613.92</v>
      </c>
      <c r="E9" s="1">
        <v>2689.2</v>
      </c>
      <c r="F9" s="1">
        <v>2726.7999999999997</v>
      </c>
      <c r="G9" s="1">
        <v>2767.4999999999995</v>
      </c>
      <c r="H9" s="1">
        <v>2804</v>
      </c>
    </row>
    <row r="10" spans="1:8" x14ac:dyDescent="0.3">
      <c r="A10" s="12" t="s">
        <v>8</v>
      </c>
      <c r="B10" s="1">
        <v>428.351</v>
      </c>
      <c r="C10" s="1">
        <v>431.79899999999998</v>
      </c>
      <c r="D10" s="1">
        <v>510.25524961420888</v>
      </c>
      <c r="E10" s="1">
        <v>518.67293261575378</v>
      </c>
      <c r="F10" s="1">
        <v>525.83012605786894</v>
      </c>
      <c r="G10" s="1">
        <v>534.32426862235911</v>
      </c>
      <c r="H10" s="1">
        <v>548.54681381107082</v>
      </c>
    </row>
    <row r="11" spans="1:8" x14ac:dyDescent="0.3">
      <c r="A11" s="12" t="s">
        <v>9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</row>
    <row r="12" spans="1:8" x14ac:dyDescent="0.3">
      <c r="A12" s="12" t="s">
        <v>10</v>
      </c>
      <c r="B12" s="1">
        <v>233.00399999999999</v>
      </c>
      <c r="C12" s="1">
        <v>263.97399999999999</v>
      </c>
      <c r="D12" s="1">
        <v>316.20400000000001</v>
      </c>
      <c r="E12" s="1">
        <v>336.57799999999997</v>
      </c>
      <c r="F12" s="1">
        <v>351.88200000000001</v>
      </c>
      <c r="G12" s="1">
        <v>366.44299999999998</v>
      </c>
      <c r="H12" s="1">
        <v>381.13599999999997</v>
      </c>
    </row>
    <row r="13" spans="1:8" x14ac:dyDescent="0.3">
      <c r="A13" s="12" t="s">
        <v>11</v>
      </c>
      <c r="B13" s="1">
        <v>129.53399999999999</v>
      </c>
      <c r="C13" s="1">
        <v>131.88499999999999</v>
      </c>
      <c r="D13" s="1">
        <v>136.69</v>
      </c>
      <c r="E13" s="1">
        <v>137.71</v>
      </c>
      <c r="F13" s="1">
        <v>139.56</v>
      </c>
      <c r="G13" s="1">
        <v>141.5</v>
      </c>
      <c r="H13" s="1">
        <v>143.30000000000001</v>
      </c>
    </row>
    <row r="14" spans="1:8" x14ac:dyDescent="0.3">
      <c r="A14" s="12" t="s">
        <v>12</v>
      </c>
      <c r="B14" s="1">
        <v>241.82599999999999</v>
      </c>
      <c r="C14" s="1">
        <v>275.88900000000001</v>
      </c>
      <c r="D14" s="1">
        <v>343.52199999999999</v>
      </c>
      <c r="E14" s="1">
        <v>391.387</v>
      </c>
      <c r="F14" s="1">
        <v>385.57100000000003</v>
      </c>
      <c r="G14" s="1">
        <v>395.33</v>
      </c>
      <c r="H14" s="1">
        <v>402.97500000000002</v>
      </c>
    </row>
    <row r="15" spans="1:8" x14ac:dyDescent="0.3">
      <c r="A15" s="12" t="s">
        <v>13</v>
      </c>
      <c r="B15" s="1">
        <v>571.40999999999985</v>
      </c>
      <c r="C15" s="1">
        <v>615.5850000000006</v>
      </c>
      <c r="D15" s="1">
        <v>793.85368449210364</v>
      </c>
      <c r="E15" s="1">
        <v>700.95015231095931</v>
      </c>
      <c r="F15" s="1">
        <v>707.9216331239495</v>
      </c>
      <c r="G15" s="1">
        <v>716.75048591557425</v>
      </c>
      <c r="H15" s="1">
        <v>726.14798930336474</v>
      </c>
    </row>
    <row r="16" spans="1:8" x14ac:dyDescent="0.3">
      <c r="A16" s="11" t="s">
        <v>14</v>
      </c>
      <c r="B16" s="1">
        <v>7827.61</v>
      </c>
      <c r="C16" s="1">
        <v>8841.4979999999996</v>
      </c>
      <c r="D16" s="1">
        <v>9706.2130197422084</v>
      </c>
      <c r="E16" s="1">
        <v>9534.1202363055545</v>
      </c>
      <c r="F16" s="1">
        <v>9946.5647349748142</v>
      </c>
      <c r="G16" s="1">
        <v>10328.89688735826</v>
      </c>
      <c r="H16" s="1">
        <v>10937.259003826306</v>
      </c>
    </row>
    <row r="17" spans="1:8" x14ac:dyDescent="0.3">
      <c r="A17" s="12" t="s">
        <v>15</v>
      </c>
      <c r="B17" s="1">
        <v>3759.7069999999999</v>
      </c>
      <c r="C17" s="1">
        <v>4167.7129999999997</v>
      </c>
      <c r="D17" s="1">
        <v>4711.0889999999999</v>
      </c>
      <c r="E17" s="1">
        <v>4966.2759999999998</v>
      </c>
      <c r="F17" s="1">
        <v>5249.4350000000004</v>
      </c>
      <c r="G17" s="1">
        <v>5500.2430000000004</v>
      </c>
      <c r="H17" s="1">
        <v>5798.4629999999997</v>
      </c>
    </row>
    <row r="18" spans="1:8" x14ac:dyDescent="0.3">
      <c r="A18" s="13" t="s">
        <v>16</v>
      </c>
      <c r="B18" s="1">
        <v>3630.348</v>
      </c>
      <c r="C18" s="1">
        <v>4020.123</v>
      </c>
      <c r="D18" s="1"/>
      <c r="E18" s="1"/>
      <c r="F18" s="1"/>
      <c r="G18" s="1"/>
      <c r="H18" s="1"/>
    </row>
    <row r="19" spans="1:8" x14ac:dyDescent="0.3">
      <c r="A19" s="13" t="s">
        <v>17</v>
      </c>
      <c r="B19" s="1">
        <v>129.358</v>
      </c>
      <c r="C19" s="1">
        <v>147.59200000000001</v>
      </c>
      <c r="D19" s="1"/>
      <c r="E19" s="1"/>
      <c r="F19" s="1"/>
      <c r="G19" s="1"/>
      <c r="H19" s="1"/>
    </row>
    <row r="20" spans="1:8" x14ac:dyDescent="0.3">
      <c r="A20" s="12" t="s">
        <v>18</v>
      </c>
      <c r="B20" s="1">
        <v>3632.636</v>
      </c>
      <c r="C20" s="1">
        <v>4207.25</v>
      </c>
      <c r="D20" s="1">
        <v>3981.2809540000003</v>
      </c>
      <c r="E20" s="1">
        <v>4069.1530000000002</v>
      </c>
      <c r="F20" s="1">
        <v>4186.3859999999995</v>
      </c>
      <c r="G20" s="1">
        <v>4311.0630000000001</v>
      </c>
      <c r="H20" s="1">
        <v>4566.7089999999998</v>
      </c>
    </row>
    <row r="21" spans="1:8" x14ac:dyDescent="0.3">
      <c r="A21" s="14" t="s">
        <v>19</v>
      </c>
      <c r="B21" s="1">
        <v>101.68300000000001</v>
      </c>
      <c r="C21" s="1">
        <v>618.78800000000001</v>
      </c>
      <c r="D21" s="1">
        <v>102.246954</v>
      </c>
      <c r="E21" s="1">
        <v>93.94</v>
      </c>
      <c r="F21" s="1">
        <v>96.986999999999995</v>
      </c>
      <c r="G21" s="1">
        <v>100.09099999999999</v>
      </c>
      <c r="H21" s="1">
        <v>106.026</v>
      </c>
    </row>
    <row r="22" spans="1:8" x14ac:dyDescent="0.3">
      <c r="A22" s="12" t="s">
        <v>20</v>
      </c>
      <c r="B22" s="1">
        <v>289.75400000000002</v>
      </c>
      <c r="C22" s="1">
        <v>314.76400000000001</v>
      </c>
      <c r="D22" s="1">
        <v>384.5</v>
      </c>
      <c r="E22" s="1">
        <v>389.38</v>
      </c>
      <c r="F22" s="1">
        <v>400.85</v>
      </c>
      <c r="G22" s="1">
        <v>407</v>
      </c>
      <c r="H22" s="1">
        <v>460.28</v>
      </c>
    </row>
    <row r="23" spans="1:8" x14ac:dyDescent="0.3">
      <c r="A23" s="12" t="s">
        <v>21</v>
      </c>
      <c r="B23" s="1">
        <v>37.39</v>
      </c>
      <c r="C23" s="1">
        <v>36.978000000000002</v>
      </c>
      <c r="D23" s="1">
        <v>42.182607785213747</v>
      </c>
      <c r="E23" s="1">
        <v>42.873756393174752</v>
      </c>
      <c r="F23" s="1">
        <v>43.401557527282733</v>
      </c>
      <c r="G23" s="1">
        <v>44.039351432728935</v>
      </c>
      <c r="H23" s="1">
        <v>45.202483947551684</v>
      </c>
    </row>
    <row r="24" spans="1:8" x14ac:dyDescent="0.3">
      <c r="A24" s="12" t="s">
        <v>13</v>
      </c>
      <c r="B24" s="1">
        <v>108.12299999999981</v>
      </c>
      <c r="C24" s="1">
        <v>114.79299999999984</v>
      </c>
      <c r="D24" s="1">
        <v>587.16045795699574</v>
      </c>
      <c r="E24" s="1">
        <v>66.437479912379786</v>
      </c>
      <c r="F24" s="1">
        <v>66.492177447531503</v>
      </c>
      <c r="G24" s="1">
        <v>66.551535925529606</v>
      </c>
      <c r="H24" s="1">
        <v>66.604519878754218</v>
      </c>
    </row>
    <row r="25" spans="1:8" x14ac:dyDescent="0.3">
      <c r="A25" s="11" t="s">
        <v>22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</row>
    <row r="26" spans="1:8" x14ac:dyDescent="0.3">
      <c r="A26" s="9" t="s">
        <v>23</v>
      </c>
      <c r="B26" s="10">
        <v>15635.039000000001</v>
      </c>
      <c r="C26" s="10">
        <v>16388.491999999998</v>
      </c>
      <c r="D26" s="10">
        <v>18502.660767176378</v>
      </c>
      <c r="E26" s="10">
        <v>19886.368420793493</v>
      </c>
      <c r="F26" s="10">
        <v>20875.778842832991</v>
      </c>
      <c r="G26" s="10">
        <v>21876.349916097824</v>
      </c>
      <c r="H26" s="10">
        <v>22786.04929549593</v>
      </c>
    </row>
    <row r="27" spans="1:8" x14ac:dyDescent="0.3">
      <c r="A27" s="11" t="s">
        <v>24</v>
      </c>
      <c r="B27" s="1">
        <v>15290.791999999999</v>
      </c>
      <c r="C27" s="1">
        <v>16045.079999999998</v>
      </c>
      <c r="D27" s="1">
        <v>18245.34806059971</v>
      </c>
      <c r="E27" s="1">
        <v>19607.185672356325</v>
      </c>
      <c r="F27" s="1">
        <v>20579.618606689917</v>
      </c>
      <c r="G27" s="1">
        <v>21566.801369081</v>
      </c>
      <c r="H27" s="1">
        <v>22464.492774205984</v>
      </c>
    </row>
    <row r="28" spans="1:8" x14ac:dyDescent="0.3">
      <c r="A28" s="12" t="s">
        <v>25</v>
      </c>
      <c r="B28" s="1">
        <v>9142.6029999999992</v>
      </c>
      <c r="C28" s="1">
        <v>9512.2459999999992</v>
      </c>
      <c r="D28" s="1"/>
      <c r="E28" s="1"/>
      <c r="F28" s="1"/>
      <c r="G28" s="1"/>
      <c r="H28" s="1"/>
    </row>
    <row r="29" spans="1:8" x14ac:dyDescent="0.3">
      <c r="A29" s="12" t="s">
        <v>26</v>
      </c>
      <c r="B29" s="1">
        <v>6148.1890000000003</v>
      </c>
      <c r="C29" s="1">
        <v>6532.8339999999998</v>
      </c>
      <c r="D29" s="1"/>
      <c r="E29" s="1"/>
      <c r="F29" s="1"/>
      <c r="G29" s="1"/>
      <c r="H29" s="1"/>
    </row>
    <row r="30" spans="1:8" x14ac:dyDescent="0.3">
      <c r="A30" s="11" t="s">
        <v>27</v>
      </c>
      <c r="B30" s="1">
        <v>344.24700000000001</v>
      </c>
      <c r="C30" s="1">
        <v>343.41199999999998</v>
      </c>
      <c r="D30" s="1">
        <v>257.3127065766671</v>
      </c>
      <c r="E30" s="1">
        <v>279.1827484371687</v>
      </c>
      <c r="F30" s="1">
        <v>296.16023614307255</v>
      </c>
      <c r="G30" s="1">
        <v>309.54854701682535</v>
      </c>
      <c r="H30" s="1">
        <v>321.55652128994632</v>
      </c>
    </row>
    <row r="31" spans="1:8" x14ac:dyDescent="0.3">
      <c r="A31" s="9" t="s">
        <v>28</v>
      </c>
      <c r="B31" s="10">
        <v>3219.123</v>
      </c>
      <c r="C31" s="10">
        <v>3524.7109999999998</v>
      </c>
      <c r="D31" s="10">
        <v>4187.9400659697658</v>
      </c>
      <c r="E31" s="10">
        <v>4489.0976803590511</v>
      </c>
      <c r="F31" s="10">
        <v>4505.5635046707775</v>
      </c>
      <c r="G31" s="10">
        <v>4518.3859572129541</v>
      </c>
      <c r="H31" s="10">
        <v>4579.9769471419404</v>
      </c>
    </row>
    <row r="32" spans="1:8" x14ac:dyDescent="0.3">
      <c r="A32" s="11" t="s">
        <v>29</v>
      </c>
      <c r="B32" s="1">
        <v>2462.2739999999999</v>
      </c>
      <c r="C32" s="1">
        <v>2789.5079999999998</v>
      </c>
      <c r="D32" s="1">
        <v>3344.9231026813572</v>
      </c>
      <c r="E32" s="1">
        <v>3465.0330605614613</v>
      </c>
      <c r="F32" s="1">
        <v>3580.1047635493169</v>
      </c>
      <c r="G32" s="1">
        <v>3679.2436730122722</v>
      </c>
      <c r="H32" s="1">
        <v>3781.9808863164617</v>
      </c>
    </row>
    <row r="33" spans="1:8" x14ac:dyDescent="0.3">
      <c r="A33" s="12" t="s">
        <v>30</v>
      </c>
      <c r="B33" s="1">
        <v>2193.1849999999999</v>
      </c>
      <c r="C33" s="1">
        <v>2424.598</v>
      </c>
      <c r="D33" s="1">
        <v>2906.4977629916266</v>
      </c>
      <c r="E33" s="1">
        <v>3005.9111367789756</v>
      </c>
      <c r="F33" s="1">
        <v>3105.7787837203705</v>
      </c>
      <c r="G33" s="1">
        <v>3191.7879966569476</v>
      </c>
      <c r="H33" s="1">
        <v>3280.7264472670668</v>
      </c>
    </row>
    <row r="34" spans="1:8" x14ac:dyDescent="0.3">
      <c r="A34" s="12" t="s">
        <v>31</v>
      </c>
      <c r="B34" s="1">
        <v>269.089</v>
      </c>
      <c r="C34" s="1">
        <v>364.91</v>
      </c>
      <c r="D34" s="1">
        <v>438.42533968973055</v>
      </c>
      <c r="E34" s="1">
        <v>459.12192378248574</v>
      </c>
      <c r="F34" s="1">
        <v>474.32597982894623</v>
      </c>
      <c r="G34" s="1">
        <v>487.45567635532461</v>
      </c>
      <c r="H34" s="1">
        <v>501.25443904939516</v>
      </c>
    </row>
    <row r="35" spans="1:8" x14ac:dyDescent="0.3">
      <c r="A35" s="11" t="s">
        <v>32</v>
      </c>
      <c r="B35" s="1">
        <v>756.84900000000005</v>
      </c>
      <c r="C35" s="1">
        <v>735.20299999999997</v>
      </c>
      <c r="D35" s="1">
        <v>843.01696328840819</v>
      </c>
      <c r="E35" s="1">
        <v>1024.06461979759</v>
      </c>
      <c r="F35" s="1">
        <v>925.45874112146066</v>
      </c>
      <c r="G35" s="1">
        <v>839.14228420068218</v>
      </c>
      <c r="H35" s="1">
        <v>797.99606082547916</v>
      </c>
    </row>
    <row r="36" spans="1:8" x14ac:dyDescent="0.3">
      <c r="A36" s="12" t="s">
        <v>33</v>
      </c>
      <c r="B36" s="1">
        <v>435.07499999999999</v>
      </c>
      <c r="C36" s="1">
        <v>346.23599999999999</v>
      </c>
      <c r="D36" s="1">
        <v>340.56773453092819</v>
      </c>
      <c r="E36" s="1">
        <v>227.886167963356</v>
      </c>
      <c r="F36" s="1">
        <v>216.62625499161663</v>
      </c>
      <c r="G36" s="1">
        <v>233.93401289359451</v>
      </c>
      <c r="H36" s="1">
        <v>234.8184515778097</v>
      </c>
    </row>
    <row r="37" spans="1:8" x14ac:dyDescent="0.3">
      <c r="A37" s="12" t="s">
        <v>34</v>
      </c>
      <c r="B37" s="1">
        <v>202.20699999999999</v>
      </c>
      <c r="C37" s="1">
        <v>267.2</v>
      </c>
      <c r="D37" s="1">
        <v>397.65517775748003</v>
      </c>
      <c r="E37" s="1">
        <v>620.89304380530166</v>
      </c>
      <c r="F37" s="1">
        <v>533.6140781009118</v>
      </c>
      <c r="G37" s="1">
        <v>430.03281327815534</v>
      </c>
      <c r="H37" s="1">
        <v>388.00215121873714</v>
      </c>
    </row>
    <row r="38" spans="1:8" x14ac:dyDescent="0.3">
      <c r="A38" s="9" t="s">
        <v>35</v>
      </c>
      <c r="B38" s="10">
        <v>1534.86</v>
      </c>
      <c r="C38" s="10">
        <v>2370.6750000000002</v>
      </c>
      <c r="D38" s="10">
        <v>3096.2248052537161</v>
      </c>
      <c r="E38" s="10">
        <v>2193.883414155046</v>
      </c>
      <c r="F38" s="10">
        <v>2137.860533923375</v>
      </c>
      <c r="G38" s="10">
        <v>2134.817813068159</v>
      </c>
      <c r="H38" s="10">
        <v>1427.5341937591315</v>
      </c>
    </row>
    <row r="39" spans="1:8" x14ac:dyDescent="0.3">
      <c r="A39" s="12" t="s">
        <v>36</v>
      </c>
      <c r="B39" s="1">
        <v>1196.1469999999999</v>
      </c>
      <c r="C39" s="1">
        <v>1474.3340000000001</v>
      </c>
      <c r="D39" s="1">
        <v>2404.0533533390612</v>
      </c>
      <c r="E39" s="1">
        <v>1598.4712948688355</v>
      </c>
      <c r="F39" s="1">
        <v>1533.592492104319</v>
      </c>
      <c r="G39" s="1">
        <v>1523.1020890519496</v>
      </c>
      <c r="H39" s="1">
        <v>811.92178888484023</v>
      </c>
    </row>
    <row r="40" spans="1:8" x14ac:dyDescent="0.3">
      <c r="A40" s="11" t="s">
        <v>37</v>
      </c>
      <c r="B40" s="1">
        <v>0</v>
      </c>
      <c r="C40" s="1">
        <v>0</v>
      </c>
      <c r="D40" s="1"/>
      <c r="E40" s="1"/>
      <c r="F40" s="1"/>
      <c r="G40" s="1"/>
      <c r="H40" s="1"/>
    </row>
    <row r="41" spans="1:8" x14ac:dyDescent="0.3">
      <c r="A41" s="11" t="s">
        <v>38</v>
      </c>
      <c r="B41" s="1">
        <v>884.60799999999995</v>
      </c>
      <c r="C41" s="1">
        <v>1585.624</v>
      </c>
      <c r="D41" s="1">
        <v>1066.7074120515385</v>
      </c>
      <c r="E41" s="1">
        <v>991.16348904294841</v>
      </c>
      <c r="F41" s="1">
        <v>906.96296402011353</v>
      </c>
      <c r="G41" s="1">
        <v>799.1093240368175</v>
      </c>
      <c r="H41" s="1">
        <v>831.41534460924197</v>
      </c>
    </row>
    <row r="42" spans="1:8" x14ac:dyDescent="0.3">
      <c r="A42" s="11" t="s">
        <v>39</v>
      </c>
      <c r="B42" s="1">
        <v>650.25199999999995</v>
      </c>
      <c r="C42" s="1">
        <v>785.05100000000004</v>
      </c>
      <c r="D42" s="1">
        <v>2029.5173932021773</v>
      </c>
      <c r="E42" s="1">
        <v>1202.7199251120976</v>
      </c>
      <c r="F42" s="1">
        <v>1230.8975699032615</v>
      </c>
      <c r="G42" s="1">
        <v>1335.7084890313413</v>
      </c>
      <c r="H42" s="1">
        <v>596.11884914988946</v>
      </c>
    </row>
    <row r="43" spans="1:8" x14ac:dyDescent="0.3">
      <c r="A43" s="6" t="s">
        <v>40</v>
      </c>
      <c r="B43" s="7">
        <f t="shared" ref="B43:H43" si="2">B46+B49+B50+B53+B59+B62+B79+B83</f>
        <v>45721.262999999999</v>
      </c>
      <c r="C43" s="7">
        <f t="shared" si="2"/>
        <v>46360.083999999995</v>
      </c>
      <c r="D43" s="7">
        <f t="shared" si="2"/>
        <v>56696.786534370665</v>
      </c>
      <c r="E43" s="7">
        <f t="shared" si="2"/>
        <v>56653.769091070892</v>
      </c>
      <c r="F43" s="7">
        <f t="shared" si="2"/>
        <v>59530.71583570441</v>
      </c>
      <c r="G43" s="7">
        <f t="shared" si="2"/>
        <v>61355.457522795601</v>
      </c>
      <c r="H43" s="7">
        <f t="shared" si="2"/>
        <v>62882.567768417044</v>
      </c>
    </row>
    <row r="44" spans="1:8" x14ac:dyDescent="0.3">
      <c r="A44" s="6" t="s">
        <v>3</v>
      </c>
      <c r="B44" s="8">
        <f t="shared" ref="B44:H44" si="3">B43/B$91*100</f>
        <v>45.573853005238966</v>
      </c>
      <c r="C44" s="8">
        <f t="shared" si="3"/>
        <v>42.279318431262475</v>
      </c>
      <c r="D44" s="8">
        <f t="shared" si="3"/>
        <v>46.18201840247643</v>
      </c>
      <c r="E44" s="8">
        <f t="shared" si="3"/>
        <v>43.519029640956084</v>
      </c>
      <c r="F44" s="8">
        <f t="shared" si="3"/>
        <v>43.438587154288243</v>
      </c>
      <c r="G44" s="8">
        <f t="shared" si="3"/>
        <v>42.646753312246283</v>
      </c>
      <c r="H44" s="8">
        <f t="shared" si="3"/>
        <v>41.669997282029712</v>
      </c>
    </row>
    <row r="45" spans="1:8" x14ac:dyDescent="0.3">
      <c r="A45" s="9" t="s">
        <v>41</v>
      </c>
      <c r="B45" s="10">
        <v>42109.695999999996</v>
      </c>
      <c r="C45" s="10">
        <v>42320.362999999998</v>
      </c>
      <c r="D45" s="10">
        <v>50593.860985367057</v>
      </c>
      <c r="E45" s="10">
        <v>51349.20275193925</v>
      </c>
      <c r="F45" s="10">
        <v>53579.450152384641</v>
      </c>
      <c r="G45" s="10">
        <v>55675.902567427387</v>
      </c>
      <c r="H45" s="10">
        <v>57855.898820132905</v>
      </c>
    </row>
    <row r="46" spans="1:8" x14ac:dyDescent="0.3">
      <c r="A46" s="11" t="s">
        <v>42</v>
      </c>
      <c r="B46" s="1">
        <v>11353.621999999999</v>
      </c>
      <c r="C46" s="1">
        <v>11651.901</v>
      </c>
      <c r="D46" s="1">
        <v>12877.000406264784</v>
      </c>
      <c r="E46" s="1">
        <v>13739.420405553514</v>
      </c>
      <c r="F46" s="1">
        <v>14461.878291727764</v>
      </c>
      <c r="G46" s="1">
        <v>15000.121700005833</v>
      </c>
      <c r="H46" s="1">
        <v>15624.886816978917</v>
      </c>
    </row>
    <row r="47" spans="1:8" x14ac:dyDescent="0.3">
      <c r="A47" s="12" t="s">
        <v>43</v>
      </c>
      <c r="B47" s="1">
        <v>8146.5550000000003</v>
      </c>
      <c r="C47" s="1">
        <v>8519.3520000000008</v>
      </c>
      <c r="D47" s="1">
        <v>9517.3323859576285</v>
      </c>
      <c r="E47" s="1">
        <v>10149.504429380249</v>
      </c>
      <c r="F47" s="1">
        <v>10679.816668743009</v>
      </c>
      <c r="G47" s="1">
        <v>11075.099210421969</v>
      </c>
      <c r="H47" s="1">
        <v>11536.933148477166</v>
      </c>
    </row>
    <row r="48" spans="1:8" x14ac:dyDescent="0.3">
      <c r="A48" s="12" t="s">
        <v>44</v>
      </c>
      <c r="B48" s="1">
        <v>3207.067</v>
      </c>
      <c r="C48" s="1">
        <v>3132.549</v>
      </c>
      <c r="D48" s="1">
        <v>3359.6680203071551</v>
      </c>
      <c r="E48" s="1">
        <v>3589.915976173264</v>
      </c>
      <c r="F48" s="1">
        <v>3782.0616229847542</v>
      </c>
      <c r="G48" s="1">
        <v>3925.0224895838642</v>
      </c>
      <c r="H48" s="1">
        <v>4087.9536685017497</v>
      </c>
    </row>
    <row r="49" spans="1:8" x14ac:dyDescent="0.3">
      <c r="A49" s="11" t="s">
        <v>45</v>
      </c>
      <c r="B49" s="1">
        <v>5734.6350000000002</v>
      </c>
      <c r="C49" s="1">
        <v>6522.8360000000002</v>
      </c>
      <c r="D49" s="1">
        <v>8017.6294917042114</v>
      </c>
      <c r="E49" s="1">
        <v>7875.0742434944559</v>
      </c>
      <c r="F49" s="1">
        <v>7858.9489990567108</v>
      </c>
      <c r="G49" s="1">
        <v>7861.9991029279772</v>
      </c>
      <c r="H49" s="1">
        <v>8042.5963184524189</v>
      </c>
    </row>
    <row r="50" spans="1:8" x14ac:dyDescent="0.3">
      <c r="A50" s="11" t="s">
        <v>46</v>
      </c>
      <c r="B50" s="1">
        <v>173.76599999999999</v>
      </c>
      <c r="C50" s="1">
        <v>140.614</v>
      </c>
      <c r="D50" s="1">
        <v>175.35297448971247</v>
      </c>
      <c r="E50" s="1">
        <v>183.3893840882472</v>
      </c>
      <c r="F50" s="1">
        <v>188.07789276404117</v>
      </c>
      <c r="G50" s="1">
        <v>191.35917339587911</v>
      </c>
      <c r="H50" s="1">
        <v>194.92239558357173</v>
      </c>
    </row>
    <row r="51" spans="1:8" x14ac:dyDescent="0.3">
      <c r="A51" s="12" t="s">
        <v>47</v>
      </c>
      <c r="B51" s="1">
        <v>151.56399999999999</v>
      </c>
      <c r="C51" s="1">
        <v>126.724</v>
      </c>
      <c r="D51" s="1">
        <v>153.05494699000002</v>
      </c>
      <c r="E51" s="1">
        <v>160.06912801529293</v>
      </c>
      <c r="F51" s="1">
        <v>164.16125911966202</v>
      </c>
      <c r="G51" s="1">
        <v>167.02516264366386</v>
      </c>
      <c r="H51" s="1">
        <v>170.13514295851735</v>
      </c>
    </row>
    <row r="52" spans="1:8" x14ac:dyDescent="0.3">
      <c r="A52" s="12" t="s">
        <v>48</v>
      </c>
      <c r="B52" s="1">
        <v>22.202000000000002</v>
      </c>
      <c r="C52" s="1">
        <v>13.89</v>
      </c>
      <c r="D52" s="1">
        <v>22.29802749971244</v>
      </c>
      <c r="E52" s="1">
        <v>23.32025607295428</v>
      </c>
      <c r="F52" s="1">
        <v>23.916633644379139</v>
      </c>
      <c r="G52" s="1">
        <v>24.334010752215246</v>
      </c>
      <c r="H52" s="1">
        <v>24.787252625054371</v>
      </c>
    </row>
    <row r="53" spans="1:8" x14ac:dyDescent="0.3">
      <c r="A53" s="11" t="s">
        <v>49</v>
      </c>
      <c r="B53" s="1">
        <v>1369.152</v>
      </c>
      <c r="C53" s="1">
        <v>1196.404</v>
      </c>
      <c r="D53" s="1">
        <v>3029.7205695507892</v>
      </c>
      <c r="E53" s="1">
        <v>1043.6192647969704</v>
      </c>
      <c r="F53" s="1">
        <v>1188.0335964957985</v>
      </c>
      <c r="G53" s="1">
        <v>1325.4656957736438</v>
      </c>
      <c r="H53" s="1">
        <v>1377.5452966459557</v>
      </c>
    </row>
    <row r="54" spans="1:8" x14ac:dyDescent="0.3">
      <c r="A54" s="12" t="s">
        <v>50</v>
      </c>
      <c r="B54" s="1">
        <v>108.738</v>
      </c>
      <c r="C54" s="1">
        <v>169.26400000000001</v>
      </c>
      <c r="D54" s="1"/>
      <c r="E54" s="1"/>
      <c r="F54" s="1"/>
      <c r="G54" s="1"/>
      <c r="H54" s="1"/>
    </row>
    <row r="55" spans="1:8" x14ac:dyDescent="0.3">
      <c r="A55" s="12" t="s">
        <v>51</v>
      </c>
      <c r="B55" s="1">
        <v>287.52800000000002</v>
      </c>
      <c r="C55" s="1">
        <v>322.75900000000001</v>
      </c>
      <c r="D55" s="1"/>
      <c r="E55" s="1"/>
      <c r="F55" s="1"/>
      <c r="G55" s="1"/>
      <c r="H55" s="1"/>
    </row>
    <row r="56" spans="1:8" x14ac:dyDescent="0.3">
      <c r="A56" s="13" t="s">
        <v>52</v>
      </c>
      <c r="B56" s="1">
        <v>0</v>
      </c>
      <c r="C56" s="1">
        <v>0</v>
      </c>
      <c r="D56" s="1"/>
      <c r="E56" s="1"/>
      <c r="F56" s="1"/>
      <c r="G56" s="1"/>
      <c r="H56" s="1"/>
    </row>
    <row r="57" spans="1:8" x14ac:dyDescent="0.3">
      <c r="A57" s="13" t="s">
        <v>53</v>
      </c>
      <c r="B57" s="1">
        <v>270.548</v>
      </c>
      <c r="C57" s="1">
        <v>310.07600000000002</v>
      </c>
      <c r="D57" s="1"/>
      <c r="E57" s="1"/>
      <c r="F57" s="1"/>
      <c r="G57" s="1"/>
      <c r="H57" s="1"/>
    </row>
    <row r="58" spans="1:8" x14ac:dyDescent="0.3">
      <c r="A58" s="12" t="s">
        <v>13</v>
      </c>
      <c r="B58" s="1">
        <v>972.88599999999997</v>
      </c>
      <c r="C58" s="1">
        <v>704.38099999999986</v>
      </c>
      <c r="D58" s="1"/>
      <c r="E58" s="1"/>
      <c r="F58" s="1"/>
      <c r="G58" s="1"/>
      <c r="H58" s="1"/>
    </row>
    <row r="59" spans="1:8" x14ac:dyDescent="0.3">
      <c r="A59" s="11" t="s">
        <v>54</v>
      </c>
      <c r="B59" s="1">
        <v>1099.0319999999999</v>
      </c>
      <c r="C59" s="1">
        <v>1131.8219999999999</v>
      </c>
      <c r="D59" s="1">
        <v>1280.9560206904539</v>
      </c>
      <c r="E59" s="1">
        <v>1610.1975597440728</v>
      </c>
      <c r="F59" s="1">
        <v>1903.2970695482868</v>
      </c>
      <c r="G59" s="1">
        <v>2143.0377908529431</v>
      </c>
      <c r="H59" s="1">
        <v>2449.0612453496929</v>
      </c>
    </row>
    <row r="60" spans="1:8" x14ac:dyDescent="0.3">
      <c r="A60" s="12" t="s">
        <v>55</v>
      </c>
      <c r="B60" s="1">
        <v>1099.0319999999999</v>
      </c>
      <c r="C60" s="1">
        <v>1131.8219999999999</v>
      </c>
      <c r="D60" s="1">
        <v>1280.9560206904539</v>
      </c>
      <c r="E60" s="1">
        <v>1610.1975597440728</v>
      </c>
      <c r="F60" s="1">
        <v>1903.2970695482868</v>
      </c>
      <c r="G60" s="1">
        <v>2143.0377908529431</v>
      </c>
      <c r="H60" s="1">
        <v>2449.0612453496929</v>
      </c>
    </row>
    <row r="61" spans="1:8" x14ac:dyDescent="0.3">
      <c r="A61" s="12" t="s">
        <v>56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</row>
    <row r="62" spans="1:8" x14ac:dyDescent="0.3">
      <c r="A62" s="11" t="s">
        <v>57</v>
      </c>
      <c r="B62" s="1">
        <v>18376.445</v>
      </c>
      <c r="C62" s="1">
        <v>19646.054</v>
      </c>
      <c r="D62" s="1">
        <v>22763.194640897731</v>
      </c>
      <c r="E62" s="1">
        <v>24377.167990071204</v>
      </c>
      <c r="F62" s="1">
        <v>25310.519030877425</v>
      </c>
      <c r="G62" s="1">
        <v>26411.99181672281</v>
      </c>
      <c r="H62" s="1">
        <v>27319.170253740682</v>
      </c>
    </row>
    <row r="63" spans="1:8" x14ac:dyDescent="0.3">
      <c r="A63" s="12" t="s">
        <v>58</v>
      </c>
      <c r="B63" s="1">
        <v>14971.621999999999</v>
      </c>
      <c r="C63" s="1">
        <v>15918.217000000001</v>
      </c>
      <c r="D63" s="1">
        <v>18835.735188333612</v>
      </c>
      <c r="E63" s="1">
        <v>20353.226907470009</v>
      </c>
      <c r="F63" s="1">
        <v>21109.404565556997</v>
      </c>
      <c r="G63" s="1">
        <v>21981.390884014145</v>
      </c>
      <c r="H63" s="1">
        <v>22682.333942748865</v>
      </c>
    </row>
    <row r="64" spans="1:8" x14ac:dyDescent="0.3">
      <c r="A64" s="13" t="s">
        <v>59</v>
      </c>
      <c r="B64" s="1">
        <v>40.366999999999997</v>
      </c>
      <c r="C64" s="1">
        <v>60.981000000000002</v>
      </c>
      <c r="D64" s="1">
        <v>74.910508570226312</v>
      </c>
      <c r="E64" s="1">
        <v>65.552459655993189</v>
      </c>
      <c r="F64" s="1">
        <v>65.300845144365312</v>
      </c>
      <c r="G64" s="1">
        <v>70.303484799645432</v>
      </c>
      <c r="H64" s="1">
        <v>78.318171878925369</v>
      </c>
    </row>
    <row r="65" spans="1:8" x14ac:dyDescent="0.3">
      <c r="A65" s="13" t="s">
        <v>60</v>
      </c>
      <c r="B65" s="1">
        <v>1131.2840000000001</v>
      </c>
      <c r="C65" s="1">
        <v>1034.3779999999999</v>
      </c>
      <c r="D65" s="1">
        <v>1083.0921899999998</v>
      </c>
      <c r="E65" s="1">
        <v>1179.2697990000001</v>
      </c>
      <c r="F65" s="1">
        <v>1252.7431170000002</v>
      </c>
      <c r="G65" s="1">
        <v>1312.3360270000001</v>
      </c>
      <c r="H65" s="1">
        <v>1363.505635</v>
      </c>
    </row>
    <row r="66" spans="1:8" x14ac:dyDescent="0.3">
      <c r="A66" s="13" t="s">
        <v>61</v>
      </c>
      <c r="B66" s="1">
        <v>8465.0280000000002</v>
      </c>
      <c r="C66" s="1">
        <v>8750.5820000000003</v>
      </c>
      <c r="D66" s="1">
        <v>10712.121190939493</v>
      </c>
      <c r="E66" s="1">
        <v>11881.173500305624</v>
      </c>
      <c r="F66" s="1">
        <v>12772.375571818366</v>
      </c>
      <c r="G66" s="1">
        <v>13384.020250395848</v>
      </c>
      <c r="H66" s="1">
        <v>13853.032998501189</v>
      </c>
    </row>
    <row r="67" spans="1:8" x14ac:dyDescent="0.3">
      <c r="A67" s="13" t="s">
        <v>62</v>
      </c>
      <c r="B67" s="1">
        <v>289.83999999999997</v>
      </c>
      <c r="C67" s="1">
        <v>239.21100000000001</v>
      </c>
      <c r="D67" s="1">
        <v>268.59500000000003</v>
      </c>
      <c r="E67" s="1">
        <v>282.37400000000002</v>
      </c>
      <c r="F67" s="1">
        <v>277.274</v>
      </c>
      <c r="G67" s="1">
        <v>278.05799999999999</v>
      </c>
      <c r="H67" s="1">
        <v>278.75400000000002</v>
      </c>
    </row>
    <row r="68" spans="1:8" x14ac:dyDescent="0.3">
      <c r="A68" s="13" t="s">
        <v>63</v>
      </c>
      <c r="B68" s="1">
        <v>3350.5859999999998</v>
      </c>
      <c r="C68" s="1">
        <v>2751.0970000000002</v>
      </c>
      <c r="D68" s="1">
        <v>2716.4825064459728</v>
      </c>
      <c r="E68" s="1">
        <v>2933.5774803437494</v>
      </c>
      <c r="F68" s="1">
        <v>2998.9919176797162</v>
      </c>
      <c r="G68" s="1">
        <v>3075.6199424456777</v>
      </c>
      <c r="H68" s="1">
        <v>3127.2016431960678</v>
      </c>
    </row>
    <row r="69" spans="1:8" x14ac:dyDescent="0.3">
      <c r="A69" s="15" t="s">
        <v>64</v>
      </c>
      <c r="B69" s="1">
        <v>343.22199999999998</v>
      </c>
      <c r="C69" s="1">
        <v>372.58800000000002</v>
      </c>
      <c r="D69" s="1">
        <v>769.42876886891736</v>
      </c>
      <c r="E69" s="1">
        <v>799.78884599021217</v>
      </c>
      <c r="F69" s="1">
        <v>797.19894466383676</v>
      </c>
      <c r="G69" s="1">
        <v>794.68238213068048</v>
      </c>
      <c r="H69" s="1">
        <v>792.85147882010108</v>
      </c>
    </row>
    <row r="70" spans="1:8" x14ac:dyDescent="0.3">
      <c r="A70" s="15" t="s">
        <v>65</v>
      </c>
      <c r="B70" s="1">
        <v>42.548000000000002</v>
      </c>
      <c r="C70" s="1">
        <v>44.052999999999997</v>
      </c>
      <c r="D70" s="1">
        <v>42.130299955532834</v>
      </c>
      <c r="E70" s="1">
        <v>41.099146107795626</v>
      </c>
      <c r="F70" s="1">
        <v>40.159095818135839</v>
      </c>
      <c r="G70" s="1">
        <v>39.304890472290012</v>
      </c>
      <c r="H70" s="1">
        <v>38.522660058749686</v>
      </c>
    </row>
    <row r="71" spans="1:8" x14ac:dyDescent="0.3">
      <c r="A71" s="15" t="s">
        <v>66</v>
      </c>
      <c r="B71" s="1">
        <v>649.85400000000004</v>
      </c>
      <c r="C71" s="1">
        <v>605.72400000000005</v>
      </c>
      <c r="D71" s="1">
        <v>684.01380045607516</v>
      </c>
      <c r="E71" s="1">
        <v>740.53859972711848</v>
      </c>
      <c r="F71" s="1">
        <v>753.98800790542714</v>
      </c>
      <c r="G71" s="1">
        <v>761.50071688240143</v>
      </c>
      <c r="H71" s="1">
        <v>759.0278556301289</v>
      </c>
    </row>
    <row r="72" spans="1:8" x14ac:dyDescent="0.3">
      <c r="A72" s="15" t="s">
        <v>67</v>
      </c>
      <c r="B72" s="1">
        <v>104.554</v>
      </c>
      <c r="C72" s="1">
        <v>106.746</v>
      </c>
      <c r="D72" s="1">
        <v>136.98937129254512</v>
      </c>
      <c r="E72" s="1">
        <v>143.96063408730981</v>
      </c>
      <c r="F72" s="1">
        <v>141.6606101642499</v>
      </c>
      <c r="G72" s="1">
        <v>141.02013329521452</v>
      </c>
      <c r="H72" s="1">
        <v>137.88141978015204</v>
      </c>
    </row>
    <row r="73" spans="1:8" x14ac:dyDescent="0.3">
      <c r="A73" s="15" t="s">
        <v>68</v>
      </c>
      <c r="B73" s="1">
        <v>1696.183</v>
      </c>
      <c r="C73" s="1">
        <v>811.00199999999995</v>
      </c>
      <c r="D73" s="1">
        <v>592.10500000000002</v>
      </c>
      <c r="E73" s="1">
        <v>689.92399999999998</v>
      </c>
      <c r="F73" s="1">
        <v>769.13099999999997</v>
      </c>
      <c r="G73" s="1">
        <v>836.40300000000002</v>
      </c>
      <c r="H73" s="1">
        <v>865.22199999999998</v>
      </c>
    </row>
    <row r="74" spans="1:8" x14ac:dyDescent="0.3">
      <c r="A74" s="15" t="s">
        <v>69</v>
      </c>
      <c r="B74" s="1">
        <v>514.22500000000002</v>
      </c>
      <c r="C74" s="1">
        <v>810.98400000000004</v>
      </c>
      <c r="D74" s="1">
        <v>491.81526587290227</v>
      </c>
      <c r="E74" s="1">
        <v>518.26625443131343</v>
      </c>
      <c r="F74" s="1">
        <v>496.85425912806659</v>
      </c>
      <c r="G74" s="1">
        <v>502.70881966509114</v>
      </c>
      <c r="H74" s="1">
        <v>533.69622890693608</v>
      </c>
    </row>
    <row r="75" spans="1:8" x14ac:dyDescent="0.3">
      <c r="A75" s="13" t="s">
        <v>70</v>
      </c>
      <c r="B75" s="1">
        <v>1764.6010000000001</v>
      </c>
      <c r="C75" s="1">
        <v>1785.1490000000001</v>
      </c>
      <c r="D75" s="1">
        <v>2026.0679851149882</v>
      </c>
      <c r="E75" s="1">
        <v>1998.3790304390743</v>
      </c>
      <c r="F75" s="1">
        <v>2037.7709868767029</v>
      </c>
      <c r="G75" s="1">
        <v>2151.2430322021833</v>
      </c>
      <c r="H75" s="1">
        <v>2247.7874085959766</v>
      </c>
    </row>
    <row r="76" spans="1:8" x14ac:dyDescent="0.3">
      <c r="A76" s="15" t="s">
        <v>71</v>
      </c>
      <c r="B76" s="1">
        <v>472.47700000000003</v>
      </c>
      <c r="C76" s="1">
        <v>496.18</v>
      </c>
      <c r="D76" s="1">
        <v>456.18128711498821</v>
      </c>
      <c r="E76" s="1">
        <v>491.94472629580423</v>
      </c>
      <c r="F76" s="1">
        <v>516.95486994035286</v>
      </c>
      <c r="G76" s="1">
        <v>540.14452864017312</v>
      </c>
      <c r="H76" s="1">
        <v>562.47124932267616</v>
      </c>
    </row>
    <row r="77" spans="1:8" x14ac:dyDescent="0.3">
      <c r="A77" s="15" t="s">
        <v>72</v>
      </c>
      <c r="B77" s="1">
        <v>1292.124</v>
      </c>
      <c r="C77" s="1">
        <v>1288.9690000000001</v>
      </c>
      <c r="D77" s="1">
        <v>1565.2850000000001</v>
      </c>
      <c r="E77" s="1">
        <v>1501.8186581432701</v>
      </c>
      <c r="F77" s="1">
        <v>1516.19071993635</v>
      </c>
      <c r="G77" s="1">
        <v>1606.46642556201</v>
      </c>
      <c r="H77" s="1">
        <v>1680.6784972633</v>
      </c>
    </row>
    <row r="78" spans="1:8" x14ac:dyDescent="0.3">
      <c r="A78" s="12" t="s">
        <v>73</v>
      </c>
      <c r="B78" s="1">
        <v>3404.8229999999999</v>
      </c>
      <c r="C78" s="1">
        <v>3727.837</v>
      </c>
      <c r="D78" s="1">
        <v>3927.4594525641169</v>
      </c>
      <c r="E78" s="1">
        <v>4023.9410826011963</v>
      </c>
      <c r="F78" s="1">
        <v>4201.1144653204265</v>
      </c>
      <c r="G78" s="1">
        <v>4430.6009327086631</v>
      </c>
      <c r="H78" s="1">
        <v>4636.8363109918191</v>
      </c>
    </row>
    <row r="79" spans="1:8" x14ac:dyDescent="0.3">
      <c r="A79" s="11" t="s">
        <v>38</v>
      </c>
      <c r="B79" s="1">
        <v>4003.0439999999999</v>
      </c>
      <c r="C79" s="1">
        <v>2030.732</v>
      </c>
      <c r="D79" s="1">
        <v>2450.0068817693764</v>
      </c>
      <c r="E79" s="1">
        <v>2520.3339041907839</v>
      </c>
      <c r="F79" s="1">
        <v>2668.6952719146107</v>
      </c>
      <c r="G79" s="1">
        <v>2741.9272877482986</v>
      </c>
      <c r="H79" s="1">
        <v>2847.7164933816703</v>
      </c>
    </row>
    <row r="80" spans="1:8" x14ac:dyDescent="0.3">
      <c r="A80" s="12" t="s">
        <v>74</v>
      </c>
      <c r="B80" s="1">
        <v>964.92200000000003</v>
      </c>
      <c r="C80" s="1">
        <v>916.49400000000003</v>
      </c>
      <c r="D80" s="1">
        <v>977.18403899999998</v>
      </c>
      <c r="E80" s="1">
        <v>1036.1924815211653</v>
      </c>
      <c r="F80" s="1">
        <v>1090.8279191833376</v>
      </c>
      <c r="G80" s="1">
        <v>1145.1386073556534</v>
      </c>
      <c r="H80" s="1">
        <v>1201.1510512855218</v>
      </c>
    </row>
    <row r="81" spans="1:8" x14ac:dyDescent="0.3">
      <c r="A81" s="12" t="s">
        <v>75</v>
      </c>
      <c r="B81" s="1">
        <v>601.55600000000004</v>
      </c>
      <c r="C81" s="1">
        <v>637.78899999999999</v>
      </c>
      <c r="D81" s="1">
        <v>752.13792821339416</v>
      </c>
      <c r="E81" s="1">
        <v>768.65355917615557</v>
      </c>
      <c r="F81" s="1">
        <v>839.90485176802054</v>
      </c>
      <c r="G81" s="1">
        <v>833.6455095110224</v>
      </c>
      <c r="H81" s="1">
        <v>859.91783287199814</v>
      </c>
    </row>
    <row r="82" spans="1:8" x14ac:dyDescent="0.3">
      <c r="A82" s="12" t="s">
        <v>76</v>
      </c>
      <c r="B82" s="1">
        <v>87.19</v>
      </c>
      <c r="C82" s="1">
        <v>87.992999999999995</v>
      </c>
      <c r="D82" s="1">
        <v>95.652000000000001</v>
      </c>
      <c r="E82" s="1">
        <v>93.62</v>
      </c>
      <c r="F82" s="1">
        <v>98.016000000000005</v>
      </c>
      <c r="G82" s="1">
        <v>106.503</v>
      </c>
      <c r="H82" s="1">
        <v>112.557</v>
      </c>
    </row>
    <row r="83" spans="1:8" x14ac:dyDescent="0.3">
      <c r="A83" s="9" t="s">
        <v>77</v>
      </c>
      <c r="B83" s="10">
        <v>3611.5670000000005</v>
      </c>
      <c r="C83" s="10">
        <v>4039.721</v>
      </c>
      <c r="D83" s="10">
        <v>6102.9255490036057</v>
      </c>
      <c r="E83" s="10">
        <v>5304.5663391316448</v>
      </c>
      <c r="F83" s="10">
        <v>5951.265683319767</v>
      </c>
      <c r="G83" s="10">
        <v>5679.5549553682113</v>
      </c>
      <c r="H83" s="10">
        <v>5026.6689482841402</v>
      </c>
    </row>
    <row r="84" spans="1:8" x14ac:dyDescent="0.3">
      <c r="A84" s="11" t="s">
        <v>78</v>
      </c>
      <c r="B84" s="1">
        <v>3154.7520000000004</v>
      </c>
      <c r="C84" s="1">
        <v>3681.6979999999999</v>
      </c>
      <c r="D84" s="1">
        <v>5544.7927383918231</v>
      </c>
      <c r="E84" s="1">
        <v>4873.0753728735181</v>
      </c>
      <c r="F84" s="1">
        <v>5518.423372445518</v>
      </c>
      <c r="G84" s="1">
        <v>5309.7703468040972</v>
      </c>
      <c r="H84" s="1">
        <v>4657.597462963302</v>
      </c>
    </row>
    <row r="85" spans="1:8" x14ac:dyDescent="0.3">
      <c r="A85" s="12" t="s">
        <v>79</v>
      </c>
      <c r="B85" s="1">
        <v>3069.1460000000002</v>
      </c>
      <c r="C85" s="1">
        <v>3618.0729999999999</v>
      </c>
      <c r="D85" s="1">
        <v>5414.8940494132967</v>
      </c>
      <c r="E85" s="1">
        <v>4772.1149861110825</v>
      </c>
      <c r="F85" s="1">
        <v>5409.9849032722932</v>
      </c>
      <c r="G85" s="1">
        <v>5193.8982460155858</v>
      </c>
      <c r="H85" s="1">
        <v>4534.0588056839788</v>
      </c>
    </row>
    <row r="86" spans="1:8" x14ac:dyDescent="0.3">
      <c r="A86" s="12" t="s">
        <v>80</v>
      </c>
      <c r="B86" s="1">
        <v>99.474000000000004</v>
      </c>
      <c r="C86" s="1">
        <v>36.581000000000003</v>
      </c>
      <c r="D86" s="1">
        <v>98.947198198479128</v>
      </c>
      <c r="E86" s="1">
        <v>108.91182161017834</v>
      </c>
      <c r="F86" s="1">
        <v>114.17277756288459</v>
      </c>
      <c r="G86" s="1">
        <v>119.4024640372341</v>
      </c>
      <c r="H86" s="1">
        <v>124.79601511753567</v>
      </c>
    </row>
    <row r="87" spans="1:8" x14ac:dyDescent="0.3">
      <c r="A87" s="12" t="s">
        <v>81</v>
      </c>
      <c r="B87" s="1">
        <v>-13.868</v>
      </c>
      <c r="C87" s="1">
        <v>27.044</v>
      </c>
      <c r="D87" s="1">
        <v>30.9514907800475</v>
      </c>
      <c r="E87" s="1">
        <v>-7.9514348477432559</v>
      </c>
      <c r="F87" s="1">
        <v>-5.7343083896596596</v>
      </c>
      <c r="G87" s="1">
        <v>-3.5303632487231607</v>
      </c>
      <c r="H87" s="1">
        <v>-1.2573578382122808</v>
      </c>
    </row>
    <row r="88" spans="1:8" x14ac:dyDescent="0.3">
      <c r="A88" s="11" t="s">
        <v>39</v>
      </c>
      <c r="B88" s="1">
        <v>456.815</v>
      </c>
      <c r="C88" s="1">
        <v>358.02300000000002</v>
      </c>
      <c r="D88" s="1">
        <v>558.13281061178247</v>
      </c>
      <c r="E88" s="1">
        <v>431.49096625812643</v>
      </c>
      <c r="F88" s="1">
        <v>432.84231087424922</v>
      </c>
      <c r="G88" s="1">
        <v>369.78460856411431</v>
      </c>
      <c r="H88" s="1">
        <v>369.07148532083806</v>
      </c>
    </row>
    <row r="89" spans="1:8" x14ac:dyDescent="0.3">
      <c r="A89" s="16" t="s">
        <v>82</v>
      </c>
      <c r="B89" s="17">
        <f t="shared" ref="B89:H89" si="4">B4-B43</f>
        <v>-5448.0929999999935</v>
      </c>
      <c r="C89" s="17">
        <f t="shared" si="4"/>
        <v>-2233.7809999999881</v>
      </c>
      <c r="D89" s="17">
        <f t="shared" si="4"/>
        <v>-6996.3029421222818</v>
      </c>
      <c r="E89" s="17">
        <f t="shared" si="4"/>
        <v>-6108.8012545310266</v>
      </c>
      <c r="F89" s="17">
        <f t="shared" si="4"/>
        <v>-7213.3834601206327</v>
      </c>
      <c r="G89" s="17">
        <f t="shared" si="4"/>
        <v>-7303.1591945204782</v>
      </c>
      <c r="H89" s="17">
        <f t="shared" si="4"/>
        <v>-7575.6425250793036</v>
      </c>
    </row>
    <row r="90" spans="1:8" x14ac:dyDescent="0.3">
      <c r="A90" s="16" t="s">
        <v>3</v>
      </c>
      <c r="B90" s="18">
        <f t="shared" ref="B90:H90" si="5">B89/B$91*100</f>
        <v>-5.4305277949314545</v>
      </c>
      <c r="C90" s="18">
        <f t="shared" si="5"/>
        <v>-2.0371563219062203</v>
      </c>
      <c r="D90" s="18">
        <f t="shared" si="5"/>
        <v>-5.6987954868750776</v>
      </c>
      <c r="E90" s="18">
        <f t="shared" si="5"/>
        <v>-4.6925227947198573</v>
      </c>
      <c r="F90" s="18">
        <f t="shared" si="5"/>
        <v>-5.2634876250189766</v>
      </c>
      <c r="G90" s="18">
        <f t="shared" si="5"/>
        <v>-5.0762563127014699</v>
      </c>
      <c r="H90" s="18">
        <f t="shared" si="5"/>
        <v>-5.0201035777077951</v>
      </c>
    </row>
    <row r="91" spans="1:8" x14ac:dyDescent="0.3">
      <c r="A91" s="11" t="s">
        <v>83</v>
      </c>
      <c r="B91" s="1">
        <v>100323.45299999999</v>
      </c>
      <c r="C91" s="1">
        <v>109651.91899999999</v>
      </c>
      <c r="D91" s="1">
        <v>122768.1</v>
      </c>
      <c r="E91" s="1">
        <v>130181.6</v>
      </c>
      <c r="F91" s="1">
        <v>137045.70000000001</v>
      </c>
      <c r="G91" s="1">
        <v>143869</v>
      </c>
      <c r="H91" s="1">
        <v>150906.1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88828-5A3D-455C-8C8D-BC4BE8448CA5}">
  <dimension ref="A1:G91"/>
  <sheetViews>
    <sheetView showGridLines="0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4.4" x14ac:dyDescent="0.3"/>
  <cols>
    <col min="1" max="1" width="58.33203125" customWidth="1"/>
    <col min="2" max="7" width="15.109375" customWidth="1"/>
  </cols>
  <sheetData>
    <row r="1" spans="1:7" ht="15" thickBot="1" x14ac:dyDescent="0.35">
      <c r="A1" s="23" t="s">
        <v>89</v>
      </c>
      <c r="B1" s="24"/>
      <c r="C1" s="24"/>
      <c r="D1" s="24"/>
      <c r="E1" s="24"/>
      <c r="F1" s="24"/>
      <c r="G1" s="24"/>
    </row>
    <row r="2" spans="1:7" x14ac:dyDescent="0.3">
      <c r="A2" s="2"/>
      <c r="B2" s="3" t="s">
        <v>87</v>
      </c>
      <c r="C2" s="3" t="s">
        <v>0</v>
      </c>
      <c r="D2" s="3" t="s">
        <v>0</v>
      </c>
      <c r="E2" s="3" t="s">
        <v>0</v>
      </c>
      <c r="F2" s="3" t="s">
        <v>0</v>
      </c>
      <c r="G2" s="3" t="s">
        <v>0</v>
      </c>
    </row>
    <row r="3" spans="1:7" x14ac:dyDescent="0.3">
      <c r="A3" s="4" t="s">
        <v>1</v>
      </c>
      <c r="B3" s="5">
        <v>2021</v>
      </c>
      <c r="C3" s="5">
        <v>2022</v>
      </c>
      <c r="D3" s="5">
        <v>2023</v>
      </c>
      <c r="E3" s="5">
        <v>2024</v>
      </c>
      <c r="F3" s="5">
        <v>2025</v>
      </c>
      <c r="G3" s="5">
        <v>2026</v>
      </c>
    </row>
    <row r="4" spans="1:7" x14ac:dyDescent="0.3">
      <c r="A4" s="6" t="s">
        <v>2</v>
      </c>
      <c r="B4" s="7">
        <f t="shared" ref="B4:G4" si="0">B6+B26+B31+B38</f>
        <v>40274.966999999997</v>
      </c>
      <c r="C4" s="7">
        <f t="shared" si="0"/>
        <v>44034.221431530372</v>
      </c>
      <c r="D4" s="7">
        <f t="shared" si="0"/>
        <v>50152.111538867823</v>
      </c>
      <c r="E4" s="7">
        <f t="shared" si="0"/>
        <v>51599.289821826962</v>
      </c>
      <c r="F4" s="7">
        <f t="shared" si="0"/>
        <v>53762.801359630408</v>
      </c>
      <c r="G4" s="7">
        <f t="shared" si="0"/>
        <v>55859.736370219922</v>
      </c>
    </row>
    <row r="5" spans="1:7" x14ac:dyDescent="0.3">
      <c r="A5" s="6" t="s">
        <v>3</v>
      </c>
      <c r="B5" s="21">
        <f>B4/B$91*100</f>
        <v>40.878753962996711</v>
      </c>
      <c r="C5" s="21">
        <f t="shared" ref="C5:G5" si="1">C4/C$91*100</f>
        <v>40.934152536726444</v>
      </c>
      <c r="D5" s="21">
        <f t="shared" si="1"/>
        <v>42.333354098714189</v>
      </c>
      <c r="E5" s="21">
        <f t="shared" si="1"/>
        <v>40.746022520187125</v>
      </c>
      <c r="F5" s="21">
        <f t="shared" si="1"/>
        <v>40.196272015027837</v>
      </c>
      <c r="G5" s="21">
        <f t="shared" si="1"/>
        <v>40.04211000920381</v>
      </c>
    </row>
    <row r="6" spans="1:7" x14ac:dyDescent="0.3">
      <c r="A6" s="9" t="s">
        <v>4</v>
      </c>
      <c r="B6" s="10">
        <v>19901.440999999999</v>
      </c>
      <c r="C6" s="10">
        <v>21548.954898805085</v>
      </c>
      <c r="D6" s="10">
        <v>23578.871619167228</v>
      </c>
      <c r="E6" s="10">
        <v>24483.074723237864</v>
      </c>
      <c r="F6" s="10">
        <v>25641.712009883355</v>
      </c>
      <c r="G6" s="10">
        <v>26561.702679688249</v>
      </c>
    </row>
    <row r="7" spans="1:7" x14ac:dyDescent="0.3">
      <c r="A7" s="11" t="s">
        <v>5</v>
      </c>
      <c r="B7" s="1">
        <v>12056.538</v>
      </c>
      <c r="C7" s="1">
        <v>13051.560260579219</v>
      </c>
      <c r="D7" s="1">
        <v>14184.405307181771</v>
      </c>
      <c r="E7" s="1">
        <v>14757.880481155109</v>
      </c>
      <c r="F7" s="1">
        <v>15301.177267866426</v>
      </c>
      <c r="G7" s="1">
        <v>15694.328765170778</v>
      </c>
    </row>
    <row r="8" spans="1:7" x14ac:dyDescent="0.3">
      <c r="A8" s="12" t="s">
        <v>6</v>
      </c>
      <c r="B8" s="1">
        <v>7494.0690000000004</v>
      </c>
      <c r="C8" s="1">
        <v>8550.0044230000003</v>
      </c>
      <c r="D8" s="1">
        <v>9405</v>
      </c>
      <c r="E8" s="1">
        <v>9968</v>
      </c>
      <c r="F8" s="1">
        <v>10464</v>
      </c>
      <c r="G8" s="1">
        <v>10790</v>
      </c>
    </row>
    <row r="9" spans="1:7" x14ac:dyDescent="0.3">
      <c r="A9" s="12" t="s">
        <v>7</v>
      </c>
      <c r="B9" s="1">
        <v>2958.3440000000001</v>
      </c>
      <c r="C9" s="1">
        <v>2531.5436697400005</v>
      </c>
      <c r="D9" s="1">
        <v>2632.1399999999994</v>
      </c>
      <c r="E9" s="1">
        <v>2691.33</v>
      </c>
      <c r="F9" s="1">
        <v>2731.8199999999997</v>
      </c>
      <c r="G9" s="1">
        <v>2769.6100000000006</v>
      </c>
    </row>
    <row r="10" spans="1:7" x14ac:dyDescent="0.3">
      <c r="A10" s="12" t="s">
        <v>8</v>
      </c>
      <c r="B10" s="1">
        <v>428.351</v>
      </c>
      <c r="C10" s="1">
        <v>471.4799745087862</v>
      </c>
      <c r="D10" s="1">
        <v>526.19996710290093</v>
      </c>
      <c r="E10" s="1">
        <v>533.86661178867973</v>
      </c>
      <c r="F10" s="1">
        <v>549.37157860250136</v>
      </c>
      <c r="G10" s="1">
        <v>563.80441110432548</v>
      </c>
    </row>
    <row r="11" spans="1:7" x14ac:dyDescent="0.3">
      <c r="A11" s="12" t="s">
        <v>9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</row>
    <row r="12" spans="1:7" x14ac:dyDescent="0.3">
      <c r="A12" s="12" t="s">
        <v>10</v>
      </c>
      <c r="B12" s="1">
        <v>233.00399999999999</v>
      </c>
      <c r="C12" s="1">
        <v>267.242321</v>
      </c>
      <c r="D12" s="1">
        <v>313.95832099999996</v>
      </c>
      <c r="E12" s="1">
        <v>337.71332099999995</v>
      </c>
      <c r="F12" s="1">
        <v>359.51532099999997</v>
      </c>
      <c r="G12" s="1">
        <v>378.59132099999994</v>
      </c>
    </row>
    <row r="13" spans="1:7" x14ac:dyDescent="0.3">
      <c r="A13" s="12" t="s">
        <v>11</v>
      </c>
      <c r="B13" s="1">
        <v>129.53399999999999</v>
      </c>
      <c r="C13" s="1">
        <v>134.04</v>
      </c>
      <c r="D13" s="1">
        <v>136.51</v>
      </c>
      <c r="E13" s="1">
        <v>138.51</v>
      </c>
      <c r="F13" s="1">
        <v>142.54</v>
      </c>
      <c r="G13" s="1">
        <v>146.30000000000001</v>
      </c>
    </row>
    <row r="14" spans="1:7" x14ac:dyDescent="0.3">
      <c r="A14" s="12" t="s">
        <v>12</v>
      </c>
      <c r="B14" s="1">
        <v>241.82599999999999</v>
      </c>
      <c r="C14" s="1">
        <v>275.83199999999999</v>
      </c>
      <c r="D14" s="1">
        <v>359.12299999999999</v>
      </c>
      <c r="E14" s="1">
        <v>359.06900000000002</v>
      </c>
      <c r="F14" s="1">
        <v>311.32900000000001</v>
      </c>
      <c r="G14" s="1">
        <v>293.41000000000003</v>
      </c>
    </row>
    <row r="15" spans="1:7" x14ac:dyDescent="0.3">
      <c r="A15" s="12" t="s">
        <v>13</v>
      </c>
      <c r="B15" s="1">
        <v>571.40999999999985</v>
      </c>
      <c r="C15" s="1">
        <v>821.41787233043215</v>
      </c>
      <c r="D15" s="1">
        <v>811.4740190788707</v>
      </c>
      <c r="E15" s="1">
        <v>729.39154836642956</v>
      </c>
      <c r="F15" s="1">
        <v>742.60136826392227</v>
      </c>
      <c r="G15" s="1">
        <v>752.61303306645277</v>
      </c>
    </row>
    <row r="16" spans="1:7" x14ac:dyDescent="0.3">
      <c r="A16" s="11" t="s">
        <v>14</v>
      </c>
      <c r="B16" s="1">
        <v>7844.9030000000002</v>
      </c>
      <c r="C16" s="1">
        <v>8497.3946382258655</v>
      </c>
      <c r="D16" s="1">
        <v>9394.4663119854595</v>
      </c>
      <c r="E16" s="1">
        <v>9725.1942420827563</v>
      </c>
      <c r="F16" s="1">
        <v>10340.534742016929</v>
      </c>
      <c r="G16" s="1">
        <v>10867.37391451747</v>
      </c>
    </row>
    <row r="17" spans="1:7" x14ac:dyDescent="0.3">
      <c r="A17" s="12" t="s">
        <v>15</v>
      </c>
      <c r="B17" s="1">
        <v>3814.9</v>
      </c>
      <c r="C17" s="1">
        <v>4170.3050000000003</v>
      </c>
      <c r="D17" s="1">
        <v>4727.9009999999998</v>
      </c>
      <c r="E17" s="1">
        <v>5087.1880000000001</v>
      </c>
      <c r="F17" s="1">
        <v>5468.826</v>
      </c>
      <c r="G17" s="1">
        <v>5790.01</v>
      </c>
    </row>
    <row r="18" spans="1:7" x14ac:dyDescent="0.3">
      <c r="A18" s="13" t="s">
        <v>16</v>
      </c>
      <c r="B18" s="1">
        <v>3690.252</v>
      </c>
      <c r="C18" s="1"/>
      <c r="D18" s="1"/>
      <c r="E18" s="1"/>
      <c r="F18" s="1"/>
      <c r="G18" s="1"/>
    </row>
    <row r="19" spans="1:7" x14ac:dyDescent="0.3">
      <c r="A19" s="13" t="s">
        <v>17</v>
      </c>
      <c r="B19" s="1">
        <v>124.64700000000001</v>
      </c>
      <c r="C19" s="1"/>
      <c r="D19" s="1"/>
      <c r="E19" s="1"/>
      <c r="F19" s="1"/>
      <c r="G19" s="1"/>
    </row>
    <row r="20" spans="1:7" x14ac:dyDescent="0.3">
      <c r="A20" s="12" t="s">
        <v>18</v>
      </c>
      <c r="B20" s="1">
        <v>3594.7359999999999</v>
      </c>
      <c r="C20" s="1">
        <v>3348.858005</v>
      </c>
      <c r="D20" s="1">
        <v>3894.011</v>
      </c>
      <c r="E20" s="1">
        <v>4007.8559999999998</v>
      </c>
      <c r="F20" s="1">
        <v>4232.3059999999996</v>
      </c>
      <c r="G20" s="1">
        <v>4367.91</v>
      </c>
    </row>
    <row r="21" spans="1:7" x14ac:dyDescent="0.3">
      <c r="A21" s="14" t="s">
        <v>19</v>
      </c>
      <c r="B21" s="1">
        <v>91.113</v>
      </c>
      <c r="C21" s="1">
        <v>93.448999999999998</v>
      </c>
      <c r="D21" s="1">
        <v>92.911000000000001</v>
      </c>
      <c r="E21" s="1">
        <v>95.710999999999999</v>
      </c>
      <c r="F21" s="1">
        <v>101.42400000000001</v>
      </c>
      <c r="G21" s="1">
        <v>104.889</v>
      </c>
    </row>
    <row r="22" spans="1:7" x14ac:dyDescent="0.3">
      <c r="A22" s="12" t="s">
        <v>20</v>
      </c>
      <c r="B22" s="1">
        <v>289.75400000000002</v>
      </c>
      <c r="C22" s="1">
        <v>314.96474209000002</v>
      </c>
      <c r="D22" s="1">
        <v>350.71</v>
      </c>
      <c r="E22" s="1">
        <v>356.04</v>
      </c>
      <c r="F22" s="1">
        <v>364.06</v>
      </c>
      <c r="G22" s="1">
        <v>432.88</v>
      </c>
    </row>
    <row r="23" spans="1:7" x14ac:dyDescent="0.3">
      <c r="A23" s="12" t="s">
        <v>21</v>
      </c>
      <c r="B23" s="1">
        <v>37.39</v>
      </c>
      <c r="C23" s="1">
        <v>41.092292135082857</v>
      </c>
      <c r="D23" s="1">
        <v>45.290600764963692</v>
      </c>
      <c r="E23" s="1">
        <v>45.914440363598324</v>
      </c>
      <c r="F23" s="1">
        <v>47.176073867679158</v>
      </c>
      <c r="G23" s="1">
        <v>48.350698164582006</v>
      </c>
    </row>
    <row r="24" spans="1:7" x14ac:dyDescent="0.3">
      <c r="A24" s="12" t="s">
        <v>13</v>
      </c>
      <c r="B24" s="1">
        <v>108.12300000000026</v>
      </c>
      <c r="C24" s="1">
        <v>622.17459900078211</v>
      </c>
      <c r="D24" s="1">
        <v>376.55371122049655</v>
      </c>
      <c r="E24" s="1">
        <v>228.19580171915732</v>
      </c>
      <c r="F24" s="1">
        <v>228.16666814925156</v>
      </c>
      <c r="G24" s="1">
        <v>228.2232163528879</v>
      </c>
    </row>
    <row r="25" spans="1:7" x14ac:dyDescent="0.3">
      <c r="A25" s="11" t="s">
        <v>22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</row>
    <row r="26" spans="1:7" x14ac:dyDescent="0.3">
      <c r="A26" s="9" t="s">
        <v>23</v>
      </c>
      <c r="B26" s="10">
        <v>15635.679</v>
      </c>
      <c r="C26" s="10">
        <v>16566.394845970295</v>
      </c>
      <c r="D26" s="10">
        <v>18678.519813213665</v>
      </c>
      <c r="E26" s="10">
        <v>20204.03014906263</v>
      </c>
      <c r="F26" s="10">
        <v>21407.942919336067</v>
      </c>
      <c r="G26" s="10">
        <v>22629.678088138156</v>
      </c>
    </row>
    <row r="27" spans="1:7" x14ac:dyDescent="0.3">
      <c r="A27" s="11" t="s">
        <v>24</v>
      </c>
      <c r="B27" s="1">
        <v>15291.432000000001</v>
      </c>
      <c r="C27" s="1">
        <v>16225.735617028284</v>
      </c>
      <c r="D27" s="1">
        <v>18306.73750542157</v>
      </c>
      <c r="E27" s="1">
        <v>19798.256919114734</v>
      </c>
      <c r="F27" s="1">
        <v>20972.298196778665</v>
      </c>
      <c r="G27" s="1">
        <v>22174.734293713744</v>
      </c>
    </row>
    <row r="28" spans="1:7" x14ac:dyDescent="0.3">
      <c r="A28" s="12" t="s">
        <v>25</v>
      </c>
      <c r="B28" s="1">
        <v>9143.228000000001</v>
      </c>
      <c r="C28" s="1"/>
      <c r="D28" s="1"/>
      <c r="E28" s="1"/>
      <c r="F28" s="1"/>
      <c r="G28" s="1"/>
    </row>
    <row r="29" spans="1:7" x14ac:dyDescent="0.3">
      <c r="A29" s="12" t="s">
        <v>26</v>
      </c>
      <c r="B29" s="1">
        <v>6148.2039999999997</v>
      </c>
      <c r="C29" s="1"/>
      <c r="D29" s="1"/>
      <c r="E29" s="1"/>
      <c r="F29" s="1"/>
      <c r="G29" s="1"/>
    </row>
    <row r="30" spans="1:7" x14ac:dyDescent="0.3">
      <c r="A30" s="11" t="s">
        <v>27</v>
      </c>
      <c r="B30" s="1">
        <v>344.24700000000001</v>
      </c>
      <c r="C30" s="1">
        <v>340.65922894201105</v>
      </c>
      <c r="D30" s="1">
        <v>371.78230779209468</v>
      </c>
      <c r="E30" s="1">
        <v>405.77322994789574</v>
      </c>
      <c r="F30" s="1">
        <v>435.64472255740031</v>
      </c>
      <c r="G30" s="1">
        <v>454.94379442441374</v>
      </c>
    </row>
    <row r="31" spans="1:7" x14ac:dyDescent="0.3">
      <c r="A31" s="9" t="s">
        <v>28</v>
      </c>
      <c r="B31" s="10">
        <v>3202.7459999999996</v>
      </c>
      <c r="C31" s="10">
        <v>3676.0307440804841</v>
      </c>
      <c r="D31" s="10">
        <v>3983.9483854822738</v>
      </c>
      <c r="E31" s="10">
        <v>3886.3116304519608</v>
      </c>
      <c r="F31" s="10">
        <v>4035.7554282383921</v>
      </c>
      <c r="G31" s="10">
        <v>4109.3559631291173</v>
      </c>
    </row>
    <row r="32" spans="1:7" x14ac:dyDescent="0.3">
      <c r="A32" s="11" t="s">
        <v>29</v>
      </c>
      <c r="B32" s="1">
        <v>2471.2239999999997</v>
      </c>
      <c r="C32" s="1">
        <v>2891.6610557907015</v>
      </c>
      <c r="D32" s="1">
        <v>3061.618302961911</v>
      </c>
      <c r="E32" s="1">
        <v>3235.1775276985823</v>
      </c>
      <c r="F32" s="1">
        <v>3375.0142370663657</v>
      </c>
      <c r="G32" s="1">
        <v>3478.6635823197626</v>
      </c>
    </row>
    <row r="33" spans="1:7" x14ac:dyDescent="0.3">
      <c r="A33" s="12" t="s">
        <v>30</v>
      </c>
      <c r="B33" s="1">
        <v>2209.7379999999998</v>
      </c>
      <c r="C33" s="1">
        <v>2569.3776482113617</v>
      </c>
      <c r="D33" s="1">
        <v>2709.4126412368519</v>
      </c>
      <c r="E33" s="1">
        <v>2860.3971546997318</v>
      </c>
      <c r="F33" s="1">
        <v>2984.1932874688132</v>
      </c>
      <c r="G33" s="1">
        <v>3076.4813431310754</v>
      </c>
    </row>
    <row r="34" spans="1:7" x14ac:dyDescent="0.3">
      <c r="A34" s="12" t="s">
        <v>31</v>
      </c>
      <c r="B34" s="1">
        <v>261.48599999999999</v>
      </c>
      <c r="C34" s="1">
        <v>322.28340757933972</v>
      </c>
      <c r="D34" s="1">
        <v>352.2056617250592</v>
      </c>
      <c r="E34" s="1">
        <v>374.7803729988504</v>
      </c>
      <c r="F34" s="1">
        <v>390.82094959755261</v>
      </c>
      <c r="G34" s="1">
        <v>402.18223918868733</v>
      </c>
    </row>
    <row r="35" spans="1:7" x14ac:dyDescent="0.3">
      <c r="A35" s="11" t="s">
        <v>32</v>
      </c>
      <c r="B35" s="1">
        <v>731.52200000000005</v>
      </c>
      <c r="C35" s="1">
        <v>784.36968828978263</v>
      </c>
      <c r="D35" s="1">
        <v>922.33008252036257</v>
      </c>
      <c r="E35" s="1">
        <v>651.13410275337878</v>
      </c>
      <c r="F35" s="1">
        <v>660.74119117202645</v>
      </c>
      <c r="G35" s="1">
        <v>630.69238080935429</v>
      </c>
    </row>
    <row r="36" spans="1:7" x14ac:dyDescent="0.3">
      <c r="A36" s="12" t="s">
        <v>33</v>
      </c>
      <c r="B36" s="1">
        <v>435.07499999999999</v>
      </c>
      <c r="C36" s="1">
        <v>368.81625337540788</v>
      </c>
      <c r="D36" s="1">
        <v>494.54101044881452</v>
      </c>
      <c r="E36" s="1">
        <v>191.99554190707147</v>
      </c>
      <c r="F36" s="1">
        <v>226.48645906350362</v>
      </c>
      <c r="G36" s="1">
        <v>227.30822467096408</v>
      </c>
    </row>
    <row r="37" spans="1:7" x14ac:dyDescent="0.3">
      <c r="A37" s="12" t="s">
        <v>34</v>
      </c>
      <c r="B37" s="1">
        <v>183.07499999999999</v>
      </c>
      <c r="C37" s="1">
        <v>295.15995691437479</v>
      </c>
      <c r="D37" s="1">
        <v>318.38004107154808</v>
      </c>
      <c r="E37" s="1">
        <v>349.79652984630724</v>
      </c>
      <c r="F37" s="1">
        <v>324.95565110852277</v>
      </c>
      <c r="G37" s="1">
        <v>294.08507513839015</v>
      </c>
    </row>
    <row r="38" spans="1:7" x14ac:dyDescent="0.3">
      <c r="A38" s="9" t="s">
        <v>35</v>
      </c>
      <c r="B38" s="10">
        <v>1535.1010000000001</v>
      </c>
      <c r="C38" s="10">
        <v>2242.8409426745166</v>
      </c>
      <c r="D38" s="10">
        <v>3910.7717210046558</v>
      </c>
      <c r="E38" s="10">
        <v>3025.8733190745024</v>
      </c>
      <c r="F38" s="10">
        <v>2677.3910021725933</v>
      </c>
      <c r="G38" s="10">
        <v>2558.9996392643952</v>
      </c>
    </row>
    <row r="39" spans="1:7" x14ac:dyDescent="0.3">
      <c r="A39" s="12" t="s">
        <v>36</v>
      </c>
      <c r="B39" s="1">
        <v>1196.1469999999999</v>
      </c>
      <c r="C39" s="1">
        <v>1214.6274996199991</v>
      </c>
      <c r="D39" s="1">
        <v>2816.4116076376727</v>
      </c>
      <c r="E39" s="1">
        <v>1882.3222789170577</v>
      </c>
      <c r="F39" s="1">
        <v>1500.4073841729305</v>
      </c>
      <c r="G39" s="1">
        <v>1357.163487015998</v>
      </c>
    </row>
    <row r="40" spans="1:7" x14ac:dyDescent="0.3">
      <c r="A40" s="11" t="s">
        <v>37</v>
      </c>
      <c r="B40" s="1">
        <v>0</v>
      </c>
      <c r="C40" s="1"/>
      <c r="D40" s="1"/>
      <c r="E40" s="1"/>
      <c r="F40" s="1"/>
      <c r="G40" s="1"/>
    </row>
    <row r="41" spans="1:7" x14ac:dyDescent="0.3">
      <c r="A41" s="11" t="s">
        <v>38</v>
      </c>
      <c r="B41" s="1">
        <v>884.84900000000005</v>
      </c>
      <c r="C41" s="1">
        <v>1050.1916052273152</v>
      </c>
      <c r="D41" s="1">
        <v>1010.964007037282</v>
      </c>
      <c r="E41" s="1">
        <v>934.8091030701205</v>
      </c>
      <c r="F41" s="1">
        <v>825.02296263702124</v>
      </c>
      <c r="G41" s="1">
        <v>729.64772025938919</v>
      </c>
    </row>
    <row r="42" spans="1:7" x14ac:dyDescent="0.3">
      <c r="A42" s="11" t="s">
        <v>39</v>
      </c>
      <c r="B42" s="1">
        <v>650.25199999999995</v>
      </c>
      <c r="C42" s="1">
        <v>1192.6493374472011</v>
      </c>
      <c r="D42" s="1">
        <v>2899.8077139673737</v>
      </c>
      <c r="E42" s="1">
        <v>2091.0642160043817</v>
      </c>
      <c r="F42" s="1">
        <v>1852.3680395355718</v>
      </c>
      <c r="G42" s="1">
        <v>1829.3519190050058</v>
      </c>
    </row>
    <row r="43" spans="1:7" x14ac:dyDescent="0.3">
      <c r="A43" s="6" t="s">
        <v>40</v>
      </c>
      <c r="B43" s="7">
        <f t="shared" ref="B43:G43" si="2">B46+B49+B50+B53+B59+B62+B79+B83</f>
        <v>45656.32499999999</v>
      </c>
      <c r="C43" s="7">
        <f t="shared" si="2"/>
        <v>47671.187282356994</v>
      </c>
      <c r="D43" s="7">
        <f t="shared" si="2"/>
        <v>57220.679180877152</v>
      </c>
      <c r="E43" s="7">
        <f t="shared" si="2"/>
        <v>57024.749890505977</v>
      </c>
      <c r="F43" s="7">
        <f t="shared" si="2"/>
        <v>60359.14453487494</v>
      </c>
      <c r="G43" s="7">
        <f t="shared" si="2"/>
        <v>61968.479523114293</v>
      </c>
    </row>
    <row r="44" spans="1:7" x14ac:dyDescent="0.3">
      <c r="A44" s="6" t="s">
        <v>3</v>
      </c>
      <c r="B44" s="8">
        <f t="shared" ref="B44:G44" si="3">B43/B$91*100</f>
        <v>46.340787232168694</v>
      </c>
      <c r="C44" s="8">
        <f t="shared" si="3"/>
        <v>44.315071060290947</v>
      </c>
      <c r="D44" s="8">
        <f t="shared" si="3"/>
        <v>48.29992594939263</v>
      </c>
      <c r="E44" s="8">
        <f t="shared" si="3"/>
        <v>45.030304705157398</v>
      </c>
      <c r="F44" s="8">
        <f t="shared" si="3"/>
        <v>45.128091002713575</v>
      </c>
      <c r="G44" s="8">
        <f t="shared" si="3"/>
        <v>44.421059521693316</v>
      </c>
    </row>
    <row r="45" spans="1:7" x14ac:dyDescent="0.3">
      <c r="A45" s="9" t="s">
        <v>41</v>
      </c>
      <c r="B45" s="10">
        <v>42047.41599999999</v>
      </c>
      <c r="C45" s="10">
        <v>42588.616686249654</v>
      </c>
      <c r="D45" s="10">
        <v>50820.589482966447</v>
      </c>
      <c r="E45" s="10">
        <v>51453.239604436989</v>
      </c>
      <c r="F45" s="10">
        <v>54399.528078811381</v>
      </c>
      <c r="G45" s="10">
        <v>57030.623191165614</v>
      </c>
    </row>
    <row r="46" spans="1:7" x14ac:dyDescent="0.3">
      <c r="A46" s="11" t="s">
        <v>42</v>
      </c>
      <c r="B46" s="1">
        <v>11346.019</v>
      </c>
      <c r="C46" s="1">
        <v>11917.564548835713</v>
      </c>
      <c r="D46" s="1">
        <v>13458.235675921318</v>
      </c>
      <c r="E46" s="1">
        <v>14410.11271185628</v>
      </c>
      <c r="F46" s="1">
        <v>15441.484230558573</v>
      </c>
      <c r="G46" s="1">
        <v>16228.67504638778</v>
      </c>
    </row>
    <row r="47" spans="1:7" x14ac:dyDescent="0.3">
      <c r="A47" s="12" t="s">
        <v>43</v>
      </c>
      <c r="B47" s="1">
        <v>8138.9520000000002</v>
      </c>
      <c r="C47" s="1">
        <v>8726.7256085569625</v>
      </c>
      <c r="D47" s="1">
        <v>9691.8240164250201</v>
      </c>
      <c r="E47" s="1">
        <v>10368.69258349699</v>
      </c>
      <c r="F47" s="1">
        <v>11106.698341885713</v>
      </c>
      <c r="G47" s="1">
        <v>11672.450014515303</v>
      </c>
    </row>
    <row r="48" spans="1:7" x14ac:dyDescent="0.3">
      <c r="A48" s="12" t="s">
        <v>44</v>
      </c>
      <c r="B48" s="1">
        <v>3207.067</v>
      </c>
      <c r="C48" s="1">
        <v>3190.8389402787507</v>
      </c>
      <c r="D48" s="1">
        <v>3766.4116594962979</v>
      </c>
      <c r="E48" s="1">
        <v>4041.4201283592897</v>
      </c>
      <c r="F48" s="1">
        <v>4334.7858886728609</v>
      </c>
      <c r="G48" s="1">
        <v>4556.2250318724755</v>
      </c>
    </row>
    <row r="49" spans="1:7" x14ac:dyDescent="0.3">
      <c r="A49" s="11" t="s">
        <v>45</v>
      </c>
      <c r="B49" s="1">
        <v>5747.3670000000002</v>
      </c>
      <c r="C49" s="1">
        <v>6408.2318498060695</v>
      </c>
      <c r="D49" s="1">
        <v>7580.8749729374995</v>
      </c>
      <c r="E49" s="1">
        <v>7864.8879655160099</v>
      </c>
      <c r="F49" s="1">
        <v>7976.0475494832954</v>
      </c>
      <c r="G49" s="1">
        <v>8113.1397484165873</v>
      </c>
    </row>
    <row r="50" spans="1:7" x14ac:dyDescent="0.3">
      <c r="A50" s="11" t="s">
        <v>46</v>
      </c>
      <c r="B50" s="1">
        <v>173.76599999999999</v>
      </c>
      <c r="C50" s="1">
        <v>176.90635115945403</v>
      </c>
      <c r="D50" s="1">
        <v>194.27965528819726</v>
      </c>
      <c r="E50" s="1">
        <v>207.43622860079958</v>
      </c>
      <c r="F50" s="1">
        <v>215.84880927110967</v>
      </c>
      <c r="G50" s="1">
        <v>221.2985742327202</v>
      </c>
    </row>
    <row r="51" spans="1:7" x14ac:dyDescent="0.3">
      <c r="A51" s="12" t="s">
        <v>47</v>
      </c>
      <c r="B51" s="1">
        <v>151.56399999999999</v>
      </c>
      <c r="C51" s="1">
        <v>145.3932245857998</v>
      </c>
      <c r="D51" s="1">
        <v>159.66485857614975</v>
      </c>
      <c r="E51" s="1">
        <v>170.47455522820459</v>
      </c>
      <c r="F51" s="1">
        <v>177.38649580147793</v>
      </c>
      <c r="G51" s="1">
        <v>181.86412826297013</v>
      </c>
    </row>
    <row r="52" spans="1:7" x14ac:dyDescent="0.3">
      <c r="A52" s="12" t="s">
        <v>48</v>
      </c>
      <c r="B52" s="1">
        <v>22.202000000000002</v>
      </c>
      <c r="C52" s="1">
        <v>31.513126573654223</v>
      </c>
      <c r="D52" s="1">
        <v>34.614796712047493</v>
      </c>
      <c r="E52" s="1">
        <v>36.96167337259498</v>
      </c>
      <c r="F52" s="1">
        <v>38.462313469631738</v>
      </c>
      <c r="G52" s="1">
        <v>39.43444596975008</v>
      </c>
    </row>
    <row r="53" spans="1:7" x14ac:dyDescent="0.3">
      <c r="A53" s="11" t="s">
        <v>49</v>
      </c>
      <c r="B53" s="1">
        <v>1369.152</v>
      </c>
      <c r="C53" s="1">
        <v>1287.9681566051102</v>
      </c>
      <c r="D53" s="1">
        <v>1274.3766811373332</v>
      </c>
      <c r="E53" s="1">
        <v>869.85819114957155</v>
      </c>
      <c r="F53" s="1">
        <v>901.71253802258309</v>
      </c>
      <c r="G53" s="1">
        <v>895.94437352522107</v>
      </c>
    </row>
    <row r="54" spans="1:7" x14ac:dyDescent="0.3">
      <c r="A54" s="12" t="s">
        <v>50</v>
      </c>
      <c r="B54" s="1">
        <v>108.738</v>
      </c>
      <c r="C54" s="1"/>
      <c r="D54" s="1"/>
      <c r="E54" s="1"/>
      <c r="F54" s="1"/>
      <c r="G54" s="1"/>
    </row>
    <row r="55" spans="1:7" x14ac:dyDescent="0.3">
      <c r="A55" s="12" t="s">
        <v>51</v>
      </c>
      <c r="B55" s="1">
        <v>287.52800000000002</v>
      </c>
      <c r="C55" s="1" t="s">
        <v>86</v>
      </c>
      <c r="D55" s="1"/>
      <c r="E55" s="1"/>
      <c r="F55" s="1"/>
      <c r="G55" s="1"/>
    </row>
    <row r="56" spans="1:7" x14ac:dyDescent="0.3">
      <c r="A56" s="13" t="s">
        <v>52</v>
      </c>
      <c r="B56" s="1">
        <v>0</v>
      </c>
      <c r="C56" s="1"/>
      <c r="D56" s="1"/>
      <c r="E56" s="1"/>
      <c r="F56" s="1"/>
      <c r="G56" s="1"/>
    </row>
    <row r="57" spans="1:7" x14ac:dyDescent="0.3">
      <c r="A57" s="13" t="s">
        <v>53</v>
      </c>
      <c r="B57" s="1">
        <v>270.548</v>
      </c>
      <c r="C57" s="1"/>
      <c r="D57" s="1"/>
      <c r="E57" s="1"/>
      <c r="F57" s="1"/>
      <c r="G57" s="1"/>
    </row>
    <row r="58" spans="1:7" x14ac:dyDescent="0.3">
      <c r="A58" s="12" t="s">
        <v>13</v>
      </c>
      <c r="B58" s="1">
        <v>972.88599999999997</v>
      </c>
      <c r="C58" s="1"/>
      <c r="D58" s="1"/>
      <c r="E58" s="1"/>
      <c r="F58" s="1"/>
      <c r="G58" s="1"/>
    </row>
    <row r="59" spans="1:7" x14ac:dyDescent="0.3">
      <c r="A59" s="11" t="s">
        <v>54</v>
      </c>
      <c r="B59" s="1">
        <v>1080.0820000000001</v>
      </c>
      <c r="C59" s="1">
        <v>1124.8986786877551</v>
      </c>
      <c r="D59" s="1">
        <v>1250.0940865548323</v>
      </c>
      <c r="E59" s="1">
        <v>1538.9391002052635</v>
      </c>
      <c r="F59" s="1">
        <v>1807.759322825774</v>
      </c>
      <c r="G59" s="1">
        <v>1996.8296733338057</v>
      </c>
    </row>
    <row r="60" spans="1:7" x14ac:dyDescent="0.3">
      <c r="A60" s="12" t="s">
        <v>55</v>
      </c>
      <c r="B60" s="1">
        <v>1080.0820000000001</v>
      </c>
      <c r="C60" s="1">
        <v>1124.8986786877551</v>
      </c>
      <c r="D60" s="1">
        <v>1250.0940865548323</v>
      </c>
      <c r="E60" s="1">
        <v>1538.9391002052635</v>
      </c>
      <c r="F60" s="1">
        <v>1807.759322825774</v>
      </c>
      <c r="G60" s="1">
        <v>1996.8296733338057</v>
      </c>
    </row>
    <row r="61" spans="1:7" x14ac:dyDescent="0.3">
      <c r="A61" s="12" t="s">
        <v>56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</row>
    <row r="62" spans="1:7" x14ac:dyDescent="0.3">
      <c r="A62" s="11" t="s">
        <v>57</v>
      </c>
      <c r="B62" s="1">
        <v>18379.026999999998</v>
      </c>
      <c r="C62" s="1">
        <v>19307.237562907092</v>
      </c>
      <c r="D62" s="1">
        <v>24704.425121770597</v>
      </c>
      <c r="E62" s="1">
        <v>24118.962681656256</v>
      </c>
      <c r="F62" s="1">
        <v>25538.949966821961</v>
      </c>
      <c r="G62" s="1">
        <v>26945.92503180886</v>
      </c>
    </row>
    <row r="63" spans="1:7" x14ac:dyDescent="0.3">
      <c r="A63" s="12" t="s">
        <v>58</v>
      </c>
      <c r="B63" s="1">
        <v>14974.204</v>
      </c>
      <c r="C63" s="1">
        <v>15622.732704277181</v>
      </c>
      <c r="D63" s="1">
        <v>20811.036459785246</v>
      </c>
      <c r="E63" s="1">
        <v>20032.271895901849</v>
      </c>
      <c r="F63" s="1">
        <v>21223.589854657894</v>
      </c>
      <c r="G63" s="1">
        <v>22390.030824437574</v>
      </c>
    </row>
    <row r="64" spans="1:7" x14ac:dyDescent="0.3">
      <c r="A64" s="13" t="s">
        <v>59</v>
      </c>
      <c r="B64" s="1">
        <v>40.366999999999997</v>
      </c>
      <c r="C64" s="1">
        <v>92.195582139999999</v>
      </c>
      <c r="D64" s="1">
        <v>135.59641156515715</v>
      </c>
      <c r="E64" s="1">
        <v>103.41938242993174</v>
      </c>
      <c r="F64" s="1">
        <v>100.81469056873519</v>
      </c>
      <c r="G64" s="1">
        <v>110.03134578167422</v>
      </c>
    </row>
    <row r="65" spans="1:7" x14ac:dyDescent="0.3">
      <c r="A65" s="13" t="s">
        <v>60</v>
      </c>
      <c r="B65" s="1">
        <v>1131.2840000000001</v>
      </c>
      <c r="C65" s="1">
        <v>1033.2688720000001</v>
      </c>
      <c r="D65" s="1">
        <v>1139.151255</v>
      </c>
      <c r="E65" s="1">
        <v>1248.299716</v>
      </c>
      <c r="F65" s="1">
        <v>1339.496214</v>
      </c>
      <c r="G65" s="1">
        <v>1416.879214</v>
      </c>
    </row>
    <row r="66" spans="1:7" x14ac:dyDescent="0.3">
      <c r="A66" s="13" t="s">
        <v>61</v>
      </c>
      <c r="B66" s="1">
        <v>8465.0280000000002</v>
      </c>
      <c r="C66" s="1">
        <v>8737.5672919999997</v>
      </c>
      <c r="D66" s="1">
        <v>10146.529192267124</v>
      </c>
      <c r="E66" s="1">
        <v>11637.388961770599</v>
      </c>
      <c r="F66" s="1">
        <v>12721.821311729396</v>
      </c>
      <c r="G66" s="1">
        <v>13463.374587340282</v>
      </c>
    </row>
    <row r="67" spans="1:7" x14ac:dyDescent="0.3">
      <c r="A67" s="13" t="s">
        <v>62</v>
      </c>
      <c r="B67" s="1">
        <v>289.83999999999997</v>
      </c>
      <c r="C67" s="1">
        <v>239.393</v>
      </c>
      <c r="D67" s="1">
        <v>254.232</v>
      </c>
      <c r="E67" s="1">
        <v>273.101</v>
      </c>
      <c r="F67" s="1">
        <v>276.24299999999999</v>
      </c>
      <c r="G67" s="1">
        <v>284.202</v>
      </c>
    </row>
    <row r="68" spans="1:7" x14ac:dyDescent="0.3">
      <c r="A68" s="13" t="s">
        <v>63</v>
      </c>
      <c r="B68" s="1">
        <v>3350.5859999999998</v>
      </c>
      <c r="C68" s="1">
        <v>2502.83096037</v>
      </c>
      <c r="D68" s="1">
        <v>2672.1453739310627</v>
      </c>
      <c r="E68" s="1">
        <v>2813.4710771930031</v>
      </c>
      <c r="F68" s="1">
        <v>2932.911592470773</v>
      </c>
      <c r="G68" s="1">
        <v>3059.813498093612</v>
      </c>
    </row>
    <row r="69" spans="1:7" x14ac:dyDescent="0.3">
      <c r="A69" s="15" t="s">
        <v>64</v>
      </c>
      <c r="B69" s="1">
        <v>343.22199999999998</v>
      </c>
      <c r="C69" s="1">
        <v>457.258825</v>
      </c>
      <c r="D69" s="1">
        <v>807.83231157618434</v>
      </c>
      <c r="E69" s="1">
        <v>805.89822706686778</v>
      </c>
      <c r="F69" s="1">
        <v>804.06127880248687</v>
      </c>
      <c r="G69" s="1">
        <v>802.09783559103585</v>
      </c>
    </row>
    <row r="70" spans="1:7" x14ac:dyDescent="0.3">
      <c r="A70" s="15" t="s">
        <v>65</v>
      </c>
      <c r="B70" s="1">
        <v>42.548000000000002</v>
      </c>
      <c r="C70" s="1">
        <v>44.052524850000005</v>
      </c>
      <c r="D70" s="1">
        <v>42.953956588185463</v>
      </c>
      <c r="E70" s="1">
        <v>41.916872300040588</v>
      </c>
      <c r="F70" s="1">
        <v>40.950437397555554</v>
      </c>
      <c r="G70" s="1">
        <v>40.052262389482067</v>
      </c>
    </row>
    <row r="71" spans="1:7" x14ac:dyDescent="0.3">
      <c r="A71" s="15" t="s">
        <v>66</v>
      </c>
      <c r="B71" s="1">
        <v>649.85400000000004</v>
      </c>
      <c r="C71" s="1">
        <v>605.72383302999992</v>
      </c>
      <c r="D71" s="1">
        <v>639.18825109239515</v>
      </c>
      <c r="E71" s="1">
        <v>704.39042005193221</v>
      </c>
      <c r="F71" s="1">
        <v>735.82786625438632</v>
      </c>
      <c r="G71" s="1">
        <v>753.66486873568579</v>
      </c>
    </row>
    <row r="72" spans="1:7" x14ac:dyDescent="0.3">
      <c r="A72" s="15" t="s">
        <v>67</v>
      </c>
      <c r="B72" s="1">
        <v>104.554</v>
      </c>
      <c r="C72" s="1">
        <v>118.4414134999998</v>
      </c>
      <c r="D72" s="1">
        <v>106.28688462945991</v>
      </c>
      <c r="E72" s="1">
        <v>107.0790724811517</v>
      </c>
      <c r="F72" s="1">
        <v>106.87549860382175</v>
      </c>
      <c r="G72" s="1">
        <v>111.94159237335333</v>
      </c>
    </row>
    <row r="73" spans="1:7" x14ac:dyDescent="0.3">
      <c r="A73" s="15" t="s">
        <v>68</v>
      </c>
      <c r="B73" s="1">
        <v>1696.183</v>
      </c>
      <c r="C73" s="1">
        <v>542.18990357000007</v>
      </c>
      <c r="D73" s="1">
        <v>594.04600900808782</v>
      </c>
      <c r="E73" s="1">
        <v>692.13267124591732</v>
      </c>
      <c r="F73" s="1">
        <v>777.80857220367</v>
      </c>
      <c r="G73" s="1">
        <v>854.0324140661578</v>
      </c>
    </row>
    <row r="74" spans="1:7" x14ac:dyDescent="0.3">
      <c r="A74" s="15" t="s">
        <v>69</v>
      </c>
      <c r="B74" s="1">
        <v>514.22500000000002</v>
      </c>
      <c r="C74" s="1">
        <v>735.1644604200003</v>
      </c>
      <c r="D74" s="1">
        <v>481.83796103675013</v>
      </c>
      <c r="E74" s="1">
        <v>462.05381404709351</v>
      </c>
      <c r="F74" s="1">
        <v>467.38793920885246</v>
      </c>
      <c r="G74" s="1">
        <v>498.02452493789679</v>
      </c>
    </row>
    <row r="75" spans="1:7" x14ac:dyDescent="0.3">
      <c r="A75" s="13" t="s">
        <v>70</v>
      </c>
      <c r="B75" s="1">
        <v>1764.6010000000001</v>
      </c>
      <c r="C75" s="1">
        <v>1722.6075229800001</v>
      </c>
      <c r="D75" s="1">
        <v>2053.6960597406296</v>
      </c>
      <c r="E75" s="1">
        <v>1984.5923726505871</v>
      </c>
      <c r="F75" s="1">
        <v>1969.423206812608</v>
      </c>
      <c r="G75" s="1">
        <v>2140.497318989329</v>
      </c>
    </row>
    <row r="76" spans="1:7" x14ac:dyDescent="0.3">
      <c r="A76" s="15" t="s">
        <v>71</v>
      </c>
      <c r="B76" s="1">
        <v>472.47700000000003</v>
      </c>
      <c r="C76" s="1">
        <v>429.34795000000003</v>
      </c>
      <c r="D76" s="1">
        <v>470.86383062420953</v>
      </c>
      <c r="E76" s="1">
        <v>515.02214677321695</v>
      </c>
      <c r="F76" s="1">
        <v>545.90534070319779</v>
      </c>
      <c r="G76" s="1">
        <v>575.8202902207122</v>
      </c>
    </row>
    <row r="77" spans="1:7" x14ac:dyDescent="0.3">
      <c r="A77" s="15" t="s">
        <v>72</v>
      </c>
      <c r="B77" s="1">
        <v>1292.124</v>
      </c>
      <c r="C77" s="1">
        <v>1288.9690069799999</v>
      </c>
      <c r="D77" s="1">
        <v>1578.53391411642</v>
      </c>
      <c r="E77" s="1">
        <v>1465.2574838773701</v>
      </c>
      <c r="F77" s="1">
        <v>1419.19208810941</v>
      </c>
      <c r="G77" s="1">
        <v>1560.3404517786169</v>
      </c>
    </row>
    <row r="78" spans="1:7" x14ac:dyDescent="0.3">
      <c r="A78" s="12" t="s">
        <v>73</v>
      </c>
      <c r="B78" s="1">
        <v>3404.8229999999999</v>
      </c>
      <c r="C78" s="1">
        <v>3684.5048586299122</v>
      </c>
      <c r="D78" s="1">
        <v>3893.3886619853529</v>
      </c>
      <c r="E78" s="1">
        <v>4086.6907857544061</v>
      </c>
      <c r="F78" s="1">
        <v>4315.3601121640677</v>
      </c>
      <c r="G78" s="1">
        <v>4555.8942073712878</v>
      </c>
    </row>
    <row r="79" spans="1:7" x14ac:dyDescent="0.3">
      <c r="A79" s="11" t="s">
        <v>38</v>
      </c>
      <c r="B79" s="1">
        <v>3952.0030000000002</v>
      </c>
      <c r="C79" s="1">
        <v>2365.809538248458</v>
      </c>
      <c r="D79" s="1">
        <v>2358.3032893566724</v>
      </c>
      <c r="E79" s="1">
        <v>2443.0427254528086</v>
      </c>
      <c r="F79" s="1">
        <v>2517.7256618280817</v>
      </c>
      <c r="G79" s="1">
        <v>2628.8107434606454</v>
      </c>
    </row>
    <row r="80" spans="1:7" x14ac:dyDescent="0.3">
      <c r="A80" s="12" t="s">
        <v>74</v>
      </c>
      <c r="B80" s="1">
        <v>964.92200000000003</v>
      </c>
      <c r="C80" s="1">
        <v>940.22639007999999</v>
      </c>
      <c r="D80" s="1">
        <v>995.079567</v>
      </c>
      <c r="E80" s="1">
        <v>1018.3724190660198</v>
      </c>
      <c r="F80" s="1">
        <v>1053.9682722746863</v>
      </c>
      <c r="G80" s="1">
        <v>1099.2927183159388</v>
      </c>
    </row>
    <row r="81" spans="1:7" x14ac:dyDescent="0.3">
      <c r="A81" s="12" t="s">
        <v>75</v>
      </c>
      <c r="B81" s="1">
        <v>601.55600000000004</v>
      </c>
      <c r="C81" s="1">
        <v>662.92525904000001</v>
      </c>
      <c r="D81" s="1">
        <v>710.18887874756024</v>
      </c>
      <c r="E81" s="1">
        <v>801.11248014024659</v>
      </c>
      <c r="F81" s="1">
        <v>809.16745154573687</v>
      </c>
      <c r="G81" s="1">
        <v>843.18340750178754</v>
      </c>
    </row>
    <row r="82" spans="1:7" x14ac:dyDescent="0.3">
      <c r="A82" s="12" t="s">
        <v>76</v>
      </c>
      <c r="B82" s="1">
        <v>87.19</v>
      </c>
      <c r="C82" s="1">
        <v>81.183000000000007</v>
      </c>
      <c r="D82" s="1">
        <v>89.933000000000007</v>
      </c>
      <c r="E82" s="1">
        <v>91.462000000000003</v>
      </c>
      <c r="F82" s="1">
        <v>98.144999999999996</v>
      </c>
      <c r="G82" s="1">
        <v>107.887</v>
      </c>
    </row>
    <row r="83" spans="1:7" x14ac:dyDescent="0.3">
      <c r="A83" s="9" t="s">
        <v>77</v>
      </c>
      <c r="B83" s="10">
        <v>3608.9090000000006</v>
      </c>
      <c r="C83" s="10">
        <v>5082.5705961073409</v>
      </c>
      <c r="D83" s="10">
        <v>6400.0896979107056</v>
      </c>
      <c r="E83" s="10">
        <v>5571.5102860689904</v>
      </c>
      <c r="F83" s="10">
        <v>5959.6164560635589</v>
      </c>
      <c r="G83" s="10">
        <v>4937.8563319486811</v>
      </c>
    </row>
    <row r="84" spans="1:7" x14ac:dyDescent="0.3">
      <c r="A84" s="11" t="s">
        <v>78</v>
      </c>
      <c r="B84" s="1">
        <v>3170.4750000000004</v>
      </c>
      <c r="C84" s="1">
        <v>3821.0223600950085</v>
      </c>
      <c r="D84" s="1">
        <v>5883.7381987841363</v>
      </c>
      <c r="E84" s="1">
        <v>4977.7355222394117</v>
      </c>
      <c r="F84" s="1">
        <v>5338.5310031048275</v>
      </c>
      <c r="G84" s="1">
        <v>4390.8870180636395</v>
      </c>
    </row>
    <row r="85" spans="1:7" x14ac:dyDescent="0.3">
      <c r="A85" s="12" t="s">
        <v>79</v>
      </c>
      <c r="B85" s="1">
        <v>3084.8690000000001</v>
      </c>
      <c r="C85" s="1">
        <v>3704.0402573826154</v>
      </c>
      <c r="D85" s="1">
        <v>5833.4823209254764</v>
      </c>
      <c r="E85" s="1">
        <v>4918.5489868329887</v>
      </c>
      <c r="F85" s="1">
        <v>5271.5648024450911</v>
      </c>
      <c r="G85" s="1">
        <v>4317.6311492071172</v>
      </c>
    </row>
    <row r="86" spans="1:7" x14ac:dyDescent="0.3">
      <c r="A86" s="12" t="s">
        <v>80</v>
      </c>
      <c r="B86" s="1">
        <v>99.474000000000004</v>
      </c>
      <c r="C86" s="1">
        <v>47.067051820000017</v>
      </c>
      <c r="D86" s="1">
        <v>45.121590605680353</v>
      </c>
      <c r="E86" s="1">
        <v>48.061710271555796</v>
      </c>
      <c r="F86" s="1">
        <v>50.622903966140065</v>
      </c>
      <c r="G86" s="1">
        <v>52.693566531341069</v>
      </c>
    </row>
    <row r="87" spans="1:7" x14ac:dyDescent="0.3">
      <c r="A87" s="12" t="s">
        <v>81</v>
      </c>
      <c r="B87" s="1">
        <v>-13.868</v>
      </c>
      <c r="C87" s="1">
        <v>69.915050892393225</v>
      </c>
      <c r="D87" s="1">
        <v>5.1342872529792505</v>
      </c>
      <c r="E87" s="1">
        <v>11.124825134867343</v>
      </c>
      <c r="F87" s="1">
        <v>16.343296693596265</v>
      </c>
      <c r="G87" s="1">
        <v>20.56230232518099</v>
      </c>
    </row>
    <row r="88" spans="1:7" x14ac:dyDescent="0.3">
      <c r="A88" s="11" t="s">
        <v>39</v>
      </c>
      <c r="B88" s="1">
        <v>438.43399999999997</v>
      </c>
      <c r="C88" s="1">
        <v>1261.5482360123326</v>
      </c>
      <c r="D88" s="1">
        <v>516.3514991265688</v>
      </c>
      <c r="E88" s="1">
        <v>593.774763829579</v>
      </c>
      <c r="F88" s="1">
        <v>621.08545295873103</v>
      </c>
      <c r="G88" s="1">
        <v>546.9693138850414</v>
      </c>
    </row>
    <row r="89" spans="1:7" x14ac:dyDescent="0.3">
      <c r="A89" s="16" t="s">
        <v>82</v>
      </c>
      <c r="B89" s="17">
        <f t="shared" ref="B89:G89" si="4">B4-B43</f>
        <v>-5381.3579999999929</v>
      </c>
      <c r="C89" s="17">
        <f t="shared" si="4"/>
        <v>-3636.965850826622</v>
      </c>
      <c r="D89" s="17">
        <f t="shared" si="4"/>
        <v>-7068.5676420093296</v>
      </c>
      <c r="E89" s="17">
        <f t="shared" si="4"/>
        <v>-5425.4600686790145</v>
      </c>
      <c r="F89" s="17">
        <f t="shared" si="4"/>
        <v>-6596.3431752445322</v>
      </c>
      <c r="G89" s="17">
        <f t="shared" si="4"/>
        <v>-6108.7431528943707</v>
      </c>
    </row>
    <row r="90" spans="1:7" x14ac:dyDescent="0.3">
      <c r="A90" s="16" t="s">
        <v>3</v>
      </c>
      <c r="B90" s="18">
        <f t="shared" ref="B90:G90" si="5">B89/B$91*100</f>
        <v>-5.4620332691719842</v>
      </c>
      <c r="C90" s="18">
        <f t="shared" si="5"/>
        <v>-3.3809185235645014</v>
      </c>
      <c r="D90" s="18">
        <f t="shared" si="5"/>
        <v>-5.9665718506784406</v>
      </c>
      <c r="E90" s="18">
        <f t="shared" si="5"/>
        <v>-4.2842821849702721</v>
      </c>
      <c r="F90" s="18">
        <f t="shared" si="5"/>
        <v>-4.9318189876857339</v>
      </c>
      <c r="G90" s="18">
        <f t="shared" si="5"/>
        <v>-4.3789495124895073</v>
      </c>
    </row>
    <row r="91" spans="1:7" x14ac:dyDescent="0.3">
      <c r="A91" s="11" t="s">
        <v>83</v>
      </c>
      <c r="B91" s="1">
        <v>98522.981</v>
      </c>
      <c r="C91" s="1">
        <v>107573.30664662601</v>
      </c>
      <c r="D91" s="1">
        <v>118469.49670447</v>
      </c>
      <c r="E91" s="1">
        <v>126636.384683346</v>
      </c>
      <c r="F91" s="1">
        <v>133750.71533880199</v>
      </c>
      <c r="G91" s="1">
        <v>139502.479657991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FA0B6-E211-4F96-A07B-397558163EEE}">
  <dimension ref="A1:G91"/>
  <sheetViews>
    <sheetView showGridLines="0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4.4" x14ac:dyDescent="0.3"/>
  <cols>
    <col min="1" max="1" width="58.33203125" customWidth="1"/>
    <col min="2" max="6" width="15.109375" customWidth="1"/>
    <col min="7" max="7" width="17.33203125" bestFit="1" customWidth="1"/>
  </cols>
  <sheetData>
    <row r="1" spans="1:7" ht="15" thickBot="1" x14ac:dyDescent="0.35">
      <c r="A1" s="23" t="s">
        <v>90</v>
      </c>
      <c r="B1" s="24"/>
      <c r="C1" s="24"/>
      <c r="D1" s="24"/>
      <c r="E1" s="24"/>
      <c r="F1" s="24"/>
    </row>
    <row r="2" spans="1:7" x14ac:dyDescent="0.3">
      <c r="A2" s="2"/>
      <c r="B2" s="3" t="s">
        <v>87</v>
      </c>
      <c r="C2" s="3" t="s">
        <v>0</v>
      </c>
      <c r="D2" s="3" t="s">
        <v>0</v>
      </c>
      <c r="E2" s="3" t="s">
        <v>0</v>
      </c>
      <c r="F2" s="3" t="s">
        <v>0</v>
      </c>
    </row>
    <row r="3" spans="1:7" x14ac:dyDescent="0.3">
      <c r="A3" s="4" t="s">
        <v>1</v>
      </c>
      <c r="B3" s="5">
        <v>2021</v>
      </c>
      <c r="C3" s="5">
        <v>2022</v>
      </c>
      <c r="D3" s="5">
        <v>2023</v>
      </c>
      <c r="E3" s="5">
        <v>2024</v>
      </c>
      <c r="F3" s="5">
        <v>2025</v>
      </c>
    </row>
    <row r="4" spans="1:7" x14ac:dyDescent="0.3">
      <c r="A4" s="6" t="s">
        <v>2</v>
      </c>
      <c r="B4" s="7">
        <f t="shared" ref="B4:F4" si="0">B6+B26+B31+B38</f>
        <v>39512.244000000006</v>
      </c>
      <c r="C4" s="7">
        <f t="shared" si="0"/>
        <v>44003.613633673427</v>
      </c>
      <c r="D4" s="7">
        <f t="shared" si="0"/>
        <v>51286.884884160441</v>
      </c>
      <c r="E4" s="7">
        <f t="shared" si="0"/>
        <v>52215.29401153222</v>
      </c>
      <c r="F4" s="7">
        <f t="shared" si="0"/>
        <v>55134.34435731158</v>
      </c>
    </row>
    <row r="5" spans="1:7" x14ac:dyDescent="0.3">
      <c r="A5" s="6" t="s">
        <v>3</v>
      </c>
      <c r="B5" s="21">
        <f>B4/B$91*100</f>
        <v>40.104588776224844</v>
      </c>
      <c r="C5" s="21">
        <f t="shared" ref="C5:F5" si="1">C4/C$91*100</f>
        <v>40.402293299507136</v>
      </c>
      <c r="D5" s="21">
        <f t="shared" si="1"/>
        <v>41.397354672083637</v>
      </c>
      <c r="E5" s="21">
        <f t="shared" si="1"/>
        <v>39.378436733699829</v>
      </c>
      <c r="F5" s="21">
        <f t="shared" si="1"/>
        <v>38.318629181390421</v>
      </c>
    </row>
    <row r="6" spans="1:7" x14ac:dyDescent="0.3">
      <c r="A6" s="9" t="s">
        <v>4</v>
      </c>
      <c r="B6" s="10">
        <v>19172.726999999999</v>
      </c>
      <c r="C6" s="10">
        <v>21496.969382730866</v>
      </c>
      <c r="D6" s="10">
        <v>24271.267213282135</v>
      </c>
      <c r="E6" s="10">
        <v>24839.925155421992</v>
      </c>
      <c r="F6" s="10">
        <v>26212.951014377522</v>
      </c>
    </row>
    <row r="7" spans="1:7" x14ac:dyDescent="0.3">
      <c r="A7" s="11" t="s">
        <v>5</v>
      </c>
      <c r="B7" s="1">
        <v>12000.329</v>
      </c>
      <c r="C7" s="1">
        <v>13185.401868074836</v>
      </c>
      <c r="D7" s="1">
        <v>14521.83207365632</v>
      </c>
      <c r="E7" s="1">
        <v>14771.449119147106</v>
      </c>
      <c r="F7" s="1">
        <v>15409.175509718014</v>
      </c>
      <c r="G7" s="22"/>
    </row>
    <row r="8" spans="1:7" x14ac:dyDescent="0.3">
      <c r="A8" s="12" t="s">
        <v>6</v>
      </c>
      <c r="B8" s="1">
        <v>7537.71</v>
      </c>
      <c r="C8" s="1">
        <v>8640.0026130000006</v>
      </c>
      <c r="D8" s="1">
        <v>9759</v>
      </c>
      <c r="E8" s="1">
        <v>10062</v>
      </c>
      <c r="F8" s="1">
        <v>10623</v>
      </c>
    </row>
    <row r="9" spans="1:7" x14ac:dyDescent="0.3">
      <c r="A9" s="12" t="s">
        <v>7</v>
      </c>
      <c r="B9" s="1">
        <v>2958.3440000000001</v>
      </c>
      <c r="C9" s="1">
        <v>2531.56</v>
      </c>
      <c r="D9" s="1">
        <v>2607.1729999999998</v>
      </c>
      <c r="E9" s="1">
        <v>2637.152</v>
      </c>
      <c r="F9" s="1">
        <v>2679.4859999999994</v>
      </c>
    </row>
    <row r="10" spans="1:7" x14ac:dyDescent="0.3">
      <c r="A10" s="12" t="s">
        <v>8</v>
      </c>
      <c r="B10" s="1">
        <v>428.351</v>
      </c>
      <c r="C10" s="1">
        <v>473.7915535047988</v>
      </c>
      <c r="D10" s="1">
        <v>480.92117188203338</v>
      </c>
      <c r="E10" s="1">
        <v>488.69817468868177</v>
      </c>
      <c r="F10" s="1">
        <v>503.43029161537282</v>
      </c>
    </row>
    <row r="11" spans="1:7" x14ac:dyDescent="0.3">
      <c r="A11" s="12" t="s">
        <v>9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</row>
    <row r="12" spans="1:7" x14ac:dyDescent="0.3">
      <c r="A12" s="12" t="s">
        <v>10</v>
      </c>
      <c r="B12" s="1">
        <v>233.00399999999999</v>
      </c>
      <c r="C12" s="1">
        <v>293.6762066977214</v>
      </c>
      <c r="D12" s="1">
        <v>328.0450204896747</v>
      </c>
      <c r="E12" s="1">
        <v>343.38626326888163</v>
      </c>
      <c r="F12" s="1">
        <v>365.32350714852021</v>
      </c>
    </row>
    <row r="13" spans="1:7" x14ac:dyDescent="0.3">
      <c r="A13" s="12" t="s">
        <v>11</v>
      </c>
      <c r="B13" s="1">
        <v>130.09899999999999</v>
      </c>
      <c r="C13" s="1">
        <v>131.37055100000001</v>
      </c>
      <c r="D13" s="1">
        <v>133.27000000000001</v>
      </c>
      <c r="E13" s="1">
        <v>135.43</v>
      </c>
      <c r="F13" s="1">
        <v>139.53</v>
      </c>
    </row>
    <row r="14" spans="1:7" x14ac:dyDescent="0.3">
      <c r="A14" s="12" t="s">
        <v>12</v>
      </c>
      <c r="B14" s="1">
        <v>138.82599999999999</v>
      </c>
      <c r="C14" s="1">
        <v>275.83199999999999</v>
      </c>
      <c r="D14" s="1">
        <v>350.20800000000003</v>
      </c>
      <c r="E14" s="1">
        <v>316.2</v>
      </c>
      <c r="F14" s="1">
        <v>294.21499999999997</v>
      </c>
    </row>
    <row r="15" spans="1:7" x14ac:dyDescent="0.3">
      <c r="A15" s="12" t="s">
        <v>13</v>
      </c>
      <c r="B15" s="1">
        <v>573.99499999999944</v>
      </c>
      <c r="C15" s="1">
        <v>839.16894387231514</v>
      </c>
      <c r="D15" s="1">
        <v>863.21488128461169</v>
      </c>
      <c r="E15" s="1">
        <v>788.5826811895422</v>
      </c>
      <c r="F15" s="1">
        <v>804.19071095412255</v>
      </c>
    </row>
    <row r="16" spans="1:7" x14ac:dyDescent="0.3">
      <c r="A16" s="11" t="s">
        <v>14</v>
      </c>
      <c r="B16" s="1">
        <v>7172.3980000000001</v>
      </c>
      <c r="C16" s="1">
        <v>8311.5675146560297</v>
      </c>
      <c r="D16" s="1">
        <v>9749.4351396258153</v>
      </c>
      <c r="E16" s="1">
        <v>10068.476036274886</v>
      </c>
      <c r="F16" s="1">
        <v>10803.775504659508</v>
      </c>
    </row>
    <row r="17" spans="1:6" x14ac:dyDescent="0.3">
      <c r="A17" s="12" t="s">
        <v>15</v>
      </c>
      <c r="B17" s="1">
        <v>3794.1979999999999</v>
      </c>
      <c r="C17" s="1">
        <v>4339.2280000000001</v>
      </c>
      <c r="D17" s="1">
        <v>4985.7049999999999</v>
      </c>
      <c r="E17" s="1">
        <v>5326.2479999999996</v>
      </c>
      <c r="F17" s="1">
        <v>5838.5749999999998</v>
      </c>
    </row>
    <row r="18" spans="1:6" x14ac:dyDescent="0.3">
      <c r="A18" s="13" t="s">
        <v>16</v>
      </c>
      <c r="B18" s="1">
        <v>3690.252</v>
      </c>
      <c r="C18" s="1"/>
      <c r="D18" s="1"/>
      <c r="E18" s="1"/>
      <c r="F18" s="1"/>
    </row>
    <row r="19" spans="1:6" x14ac:dyDescent="0.3">
      <c r="A19" s="13" t="s">
        <v>17</v>
      </c>
      <c r="B19" s="1">
        <v>103.94499999999999</v>
      </c>
      <c r="C19" s="1"/>
      <c r="D19" s="1"/>
      <c r="E19" s="1"/>
      <c r="F19" s="1"/>
    </row>
    <row r="20" spans="1:6" x14ac:dyDescent="0.3">
      <c r="A20" s="12" t="s">
        <v>18</v>
      </c>
      <c r="B20" s="1">
        <v>2941.8609999999999</v>
      </c>
      <c r="C20" s="1">
        <v>3462.794003</v>
      </c>
      <c r="D20" s="1">
        <v>4202.402</v>
      </c>
      <c r="E20" s="1">
        <v>4160.9440000000004</v>
      </c>
      <c r="F20" s="1">
        <v>4351.7290000000003</v>
      </c>
    </row>
    <row r="21" spans="1:6" x14ac:dyDescent="0.3">
      <c r="A21" s="14" t="s">
        <v>19</v>
      </c>
      <c r="B21" s="1">
        <v>87.89</v>
      </c>
      <c r="C21" s="1">
        <v>94.570999999999998</v>
      </c>
      <c r="D21" s="1">
        <v>98.852999999999994</v>
      </c>
      <c r="E21" s="1">
        <v>100.533</v>
      </c>
      <c r="F21" s="1">
        <v>103.203</v>
      </c>
    </row>
    <row r="22" spans="1:6" x14ac:dyDescent="0.3">
      <c r="A22" s="12" t="s">
        <v>20</v>
      </c>
      <c r="B22" s="1">
        <v>289.75400000000002</v>
      </c>
      <c r="C22" s="1">
        <v>319.88</v>
      </c>
      <c r="D22" s="1">
        <v>370.92</v>
      </c>
      <c r="E22" s="1">
        <v>390.04</v>
      </c>
      <c r="F22" s="1">
        <v>420.66</v>
      </c>
    </row>
    <row r="23" spans="1:6" x14ac:dyDescent="0.3">
      <c r="A23" s="12" t="s">
        <v>21</v>
      </c>
      <c r="B23" s="1">
        <v>37.39</v>
      </c>
      <c r="C23" s="1">
        <v>40.861322863062519</v>
      </c>
      <c r="D23" s="1">
        <v>41.421957660256545</v>
      </c>
      <c r="E23" s="1">
        <v>42.05975156570274</v>
      </c>
      <c r="F23" s="1">
        <v>43.268030367268778</v>
      </c>
    </row>
    <row r="24" spans="1:6" x14ac:dyDescent="0.3">
      <c r="A24" s="12" t="s">
        <v>13</v>
      </c>
      <c r="B24" s="1">
        <v>109.19500000000038</v>
      </c>
      <c r="C24" s="1">
        <v>148.80418879296667</v>
      </c>
      <c r="D24" s="1">
        <v>148.98618196555799</v>
      </c>
      <c r="E24" s="1">
        <v>149.18428470918298</v>
      </c>
      <c r="F24" s="1">
        <v>149.5434742922389</v>
      </c>
    </row>
    <row r="25" spans="1:6" x14ac:dyDescent="0.3">
      <c r="A25" s="11" t="s">
        <v>22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</row>
    <row r="26" spans="1:6" x14ac:dyDescent="0.3">
      <c r="A26" s="9" t="s">
        <v>23</v>
      </c>
      <c r="B26" s="10">
        <v>15620.171</v>
      </c>
      <c r="C26" s="10">
        <v>16990.687647818475</v>
      </c>
      <c r="D26" s="10">
        <v>19005.174289202158</v>
      </c>
      <c r="E26" s="10">
        <v>20480.282147792877</v>
      </c>
      <c r="F26" s="10">
        <v>22012.542496567741</v>
      </c>
    </row>
    <row r="27" spans="1:6" x14ac:dyDescent="0.3">
      <c r="A27" s="11" t="s">
        <v>24</v>
      </c>
      <c r="B27" s="1">
        <v>15279.062000000002</v>
      </c>
      <c r="C27" s="1">
        <v>16694.450095504893</v>
      </c>
      <c r="D27" s="1">
        <v>18678.497391115819</v>
      </c>
      <c r="E27" s="1">
        <v>20124.770215250926</v>
      </c>
      <c r="F27" s="1">
        <v>21629.340173496297</v>
      </c>
    </row>
    <row r="28" spans="1:6" x14ac:dyDescent="0.3">
      <c r="A28" s="12" t="s">
        <v>25</v>
      </c>
      <c r="B28" s="1">
        <v>9132.0210000000006</v>
      </c>
      <c r="C28" s="1"/>
      <c r="D28" s="1"/>
      <c r="E28" s="1"/>
      <c r="F28" s="1"/>
    </row>
    <row r="29" spans="1:6" x14ac:dyDescent="0.3">
      <c r="A29" s="12" t="s">
        <v>26</v>
      </c>
      <c r="B29" s="1">
        <v>6147.0410000000002</v>
      </c>
      <c r="C29" s="1"/>
      <c r="D29" s="1"/>
      <c r="E29" s="1"/>
      <c r="F29" s="1"/>
    </row>
    <row r="30" spans="1:6" x14ac:dyDescent="0.3">
      <c r="A30" s="11" t="s">
        <v>27</v>
      </c>
      <c r="B30" s="1">
        <v>341.10899999999998</v>
      </c>
      <c r="C30" s="1">
        <v>296.23755231357995</v>
      </c>
      <c r="D30" s="1">
        <v>326.67689808633804</v>
      </c>
      <c r="E30" s="1">
        <v>355.51193254195226</v>
      </c>
      <c r="F30" s="1">
        <v>383.20232307144551</v>
      </c>
    </row>
    <row r="31" spans="1:6" x14ac:dyDescent="0.3">
      <c r="A31" s="9" t="s">
        <v>28</v>
      </c>
      <c r="B31" s="10">
        <v>3213.866</v>
      </c>
      <c r="C31" s="10">
        <v>3586.9874114020977</v>
      </c>
      <c r="D31" s="10">
        <v>3861.6881560724378</v>
      </c>
      <c r="E31" s="10">
        <v>4071.1365674261551</v>
      </c>
      <c r="F31" s="10">
        <v>4234.5110929285238</v>
      </c>
    </row>
    <row r="32" spans="1:6" x14ac:dyDescent="0.3">
      <c r="A32" s="11" t="s">
        <v>29</v>
      </c>
      <c r="B32" s="1">
        <v>2511.145</v>
      </c>
      <c r="C32" s="1">
        <v>2899.3926133906834</v>
      </c>
      <c r="D32" s="1">
        <v>3191.2478500167867</v>
      </c>
      <c r="E32" s="1">
        <v>3415.0552640465821</v>
      </c>
      <c r="F32" s="1">
        <v>3602.5912528688868</v>
      </c>
    </row>
    <row r="33" spans="1:6" x14ac:dyDescent="0.3">
      <c r="A33" s="12" t="s">
        <v>30</v>
      </c>
      <c r="B33" s="1">
        <v>2308.13</v>
      </c>
      <c r="C33" s="1">
        <v>2647.8315570526438</v>
      </c>
      <c r="D33" s="1">
        <v>2908.6315905491083</v>
      </c>
      <c r="E33" s="1">
        <v>3118.4277418719821</v>
      </c>
      <c r="F33" s="1">
        <v>3288.3032258566818</v>
      </c>
    </row>
    <row r="34" spans="1:6" x14ac:dyDescent="0.3">
      <c r="A34" s="12" t="s">
        <v>31</v>
      </c>
      <c r="B34" s="1">
        <v>203.01499999999999</v>
      </c>
      <c r="C34" s="1">
        <v>251.56105633803946</v>
      </c>
      <c r="D34" s="1">
        <v>282.61625946767845</v>
      </c>
      <c r="E34" s="1">
        <v>296.62752217460019</v>
      </c>
      <c r="F34" s="1">
        <v>314.28802701220502</v>
      </c>
    </row>
    <row r="35" spans="1:6" x14ac:dyDescent="0.3">
      <c r="A35" s="11" t="s">
        <v>32</v>
      </c>
      <c r="B35" s="1">
        <v>702.721</v>
      </c>
      <c r="C35" s="1">
        <v>687.59479801141413</v>
      </c>
      <c r="D35" s="1">
        <v>670.44030605565104</v>
      </c>
      <c r="E35" s="1">
        <v>656.08130337957277</v>
      </c>
      <c r="F35" s="1">
        <v>631.91984005963707</v>
      </c>
    </row>
    <row r="36" spans="1:6" x14ac:dyDescent="0.3">
      <c r="A36" s="12" t="s">
        <v>33</v>
      </c>
      <c r="B36" s="1">
        <v>435.07499999999999</v>
      </c>
      <c r="C36" s="1">
        <v>409.98285299999992</v>
      </c>
      <c r="D36" s="1">
        <v>360.66657001200008</v>
      </c>
      <c r="E36" s="1">
        <v>345.77941599999997</v>
      </c>
      <c r="F36" s="1">
        <v>348.65744600000005</v>
      </c>
    </row>
    <row r="37" spans="1:6" x14ac:dyDescent="0.3">
      <c r="A37" s="12" t="s">
        <v>34</v>
      </c>
      <c r="B37" s="1">
        <v>182.82400000000001</v>
      </c>
      <c r="C37" s="1">
        <v>218.4117950114142</v>
      </c>
      <c r="D37" s="1">
        <v>232.88198604365101</v>
      </c>
      <c r="E37" s="1">
        <v>233.47713737957284</v>
      </c>
      <c r="F37" s="1">
        <v>206.48059405963707</v>
      </c>
    </row>
    <row r="38" spans="1:6" x14ac:dyDescent="0.3">
      <c r="A38" s="9" t="s">
        <v>35</v>
      </c>
      <c r="B38" s="10">
        <v>1505.48</v>
      </c>
      <c r="C38" s="10">
        <v>1928.9691917219882</v>
      </c>
      <c r="D38" s="10">
        <v>4148.7552256037179</v>
      </c>
      <c r="E38" s="10">
        <v>2823.9501408911938</v>
      </c>
      <c r="F38" s="10">
        <v>2674.3397534377982</v>
      </c>
    </row>
    <row r="39" spans="1:6" x14ac:dyDescent="0.3">
      <c r="A39" s="12" t="s">
        <v>36</v>
      </c>
      <c r="B39" s="1">
        <v>1196.1469999999999</v>
      </c>
      <c r="C39" s="1">
        <v>1372.7013964695554</v>
      </c>
      <c r="D39" s="1">
        <v>3334.3574288123878</v>
      </c>
      <c r="E39" s="1">
        <v>1967.1542488956597</v>
      </c>
      <c r="F39" s="1">
        <v>1777.9925042874049</v>
      </c>
    </row>
    <row r="40" spans="1:6" x14ac:dyDescent="0.3">
      <c r="A40" s="11" t="s">
        <v>37</v>
      </c>
      <c r="B40" s="1">
        <v>0</v>
      </c>
      <c r="C40" s="1"/>
      <c r="D40" s="1"/>
      <c r="E40" s="1"/>
      <c r="F40" s="1"/>
    </row>
    <row r="41" spans="1:6" x14ac:dyDescent="0.3">
      <c r="A41" s="11" t="s">
        <v>38</v>
      </c>
      <c r="B41" s="1">
        <v>877.96900000000005</v>
      </c>
      <c r="C41" s="1">
        <v>841.04959879372814</v>
      </c>
      <c r="D41" s="1">
        <v>1240.967803085894</v>
      </c>
      <c r="E41" s="1">
        <v>1082.1728976819197</v>
      </c>
      <c r="F41" s="1">
        <v>1026.9208006568297</v>
      </c>
    </row>
    <row r="42" spans="1:6" x14ac:dyDescent="0.3">
      <c r="A42" s="11" t="s">
        <v>39</v>
      </c>
      <c r="B42" s="1">
        <v>627.51099999999997</v>
      </c>
      <c r="C42" s="1">
        <v>1087.91959292826</v>
      </c>
      <c r="D42" s="1">
        <v>2907.7874225178234</v>
      </c>
      <c r="E42" s="1">
        <v>1741.777243209274</v>
      </c>
      <c r="F42" s="1">
        <v>1647.4189527809685</v>
      </c>
    </row>
    <row r="43" spans="1:6" x14ac:dyDescent="0.3">
      <c r="A43" s="6" t="s">
        <v>40</v>
      </c>
      <c r="B43" s="7">
        <f t="shared" ref="B43:F43" si="2">B46+B49+B50+B53+B59+B62+B79+B83</f>
        <v>45485.388000000006</v>
      </c>
      <c r="C43" s="7">
        <f t="shared" si="2"/>
        <v>47763.243676480772</v>
      </c>
      <c r="D43" s="7">
        <f t="shared" si="2"/>
        <v>55862.105483466868</v>
      </c>
      <c r="E43" s="7">
        <f t="shared" si="2"/>
        <v>58714.176272856486</v>
      </c>
      <c r="F43" s="7">
        <f t="shared" si="2"/>
        <v>62277.344661806237</v>
      </c>
    </row>
    <row r="44" spans="1:6" x14ac:dyDescent="0.3">
      <c r="A44" s="6" t="s">
        <v>3</v>
      </c>
      <c r="B44" s="8">
        <f t="shared" ref="B44:F44" si="3">B43/B$91*100</f>
        <v>46.167278706494933</v>
      </c>
      <c r="C44" s="8">
        <f t="shared" si="3"/>
        <v>43.854229700723565</v>
      </c>
      <c r="D44" s="8">
        <f t="shared" si="3"/>
        <v>45.090346170403443</v>
      </c>
      <c r="E44" s="8">
        <f t="shared" si="3"/>
        <v>44.279602739023872</v>
      </c>
      <c r="F44" s="8">
        <f t="shared" si="3"/>
        <v>43.283048058608678</v>
      </c>
    </row>
    <row r="45" spans="1:6" x14ac:dyDescent="0.3">
      <c r="A45" s="9" t="s">
        <v>41</v>
      </c>
      <c r="B45" s="10">
        <v>42044.496000000006</v>
      </c>
      <c r="C45" s="10">
        <v>42702.069185245608</v>
      </c>
      <c r="D45" s="10">
        <v>48469.868008921534</v>
      </c>
      <c r="E45" s="10">
        <v>52066.673039270318</v>
      </c>
      <c r="F45" s="10">
        <v>55475.204069252271</v>
      </c>
    </row>
    <row r="46" spans="1:6" x14ac:dyDescent="0.3">
      <c r="A46" s="11" t="s">
        <v>42</v>
      </c>
      <c r="B46" s="1">
        <v>11243.311</v>
      </c>
      <c r="C46" s="1">
        <v>12043.751754351371</v>
      </c>
      <c r="D46" s="1">
        <v>13521.672130499177</v>
      </c>
      <c r="E46" s="1">
        <v>14246.199201362693</v>
      </c>
      <c r="F46" s="1">
        <v>15456.500083877669</v>
      </c>
    </row>
    <row r="47" spans="1:6" x14ac:dyDescent="0.3">
      <c r="A47" s="12" t="s">
        <v>43</v>
      </c>
      <c r="B47" s="1">
        <v>8068.2269999999999</v>
      </c>
      <c r="C47" s="1">
        <v>8746.3221283333278</v>
      </c>
      <c r="D47" s="1">
        <v>9824.4142192831041</v>
      </c>
      <c r="E47" s="1">
        <v>10339.944901217745</v>
      </c>
      <c r="F47" s="1">
        <v>11217.39078196316</v>
      </c>
    </row>
    <row r="48" spans="1:6" x14ac:dyDescent="0.3">
      <c r="A48" s="12" t="s">
        <v>44</v>
      </c>
      <c r="B48" s="1">
        <v>3175.0839999999998</v>
      </c>
      <c r="C48" s="1">
        <v>3297.4296260180427</v>
      </c>
      <c r="D48" s="1">
        <v>3697.2579112160729</v>
      </c>
      <c r="E48" s="1">
        <v>3906.2543001449485</v>
      </c>
      <c r="F48" s="1">
        <v>4239.1093019145073</v>
      </c>
    </row>
    <row r="49" spans="1:6" x14ac:dyDescent="0.3">
      <c r="A49" s="11" t="s">
        <v>45</v>
      </c>
      <c r="B49" s="1">
        <v>5814.1440000000002</v>
      </c>
      <c r="C49" s="1">
        <v>6401.0054891698701</v>
      </c>
      <c r="D49" s="1">
        <v>7378.6143664375422</v>
      </c>
      <c r="E49" s="1">
        <v>7765.0797237948273</v>
      </c>
      <c r="F49" s="1">
        <v>7938.2474686107098</v>
      </c>
    </row>
    <row r="50" spans="1:6" x14ac:dyDescent="0.3">
      <c r="A50" s="11" t="s">
        <v>46</v>
      </c>
      <c r="B50" s="1">
        <v>181.57499999999999</v>
      </c>
      <c r="C50" s="1">
        <v>196.68835622630641</v>
      </c>
      <c r="D50" s="1">
        <v>222.22350950890606</v>
      </c>
      <c r="E50" s="1">
        <v>231.80215901663956</v>
      </c>
      <c r="F50" s="1">
        <v>243.35111724830119</v>
      </c>
    </row>
    <row r="51" spans="1:6" x14ac:dyDescent="0.3">
      <c r="A51" s="12" t="s">
        <v>47</v>
      </c>
      <c r="B51" s="1">
        <v>151.60599999999999</v>
      </c>
      <c r="C51" s="1">
        <v>165.17522965265218</v>
      </c>
      <c r="D51" s="1">
        <v>186.59689777322117</v>
      </c>
      <c r="E51" s="1">
        <v>194.68355794022094</v>
      </c>
      <c r="F51" s="1">
        <v>204.40922646427882</v>
      </c>
    </row>
    <row r="52" spans="1:6" x14ac:dyDescent="0.3">
      <c r="A52" s="12" t="s">
        <v>48</v>
      </c>
      <c r="B52" s="1">
        <v>29.969000000000001</v>
      </c>
      <c r="C52" s="1">
        <v>31.513126573654223</v>
      </c>
      <c r="D52" s="1">
        <v>35.626611735684882</v>
      </c>
      <c r="E52" s="1">
        <v>37.118601076418642</v>
      </c>
      <c r="F52" s="1">
        <v>38.941890784022377</v>
      </c>
    </row>
    <row r="53" spans="1:6" x14ac:dyDescent="0.3">
      <c r="A53" s="11" t="s">
        <v>49</v>
      </c>
      <c r="B53" s="1">
        <v>1369.1690000000001</v>
      </c>
      <c r="C53" s="1">
        <v>1163.1987777004651</v>
      </c>
      <c r="D53" s="1">
        <v>1116.3479691220866</v>
      </c>
      <c r="E53" s="1">
        <v>949.3421274667503</v>
      </c>
      <c r="F53" s="1">
        <v>1008.2494257490247</v>
      </c>
    </row>
    <row r="54" spans="1:6" x14ac:dyDescent="0.3">
      <c r="A54" s="12" t="s">
        <v>50</v>
      </c>
      <c r="B54" s="1">
        <v>108.738</v>
      </c>
      <c r="C54" s="1"/>
      <c r="D54" s="1"/>
      <c r="E54" s="1"/>
      <c r="F54" s="1"/>
    </row>
    <row r="55" spans="1:6" x14ac:dyDescent="0.3">
      <c r="A55" s="12" t="s">
        <v>51</v>
      </c>
      <c r="B55" s="1">
        <v>287.52800000000002</v>
      </c>
      <c r="C55" s="1"/>
      <c r="D55" s="1"/>
      <c r="E55" s="1"/>
      <c r="F55" s="1"/>
    </row>
    <row r="56" spans="1:6" x14ac:dyDescent="0.3">
      <c r="A56" s="13" t="s">
        <v>52</v>
      </c>
      <c r="B56" s="1">
        <v>0</v>
      </c>
      <c r="C56" s="1"/>
      <c r="D56" s="1"/>
      <c r="E56" s="1"/>
      <c r="F56" s="1"/>
    </row>
    <row r="57" spans="1:6" x14ac:dyDescent="0.3">
      <c r="A57" s="13" t="s">
        <v>53</v>
      </c>
      <c r="B57" s="1">
        <v>270.548</v>
      </c>
      <c r="C57" s="1"/>
      <c r="D57" s="1"/>
      <c r="E57" s="1"/>
      <c r="F57" s="1"/>
    </row>
    <row r="58" spans="1:6" x14ac:dyDescent="0.3">
      <c r="A58" s="12" t="s">
        <v>13</v>
      </c>
      <c r="B58" s="1">
        <v>972.90300000000002</v>
      </c>
      <c r="C58" s="1"/>
      <c r="D58" s="1"/>
      <c r="E58" s="1"/>
      <c r="F58" s="1"/>
    </row>
    <row r="59" spans="1:6" x14ac:dyDescent="0.3">
      <c r="A59" s="11" t="s">
        <v>54</v>
      </c>
      <c r="B59" s="1">
        <v>1082.5650000000001</v>
      </c>
      <c r="C59" s="1">
        <v>1115.9641465017492</v>
      </c>
      <c r="D59" s="1">
        <v>1195.1909234299601</v>
      </c>
      <c r="E59" s="1">
        <v>1482.7961416356338</v>
      </c>
      <c r="F59" s="1">
        <v>1778.3996796179122</v>
      </c>
    </row>
    <row r="60" spans="1:6" x14ac:dyDescent="0.3">
      <c r="A60" s="12" t="s">
        <v>55</v>
      </c>
      <c r="B60" s="1">
        <v>1082.5650000000001</v>
      </c>
      <c r="C60" s="1">
        <v>1115.9641465017492</v>
      </c>
      <c r="D60" s="1">
        <v>1195.1909234299601</v>
      </c>
      <c r="E60" s="1">
        <v>1482.7961416356338</v>
      </c>
      <c r="F60" s="1">
        <v>1778.3996796179122</v>
      </c>
    </row>
    <row r="61" spans="1:6" x14ac:dyDescent="0.3">
      <c r="A61" s="12" t="s">
        <v>56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</row>
    <row r="62" spans="1:6" x14ac:dyDescent="0.3">
      <c r="A62" s="11" t="s">
        <v>57</v>
      </c>
      <c r="B62" s="1">
        <v>18375.954000000002</v>
      </c>
      <c r="C62" s="1">
        <v>19546.299684099606</v>
      </c>
      <c r="D62" s="1">
        <v>22793.335938106953</v>
      </c>
      <c r="E62" s="1">
        <v>24977.240367793816</v>
      </c>
      <c r="F62" s="1">
        <v>26551.57341115793</v>
      </c>
    </row>
    <row r="63" spans="1:6" x14ac:dyDescent="0.3">
      <c r="A63" s="12" t="s">
        <v>58</v>
      </c>
      <c r="B63" s="1">
        <v>14971.066000000001</v>
      </c>
      <c r="C63" s="1">
        <v>15841.776934744772</v>
      </c>
      <c r="D63" s="1">
        <v>18609.34712035982</v>
      </c>
      <c r="E63" s="1">
        <v>20546.566625603838</v>
      </c>
      <c r="F63" s="1">
        <v>21809.710226182036</v>
      </c>
    </row>
    <row r="64" spans="1:6" x14ac:dyDescent="0.3">
      <c r="A64" s="13" t="s">
        <v>59</v>
      </c>
      <c r="B64" s="1">
        <v>40.366999999999997</v>
      </c>
      <c r="C64" s="1">
        <v>106.17784902472206</v>
      </c>
      <c r="D64" s="1">
        <v>109.87826498812547</v>
      </c>
      <c r="E64" s="1">
        <v>94.282952794133848</v>
      </c>
      <c r="F64" s="1">
        <v>95.165452246164449</v>
      </c>
    </row>
    <row r="65" spans="1:6" x14ac:dyDescent="0.3">
      <c r="A65" s="13" t="s">
        <v>60</v>
      </c>
      <c r="B65" s="1">
        <v>1131.2840000000001</v>
      </c>
      <c r="C65" s="1">
        <v>1040.705825</v>
      </c>
      <c r="D65" s="1">
        <v>1151.1868729999999</v>
      </c>
      <c r="E65" s="1">
        <v>1267.8306339999999</v>
      </c>
      <c r="F65" s="1">
        <v>1388.7163030000002</v>
      </c>
    </row>
    <row r="66" spans="1:6" x14ac:dyDescent="0.3">
      <c r="A66" s="13" t="s">
        <v>61</v>
      </c>
      <c r="B66" s="1">
        <v>8465.0280000000002</v>
      </c>
      <c r="C66" s="1">
        <v>8757.4680600000011</v>
      </c>
      <c r="D66" s="1">
        <v>10189.943453985339</v>
      </c>
      <c r="E66" s="1">
        <v>11830.905544818452</v>
      </c>
      <c r="F66" s="1">
        <v>12689.768046070914</v>
      </c>
    </row>
    <row r="67" spans="1:6" x14ac:dyDescent="0.3">
      <c r="A67" s="13" t="s">
        <v>62</v>
      </c>
      <c r="B67" s="1">
        <v>289.83999999999997</v>
      </c>
      <c r="C67" s="1">
        <v>233.042</v>
      </c>
      <c r="D67" s="1">
        <v>252.06700000000001</v>
      </c>
      <c r="E67" s="1">
        <v>262.02100000000002</v>
      </c>
      <c r="F67" s="1">
        <v>262.25</v>
      </c>
    </row>
    <row r="68" spans="1:6" x14ac:dyDescent="0.3">
      <c r="A68" s="13" t="s">
        <v>63</v>
      </c>
      <c r="B68" s="1">
        <v>3350.5859999999998</v>
      </c>
      <c r="C68" s="1">
        <v>2592.7474900575862</v>
      </c>
      <c r="D68" s="1">
        <v>2498.2382323325246</v>
      </c>
      <c r="E68" s="1">
        <v>2657.115753725463</v>
      </c>
      <c r="F68" s="1">
        <v>2734.5470263122561</v>
      </c>
    </row>
    <row r="69" spans="1:6" x14ac:dyDescent="0.3">
      <c r="A69" s="15" t="s">
        <v>64</v>
      </c>
      <c r="B69" s="1">
        <v>343.22199999999998</v>
      </c>
      <c r="C69" s="1">
        <v>458.80677665599433</v>
      </c>
      <c r="D69" s="1">
        <v>523.32858196800487</v>
      </c>
      <c r="E69" s="1">
        <v>541.70146265166284</v>
      </c>
      <c r="F69" s="1">
        <v>546.2327665450008</v>
      </c>
    </row>
    <row r="70" spans="1:6" x14ac:dyDescent="0.3">
      <c r="A70" s="15" t="s">
        <v>65</v>
      </c>
      <c r="B70" s="1">
        <v>42.548000000000002</v>
      </c>
      <c r="C70" s="1">
        <v>41.479086306057724</v>
      </c>
      <c r="D70" s="1">
        <v>40.440137497353497</v>
      </c>
      <c r="E70" s="1">
        <v>39.463747089107393</v>
      </c>
      <c r="F70" s="1">
        <v>38.553871411915736</v>
      </c>
    </row>
    <row r="71" spans="1:6" x14ac:dyDescent="0.3">
      <c r="A71" s="15" t="s">
        <v>66</v>
      </c>
      <c r="B71" s="1">
        <v>649.85400000000004</v>
      </c>
      <c r="C71" s="1">
        <v>598.02097022340502</v>
      </c>
      <c r="D71" s="1">
        <v>625.32519963837058</v>
      </c>
      <c r="E71" s="1">
        <v>688.36242707268127</v>
      </c>
      <c r="F71" s="1">
        <v>701.61492294089794</v>
      </c>
    </row>
    <row r="72" spans="1:6" x14ac:dyDescent="0.3">
      <c r="A72" s="15" t="s">
        <v>67</v>
      </c>
      <c r="B72" s="1">
        <v>104.554</v>
      </c>
      <c r="C72" s="1">
        <v>129.90918710852657</v>
      </c>
      <c r="D72" s="1">
        <v>106.76801585607122</v>
      </c>
      <c r="E72" s="1">
        <v>114.32535938628199</v>
      </c>
      <c r="F72" s="1">
        <v>110.7706927252914</v>
      </c>
    </row>
    <row r="73" spans="1:6" x14ac:dyDescent="0.3">
      <c r="A73" s="15" t="s">
        <v>68</v>
      </c>
      <c r="B73" s="1">
        <v>1696.183</v>
      </c>
      <c r="C73" s="1">
        <v>528.18084856830365</v>
      </c>
      <c r="D73" s="1">
        <v>559.19484160290051</v>
      </c>
      <c r="E73" s="1">
        <v>615.55302400450466</v>
      </c>
      <c r="F73" s="1">
        <v>675.06160782246161</v>
      </c>
    </row>
    <row r="74" spans="1:6" x14ac:dyDescent="0.3">
      <c r="A74" s="15" t="s">
        <v>69</v>
      </c>
      <c r="B74" s="1">
        <v>514.22500000000002</v>
      </c>
      <c r="C74" s="1">
        <v>836.35062119529903</v>
      </c>
      <c r="D74" s="1">
        <v>643.18145576982397</v>
      </c>
      <c r="E74" s="1">
        <v>657.70973352122519</v>
      </c>
      <c r="F74" s="1">
        <v>662.31316486668857</v>
      </c>
    </row>
    <row r="75" spans="1:6" x14ac:dyDescent="0.3">
      <c r="A75" s="13" t="s">
        <v>70</v>
      </c>
      <c r="B75" s="1">
        <v>1764.6010000000001</v>
      </c>
      <c r="C75" s="1">
        <v>1779.1234812679736</v>
      </c>
      <c r="D75" s="1">
        <v>2157.1197346451554</v>
      </c>
      <c r="E75" s="1">
        <v>2141.6482140356184</v>
      </c>
      <c r="F75" s="1">
        <v>2244.6480693483695</v>
      </c>
    </row>
    <row r="76" spans="1:6" x14ac:dyDescent="0.3">
      <c r="A76" s="15" t="s">
        <v>71</v>
      </c>
      <c r="B76" s="1">
        <v>472.47700000000003</v>
      </c>
      <c r="C76" s="1">
        <v>446.99691247986368</v>
      </c>
      <c r="D76" s="1">
        <v>473.80519318079587</v>
      </c>
      <c r="E76" s="1">
        <v>517.0812990872887</v>
      </c>
      <c r="F76" s="1">
        <v>570.84272587285966</v>
      </c>
    </row>
    <row r="77" spans="1:6" x14ac:dyDescent="0.3">
      <c r="A77" s="15" t="s">
        <v>72</v>
      </c>
      <c r="B77" s="1">
        <v>1292.124</v>
      </c>
      <c r="C77" s="1">
        <v>1327.7623207881099</v>
      </c>
      <c r="D77" s="1">
        <v>1678.9420284643597</v>
      </c>
      <c r="E77" s="1">
        <v>1620.1774349383297</v>
      </c>
      <c r="F77" s="1">
        <v>1669.4014164755101</v>
      </c>
    </row>
    <row r="78" spans="1:6" x14ac:dyDescent="0.3">
      <c r="A78" s="12" t="s">
        <v>73</v>
      </c>
      <c r="B78" s="1">
        <v>3404.8879999999999</v>
      </c>
      <c r="C78" s="1">
        <v>3704.5227493548318</v>
      </c>
      <c r="D78" s="1">
        <v>4183.9888177471312</v>
      </c>
      <c r="E78" s="1">
        <v>4430.673742189977</v>
      </c>
      <c r="F78" s="1">
        <v>4741.863184975894</v>
      </c>
    </row>
    <row r="79" spans="1:6" x14ac:dyDescent="0.3">
      <c r="A79" s="11" t="s">
        <v>38</v>
      </c>
      <c r="B79" s="1">
        <v>3977.7779999999998</v>
      </c>
      <c r="C79" s="1">
        <v>2235.1609771962385</v>
      </c>
      <c r="D79" s="1">
        <v>2242.483171816918</v>
      </c>
      <c r="E79" s="1">
        <v>2414.2133181999566</v>
      </c>
      <c r="F79" s="1">
        <v>2498.8828829907325</v>
      </c>
    </row>
    <row r="80" spans="1:6" x14ac:dyDescent="0.3">
      <c r="A80" s="12" t="s">
        <v>74</v>
      </c>
      <c r="B80" s="1">
        <v>964.92200000000003</v>
      </c>
      <c r="C80" s="1">
        <v>941.55766400000005</v>
      </c>
      <c r="D80" s="1">
        <v>978.12413300000003</v>
      </c>
      <c r="E80" s="1">
        <v>1001.0200917632383</v>
      </c>
      <c r="F80" s="1">
        <v>1036.0094174541377</v>
      </c>
    </row>
    <row r="81" spans="1:6" x14ac:dyDescent="0.3">
      <c r="A81" s="12" t="s">
        <v>75</v>
      </c>
      <c r="B81" s="1">
        <v>601.55600000000004</v>
      </c>
      <c r="C81" s="1">
        <v>626.79717764000009</v>
      </c>
      <c r="D81" s="1">
        <v>684.80874037000001</v>
      </c>
      <c r="E81" s="1">
        <v>776.04628006048279</v>
      </c>
      <c r="F81" s="1">
        <v>792.69289407840336</v>
      </c>
    </row>
    <row r="82" spans="1:6" x14ac:dyDescent="0.3">
      <c r="A82" s="12" t="s">
        <v>76</v>
      </c>
      <c r="B82" s="1">
        <v>87.19</v>
      </c>
      <c r="C82" s="1">
        <v>85.376000000000005</v>
      </c>
      <c r="D82" s="1">
        <v>104.47199999999999</v>
      </c>
      <c r="E82" s="1">
        <v>111.377</v>
      </c>
      <c r="F82" s="1">
        <v>117.583</v>
      </c>
    </row>
    <row r="83" spans="1:6" x14ac:dyDescent="0.3">
      <c r="A83" s="9" t="s">
        <v>77</v>
      </c>
      <c r="B83" s="10">
        <v>3440.8919999999998</v>
      </c>
      <c r="C83" s="10">
        <v>5061.1744912351642</v>
      </c>
      <c r="D83" s="10">
        <v>7392.2374745453353</v>
      </c>
      <c r="E83" s="10">
        <v>6647.5032335861697</v>
      </c>
      <c r="F83" s="10">
        <v>6802.1405925539675</v>
      </c>
    </row>
    <row r="84" spans="1:6" x14ac:dyDescent="0.3">
      <c r="A84" s="11" t="s">
        <v>78</v>
      </c>
      <c r="B84" s="1">
        <v>3149.0819999999999</v>
      </c>
      <c r="C84" s="1">
        <v>4375.4070122014482</v>
      </c>
      <c r="D84" s="1">
        <v>6762.0678497163299</v>
      </c>
      <c r="E84" s="1">
        <v>6075.0233749695162</v>
      </c>
      <c r="F84" s="1">
        <v>6208.7604218987635</v>
      </c>
    </row>
    <row r="85" spans="1:6" x14ac:dyDescent="0.3">
      <c r="A85" s="12" t="s">
        <v>79</v>
      </c>
      <c r="B85" s="1">
        <v>3064.056</v>
      </c>
      <c r="C85" s="1">
        <v>4197.3907300301462</v>
      </c>
      <c r="D85" s="1">
        <v>6679.4654401840098</v>
      </c>
      <c r="E85" s="1">
        <v>5982.1612744382328</v>
      </c>
      <c r="F85" s="1">
        <v>6102.6043334167289</v>
      </c>
    </row>
    <row r="86" spans="1:6" x14ac:dyDescent="0.3">
      <c r="A86" s="12" t="s">
        <v>80</v>
      </c>
      <c r="B86" s="1">
        <v>99.218000000000004</v>
      </c>
      <c r="C86" s="1">
        <v>91.772908958152811</v>
      </c>
      <c r="D86" s="1">
        <v>55.372166272499442</v>
      </c>
      <c r="E86" s="1">
        <v>59.079352011184312</v>
      </c>
      <c r="F86" s="1">
        <v>63.8829369067494</v>
      </c>
    </row>
    <row r="87" spans="1:6" x14ac:dyDescent="0.3">
      <c r="A87" s="12" t="s">
        <v>81</v>
      </c>
      <c r="B87" s="1">
        <v>-14.192</v>
      </c>
      <c r="C87" s="1">
        <v>86.243373213149241</v>
      </c>
      <c r="D87" s="1">
        <v>27.230243259820583</v>
      </c>
      <c r="E87" s="1">
        <v>33.782748520098608</v>
      </c>
      <c r="F87" s="1">
        <v>42.273151575285283</v>
      </c>
    </row>
    <row r="88" spans="1:6" x14ac:dyDescent="0.3">
      <c r="A88" s="11" t="s">
        <v>39</v>
      </c>
      <c r="B88" s="1">
        <v>291.81</v>
      </c>
      <c r="C88" s="1">
        <v>685.7674790337162</v>
      </c>
      <c r="D88" s="1">
        <v>630.16962482900522</v>
      </c>
      <c r="E88" s="1">
        <v>572.47985861665336</v>
      </c>
      <c r="F88" s="1">
        <v>593.38017065520376</v>
      </c>
    </row>
    <row r="89" spans="1:6" x14ac:dyDescent="0.3">
      <c r="A89" s="16" t="s">
        <v>82</v>
      </c>
      <c r="B89" s="17">
        <f t="shared" ref="B89:F89" si="4">B4-B43</f>
        <v>-5973.1440000000002</v>
      </c>
      <c r="C89" s="17">
        <f t="shared" si="4"/>
        <v>-3759.6300428073446</v>
      </c>
      <c r="D89" s="17">
        <f t="shared" si="4"/>
        <v>-4575.2205993064272</v>
      </c>
      <c r="E89" s="17">
        <f t="shared" si="4"/>
        <v>-6498.8822613242664</v>
      </c>
      <c r="F89" s="17">
        <f t="shared" si="4"/>
        <v>-7143.000304494657</v>
      </c>
    </row>
    <row r="90" spans="1:6" x14ac:dyDescent="0.3">
      <c r="A90" s="16" t="s">
        <v>3</v>
      </c>
      <c r="B90" s="18">
        <f t="shared" ref="B90:F90" si="5">B89/B$91*100</f>
        <v>-6.0626899302700901</v>
      </c>
      <c r="C90" s="18">
        <f t="shared" si="5"/>
        <v>-3.4519364012164306</v>
      </c>
      <c r="D90" s="18">
        <f t="shared" si="5"/>
        <v>-3.6929914983198087</v>
      </c>
      <c r="E90" s="18">
        <f t="shared" si="5"/>
        <v>-4.9011660053240407</v>
      </c>
      <c r="F90" s="18">
        <f t="shared" si="5"/>
        <v>-4.9644188772182591</v>
      </c>
    </row>
    <row r="91" spans="1:6" x14ac:dyDescent="0.3">
      <c r="A91" s="11" t="s">
        <v>83</v>
      </c>
      <c r="B91" s="1">
        <v>98523</v>
      </c>
      <c r="C91" s="1">
        <v>108913.65326089106</v>
      </c>
      <c r="D91" s="1">
        <v>123889.28058426357</v>
      </c>
      <c r="E91" s="1">
        <v>132598.69700933731</v>
      </c>
      <c r="F91" s="1">
        <v>143883.91634867713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9774D-ABB5-47A3-A379-06AE73B24CDA}">
  <dimension ref="A1:G91"/>
  <sheetViews>
    <sheetView showGridLines="0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4.4" x14ac:dyDescent="0.3"/>
  <cols>
    <col min="1" max="1" width="58.33203125" customWidth="1"/>
    <col min="2" max="6" width="15.109375" customWidth="1"/>
    <col min="7" max="7" width="17.33203125" bestFit="1" customWidth="1"/>
  </cols>
  <sheetData>
    <row r="1" spans="1:7" ht="15" thickBot="1" x14ac:dyDescent="0.35">
      <c r="A1" s="23" t="s">
        <v>91</v>
      </c>
      <c r="B1" s="24"/>
      <c r="C1" s="24"/>
      <c r="D1" s="24"/>
      <c r="E1" s="24"/>
      <c r="F1" s="24"/>
    </row>
    <row r="2" spans="1:7" x14ac:dyDescent="0.3">
      <c r="A2" s="2"/>
      <c r="B2" s="3" t="s">
        <v>87</v>
      </c>
      <c r="C2" s="3" t="s">
        <v>0</v>
      </c>
      <c r="D2" s="3" t="s">
        <v>0</v>
      </c>
      <c r="E2" s="3" t="s">
        <v>0</v>
      </c>
      <c r="F2" s="3" t="s">
        <v>0</v>
      </c>
    </row>
    <row r="3" spans="1:7" x14ac:dyDescent="0.3">
      <c r="A3" s="4" t="s">
        <v>1</v>
      </c>
      <c r="B3" s="5">
        <v>2021</v>
      </c>
      <c r="C3" s="5">
        <v>2022</v>
      </c>
      <c r="D3" s="5">
        <v>2023</v>
      </c>
      <c r="E3" s="5">
        <v>2024</v>
      </c>
      <c r="F3" s="5">
        <v>2025</v>
      </c>
    </row>
    <row r="4" spans="1:7" x14ac:dyDescent="0.3">
      <c r="A4" s="6" t="s">
        <v>2</v>
      </c>
      <c r="B4" s="7">
        <f t="shared" ref="B4:F4" si="0">B6+B26+B31+B38</f>
        <v>39512.244000000006</v>
      </c>
      <c r="C4" s="7">
        <f t="shared" si="0"/>
        <v>44092.093406164873</v>
      </c>
      <c r="D4" s="7">
        <f t="shared" si="0"/>
        <v>51070.287495927405</v>
      </c>
      <c r="E4" s="7">
        <f t="shared" si="0"/>
        <v>51894.140465121673</v>
      </c>
      <c r="F4" s="7">
        <f t="shared" si="0"/>
        <v>54695.738330659733</v>
      </c>
    </row>
    <row r="5" spans="1:7" x14ac:dyDescent="0.3">
      <c r="A5" s="6" t="s">
        <v>3</v>
      </c>
      <c r="B5" s="21">
        <f>B4/B$91*100</f>
        <v>40.682890513052953</v>
      </c>
      <c r="C5" s="21">
        <f t="shared" ref="C5:F5" si="1">C4/C$91*100</f>
        <v>40.741494635434208</v>
      </c>
      <c r="D5" s="21">
        <f t="shared" si="1"/>
        <v>41.125439601337241</v>
      </c>
      <c r="E5" s="21">
        <f t="shared" si="1"/>
        <v>39.075125767121229</v>
      </c>
      <c r="F5" s="21">
        <f t="shared" si="1"/>
        <v>37.95443727871892</v>
      </c>
    </row>
    <row r="6" spans="1:7" x14ac:dyDescent="0.3">
      <c r="A6" s="9" t="s">
        <v>4</v>
      </c>
      <c r="B6" s="10">
        <v>19172.726999999999</v>
      </c>
      <c r="C6" s="10">
        <v>21448.526270373615</v>
      </c>
      <c r="D6" s="10">
        <v>24102.915542902381</v>
      </c>
      <c r="E6" s="10">
        <v>24823.367241686334</v>
      </c>
      <c r="F6" s="10">
        <v>26280.303188404574</v>
      </c>
    </row>
    <row r="7" spans="1:7" x14ac:dyDescent="0.3">
      <c r="A7" s="11" t="s">
        <v>5</v>
      </c>
      <c r="B7" s="1">
        <v>12000.329</v>
      </c>
      <c r="C7" s="1">
        <v>12965.031066307545</v>
      </c>
      <c r="D7" s="1">
        <v>14429.274398918435</v>
      </c>
      <c r="E7" s="1">
        <v>14750.195294516179</v>
      </c>
      <c r="F7" s="1">
        <v>15401.977803651982</v>
      </c>
      <c r="G7" s="22"/>
    </row>
    <row r="8" spans="1:7" x14ac:dyDescent="0.3">
      <c r="A8" s="12" t="s">
        <v>6</v>
      </c>
      <c r="B8" s="1">
        <v>7537.71</v>
      </c>
      <c r="C8" s="1">
        <v>8536.012200000001</v>
      </c>
      <c r="D8" s="1">
        <v>9759</v>
      </c>
      <c r="E8" s="1">
        <v>10053</v>
      </c>
      <c r="F8" s="1">
        <v>10581</v>
      </c>
    </row>
    <row r="9" spans="1:7" x14ac:dyDescent="0.3">
      <c r="A9" s="12" t="s">
        <v>7</v>
      </c>
      <c r="B9" s="1">
        <v>2958.3440000000001</v>
      </c>
      <c r="C9" s="1">
        <v>2530.5500000000002</v>
      </c>
      <c r="D9" s="1">
        <v>2615.7729999999997</v>
      </c>
      <c r="E9" s="1">
        <v>2647.056</v>
      </c>
      <c r="F9" s="1">
        <v>2688.5439999999999</v>
      </c>
    </row>
    <row r="10" spans="1:7" x14ac:dyDescent="0.3">
      <c r="A10" s="12" t="s">
        <v>8</v>
      </c>
      <c r="B10" s="1">
        <v>428.351</v>
      </c>
      <c r="C10" s="1">
        <v>478.64103761085579</v>
      </c>
      <c r="D10" s="1">
        <v>490.33369395956328</v>
      </c>
      <c r="E10" s="1">
        <v>498.65775581094965</v>
      </c>
      <c r="F10" s="1">
        <v>513.19765552157878</v>
      </c>
    </row>
    <row r="11" spans="1:7" x14ac:dyDescent="0.3">
      <c r="A11" s="12" t="s">
        <v>9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</row>
    <row r="12" spans="1:7" x14ac:dyDescent="0.3">
      <c r="A12" s="12" t="s">
        <v>10</v>
      </c>
      <c r="B12" s="1">
        <v>233.00399999999999</v>
      </c>
      <c r="C12" s="1">
        <v>266.54531814499995</v>
      </c>
      <c r="D12" s="1">
        <v>309.35473887451286</v>
      </c>
      <c r="E12" s="1">
        <v>334.70577345451909</v>
      </c>
      <c r="F12" s="1">
        <v>365.64438614847569</v>
      </c>
    </row>
    <row r="13" spans="1:7" x14ac:dyDescent="0.3">
      <c r="A13" s="12" t="s">
        <v>11</v>
      </c>
      <c r="B13" s="1">
        <v>130.09899999999999</v>
      </c>
      <c r="C13" s="1">
        <v>132.30000000000001</v>
      </c>
      <c r="D13" s="1">
        <v>135.19999999999999</v>
      </c>
      <c r="E13" s="1">
        <v>137.6</v>
      </c>
      <c r="F13" s="1">
        <v>141.6</v>
      </c>
    </row>
    <row r="14" spans="1:7" x14ac:dyDescent="0.3">
      <c r="A14" s="12" t="s">
        <v>12</v>
      </c>
      <c r="B14" s="1">
        <v>138.82599999999999</v>
      </c>
      <c r="C14" s="1">
        <v>220.797928634187</v>
      </c>
      <c r="D14" s="1">
        <v>282.05471552424302</v>
      </c>
      <c r="E14" s="1">
        <v>317.835388198244</v>
      </c>
      <c r="F14" s="1">
        <v>336.31883295110401</v>
      </c>
    </row>
    <row r="15" spans="1:7" x14ac:dyDescent="0.3">
      <c r="A15" s="12" t="s">
        <v>13</v>
      </c>
      <c r="B15" s="1">
        <v>573.99499999999944</v>
      </c>
      <c r="C15" s="1">
        <v>800.18458191750324</v>
      </c>
      <c r="D15" s="1">
        <v>837.55825056011417</v>
      </c>
      <c r="E15" s="1">
        <v>761.34037705246556</v>
      </c>
      <c r="F15" s="1">
        <v>775.67292903082489</v>
      </c>
    </row>
    <row r="16" spans="1:7" x14ac:dyDescent="0.3">
      <c r="A16" s="11" t="s">
        <v>14</v>
      </c>
      <c r="B16" s="1">
        <v>7172.3980000000001</v>
      </c>
      <c r="C16" s="1">
        <v>8483.4952040660701</v>
      </c>
      <c r="D16" s="1">
        <v>9673.6411439839485</v>
      </c>
      <c r="E16" s="1">
        <v>10073.171947170156</v>
      </c>
      <c r="F16" s="1">
        <v>10878.325384752592</v>
      </c>
    </row>
    <row r="17" spans="1:6" x14ac:dyDescent="0.3">
      <c r="A17" s="12" t="s">
        <v>15</v>
      </c>
      <c r="B17" s="1">
        <v>3794.1979999999999</v>
      </c>
      <c r="C17" s="1">
        <v>4403.4610000000002</v>
      </c>
      <c r="D17" s="1">
        <v>5131.4970000000003</v>
      </c>
      <c r="E17" s="1">
        <v>5334.1279999999997</v>
      </c>
      <c r="F17" s="1">
        <v>5808.9589999999998</v>
      </c>
    </row>
    <row r="18" spans="1:6" x14ac:dyDescent="0.3">
      <c r="A18" s="13" t="s">
        <v>16</v>
      </c>
      <c r="B18" s="1">
        <v>3690.252</v>
      </c>
      <c r="C18" s="1"/>
      <c r="D18" s="1"/>
      <c r="E18" s="1"/>
      <c r="F18" s="1"/>
    </row>
    <row r="19" spans="1:6" x14ac:dyDescent="0.3">
      <c r="A19" s="13" t="s">
        <v>17</v>
      </c>
      <c r="B19" s="1">
        <v>103.94499999999999</v>
      </c>
      <c r="C19" s="1"/>
      <c r="D19" s="1"/>
      <c r="E19" s="1"/>
      <c r="F19" s="1"/>
    </row>
    <row r="20" spans="1:6" x14ac:dyDescent="0.3">
      <c r="A20" s="12" t="s">
        <v>18</v>
      </c>
      <c r="B20" s="1">
        <v>2941.8609999999999</v>
      </c>
      <c r="C20" s="1">
        <v>3577.261</v>
      </c>
      <c r="D20" s="1">
        <v>3991.2560000000003</v>
      </c>
      <c r="E20" s="1">
        <v>4182.9769999999999</v>
      </c>
      <c r="F20" s="1">
        <v>4495.6970000000001</v>
      </c>
    </row>
    <row r="21" spans="1:6" x14ac:dyDescent="0.3">
      <c r="A21" s="14" t="s">
        <v>19</v>
      </c>
      <c r="B21" s="1">
        <v>87.89</v>
      </c>
      <c r="C21" s="1">
        <v>93.364999999999995</v>
      </c>
      <c r="D21" s="1">
        <v>97.878</v>
      </c>
      <c r="E21" s="1">
        <v>99.713999999999999</v>
      </c>
      <c r="F21" s="1">
        <v>102.685</v>
      </c>
    </row>
    <row r="22" spans="1:6" x14ac:dyDescent="0.3">
      <c r="A22" s="12" t="s">
        <v>20</v>
      </c>
      <c r="B22" s="1">
        <v>289.75400000000002</v>
      </c>
      <c r="C22" s="1">
        <v>315.39999999999998</v>
      </c>
      <c r="D22" s="1">
        <v>355.94</v>
      </c>
      <c r="E22" s="1">
        <v>360.21</v>
      </c>
      <c r="F22" s="1">
        <v>377.44</v>
      </c>
    </row>
    <row r="23" spans="1:6" x14ac:dyDescent="0.3">
      <c r="A23" s="12" t="s">
        <v>21</v>
      </c>
      <c r="B23" s="1">
        <v>37.39</v>
      </c>
      <c r="C23" s="1">
        <v>40.874001767375319</v>
      </c>
      <c r="D23" s="1">
        <v>41.834386412641798</v>
      </c>
      <c r="E23" s="1">
        <v>42.518147446408442</v>
      </c>
      <c r="F23" s="1">
        <v>43.712471941162917</v>
      </c>
    </row>
    <row r="24" spans="1:6" x14ac:dyDescent="0.3">
      <c r="A24" s="12" t="s">
        <v>13</v>
      </c>
      <c r="B24" s="1">
        <v>109.19500000000038</v>
      </c>
      <c r="C24" s="1">
        <v>146.49920229869531</v>
      </c>
      <c r="D24" s="1">
        <v>153.11375757130554</v>
      </c>
      <c r="E24" s="1">
        <v>153.33879972374962</v>
      </c>
      <c r="F24" s="1">
        <v>152.5169128114303</v>
      </c>
    </row>
    <row r="25" spans="1:6" x14ac:dyDescent="0.3">
      <c r="A25" s="11" t="s">
        <v>22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</row>
    <row r="26" spans="1:6" x14ac:dyDescent="0.3">
      <c r="A26" s="9" t="s">
        <v>23</v>
      </c>
      <c r="B26" s="10">
        <v>15620.171</v>
      </c>
      <c r="C26" s="10">
        <v>16822.966348427952</v>
      </c>
      <c r="D26" s="10">
        <v>18844.893269239423</v>
      </c>
      <c r="E26" s="10">
        <v>20131.254955685974</v>
      </c>
      <c r="F26" s="10">
        <v>21521.423303916785</v>
      </c>
    </row>
    <row r="27" spans="1:6" x14ac:dyDescent="0.3">
      <c r="A27" s="11" t="s">
        <v>24</v>
      </c>
      <c r="B27" s="1">
        <v>15279.062000000002</v>
      </c>
      <c r="C27" s="1">
        <v>16529.673638044373</v>
      </c>
      <c r="D27" s="1">
        <v>18519.691289309554</v>
      </c>
      <c r="E27" s="1">
        <v>19776.388383411391</v>
      </c>
      <c r="F27" s="1">
        <v>21141.30160401106</v>
      </c>
    </row>
    <row r="28" spans="1:6" x14ac:dyDescent="0.3">
      <c r="A28" s="12" t="s">
        <v>25</v>
      </c>
      <c r="B28" s="1">
        <v>9132.0210000000006</v>
      </c>
      <c r="C28" s="1"/>
      <c r="D28" s="1"/>
      <c r="E28" s="1"/>
      <c r="F28" s="1"/>
    </row>
    <row r="29" spans="1:6" x14ac:dyDescent="0.3">
      <c r="A29" s="12" t="s">
        <v>26</v>
      </c>
      <c r="B29" s="1">
        <v>6147.0410000000002</v>
      </c>
      <c r="C29" s="1"/>
      <c r="D29" s="1"/>
      <c r="E29" s="1"/>
      <c r="F29" s="1"/>
    </row>
    <row r="30" spans="1:6" x14ac:dyDescent="0.3">
      <c r="A30" s="11" t="s">
        <v>27</v>
      </c>
      <c r="B30" s="1">
        <v>341.10899999999998</v>
      </c>
      <c r="C30" s="1">
        <v>293.29271038358047</v>
      </c>
      <c r="D30" s="1">
        <v>325.20197992986817</v>
      </c>
      <c r="E30" s="1">
        <v>354.86657227458397</v>
      </c>
      <c r="F30" s="1">
        <v>380.1216999057259</v>
      </c>
    </row>
    <row r="31" spans="1:6" x14ac:dyDescent="0.3">
      <c r="A31" s="9" t="s">
        <v>28</v>
      </c>
      <c r="B31" s="10">
        <v>3213.866</v>
      </c>
      <c r="C31" s="10">
        <v>3577.7035377924103</v>
      </c>
      <c r="D31" s="10">
        <v>3884.4831784225976</v>
      </c>
      <c r="E31" s="10">
        <v>4030.9060150332107</v>
      </c>
      <c r="F31" s="10">
        <v>4140.6059787546974</v>
      </c>
    </row>
    <row r="32" spans="1:6" x14ac:dyDescent="0.3">
      <c r="A32" s="11" t="s">
        <v>29</v>
      </c>
      <c r="B32" s="1">
        <v>2511.145</v>
      </c>
      <c r="C32" s="1">
        <v>2894.132719036822</v>
      </c>
      <c r="D32" s="1">
        <v>3215.1027516123559</v>
      </c>
      <c r="E32" s="1">
        <v>3352.8686764063391</v>
      </c>
      <c r="F32" s="1">
        <v>3521.9682978607661</v>
      </c>
    </row>
    <row r="33" spans="1:6" x14ac:dyDescent="0.3">
      <c r="A33" s="12" t="s">
        <v>30</v>
      </c>
      <c r="B33" s="1">
        <v>2308.13</v>
      </c>
      <c r="C33" s="1">
        <v>2645.480877249468</v>
      </c>
      <c r="D33" s="1">
        <v>2924.2845558915928</v>
      </c>
      <c r="E33" s="1">
        <v>3048.2073284766548</v>
      </c>
      <c r="F33" s="1">
        <v>3200.7139829930238</v>
      </c>
    </row>
    <row r="34" spans="1:6" x14ac:dyDescent="0.3">
      <c r="A34" s="12" t="s">
        <v>31</v>
      </c>
      <c r="B34" s="1">
        <v>203.01499999999999</v>
      </c>
      <c r="C34" s="1">
        <v>248.65184178735407</v>
      </c>
      <c r="D34" s="1">
        <v>290.81819572076324</v>
      </c>
      <c r="E34" s="1">
        <v>304.66134792968444</v>
      </c>
      <c r="F34" s="1">
        <v>321.25431486774249</v>
      </c>
    </row>
    <row r="35" spans="1:6" x14ac:dyDescent="0.3">
      <c r="A35" s="11" t="s">
        <v>32</v>
      </c>
      <c r="B35" s="1">
        <v>702.721</v>
      </c>
      <c r="C35" s="1">
        <v>683.57081875558822</v>
      </c>
      <c r="D35" s="1">
        <v>669.38042681024172</v>
      </c>
      <c r="E35" s="1">
        <v>678.03733862687159</v>
      </c>
      <c r="F35" s="1">
        <v>618.63768089393113</v>
      </c>
    </row>
    <row r="36" spans="1:6" x14ac:dyDescent="0.3">
      <c r="A36" s="12" t="s">
        <v>33</v>
      </c>
      <c r="B36" s="1">
        <v>435.07499999999999</v>
      </c>
      <c r="C36" s="1">
        <v>404.12208499999991</v>
      </c>
      <c r="D36" s="1">
        <v>367.05259801199992</v>
      </c>
      <c r="E36" s="1">
        <v>373.99670300000008</v>
      </c>
      <c r="F36" s="1">
        <v>341.85369800000007</v>
      </c>
    </row>
    <row r="37" spans="1:6" x14ac:dyDescent="0.3">
      <c r="A37" s="12" t="s">
        <v>34</v>
      </c>
      <c r="B37" s="1">
        <v>182.82400000000001</v>
      </c>
      <c r="C37" s="1">
        <v>224.74564675558835</v>
      </c>
      <c r="D37" s="1">
        <v>226.96302879824185</v>
      </c>
      <c r="E37" s="1">
        <v>228.74283562687148</v>
      </c>
      <c r="F37" s="1">
        <v>201.52913289393106</v>
      </c>
    </row>
    <row r="38" spans="1:6" x14ac:dyDescent="0.3">
      <c r="A38" s="9" t="s">
        <v>35</v>
      </c>
      <c r="B38" s="10">
        <v>1505.48</v>
      </c>
      <c r="C38" s="10">
        <v>2242.8972495708931</v>
      </c>
      <c r="D38" s="10">
        <v>4237.9955053630001</v>
      </c>
      <c r="E38" s="10">
        <v>2908.6122527161551</v>
      </c>
      <c r="F38" s="10">
        <v>2753.4058595836723</v>
      </c>
    </row>
    <row r="39" spans="1:6" x14ac:dyDescent="0.3">
      <c r="A39" s="12" t="s">
        <v>36</v>
      </c>
      <c r="B39" s="1">
        <v>1196.1469999999999</v>
      </c>
      <c r="C39" s="1">
        <v>1599.2829830204557</v>
      </c>
      <c r="D39" s="1">
        <v>3549.4520570734321</v>
      </c>
      <c r="E39" s="1">
        <v>2186.0167495323267</v>
      </c>
      <c r="F39" s="1">
        <v>2000.7834632463946</v>
      </c>
    </row>
    <row r="40" spans="1:6" x14ac:dyDescent="0.3">
      <c r="A40" s="11" t="s">
        <v>37</v>
      </c>
      <c r="B40" s="1">
        <v>0</v>
      </c>
      <c r="C40" s="1"/>
      <c r="D40" s="1"/>
      <c r="E40" s="1"/>
      <c r="F40" s="1"/>
    </row>
    <row r="41" spans="1:6" x14ac:dyDescent="0.3">
      <c r="A41" s="11" t="s">
        <v>38</v>
      </c>
      <c r="B41" s="1">
        <v>877.96900000000005</v>
      </c>
      <c r="C41" s="1">
        <v>969.76240169046264</v>
      </c>
      <c r="D41" s="1">
        <v>1164.1001906998872</v>
      </c>
      <c r="E41" s="1">
        <v>989.84131475935533</v>
      </c>
      <c r="F41" s="1">
        <v>925.46055878621746</v>
      </c>
    </row>
    <row r="42" spans="1:6" x14ac:dyDescent="0.3">
      <c r="A42" s="11" t="s">
        <v>39</v>
      </c>
      <c r="B42" s="1">
        <v>627.51099999999997</v>
      </c>
      <c r="C42" s="1">
        <v>1273.1348478804302</v>
      </c>
      <c r="D42" s="1">
        <v>3073.8953146631129</v>
      </c>
      <c r="E42" s="1">
        <v>1918.7709379568</v>
      </c>
      <c r="F42" s="1">
        <v>1827.9453007974548</v>
      </c>
    </row>
    <row r="43" spans="1:6" x14ac:dyDescent="0.3">
      <c r="A43" s="6" t="s">
        <v>40</v>
      </c>
      <c r="B43" s="7">
        <f t="shared" ref="B43:F43" si="2">B46+B49+B50+B53+B59+B62+B79+B83</f>
        <v>45485.388000000006</v>
      </c>
      <c r="C43" s="7">
        <f t="shared" si="2"/>
        <v>48064.021752674271</v>
      </c>
      <c r="D43" s="7">
        <f t="shared" si="2"/>
        <v>54891.472050336568</v>
      </c>
      <c r="E43" s="7">
        <f t="shared" si="2"/>
        <v>57805.283528313506</v>
      </c>
      <c r="F43" s="7">
        <f t="shared" si="2"/>
        <v>60956.337411655149</v>
      </c>
    </row>
    <row r="44" spans="1:6" x14ac:dyDescent="0.3">
      <c r="A44" s="6" t="s">
        <v>3</v>
      </c>
      <c r="B44" s="8">
        <f t="shared" ref="B44:F44" si="3">B43/B$91*100</f>
        <v>46.833003459579082</v>
      </c>
      <c r="C44" s="8">
        <f t="shared" si="3"/>
        <v>44.411592490189634</v>
      </c>
      <c r="D44" s="8">
        <f t="shared" si="3"/>
        <v>44.202530064367203</v>
      </c>
      <c r="E44" s="8">
        <f t="shared" si="3"/>
        <v>43.526084132582724</v>
      </c>
      <c r="F44" s="8">
        <f t="shared" si="3"/>
        <v>42.298788820521757</v>
      </c>
    </row>
    <row r="45" spans="1:6" x14ac:dyDescent="0.3">
      <c r="A45" s="9" t="s">
        <v>41</v>
      </c>
      <c r="B45" s="10">
        <v>42044.496000000006</v>
      </c>
      <c r="C45" s="10">
        <v>42463.491634697086</v>
      </c>
      <c r="D45" s="10">
        <v>47014.881960868217</v>
      </c>
      <c r="E45" s="10">
        <v>50290.741039341796</v>
      </c>
      <c r="F45" s="10">
        <v>53229.566984024983</v>
      </c>
    </row>
    <row r="46" spans="1:6" x14ac:dyDescent="0.3">
      <c r="A46" s="11" t="s">
        <v>42</v>
      </c>
      <c r="B46" s="1">
        <v>11243.311</v>
      </c>
      <c r="C46" s="1">
        <v>11995.758323217222</v>
      </c>
      <c r="D46" s="1">
        <v>13464.143182451615</v>
      </c>
      <c r="E46" s="1">
        <v>14238.931806273124</v>
      </c>
      <c r="F46" s="1">
        <v>15254.396867696834</v>
      </c>
    </row>
    <row r="47" spans="1:6" x14ac:dyDescent="0.3">
      <c r="A47" s="12" t="s">
        <v>43</v>
      </c>
      <c r="B47" s="1">
        <v>8068.2269999999999</v>
      </c>
      <c r="C47" s="1">
        <v>8676.3148811671963</v>
      </c>
      <c r="D47" s="1">
        <v>9730.4165793393186</v>
      </c>
      <c r="E47" s="1">
        <v>10277.773436310496</v>
      </c>
      <c r="F47" s="1">
        <v>11008.86345365848</v>
      </c>
    </row>
    <row r="48" spans="1:6" x14ac:dyDescent="0.3">
      <c r="A48" s="12" t="s">
        <v>44</v>
      </c>
      <c r="B48" s="1">
        <v>3175.0839999999998</v>
      </c>
      <c r="C48" s="1">
        <v>3319.4434420500265</v>
      </c>
      <c r="D48" s="1">
        <v>3733.7266031122972</v>
      </c>
      <c r="E48" s="1">
        <v>3961.1583699626285</v>
      </c>
      <c r="F48" s="1">
        <v>4245.5334140383547</v>
      </c>
    </row>
    <row r="49" spans="1:6" x14ac:dyDescent="0.3">
      <c r="A49" s="11" t="s">
        <v>45</v>
      </c>
      <c r="B49" s="1">
        <v>5814.1440000000002</v>
      </c>
      <c r="C49" s="1">
        <v>6422.1998100699611</v>
      </c>
      <c r="D49" s="1">
        <v>7021.9603234060214</v>
      </c>
      <c r="E49" s="1">
        <v>7301.4910047362891</v>
      </c>
      <c r="F49" s="1">
        <v>7515.4210579315677</v>
      </c>
    </row>
    <row r="50" spans="1:6" x14ac:dyDescent="0.3">
      <c r="A50" s="11" t="s">
        <v>46</v>
      </c>
      <c r="B50" s="1">
        <v>181.57499999999999</v>
      </c>
      <c r="C50" s="1">
        <v>155.61287963854446</v>
      </c>
      <c r="D50" s="1">
        <v>175.53728050713548</v>
      </c>
      <c r="E50" s="1">
        <v>182.43788448048096</v>
      </c>
      <c r="F50" s="1">
        <v>189.74622469385974</v>
      </c>
    </row>
    <row r="51" spans="1:6" x14ac:dyDescent="0.3">
      <c r="A51" s="12" t="s">
        <v>47</v>
      </c>
      <c r="B51" s="1">
        <v>151.60599999999999</v>
      </c>
      <c r="C51" s="1">
        <v>124.09975306489024</v>
      </c>
      <c r="D51" s="1">
        <v>139.98022961760023</v>
      </c>
      <c r="E51" s="1">
        <v>145.53728837043869</v>
      </c>
      <c r="F51" s="1">
        <v>151.40177827371133</v>
      </c>
    </row>
    <row r="52" spans="1:6" x14ac:dyDescent="0.3">
      <c r="A52" s="12" t="s">
        <v>48</v>
      </c>
      <c r="B52" s="1">
        <v>29.969000000000001</v>
      </c>
      <c r="C52" s="1">
        <v>31.513126573654223</v>
      </c>
      <c r="D52" s="1">
        <v>35.557050889535248</v>
      </c>
      <c r="E52" s="1">
        <v>36.900596110042279</v>
      </c>
      <c r="F52" s="1">
        <v>38.344446420148415</v>
      </c>
    </row>
    <row r="53" spans="1:6" x14ac:dyDescent="0.3">
      <c r="A53" s="11" t="s">
        <v>49</v>
      </c>
      <c r="B53" s="1">
        <v>1369.1690000000001</v>
      </c>
      <c r="C53" s="1">
        <v>1178.867957140568</v>
      </c>
      <c r="D53" s="1">
        <v>1110.206265249109</v>
      </c>
      <c r="E53" s="1">
        <v>924.48285498428891</v>
      </c>
      <c r="F53" s="1">
        <v>969.26487292366073</v>
      </c>
    </row>
    <row r="54" spans="1:6" x14ac:dyDescent="0.3">
      <c r="A54" s="12" t="s">
        <v>50</v>
      </c>
      <c r="B54" s="1">
        <v>108.738</v>
      </c>
      <c r="C54" s="1"/>
      <c r="D54" s="1"/>
      <c r="E54" s="1"/>
      <c r="F54" s="1"/>
    </row>
    <row r="55" spans="1:6" x14ac:dyDescent="0.3">
      <c r="A55" s="12" t="s">
        <v>51</v>
      </c>
      <c r="B55" s="1">
        <v>287.52800000000002</v>
      </c>
      <c r="C55" s="1"/>
      <c r="D55" s="1"/>
      <c r="E55" s="1"/>
      <c r="F55" s="1"/>
    </row>
    <row r="56" spans="1:6" x14ac:dyDescent="0.3">
      <c r="A56" s="13" t="s">
        <v>52</v>
      </c>
      <c r="B56" s="1">
        <v>0</v>
      </c>
      <c r="C56" s="1"/>
      <c r="D56" s="1"/>
      <c r="E56" s="1"/>
      <c r="F56" s="1"/>
    </row>
    <row r="57" spans="1:6" x14ac:dyDescent="0.3">
      <c r="A57" s="13" t="s">
        <v>53</v>
      </c>
      <c r="B57" s="1">
        <v>270.548</v>
      </c>
      <c r="C57" s="1"/>
      <c r="D57" s="1"/>
      <c r="E57" s="1"/>
      <c r="F57" s="1"/>
    </row>
    <row r="58" spans="1:6" x14ac:dyDescent="0.3">
      <c r="A58" s="12" t="s">
        <v>13</v>
      </c>
      <c r="B58" s="1">
        <v>972.90300000000002</v>
      </c>
      <c r="C58" s="1"/>
      <c r="D58" s="1"/>
      <c r="E58" s="1"/>
      <c r="F58" s="1"/>
    </row>
    <row r="59" spans="1:6" x14ac:dyDescent="0.3">
      <c r="A59" s="11" t="s">
        <v>54</v>
      </c>
      <c r="B59" s="1">
        <v>1082.5650000000001</v>
      </c>
      <c r="C59" s="1">
        <v>1124.9733538724709</v>
      </c>
      <c r="D59" s="1">
        <v>1153.7288497912205</v>
      </c>
      <c r="E59" s="1">
        <v>1374.0322738525342</v>
      </c>
      <c r="F59" s="1">
        <v>1614.9713646993023</v>
      </c>
    </row>
    <row r="60" spans="1:6" x14ac:dyDescent="0.3">
      <c r="A60" s="12" t="s">
        <v>55</v>
      </c>
      <c r="B60" s="1">
        <v>1082.5650000000001</v>
      </c>
      <c r="C60" s="1">
        <v>1124.9733538724709</v>
      </c>
      <c r="D60" s="1">
        <v>1153.7288497912205</v>
      </c>
      <c r="E60" s="1">
        <v>1374.0322738525342</v>
      </c>
      <c r="F60" s="1">
        <v>1614.9713646993023</v>
      </c>
    </row>
    <row r="61" spans="1:6" x14ac:dyDescent="0.3">
      <c r="A61" s="12" t="s">
        <v>56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</row>
    <row r="62" spans="1:6" x14ac:dyDescent="0.3">
      <c r="A62" s="11" t="s">
        <v>57</v>
      </c>
      <c r="B62" s="1">
        <v>18375.954000000002</v>
      </c>
      <c r="C62" s="1">
        <v>19352.475787815965</v>
      </c>
      <c r="D62" s="1">
        <v>21719.142481211082</v>
      </c>
      <c r="E62" s="1">
        <v>23722.885661353706</v>
      </c>
      <c r="F62" s="1">
        <v>25062.882752420694</v>
      </c>
    </row>
    <row r="63" spans="1:6" x14ac:dyDescent="0.3">
      <c r="A63" s="12" t="s">
        <v>58</v>
      </c>
      <c r="B63" s="1">
        <v>14971.066000000001</v>
      </c>
      <c r="C63" s="1">
        <v>15691.822724186632</v>
      </c>
      <c r="D63" s="1">
        <v>17744.707898074554</v>
      </c>
      <c r="E63" s="1">
        <v>19514.92738290229</v>
      </c>
      <c r="F63" s="1">
        <v>20562.821387526281</v>
      </c>
    </row>
    <row r="64" spans="1:6" x14ac:dyDescent="0.3">
      <c r="A64" s="13" t="s">
        <v>59</v>
      </c>
      <c r="B64" s="1">
        <v>40.366999999999997</v>
      </c>
      <c r="C64" s="1">
        <v>95.032419437245935</v>
      </c>
      <c r="D64" s="1">
        <v>89.644327995706874</v>
      </c>
      <c r="E64" s="1">
        <v>72.233761723894816</v>
      </c>
      <c r="F64" s="1">
        <v>70.551089506206253</v>
      </c>
    </row>
    <row r="65" spans="1:6" x14ac:dyDescent="0.3">
      <c r="A65" s="13" t="s">
        <v>60</v>
      </c>
      <c r="B65" s="1">
        <v>1131.2840000000001</v>
      </c>
      <c r="C65" s="1">
        <v>1072.8494470000001</v>
      </c>
      <c r="D65" s="1">
        <v>1142.2641659999999</v>
      </c>
      <c r="E65" s="1">
        <v>1262.1764470000001</v>
      </c>
      <c r="F65" s="1">
        <v>1370.906332</v>
      </c>
    </row>
    <row r="66" spans="1:6" x14ac:dyDescent="0.3">
      <c r="A66" s="13" t="s">
        <v>61</v>
      </c>
      <c r="B66" s="1">
        <v>8465.0280000000002</v>
      </c>
      <c r="C66" s="1">
        <v>8734.6857839999993</v>
      </c>
      <c r="D66" s="1">
        <v>9802.7100420000006</v>
      </c>
      <c r="E66" s="1">
        <v>11317.032802999998</v>
      </c>
      <c r="F66" s="1">
        <v>11963.732937000001</v>
      </c>
    </row>
    <row r="67" spans="1:6" x14ac:dyDescent="0.3">
      <c r="A67" s="13" t="s">
        <v>62</v>
      </c>
      <c r="B67" s="1">
        <v>289.83999999999997</v>
      </c>
      <c r="C67" s="1">
        <v>271.16300000000001</v>
      </c>
      <c r="D67" s="1">
        <v>282.10199999999998</v>
      </c>
      <c r="E67" s="1">
        <v>283.89100000000002</v>
      </c>
      <c r="F67" s="1">
        <v>273.34399999999999</v>
      </c>
    </row>
    <row r="68" spans="1:6" x14ac:dyDescent="0.3">
      <c r="A68" s="13" t="s">
        <v>63</v>
      </c>
      <c r="B68" s="1">
        <v>3350.5859999999998</v>
      </c>
      <c r="C68" s="1">
        <v>2332.5641605128358</v>
      </c>
      <c r="D68" s="1">
        <v>2465.1888165686369</v>
      </c>
      <c r="E68" s="1">
        <v>2569.8709285041868</v>
      </c>
      <c r="F68" s="1">
        <v>2607.9104213824467</v>
      </c>
    </row>
    <row r="69" spans="1:6" x14ac:dyDescent="0.3">
      <c r="A69" s="15" t="s">
        <v>64</v>
      </c>
      <c r="B69" s="1">
        <v>343.22199999999998</v>
      </c>
      <c r="C69" s="1">
        <v>463.29479079653515</v>
      </c>
      <c r="D69" s="1">
        <v>530.03625233017408</v>
      </c>
      <c r="E69" s="1">
        <v>529.23592823437616</v>
      </c>
      <c r="F69" s="1">
        <v>528.47631453804911</v>
      </c>
    </row>
    <row r="70" spans="1:6" x14ac:dyDescent="0.3">
      <c r="A70" s="15" t="s">
        <v>65</v>
      </c>
      <c r="B70" s="1">
        <v>42.548000000000002</v>
      </c>
      <c r="C70" s="1">
        <v>42.497438496717443</v>
      </c>
      <c r="D70" s="1">
        <v>41.443889339476463</v>
      </c>
      <c r="E70" s="1">
        <v>40.428267520783493</v>
      </c>
      <c r="F70" s="1">
        <v>39.471126010400845</v>
      </c>
    </row>
    <row r="71" spans="1:6" x14ac:dyDescent="0.3">
      <c r="A71" s="15" t="s">
        <v>66</v>
      </c>
      <c r="B71" s="1">
        <v>649.85400000000004</v>
      </c>
      <c r="C71" s="1">
        <v>601.52986635278501</v>
      </c>
      <c r="D71" s="1">
        <v>632.8133946679593</v>
      </c>
      <c r="E71" s="1">
        <v>703.40915487443544</v>
      </c>
      <c r="F71" s="1">
        <v>717.46036637166378</v>
      </c>
    </row>
    <row r="72" spans="1:6" x14ac:dyDescent="0.3">
      <c r="A72" s="15" t="s">
        <v>67</v>
      </c>
      <c r="B72" s="1">
        <v>104.554</v>
      </c>
      <c r="C72" s="1">
        <v>142.76544351865047</v>
      </c>
      <c r="D72" s="1">
        <v>113.5062726267231</v>
      </c>
      <c r="E72" s="1">
        <v>118.89017769005461</v>
      </c>
      <c r="F72" s="1">
        <v>115.28111170963524</v>
      </c>
    </row>
    <row r="73" spans="1:6" x14ac:dyDescent="0.3">
      <c r="A73" s="15" t="s">
        <v>68</v>
      </c>
      <c r="B73" s="1">
        <v>1696.183</v>
      </c>
      <c r="C73" s="1">
        <v>560.03258350839951</v>
      </c>
      <c r="D73" s="1">
        <v>623.26459912982898</v>
      </c>
      <c r="E73" s="1">
        <v>648.87508728385967</v>
      </c>
      <c r="F73" s="1">
        <v>676.4118092503013</v>
      </c>
    </row>
    <row r="74" spans="1:6" x14ac:dyDescent="0.3">
      <c r="A74" s="15" t="s">
        <v>69</v>
      </c>
      <c r="B74" s="1">
        <v>514.22500000000002</v>
      </c>
      <c r="C74" s="1">
        <v>522.44403783974803</v>
      </c>
      <c r="D74" s="1">
        <v>524.12440847447488</v>
      </c>
      <c r="E74" s="1">
        <v>529.03231290067743</v>
      </c>
      <c r="F74" s="1">
        <v>530.80969350239639</v>
      </c>
    </row>
    <row r="75" spans="1:6" x14ac:dyDescent="0.3">
      <c r="A75" s="13" t="s">
        <v>70</v>
      </c>
      <c r="B75" s="1">
        <v>1764.6010000000001</v>
      </c>
      <c r="C75" s="1">
        <v>1732.2965684338519</v>
      </c>
      <c r="D75" s="1">
        <v>1820.9219750795251</v>
      </c>
      <c r="E75" s="1">
        <v>1818.1859594013756</v>
      </c>
      <c r="F75" s="1">
        <v>1985.6003704107336</v>
      </c>
    </row>
    <row r="76" spans="1:6" x14ac:dyDescent="0.3">
      <c r="A76" s="15" t="s">
        <v>71</v>
      </c>
      <c r="B76" s="1">
        <v>472.47700000000003</v>
      </c>
      <c r="C76" s="1">
        <v>432.67895664574189</v>
      </c>
      <c r="D76" s="1">
        <v>458.62852862516559</v>
      </c>
      <c r="E76" s="1">
        <v>500.8421564530459</v>
      </c>
      <c r="F76" s="1">
        <v>560.85633193522358</v>
      </c>
    </row>
    <row r="77" spans="1:6" x14ac:dyDescent="0.3">
      <c r="A77" s="15" t="s">
        <v>72</v>
      </c>
      <c r="B77" s="1">
        <v>1292.124</v>
      </c>
      <c r="C77" s="1">
        <v>1295.17232078811</v>
      </c>
      <c r="D77" s="1">
        <v>1357.8380284643597</v>
      </c>
      <c r="E77" s="1">
        <v>1312.8764349383298</v>
      </c>
      <c r="F77" s="1">
        <v>1420.27041647551</v>
      </c>
    </row>
    <row r="78" spans="1:6" x14ac:dyDescent="0.3">
      <c r="A78" s="12" t="s">
        <v>73</v>
      </c>
      <c r="B78" s="1">
        <v>3404.8879999999999</v>
      </c>
      <c r="C78" s="1">
        <v>3660.6530636293337</v>
      </c>
      <c r="D78" s="1">
        <v>3974.4345831365276</v>
      </c>
      <c r="E78" s="1">
        <v>4207.958278451415</v>
      </c>
      <c r="F78" s="1">
        <v>4500.0613648944145</v>
      </c>
    </row>
    <row r="79" spans="1:6" x14ac:dyDescent="0.3">
      <c r="A79" s="11" t="s">
        <v>38</v>
      </c>
      <c r="B79" s="1">
        <v>3977.7779999999998</v>
      </c>
      <c r="C79" s="1">
        <v>2233.6035229423546</v>
      </c>
      <c r="D79" s="1">
        <v>2370.1635782520389</v>
      </c>
      <c r="E79" s="1">
        <v>2546.4795536613669</v>
      </c>
      <c r="F79" s="1">
        <v>2622.883843659069</v>
      </c>
    </row>
    <row r="80" spans="1:6" x14ac:dyDescent="0.3">
      <c r="A80" s="12" t="s">
        <v>74</v>
      </c>
      <c r="B80" s="1">
        <v>964.92200000000003</v>
      </c>
      <c r="C80" s="1">
        <v>972.40166699999997</v>
      </c>
      <c r="D80" s="1">
        <v>1115.7828523452176</v>
      </c>
      <c r="E80" s="1">
        <v>1141.9011305004346</v>
      </c>
      <c r="F80" s="1">
        <v>1181.8147654920247</v>
      </c>
    </row>
    <row r="81" spans="1:6" x14ac:dyDescent="0.3">
      <c r="A81" s="12" t="s">
        <v>75</v>
      </c>
      <c r="B81" s="1">
        <v>601.55600000000004</v>
      </c>
      <c r="C81" s="1">
        <v>607.18157803999998</v>
      </c>
      <c r="D81" s="1">
        <v>677.5658660641534</v>
      </c>
      <c r="E81" s="1">
        <v>765.52719562961977</v>
      </c>
      <c r="F81" s="1">
        <v>774.31334425288094</v>
      </c>
    </row>
    <row r="82" spans="1:6" x14ac:dyDescent="0.3">
      <c r="A82" s="12" t="s">
        <v>76</v>
      </c>
      <c r="B82" s="1">
        <v>87.19</v>
      </c>
      <c r="C82" s="1">
        <v>82.564999999999998</v>
      </c>
      <c r="D82" s="1">
        <v>102.65900000000001</v>
      </c>
      <c r="E82" s="1">
        <v>113.505</v>
      </c>
      <c r="F82" s="1">
        <v>119.444</v>
      </c>
    </row>
    <row r="83" spans="1:6" x14ac:dyDescent="0.3">
      <c r="A83" s="9" t="s">
        <v>77</v>
      </c>
      <c r="B83" s="10">
        <v>3440.8919999999998</v>
      </c>
      <c r="C83" s="10">
        <v>5600.5301179771868</v>
      </c>
      <c r="D83" s="10">
        <v>7876.5900894683537</v>
      </c>
      <c r="E83" s="10">
        <v>7514.5424889717096</v>
      </c>
      <c r="F83" s="10">
        <v>7726.7704276301674</v>
      </c>
    </row>
    <row r="84" spans="1:6" x14ac:dyDescent="0.3">
      <c r="A84" s="11" t="s">
        <v>78</v>
      </c>
      <c r="B84" s="1">
        <v>3149.0819999999999</v>
      </c>
      <c r="C84" s="1">
        <v>4921.7298944194927</v>
      </c>
      <c r="D84" s="1">
        <v>7219.5409734576351</v>
      </c>
      <c r="E84" s="1">
        <v>6896.4511985880372</v>
      </c>
      <c r="F84" s="1">
        <v>7077.9191487938197</v>
      </c>
    </row>
    <row r="85" spans="1:6" x14ac:dyDescent="0.3">
      <c r="A85" s="12" t="s">
        <v>79</v>
      </c>
      <c r="B85" s="1">
        <v>3064.056</v>
      </c>
      <c r="C85" s="1">
        <v>4714.9372585044093</v>
      </c>
      <c r="D85" s="1">
        <v>7128.6043988573347</v>
      </c>
      <c r="E85" s="1">
        <v>6795.6524003657159</v>
      </c>
      <c r="F85" s="1">
        <v>6964.1951233837108</v>
      </c>
    </row>
    <row r="86" spans="1:6" x14ac:dyDescent="0.3">
      <c r="A86" s="12" t="s">
        <v>80</v>
      </c>
      <c r="B86" s="1">
        <v>99.218000000000004</v>
      </c>
      <c r="C86" s="1">
        <v>131.69743849019892</v>
      </c>
      <c r="D86" s="1">
        <v>77.48276381571732</v>
      </c>
      <c r="E86" s="1">
        <v>82.676250954177476</v>
      </c>
      <c r="F86" s="1">
        <v>89.482728428303076</v>
      </c>
    </row>
    <row r="87" spans="1:6" x14ac:dyDescent="0.3">
      <c r="A87" s="12" t="s">
        <v>81</v>
      </c>
      <c r="B87" s="1">
        <v>-14.192</v>
      </c>
      <c r="C87" s="1">
        <v>75.095197424884574</v>
      </c>
      <c r="D87" s="1">
        <v>13.453810784582458</v>
      </c>
      <c r="E87" s="1">
        <v>18.122547268143656</v>
      </c>
      <c r="F87" s="1">
        <v>24.241296981806304</v>
      </c>
    </row>
    <row r="88" spans="1:6" x14ac:dyDescent="0.3">
      <c r="A88" s="11" t="s">
        <v>39</v>
      </c>
      <c r="B88" s="1">
        <v>291.81</v>
      </c>
      <c r="C88" s="1">
        <v>678.80022355769461</v>
      </c>
      <c r="D88" s="1">
        <v>657.04911601071888</v>
      </c>
      <c r="E88" s="1">
        <v>618.0912903836728</v>
      </c>
      <c r="F88" s="1">
        <v>648.85127883634789</v>
      </c>
    </row>
    <row r="89" spans="1:6" x14ac:dyDescent="0.3">
      <c r="A89" s="16" t="s">
        <v>82</v>
      </c>
      <c r="B89" s="17">
        <f t="shared" ref="B89:F89" si="4">B4-B43</f>
        <v>-5973.1440000000002</v>
      </c>
      <c r="C89" s="17">
        <f t="shared" si="4"/>
        <v>-3971.9283465093977</v>
      </c>
      <c r="D89" s="17">
        <f t="shared" si="4"/>
        <v>-3821.184554409163</v>
      </c>
      <c r="E89" s="17">
        <f t="shared" si="4"/>
        <v>-5911.1430631918338</v>
      </c>
      <c r="F89" s="17">
        <f t="shared" si="4"/>
        <v>-6260.5990809954164</v>
      </c>
    </row>
    <row r="90" spans="1:6" x14ac:dyDescent="0.3">
      <c r="A90" s="16" t="s">
        <v>3</v>
      </c>
      <c r="B90" s="18">
        <f t="shared" ref="B90:F90" si="5">B89/B$91*100</f>
        <v>-6.1501129465261242</v>
      </c>
      <c r="C90" s="18">
        <f t="shared" si="5"/>
        <v>-3.6700978547554288</v>
      </c>
      <c r="D90" s="18">
        <f t="shared" si="5"/>
        <v>-3.0770904630299665</v>
      </c>
      <c r="E90" s="18">
        <f t="shared" si="5"/>
        <v>-4.4509583654614939</v>
      </c>
      <c r="F90" s="18">
        <f t="shared" si="5"/>
        <v>-4.3443515418028316</v>
      </c>
    </row>
    <row r="91" spans="1:6" x14ac:dyDescent="0.3">
      <c r="A91" s="11" t="s">
        <v>83</v>
      </c>
      <c r="B91" s="1">
        <v>97122.509000000005</v>
      </c>
      <c r="C91" s="1">
        <v>108224.04479932001</v>
      </c>
      <c r="D91" s="1">
        <v>124181.74247131161</v>
      </c>
      <c r="E91" s="1">
        <v>132806.07405948947</v>
      </c>
      <c r="F91" s="1">
        <v>144108.94285956828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B1764-B820-45E4-9432-8B895937952E}">
  <dimension ref="A1:J120"/>
  <sheetViews>
    <sheetView showGridLines="0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4.4" x14ac:dyDescent="0.3"/>
  <cols>
    <col min="1" max="1" width="58.33203125" customWidth="1"/>
    <col min="2" max="6" width="15.33203125" customWidth="1"/>
  </cols>
  <sheetData>
    <row r="1" spans="1:10" ht="15" thickBot="1" x14ac:dyDescent="0.35">
      <c r="A1" s="23" t="s">
        <v>88</v>
      </c>
      <c r="B1" s="23"/>
    </row>
    <row r="2" spans="1:10" x14ac:dyDescent="0.3">
      <c r="A2" s="2"/>
      <c r="B2" s="3" t="s">
        <v>0</v>
      </c>
      <c r="C2" s="3" t="s">
        <v>0</v>
      </c>
      <c r="D2" s="3" t="s">
        <v>0</v>
      </c>
      <c r="E2" s="3" t="s">
        <v>0</v>
      </c>
      <c r="F2" s="3" t="s">
        <v>0</v>
      </c>
    </row>
    <row r="3" spans="1:10" x14ac:dyDescent="0.3">
      <c r="A3" s="4" t="s">
        <v>1</v>
      </c>
      <c r="B3" s="5">
        <v>2021</v>
      </c>
      <c r="C3" s="5">
        <v>2022</v>
      </c>
      <c r="D3" s="5">
        <v>2023</v>
      </c>
      <c r="E3" s="5">
        <v>2024</v>
      </c>
      <c r="F3" s="5">
        <v>2025</v>
      </c>
    </row>
    <row r="4" spans="1:10" x14ac:dyDescent="0.3">
      <c r="A4" s="6" t="s">
        <v>2</v>
      </c>
      <c r="B4" s="7">
        <f t="shared" ref="B4:E4" si="0">B6+B26+B31+B38</f>
        <v>39700.304692921833</v>
      </c>
      <c r="C4" s="7">
        <f t="shared" si="0"/>
        <v>44064.914376617897</v>
      </c>
      <c r="D4" s="7">
        <f t="shared" si="0"/>
        <v>48744.366990989547</v>
      </c>
      <c r="E4" s="7">
        <f t="shared" si="0"/>
        <v>48708.318722112213</v>
      </c>
      <c r="F4" s="7">
        <f t="shared" ref="F4" si="1">F6+F26+F31+F38</f>
        <v>50809.753847162472</v>
      </c>
    </row>
    <row r="5" spans="1:10" x14ac:dyDescent="0.3">
      <c r="A5" s="6" t="s">
        <v>3</v>
      </c>
      <c r="B5" s="21">
        <f>B4/B$91*100</f>
        <v>40.907405739444094</v>
      </c>
      <c r="C5" s="21">
        <f t="shared" ref="C5:E5" si="2">C4/C$91*100</f>
        <v>41.645933897639246</v>
      </c>
      <c r="D5" s="21">
        <f t="shared" si="2"/>
        <v>42.201170505655398</v>
      </c>
      <c r="E5" s="21">
        <f t="shared" si="2"/>
        <v>40.561625872393989</v>
      </c>
      <c r="F5" s="21">
        <f t="shared" ref="F5" si="3">F4/F$91*100</f>
        <v>40.287848814030355</v>
      </c>
      <c r="G5" s="20"/>
      <c r="H5" s="20"/>
      <c r="I5" s="20"/>
      <c r="J5" s="20"/>
    </row>
    <row r="6" spans="1:10" x14ac:dyDescent="0.3">
      <c r="A6" s="9" t="s">
        <v>4</v>
      </c>
      <c r="B6" s="10">
        <v>19162.084857138223</v>
      </c>
      <c r="C6" s="10">
        <v>20749.627784833174</v>
      </c>
      <c r="D6" s="10">
        <v>22694.681908266095</v>
      </c>
      <c r="E6" s="10">
        <v>23443.635623798531</v>
      </c>
      <c r="F6" s="10">
        <v>24452.664628611907</v>
      </c>
    </row>
    <row r="7" spans="1:10" x14ac:dyDescent="0.3">
      <c r="A7" s="11" t="s">
        <v>5</v>
      </c>
      <c r="B7" s="1">
        <v>11950.000196237916</v>
      </c>
      <c r="C7" s="1">
        <v>12665.57987873928</v>
      </c>
      <c r="D7" s="1">
        <v>13677.760736731552</v>
      </c>
      <c r="E7" s="1">
        <v>14014.780446780696</v>
      </c>
      <c r="F7" s="1">
        <v>14442.373890938998</v>
      </c>
    </row>
    <row r="8" spans="1:10" x14ac:dyDescent="0.3">
      <c r="A8" s="12" t="s">
        <v>6</v>
      </c>
      <c r="B8" s="1">
        <v>7540</v>
      </c>
      <c r="C8" s="1">
        <v>8157</v>
      </c>
      <c r="D8" s="1">
        <v>8867</v>
      </c>
      <c r="E8" s="1">
        <v>9133</v>
      </c>
      <c r="F8" s="1">
        <v>9476</v>
      </c>
    </row>
    <row r="9" spans="1:10" x14ac:dyDescent="0.3">
      <c r="A9" s="12" t="s">
        <v>7</v>
      </c>
      <c r="B9" s="1">
        <v>2399.5777714499995</v>
      </c>
      <c r="C9" s="1">
        <v>2502.009</v>
      </c>
      <c r="D9" s="1">
        <v>2618.9249999999997</v>
      </c>
      <c r="E9" s="1">
        <v>2647.9900000000002</v>
      </c>
      <c r="F9" s="1">
        <v>2686.1559999999995</v>
      </c>
    </row>
    <row r="10" spans="1:10" x14ac:dyDescent="0.3">
      <c r="A10" s="12" t="s">
        <v>8</v>
      </c>
      <c r="B10" s="1">
        <v>421.55339701327773</v>
      </c>
      <c r="C10" s="1">
        <v>444.18598957715909</v>
      </c>
      <c r="D10" s="1">
        <v>453.88496901176393</v>
      </c>
      <c r="E10" s="1">
        <v>462.77228526138072</v>
      </c>
      <c r="F10" s="1">
        <v>472.24720433680898</v>
      </c>
    </row>
    <row r="11" spans="1:10" x14ac:dyDescent="0.3">
      <c r="A11" s="12" t="s">
        <v>9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</row>
    <row r="12" spans="1:10" x14ac:dyDescent="0.3">
      <c r="A12" s="12" t="s">
        <v>10</v>
      </c>
      <c r="B12" s="1">
        <v>232.15637136000001</v>
      </c>
      <c r="C12" s="1">
        <v>274.73564683222975</v>
      </c>
      <c r="D12" s="1">
        <v>317.03571288796854</v>
      </c>
      <c r="E12" s="1">
        <v>357.03307695226351</v>
      </c>
      <c r="F12" s="1">
        <v>376.79633448617199</v>
      </c>
    </row>
    <row r="13" spans="1:10" x14ac:dyDescent="0.3">
      <c r="A13" s="12" t="s">
        <v>11</v>
      </c>
      <c r="B13" s="1">
        <v>125</v>
      </c>
      <c r="C13" s="1">
        <v>129.358</v>
      </c>
      <c r="D13" s="1">
        <v>135.16399999999999</v>
      </c>
      <c r="E13" s="1">
        <v>137.114</v>
      </c>
      <c r="F13" s="1">
        <v>140.721</v>
      </c>
    </row>
    <row r="14" spans="1:10" x14ac:dyDescent="0.3">
      <c r="A14" s="12" t="s">
        <v>12</v>
      </c>
      <c r="B14" s="1">
        <v>165.40495455847903</v>
      </c>
      <c r="C14" s="1">
        <v>197.38921299512594</v>
      </c>
      <c r="D14" s="1">
        <v>279.94433245837405</v>
      </c>
      <c r="E14" s="1">
        <v>302.95265880276895</v>
      </c>
      <c r="F14" s="1">
        <v>310.01418288667833</v>
      </c>
    </row>
    <row r="15" spans="1:10" x14ac:dyDescent="0.3">
      <c r="A15" s="12" t="s">
        <v>13</v>
      </c>
      <c r="B15" s="1">
        <v>1066.307701856158</v>
      </c>
      <c r="C15" s="1">
        <v>960.90202933476394</v>
      </c>
      <c r="D15" s="1">
        <v>1005.806722373447</v>
      </c>
      <c r="E15" s="1">
        <v>973.9184257642828</v>
      </c>
      <c r="F15" s="1">
        <v>980.43916922933931</v>
      </c>
    </row>
    <row r="16" spans="1:10" x14ac:dyDescent="0.3">
      <c r="A16" s="11" t="s">
        <v>14</v>
      </c>
      <c r="B16" s="1">
        <v>7212.0846609003065</v>
      </c>
      <c r="C16" s="1">
        <v>8084.0479060938933</v>
      </c>
      <c r="D16" s="1">
        <v>9016.9211715345409</v>
      </c>
      <c r="E16" s="1">
        <v>9428.8551770178346</v>
      </c>
      <c r="F16" s="1">
        <v>10010.290737672909</v>
      </c>
    </row>
    <row r="17" spans="1:6" x14ac:dyDescent="0.3">
      <c r="A17" s="12" t="s">
        <v>15</v>
      </c>
      <c r="B17" s="1">
        <v>3806.2809999999995</v>
      </c>
      <c r="C17" s="1">
        <v>4302.7529999999997</v>
      </c>
      <c r="D17" s="1">
        <v>4684.0810000000001</v>
      </c>
      <c r="E17" s="1">
        <v>4985.9250000000002</v>
      </c>
      <c r="F17" s="1">
        <v>5420.7839999999997</v>
      </c>
    </row>
    <row r="18" spans="1:6" x14ac:dyDescent="0.3">
      <c r="A18" s="13" t="s">
        <v>16</v>
      </c>
      <c r="B18" s="1"/>
      <c r="C18" s="1"/>
      <c r="D18" s="1"/>
      <c r="E18" s="1"/>
      <c r="F18" s="1"/>
    </row>
    <row r="19" spans="1:6" x14ac:dyDescent="0.3">
      <c r="A19" s="13" t="s">
        <v>17</v>
      </c>
      <c r="B19" s="1"/>
      <c r="C19" s="1"/>
      <c r="D19" s="1"/>
      <c r="E19" s="1"/>
      <c r="F19" s="1"/>
    </row>
    <row r="20" spans="1:6" x14ac:dyDescent="0.3">
      <c r="A20" s="12" t="s">
        <v>18</v>
      </c>
      <c r="B20" s="1">
        <v>2931.569</v>
      </c>
      <c r="C20" s="1">
        <v>3213.7449999999999</v>
      </c>
      <c r="D20" s="1">
        <v>3458.9229999999998</v>
      </c>
      <c r="E20" s="1">
        <v>3527.6370000000002</v>
      </c>
      <c r="F20" s="1">
        <v>3681.3090000000002</v>
      </c>
    </row>
    <row r="21" spans="1:6" x14ac:dyDescent="0.3">
      <c r="A21" s="14" t="s">
        <v>19</v>
      </c>
      <c r="B21" s="1">
        <v>89.825000000000003</v>
      </c>
      <c r="C21" s="1">
        <v>98.364999999999995</v>
      </c>
      <c r="D21" s="1">
        <v>108.075</v>
      </c>
      <c r="E21" s="1">
        <v>110.655</v>
      </c>
      <c r="F21" s="1">
        <v>115.324</v>
      </c>
    </row>
    <row r="22" spans="1:6" x14ac:dyDescent="0.3">
      <c r="A22" s="12" t="s">
        <v>20</v>
      </c>
      <c r="B22" s="1">
        <v>289.84340777</v>
      </c>
      <c r="C22" s="1">
        <v>305.18400000000003</v>
      </c>
      <c r="D22" s="1">
        <v>330.87400000000002</v>
      </c>
      <c r="E22" s="1">
        <v>309.62200000000001</v>
      </c>
      <c r="F22" s="1">
        <v>301.44299999999998</v>
      </c>
    </row>
    <row r="23" spans="1:6" x14ac:dyDescent="0.3">
      <c r="A23" s="12" t="s">
        <v>21</v>
      </c>
      <c r="B23" s="1">
        <v>38.422785159000007</v>
      </c>
      <c r="C23" s="1">
        <v>37.379407575559931</v>
      </c>
      <c r="D23" s="1">
        <v>38.126995727071133</v>
      </c>
      <c r="E23" s="1">
        <v>38.88957561958857</v>
      </c>
      <c r="F23" s="1">
        <v>39.66739711546235</v>
      </c>
    </row>
    <row r="24" spans="1:6" x14ac:dyDescent="0.3">
      <c r="A24" s="12" t="s">
        <v>13</v>
      </c>
      <c r="B24" s="1">
        <v>145.96846797130638</v>
      </c>
      <c r="C24" s="1">
        <v>224.98649851833397</v>
      </c>
      <c r="D24" s="1">
        <v>504.9161758074697</v>
      </c>
      <c r="E24" s="1">
        <v>566.78160139824649</v>
      </c>
      <c r="F24" s="1">
        <v>567.08734055744571</v>
      </c>
    </row>
    <row r="25" spans="1:6" x14ac:dyDescent="0.3">
      <c r="A25" s="11" t="s">
        <v>22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</row>
    <row r="26" spans="1:6" x14ac:dyDescent="0.3">
      <c r="A26" s="9" t="s">
        <v>23</v>
      </c>
      <c r="B26" s="10">
        <v>15598.981872193724</v>
      </c>
      <c r="C26" s="10">
        <v>16711.899243570628</v>
      </c>
      <c r="D26" s="10">
        <v>17954.260849531383</v>
      </c>
      <c r="E26" s="10">
        <v>18892.277872918283</v>
      </c>
      <c r="F26" s="10">
        <v>19941.863578137803</v>
      </c>
    </row>
    <row r="27" spans="1:6" x14ac:dyDescent="0.3">
      <c r="A27" s="11" t="s">
        <v>24</v>
      </c>
      <c r="B27" s="1">
        <v>15258.735988200548</v>
      </c>
      <c r="C27" s="1">
        <v>16388.531697670616</v>
      </c>
      <c r="D27" s="1">
        <v>17607.878933687567</v>
      </c>
      <c r="E27" s="1">
        <v>18524.778446944732</v>
      </c>
      <c r="F27" s="1">
        <v>19555.095896536226</v>
      </c>
    </row>
    <row r="28" spans="1:6" x14ac:dyDescent="0.3">
      <c r="A28" s="12" t="s">
        <v>25</v>
      </c>
      <c r="B28" s="1"/>
      <c r="C28" s="1"/>
      <c r="D28" s="1"/>
      <c r="E28" s="1"/>
      <c r="F28" s="1"/>
    </row>
    <row r="29" spans="1:6" x14ac:dyDescent="0.3">
      <c r="A29" s="12" t="s">
        <v>26</v>
      </c>
      <c r="B29" s="1"/>
      <c r="C29" s="1"/>
      <c r="D29" s="1"/>
      <c r="E29" s="1"/>
      <c r="F29" s="1"/>
    </row>
    <row r="30" spans="1:6" x14ac:dyDescent="0.3">
      <c r="A30" s="11" t="s">
        <v>27</v>
      </c>
      <c r="B30" s="1">
        <v>340.24588399317707</v>
      </c>
      <c r="C30" s="1">
        <v>323.3675459000097</v>
      </c>
      <c r="D30" s="1">
        <v>346.38191584381605</v>
      </c>
      <c r="E30" s="1">
        <v>367.49942597354885</v>
      </c>
      <c r="F30" s="1">
        <v>386.76768160157769</v>
      </c>
    </row>
    <row r="31" spans="1:6" x14ac:dyDescent="0.3">
      <c r="A31" s="9" t="s">
        <v>28</v>
      </c>
      <c r="B31" s="10">
        <v>3273.1972325766847</v>
      </c>
      <c r="C31" s="10">
        <v>3496.1288157244894</v>
      </c>
      <c r="D31" s="10">
        <v>3697.874413557679</v>
      </c>
      <c r="E31" s="10">
        <v>3762.600271101649</v>
      </c>
      <c r="F31" s="10">
        <v>3820.0727121876744</v>
      </c>
    </row>
    <row r="32" spans="1:6" x14ac:dyDescent="0.3">
      <c r="A32" s="11" t="s">
        <v>29</v>
      </c>
      <c r="B32" s="1">
        <v>2544.8149437611896</v>
      </c>
      <c r="C32" s="1">
        <v>2807.9873521952245</v>
      </c>
      <c r="D32" s="1">
        <v>2982.8517539804648</v>
      </c>
      <c r="E32" s="1">
        <v>3065.5392360687042</v>
      </c>
      <c r="F32" s="1">
        <v>3157.149049127976</v>
      </c>
    </row>
    <row r="33" spans="1:6" x14ac:dyDescent="0.3">
      <c r="A33" s="12" t="s">
        <v>30</v>
      </c>
      <c r="B33" s="1">
        <v>2343.0537033773753</v>
      </c>
      <c r="C33" s="1">
        <v>2570.2149953512026</v>
      </c>
      <c r="D33" s="1">
        <v>2721.3515472634626</v>
      </c>
      <c r="E33" s="1">
        <v>2796.9739299223584</v>
      </c>
      <c r="F33" s="1">
        <v>2879.9292483459794</v>
      </c>
    </row>
    <row r="34" spans="1:6" x14ac:dyDescent="0.3">
      <c r="A34" s="12" t="s">
        <v>31</v>
      </c>
      <c r="B34" s="1">
        <v>201.76124038381431</v>
      </c>
      <c r="C34" s="1">
        <v>237.77235684402189</v>
      </c>
      <c r="D34" s="1">
        <v>261.50020671700213</v>
      </c>
      <c r="E34" s="1">
        <v>268.56530614634585</v>
      </c>
      <c r="F34" s="1">
        <v>277.21980078199653</v>
      </c>
    </row>
    <row r="35" spans="1:6" x14ac:dyDescent="0.3">
      <c r="A35" s="11" t="s">
        <v>32</v>
      </c>
      <c r="B35" s="1">
        <v>728.38228881549526</v>
      </c>
      <c r="C35" s="1">
        <v>688.1414635292648</v>
      </c>
      <c r="D35" s="1">
        <v>715.0226595772142</v>
      </c>
      <c r="E35" s="1">
        <v>697.06103503294503</v>
      </c>
      <c r="F35" s="1">
        <v>662.92366305969858</v>
      </c>
    </row>
    <row r="36" spans="1:6" x14ac:dyDescent="0.3">
      <c r="A36" s="12" t="s">
        <v>33</v>
      </c>
      <c r="B36" s="1">
        <v>417.21647907624117</v>
      </c>
      <c r="C36" s="1">
        <v>359.75092790948565</v>
      </c>
      <c r="D36" s="1">
        <v>375.25684181652366</v>
      </c>
      <c r="E36" s="1">
        <v>365.1303828896738</v>
      </c>
      <c r="F36" s="1">
        <v>363.83921978106611</v>
      </c>
    </row>
    <row r="37" spans="1:6" x14ac:dyDescent="0.3">
      <c r="A37" s="12" t="s">
        <v>34</v>
      </c>
      <c r="B37" s="1">
        <v>250.62690488925404</v>
      </c>
      <c r="C37" s="1">
        <v>269.24392376977914</v>
      </c>
      <c r="D37" s="1">
        <v>264.06420591069059</v>
      </c>
      <c r="E37" s="1">
        <v>256.29604029327129</v>
      </c>
      <c r="F37" s="1">
        <v>223.44983142863245</v>
      </c>
    </row>
    <row r="38" spans="1:6" x14ac:dyDescent="0.3">
      <c r="A38" s="9" t="s">
        <v>35</v>
      </c>
      <c r="B38" s="10">
        <v>1666.0407310131984</v>
      </c>
      <c r="C38" s="10">
        <v>3107.2585324896081</v>
      </c>
      <c r="D38" s="10">
        <v>4397.5498196343906</v>
      </c>
      <c r="E38" s="10">
        <v>2609.8049542937515</v>
      </c>
      <c r="F38" s="10">
        <v>2595.1529282250831</v>
      </c>
    </row>
    <row r="39" spans="1:6" x14ac:dyDescent="0.3">
      <c r="A39" s="12" t="s">
        <v>36</v>
      </c>
      <c r="B39" s="1">
        <v>1055.0795835088109</v>
      </c>
      <c r="C39" s="1">
        <v>2351.546503025932</v>
      </c>
      <c r="D39" s="1">
        <v>3726.366452297435</v>
      </c>
      <c r="E39" s="1">
        <v>1917.1798371352063</v>
      </c>
      <c r="F39" s="1">
        <v>1888.0542321570676</v>
      </c>
    </row>
    <row r="40" spans="1:6" x14ac:dyDescent="0.3">
      <c r="A40" s="11" t="s">
        <v>37</v>
      </c>
      <c r="B40" s="1"/>
      <c r="C40" s="1"/>
      <c r="D40" s="1"/>
      <c r="E40" s="1"/>
      <c r="F40" s="1"/>
    </row>
    <row r="41" spans="1:6" x14ac:dyDescent="0.3">
      <c r="A41" s="11" t="s">
        <v>38</v>
      </c>
      <c r="B41" s="1">
        <v>1057.0403838536836</v>
      </c>
      <c r="C41" s="1">
        <v>1136.9851841938112</v>
      </c>
      <c r="D41" s="1">
        <v>1244.0671783336848</v>
      </c>
      <c r="E41" s="1">
        <v>1105.3165870421285</v>
      </c>
      <c r="F41" s="1">
        <v>1042.9865611859354</v>
      </c>
    </row>
    <row r="42" spans="1:6" x14ac:dyDescent="0.3">
      <c r="A42" s="11" t="s">
        <v>39</v>
      </c>
      <c r="B42" s="1">
        <v>609.00034715951483</v>
      </c>
      <c r="C42" s="1">
        <v>1970.2733482957972</v>
      </c>
      <c r="D42" s="1">
        <v>3153.4826413007054</v>
      </c>
      <c r="E42" s="1">
        <v>1504.4883672516232</v>
      </c>
      <c r="F42" s="1">
        <v>1552.1663670391474</v>
      </c>
    </row>
    <row r="43" spans="1:6" x14ac:dyDescent="0.3">
      <c r="A43" s="6" t="s">
        <v>40</v>
      </c>
      <c r="B43" s="7">
        <f t="shared" ref="B43:E43" si="4">B46+B49+B50+B53+B59+B62+B79+B83</f>
        <v>46005.787837696866</v>
      </c>
      <c r="C43" s="7">
        <f t="shared" si="4"/>
        <v>48981.893852843874</v>
      </c>
      <c r="D43" s="7">
        <f t="shared" si="4"/>
        <v>53011.395522852268</v>
      </c>
      <c r="E43" s="7">
        <f t="shared" si="4"/>
        <v>52939.875170285843</v>
      </c>
      <c r="F43" s="7">
        <f t="shared" ref="F43" si="5">F46+F49+F50+F53+F59+F62+F79+F83</f>
        <v>54139.057552955608</v>
      </c>
    </row>
    <row r="44" spans="1:6" x14ac:dyDescent="0.3">
      <c r="A44" s="6" t="s">
        <v>3</v>
      </c>
      <c r="B44" s="8">
        <f t="shared" ref="B44:E44" si="6">B43/B$91*100</f>
        <v>47.404609208830223</v>
      </c>
      <c r="C44" s="8">
        <f t="shared" si="6"/>
        <v>46.292991656399209</v>
      </c>
      <c r="D44" s="8">
        <f t="shared" si="6"/>
        <v>45.895414779233143</v>
      </c>
      <c r="E44" s="8">
        <f t="shared" si="6"/>
        <v>44.085434823549924</v>
      </c>
      <c r="F44" s="8">
        <f t="shared" ref="F44" si="7">F43/F$91*100</f>
        <v>42.927705813898022</v>
      </c>
    </row>
    <row r="45" spans="1:6" x14ac:dyDescent="0.3">
      <c r="A45" s="9" t="s">
        <v>41</v>
      </c>
      <c r="B45" s="10">
        <v>42234.333362135636</v>
      </c>
      <c r="C45" s="10">
        <v>42539.32345105979</v>
      </c>
      <c r="D45" s="10">
        <v>44508.093029548625</v>
      </c>
      <c r="E45" s="10">
        <v>46266.031212401569</v>
      </c>
      <c r="F45" s="10">
        <v>48031.56213795302</v>
      </c>
    </row>
    <row r="46" spans="1:6" x14ac:dyDescent="0.3">
      <c r="A46" s="11" t="s">
        <v>42</v>
      </c>
      <c r="B46" s="1">
        <v>11197.777788803114</v>
      </c>
      <c r="C46" s="1">
        <v>11956.089665958812</v>
      </c>
      <c r="D46" s="1">
        <v>12784.146304058515</v>
      </c>
      <c r="E46" s="1">
        <v>13331.722621238521</v>
      </c>
      <c r="F46" s="1">
        <v>14085.851866929166</v>
      </c>
    </row>
    <row r="47" spans="1:6" x14ac:dyDescent="0.3">
      <c r="A47" s="12" t="s">
        <v>43</v>
      </c>
      <c r="B47" s="1">
        <v>8073.5665705754063</v>
      </c>
      <c r="C47" s="1">
        <v>8636.3218168261155</v>
      </c>
      <c r="D47" s="1">
        <v>9231.5414730139037</v>
      </c>
      <c r="E47" s="1">
        <v>9618.5656723755692</v>
      </c>
      <c r="F47" s="1">
        <v>10161.773278239731</v>
      </c>
    </row>
    <row r="48" spans="1:6" x14ac:dyDescent="0.3">
      <c r="A48" s="12" t="s">
        <v>44</v>
      </c>
      <c r="B48" s="1">
        <v>3124.2112182277078</v>
      </c>
      <c r="C48" s="1">
        <v>3319.7678491326969</v>
      </c>
      <c r="D48" s="1">
        <v>3552.6048310446108</v>
      </c>
      <c r="E48" s="1">
        <v>3713.1569488629516</v>
      </c>
      <c r="F48" s="1">
        <v>3924.0785886894364</v>
      </c>
    </row>
    <row r="49" spans="1:6" x14ac:dyDescent="0.3">
      <c r="A49" s="11" t="s">
        <v>45</v>
      </c>
      <c r="B49" s="1">
        <v>6301.1922863091331</v>
      </c>
      <c r="C49" s="1">
        <v>6083.4283510212208</v>
      </c>
      <c r="D49" s="1">
        <v>6786.6942069754896</v>
      </c>
      <c r="E49" s="1">
        <v>6902.5662570175919</v>
      </c>
      <c r="F49" s="1">
        <v>6893.8047652769974</v>
      </c>
    </row>
    <row r="50" spans="1:6" x14ac:dyDescent="0.3">
      <c r="A50" s="11" t="s">
        <v>46</v>
      </c>
      <c r="B50" s="1">
        <v>144.84585984651801</v>
      </c>
      <c r="C50" s="1">
        <v>152.14113577768231</v>
      </c>
      <c r="D50" s="1">
        <v>159.17643938724248</v>
      </c>
      <c r="E50" s="1">
        <v>163.35009260034178</v>
      </c>
      <c r="F50" s="1">
        <v>167.51713774775521</v>
      </c>
    </row>
    <row r="51" spans="1:6" x14ac:dyDescent="0.3">
      <c r="A51" s="12" t="s">
        <v>47</v>
      </c>
      <c r="B51" s="1">
        <v>144.84585984651801</v>
      </c>
      <c r="C51" s="1">
        <v>152.14113577768231</v>
      </c>
      <c r="D51" s="1">
        <v>159.17643938724248</v>
      </c>
      <c r="E51" s="1">
        <v>163.35009260034178</v>
      </c>
      <c r="F51" s="1">
        <v>167.51713774775521</v>
      </c>
    </row>
    <row r="52" spans="1:6" x14ac:dyDescent="0.3">
      <c r="A52" s="12" t="s">
        <v>48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</row>
    <row r="53" spans="1:6" x14ac:dyDescent="0.3">
      <c r="A53" s="11" t="s">
        <v>49</v>
      </c>
      <c r="B53" s="1">
        <v>1462.6679650725405</v>
      </c>
      <c r="C53" s="1">
        <v>1127.6860468703553</v>
      </c>
      <c r="D53" s="1">
        <v>1218.5672578420013</v>
      </c>
      <c r="E53" s="1">
        <v>1052.2648917874376</v>
      </c>
      <c r="F53" s="1">
        <v>1079.9108235733547</v>
      </c>
    </row>
    <row r="54" spans="1:6" x14ac:dyDescent="0.3">
      <c r="A54" s="12" t="s">
        <v>50</v>
      </c>
      <c r="B54" s="1"/>
      <c r="C54" s="1"/>
      <c r="D54" s="1"/>
      <c r="E54" s="1"/>
      <c r="F54" s="1"/>
    </row>
    <row r="55" spans="1:6" x14ac:dyDescent="0.3">
      <c r="A55" s="12" t="s">
        <v>51</v>
      </c>
      <c r="B55" s="1"/>
      <c r="C55" s="1"/>
      <c r="D55" s="1"/>
      <c r="E55" s="1"/>
      <c r="F55" s="1"/>
    </row>
    <row r="56" spans="1:6" x14ac:dyDescent="0.3">
      <c r="A56" s="13" t="s">
        <v>52</v>
      </c>
      <c r="B56" s="1"/>
      <c r="C56" s="1"/>
      <c r="D56" s="1"/>
      <c r="E56" s="1"/>
      <c r="F56" s="1"/>
    </row>
    <row r="57" spans="1:6" x14ac:dyDescent="0.3">
      <c r="A57" s="13" t="s">
        <v>53</v>
      </c>
      <c r="B57" s="1"/>
      <c r="C57" s="1"/>
      <c r="D57" s="1"/>
      <c r="E57" s="1"/>
      <c r="F57" s="1"/>
    </row>
    <row r="58" spans="1:6" x14ac:dyDescent="0.3">
      <c r="A58" s="12" t="s">
        <v>13</v>
      </c>
      <c r="B58" s="1"/>
      <c r="C58" s="1"/>
      <c r="D58" s="1"/>
      <c r="E58" s="1"/>
      <c r="F58" s="1"/>
    </row>
    <row r="59" spans="1:6" x14ac:dyDescent="0.3">
      <c r="A59" s="11" t="s">
        <v>54</v>
      </c>
      <c r="B59" s="1">
        <v>1108.6311944906383</v>
      </c>
      <c r="C59" s="1">
        <v>1115.003014130571</v>
      </c>
      <c r="D59" s="1">
        <v>1070.7185323138119</v>
      </c>
      <c r="E59" s="1">
        <v>1165.1077448758779</v>
      </c>
      <c r="F59" s="1">
        <v>1200.6774124022654</v>
      </c>
    </row>
    <row r="60" spans="1:6" x14ac:dyDescent="0.3">
      <c r="A60" s="12" t="s">
        <v>55</v>
      </c>
      <c r="B60" s="1">
        <v>1108.6311944906383</v>
      </c>
      <c r="C60" s="1">
        <v>1115.003014130571</v>
      </c>
      <c r="D60" s="1">
        <v>1070.7185323138119</v>
      </c>
      <c r="E60" s="1">
        <v>1165.1077448758779</v>
      </c>
      <c r="F60" s="1">
        <v>1200.6774124022654</v>
      </c>
    </row>
    <row r="61" spans="1:6" x14ac:dyDescent="0.3">
      <c r="A61" s="12" t="s">
        <v>56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</row>
    <row r="62" spans="1:6" x14ac:dyDescent="0.3">
      <c r="A62" s="11" t="s">
        <v>57</v>
      </c>
      <c r="B62" s="1">
        <v>19919.076293599937</v>
      </c>
      <c r="C62" s="1">
        <v>19353.631179439737</v>
      </c>
      <c r="D62" s="1">
        <v>20155.473083932557</v>
      </c>
      <c r="E62" s="1">
        <v>21153.896118602399</v>
      </c>
      <c r="F62" s="1">
        <v>21993.44521139644</v>
      </c>
    </row>
    <row r="63" spans="1:6" x14ac:dyDescent="0.3">
      <c r="A63" s="12" t="s">
        <v>58</v>
      </c>
      <c r="B63" s="1">
        <v>16548.461511170939</v>
      </c>
      <c r="C63" s="1">
        <v>15737.72105084167</v>
      </c>
      <c r="D63" s="1">
        <v>16299.079175868092</v>
      </c>
      <c r="E63" s="1">
        <v>17118.291802852465</v>
      </c>
      <c r="F63" s="1">
        <v>17710.069090973091</v>
      </c>
    </row>
    <row r="64" spans="1:6" x14ac:dyDescent="0.3">
      <c r="A64" s="13" t="s">
        <v>59</v>
      </c>
      <c r="B64" s="1">
        <v>40.413438321424394</v>
      </c>
      <c r="C64" s="1">
        <v>60.379057039144271</v>
      </c>
      <c r="D64" s="1">
        <v>65.120967985153442</v>
      </c>
      <c r="E64" s="1">
        <v>51.88188706785769</v>
      </c>
      <c r="F64" s="1">
        <v>49.89434094833743</v>
      </c>
    </row>
    <row r="65" spans="1:6" x14ac:dyDescent="0.3">
      <c r="A65" s="13" t="s">
        <v>60</v>
      </c>
      <c r="B65" s="1">
        <v>1129.1115709000001</v>
      </c>
      <c r="C65" s="1">
        <v>1099.9571360342104</v>
      </c>
      <c r="D65" s="1">
        <v>1095.780168993499</v>
      </c>
      <c r="E65" s="1">
        <v>1170.877558376952</v>
      </c>
      <c r="F65" s="1">
        <v>1249.3457961639729</v>
      </c>
    </row>
    <row r="66" spans="1:6" x14ac:dyDescent="0.3">
      <c r="A66" s="13" t="s">
        <v>61</v>
      </c>
      <c r="B66" s="1">
        <v>8537.6034209094832</v>
      </c>
      <c r="C66" s="1">
        <v>8724.0467303768073</v>
      </c>
      <c r="D66" s="1">
        <v>9563.1833625431336</v>
      </c>
      <c r="E66" s="1">
        <v>10228.222859036701</v>
      </c>
      <c r="F66" s="1">
        <v>10662.659444282546</v>
      </c>
    </row>
    <row r="67" spans="1:6" x14ac:dyDescent="0.3">
      <c r="A67" s="13" t="s">
        <v>62</v>
      </c>
      <c r="B67" s="1">
        <v>290.20179819999998</v>
      </c>
      <c r="C67" s="1">
        <v>306.72036800000001</v>
      </c>
      <c r="D67" s="1">
        <v>290.57314400000001</v>
      </c>
      <c r="E67" s="1">
        <v>288.64322300000003</v>
      </c>
      <c r="F67" s="1">
        <v>284.55222300000003</v>
      </c>
    </row>
    <row r="68" spans="1:6" x14ac:dyDescent="0.3">
      <c r="A68" s="13" t="s">
        <v>63</v>
      </c>
      <c r="B68" s="1">
        <v>2220.50186463</v>
      </c>
      <c r="C68" s="1">
        <v>2323.8748270586452</v>
      </c>
      <c r="D68" s="1">
        <v>2376.3066348406901</v>
      </c>
      <c r="E68" s="1">
        <v>2407.8349155524566</v>
      </c>
      <c r="F68" s="1">
        <v>2437.5449903667532</v>
      </c>
    </row>
    <row r="69" spans="1:6" x14ac:dyDescent="0.3">
      <c r="A69" s="15" t="s">
        <v>64</v>
      </c>
      <c r="B69" s="1">
        <v>413.52219901000001</v>
      </c>
      <c r="C69" s="1">
        <v>473.67779100000001</v>
      </c>
      <c r="D69" s="1">
        <v>494.43818910925802</v>
      </c>
      <c r="E69" s="1">
        <v>504.60783303406328</v>
      </c>
      <c r="F69" s="1">
        <v>515.45089616174141</v>
      </c>
    </row>
    <row r="70" spans="1:6" x14ac:dyDescent="0.3">
      <c r="A70" s="15" t="s">
        <v>65</v>
      </c>
      <c r="B70" s="1">
        <v>42.548232800000001</v>
      </c>
      <c r="C70" s="1">
        <v>41.022101999999997</v>
      </c>
      <c r="D70" s="1">
        <v>44.278573999999999</v>
      </c>
      <c r="E70" s="1">
        <v>47.819203000000002</v>
      </c>
      <c r="F70" s="1">
        <v>48.912239</v>
      </c>
    </row>
    <row r="71" spans="1:6" x14ac:dyDescent="0.3">
      <c r="A71" s="15" t="s">
        <v>66</v>
      </c>
      <c r="B71" s="1">
        <v>649.85825985000008</v>
      </c>
      <c r="C71" s="1">
        <v>630.83852945557499</v>
      </c>
      <c r="D71" s="1">
        <v>636.63424576609953</v>
      </c>
      <c r="E71" s="1">
        <v>641.96304224014079</v>
      </c>
      <c r="F71" s="1">
        <v>647.92000215100586</v>
      </c>
    </row>
    <row r="72" spans="1:6" x14ac:dyDescent="0.3">
      <c r="A72" s="15" t="s">
        <v>67</v>
      </c>
      <c r="B72" s="1">
        <v>104.54932258000001</v>
      </c>
      <c r="C72" s="1">
        <v>105.61817222776463</v>
      </c>
      <c r="D72" s="1">
        <v>101.91708712037038</v>
      </c>
      <c r="E72" s="1">
        <v>97.276540418291461</v>
      </c>
      <c r="F72" s="1">
        <v>92.371620567496961</v>
      </c>
    </row>
    <row r="73" spans="1:6" x14ac:dyDescent="0.3">
      <c r="A73" s="15" t="s">
        <v>68</v>
      </c>
      <c r="B73" s="1">
        <v>492.91244948999997</v>
      </c>
      <c r="C73" s="1">
        <v>550.61747933609627</v>
      </c>
      <c r="D73" s="1">
        <v>575.81393380575287</v>
      </c>
      <c r="E73" s="1">
        <v>592.01243982075198</v>
      </c>
      <c r="F73" s="1">
        <v>607.74105444729935</v>
      </c>
    </row>
    <row r="74" spans="1:6" x14ac:dyDescent="0.3">
      <c r="A74" s="15" t="s">
        <v>69</v>
      </c>
      <c r="B74" s="1">
        <v>517.11140089999981</v>
      </c>
      <c r="C74" s="1">
        <v>522.10075303920917</v>
      </c>
      <c r="D74" s="1">
        <v>523.22460503920934</v>
      </c>
      <c r="E74" s="1">
        <v>524.1558570392092</v>
      </c>
      <c r="F74" s="1">
        <v>525.14917803920957</v>
      </c>
    </row>
    <row r="75" spans="1:6" x14ac:dyDescent="0.3">
      <c r="A75" s="13" t="s">
        <v>70</v>
      </c>
      <c r="B75" s="1">
        <v>1712.3625517051426</v>
      </c>
      <c r="C75" s="1">
        <v>1708.5525984933709</v>
      </c>
      <c r="D75" s="1">
        <v>1747.5633444412849</v>
      </c>
      <c r="E75" s="1">
        <v>1755.5126664706136</v>
      </c>
      <c r="F75" s="1">
        <v>1776.4154542220213</v>
      </c>
    </row>
    <row r="76" spans="1:6" x14ac:dyDescent="0.3">
      <c r="A76" s="15" t="s">
        <v>71</v>
      </c>
      <c r="B76" s="1">
        <v>416.28946100000002</v>
      </c>
      <c r="C76" s="1">
        <v>421.79924601750406</v>
      </c>
      <c r="D76" s="1">
        <v>450.47188333396457</v>
      </c>
      <c r="E76" s="1">
        <v>483.97047109255237</v>
      </c>
      <c r="F76" s="1">
        <v>517.93723639531834</v>
      </c>
    </row>
    <row r="77" spans="1:6" x14ac:dyDescent="0.3">
      <c r="A77" s="15" t="s">
        <v>72</v>
      </c>
      <c r="B77" s="1">
        <v>1292.1241195499999</v>
      </c>
      <c r="C77" s="1">
        <v>1282.8001920843071</v>
      </c>
      <c r="D77" s="1">
        <v>1293.1358840230587</v>
      </c>
      <c r="E77" s="1">
        <v>1267.5838737311469</v>
      </c>
      <c r="F77" s="1">
        <v>1254.5170078650508</v>
      </c>
    </row>
    <row r="78" spans="1:6" x14ac:dyDescent="0.3">
      <c r="A78" s="12" t="s">
        <v>73</v>
      </c>
      <c r="B78" s="1">
        <v>3370.6147824289992</v>
      </c>
      <c r="C78" s="1">
        <v>3615.9101285980669</v>
      </c>
      <c r="D78" s="1">
        <v>3856.3939080644664</v>
      </c>
      <c r="E78" s="1">
        <v>4035.6043157499348</v>
      </c>
      <c r="F78" s="1">
        <v>4283.3761204233488</v>
      </c>
    </row>
    <row r="79" spans="1:6" x14ac:dyDescent="0.3">
      <c r="A79" s="11" t="s">
        <v>38</v>
      </c>
      <c r="B79" s="1">
        <v>2100.1419740137571</v>
      </c>
      <c r="C79" s="1">
        <v>2751.3440578614072</v>
      </c>
      <c r="D79" s="1">
        <v>2333.3172050390076</v>
      </c>
      <c r="E79" s="1">
        <v>2497.1234862793999</v>
      </c>
      <c r="F79" s="1">
        <v>2610.3549206270386</v>
      </c>
    </row>
    <row r="80" spans="1:6" x14ac:dyDescent="0.3">
      <c r="A80" s="12" t="s">
        <v>74</v>
      </c>
      <c r="B80" s="1">
        <v>966.74971054999992</v>
      </c>
      <c r="C80" s="1">
        <v>1520.09311192</v>
      </c>
      <c r="D80" s="1">
        <v>1016.7311509533524</v>
      </c>
      <c r="E80" s="1">
        <v>1052.2696358184535</v>
      </c>
      <c r="F80" s="1">
        <v>1105.1271964249897</v>
      </c>
    </row>
    <row r="81" spans="1:6" x14ac:dyDescent="0.3">
      <c r="A81" s="12" t="s">
        <v>75</v>
      </c>
      <c r="B81" s="1">
        <v>604.30396854999992</v>
      </c>
      <c r="C81" s="1">
        <v>640.64509356440908</v>
      </c>
      <c r="D81" s="1">
        <v>684.23722825437449</v>
      </c>
      <c r="E81" s="1">
        <v>757.22223479595857</v>
      </c>
      <c r="F81" s="1">
        <v>792.55648996690707</v>
      </c>
    </row>
    <row r="82" spans="1:6" x14ac:dyDescent="0.3">
      <c r="A82" s="12" t="s">
        <v>76</v>
      </c>
      <c r="B82" s="1">
        <v>87.191999999999993</v>
      </c>
      <c r="C82" s="1">
        <v>79.403470070876637</v>
      </c>
      <c r="D82" s="1">
        <v>96.600917362991666</v>
      </c>
      <c r="E82" s="1">
        <v>104.90041581524258</v>
      </c>
      <c r="F82" s="1">
        <v>109.65845561760349</v>
      </c>
    </row>
    <row r="83" spans="1:6" x14ac:dyDescent="0.3">
      <c r="A83" s="9" t="s">
        <v>77</v>
      </c>
      <c r="B83" s="10">
        <v>3771.4544755612296</v>
      </c>
      <c r="C83" s="10">
        <v>6442.5704017840826</v>
      </c>
      <c r="D83" s="10">
        <v>8503.3024933036468</v>
      </c>
      <c r="E83" s="10">
        <v>6673.8439578842717</v>
      </c>
      <c r="F83" s="10">
        <v>6107.4954150025897</v>
      </c>
    </row>
    <row r="84" spans="1:6" x14ac:dyDescent="0.3">
      <c r="A84" s="11" t="s">
        <v>78</v>
      </c>
      <c r="B84" s="1">
        <v>3367.5702714411232</v>
      </c>
      <c r="C84" s="1">
        <v>5544.7413310619413</v>
      </c>
      <c r="D84" s="1">
        <v>7897.6152772359692</v>
      </c>
      <c r="E84" s="1">
        <v>6165.0348874623196</v>
      </c>
      <c r="F84" s="1">
        <v>5614.7150697385905</v>
      </c>
    </row>
    <row r="85" spans="1:6" x14ac:dyDescent="0.3">
      <c r="A85" s="12" t="s">
        <v>79</v>
      </c>
      <c r="B85" s="1">
        <v>3304.2040697102652</v>
      </c>
      <c r="C85" s="1">
        <v>5488.3858243782879</v>
      </c>
      <c r="D85" s="1">
        <v>7831.9632557893246</v>
      </c>
      <c r="E85" s="1">
        <v>6095.1281397269149</v>
      </c>
      <c r="F85" s="1">
        <v>5539.3336785930333</v>
      </c>
    </row>
    <row r="86" spans="1:6" x14ac:dyDescent="0.3">
      <c r="A86" s="12" t="s">
        <v>80</v>
      </c>
      <c r="B86" s="1">
        <v>54.144887709212611</v>
      </c>
      <c r="C86" s="1">
        <v>41.258802283571875</v>
      </c>
      <c r="D86" s="1">
        <v>44.946953413858616</v>
      </c>
      <c r="E86" s="1">
        <v>46.687052895058372</v>
      </c>
      <c r="F86" s="1">
        <v>48.977024107831404</v>
      </c>
    </row>
    <row r="87" spans="1:6" x14ac:dyDescent="0.3">
      <c r="A87" s="12" t="s">
        <v>81</v>
      </c>
      <c r="B87" s="1">
        <v>9.2213140216454779</v>
      </c>
      <c r="C87" s="1">
        <v>15.096704400081871</v>
      </c>
      <c r="D87" s="1">
        <v>20.705068032785814</v>
      </c>
      <c r="E87" s="1">
        <v>23.219694840346364</v>
      </c>
      <c r="F87" s="1">
        <v>26.4043670377255</v>
      </c>
    </row>
    <row r="88" spans="1:6" x14ac:dyDescent="0.3">
      <c r="A88" s="11" t="s">
        <v>39</v>
      </c>
      <c r="B88" s="1">
        <v>403.88420412010635</v>
      </c>
      <c r="C88" s="1">
        <v>897.82907072214164</v>
      </c>
      <c r="D88" s="1">
        <v>605.68721606767758</v>
      </c>
      <c r="E88" s="1">
        <v>508.80907042195167</v>
      </c>
      <c r="F88" s="1">
        <v>492.78034526399904</v>
      </c>
    </row>
    <row r="89" spans="1:6" x14ac:dyDescent="0.3">
      <c r="A89" s="16" t="s">
        <v>82</v>
      </c>
      <c r="B89" s="17">
        <f t="shared" ref="B89:E89" si="8">B4-B43</f>
        <v>-6305.483144775033</v>
      </c>
      <c r="C89" s="17">
        <f t="shared" si="8"/>
        <v>-4916.9794762259771</v>
      </c>
      <c r="D89" s="17">
        <f t="shared" si="8"/>
        <v>-4267.0285318627211</v>
      </c>
      <c r="E89" s="17">
        <f t="shared" si="8"/>
        <v>-4231.5564481736292</v>
      </c>
      <c r="F89" s="17">
        <f t="shared" ref="F89" si="9">F4-F43</f>
        <v>-3329.303705793136</v>
      </c>
    </row>
    <row r="90" spans="1:6" x14ac:dyDescent="0.3">
      <c r="A90" s="16" t="s">
        <v>3</v>
      </c>
      <c r="B90" s="18">
        <f t="shared" ref="B90:E90" si="10">B89/B$91*100</f>
        <v>-6.4972034693861298</v>
      </c>
      <c r="C90" s="18">
        <f t="shared" si="10"/>
        <v>-4.6470577587599688</v>
      </c>
      <c r="D90" s="18">
        <f t="shared" si="10"/>
        <v>-3.6942442735777439</v>
      </c>
      <c r="E90" s="18">
        <f t="shared" si="10"/>
        <v>-3.5238089511559325</v>
      </c>
      <c r="F90" s="18">
        <f t="shared" ref="F90" si="11">F89/F$91*100</f>
        <v>-2.6398569998676646</v>
      </c>
    </row>
    <row r="91" spans="1:6" x14ac:dyDescent="0.3">
      <c r="A91" s="11" t="s">
        <v>83</v>
      </c>
      <c r="B91" s="1">
        <v>97049.187000000005</v>
      </c>
      <c r="C91" s="1">
        <v>105808.44335229513</v>
      </c>
      <c r="D91" s="1">
        <v>115504.77488404568</v>
      </c>
      <c r="E91" s="1">
        <v>120084.72953068386</v>
      </c>
      <c r="F91" s="1">
        <v>126116.82018988275</v>
      </c>
    </row>
    <row r="118" spans="2:5" x14ac:dyDescent="0.3">
      <c r="B118" s="19"/>
      <c r="C118" s="19"/>
      <c r="D118" s="19"/>
      <c r="E118" s="19"/>
    </row>
    <row r="119" spans="2:5" x14ac:dyDescent="0.3">
      <c r="B119" s="19"/>
      <c r="C119" s="19"/>
      <c r="D119" s="19"/>
      <c r="E119" s="19"/>
    </row>
    <row r="120" spans="2:5" x14ac:dyDescent="0.3">
      <c r="B120" s="19"/>
      <c r="C120" s="19"/>
      <c r="D120" s="19"/>
      <c r="E120" s="1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7064F-D783-4C18-AA28-5C8DD6809A2D}">
  <dimension ref="A1:H120"/>
  <sheetViews>
    <sheetView showGridLines="0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4.4" x14ac:dyDescent="0.3"/>
  <cols>
    <col min="1" max="1" width="58.33203125" customWidth="1"/>
    <col min="2" max="4" width="15.33203125" customWidth="1"/>
    <col min="6" max="8" width="15.33203125" customWidth="1"/>
  </cols>
  <sheetData>
    <row r="1" spans="1:8" ht="15" thickBot="1" x14ac:dyDescent="0.35">
      <c r="A1" s="23" t="s">
        <v>96</v>
      </c>
      <c r="F1" s="23" t="s">
        <v>95</v>
      </c>
    </row>
    <row r="2" spans="1:8" x14ac:dyDescent="0.3">
      <c r="A2" s="2"/>
      <c r="B2" s="3" t="s">
        <v>84</v>
      </c>
      <c r="C2" s="3" t="s">
        <v>84</v>
      </c>
      <c r="D2" s="3" t="s">
        <v>84</v>
      </c>
      <c r="F2" s="3" t="s">
        <v>85</v>
      </c>
      <c r="G2" s="3" t="s">
        <v>85</v>
      </c>
      <c r="H2" s="3" t="s">
        <v>85</v>
      </c>
    </row>
    <row r="3" spans="1:8" x14ac:dyDescent="0.3">
      <c r="A3" s="4" t="s">
        <v>1</v>
      </c>
      <c r="B3" s="5">
        <v>2023</v>
      </c>
      <c r="C3" s="5">
        <v>2024</v>
      </c>
      <c r="D3" s="5">
        <v>2025</v>
      </c>
      <c r="F3" s="5">
        <v>2023</v>
      </c>
      <c r="G3" s="5">
        <v>2024</v>
      </c>
      <c r="H3" s="5">
        <v>2025</v>
      </c>
    </row>
    <row r="4" spans="1:8" x14ac:dyDescent="0.3">
      <c r="A4" s="6" t="s">
        <v>2</v>
      </c>
      <c r="B4" s="7">
        <f>B6+B26+B31+B38</f>
        <v>51094.393000000004</v>
      </c>
      <c r="C4" s="7">
        <f t="shared" ref="C4:D4" si="0">C6+C26+C31+C38</f>
        <v>50260.15600000001</v>
      </c>
      <c r="D4" s="7">
        <f t="shared" si="0"/>
        <v>52772.500000000007</v>
      </c>
      <c r="F4" s="7">
        <f t="shared" ref="F4:H4" si="1">F6+F26+F31+F38</f>
        <v>-1001.0681227251121</v>
      </c>
      <c r="G4" s="7">
        <f t="shared" si="1"/>
        <v>1279.1329865058065</v>
      </c>
      <c r="H4" s="7">
        <f t="shared" si="1"/>
        <v>660.27800687155877</v>
      </c>
    </row>
    <row r="5" spans="1:8" x14ac:dyDescent="0.3">
      <c r="A5" s="6" t="s">
        <v>3</v>
      </c>
      <c r="B5" s="21">
        <f t="shared" ref="B5:D5" si="2">B4/B$91*100</f>
        <v>41.775277341630634</v>
      </c>
      <c r="C5" s="21">
        <f t="shared" si="2"/>
        <v>38.621493890422911</v>
      </c>
      <c r="D5" s="21">
        <f t="shared" si="2"/>
        <v>38.028490082197166</v>
      </c>
      <c r="F5" s="21">
        <f t="shared" ref="F5:H5" si="3">F4/F$91*100</f>
        <v>-0.82263592309749589</v>
      </c>
      <c r="G5" s="21">
        <f t="shared" si="3"/>
        <v>0.99209046125921607</v>
      </c>
      <c r="H5" s="21">
        <f t="shared" si="3"/>
        <v>0.48531796763230645</v>
      </c>
    </row>
    <row r="6" spans="1:8" x14ac:dyDescent="0.3">
      <c r="A6" s="9" t="s">
        <v>4</v>
      </c>
      <c r="B6" s="10">
        <v>23893.690000000002</v>
      </c>
      <c r="C6" s="10">
        <v>25056.471000000001</v>
      </c>
      <c r="D6" s="10">
        <v>26244.739000000001</v>
      </c>
      <c r="F6" s="10">
        <f>OKT_2023!D6-B6</f>
        <v>86.436162367659563</v>
      </c>
      <c r="G6" s="10">
        <f>OKT_2023!E6-C6</f>
        <v>-779.69988245179047</v>
      </c>
      <c r="H6" s="10">
        <f>OKT_2023!F6-D6</f>
        <v>-1093.7731182376374</v>
      </c>
    </row>
    <row r="7" spans="1:8" x14ac:dyDescent="0.3">
      <c r="A7" s="11" t="s">
        <v>5</v>
      </c>
      <c r="B7" s="1">
        <v>14457.145</v>
      </c>
      <c r="C7" s="1">
        <v>14983.682000000001</v>
      </c>
      <c r="D7" s="1">
        <v>15568.03</v>
      </c>
      <c r="F7" s="24">
        <f>OKT_2023!D7-B7</f>
        <v>-228.65486147612319</v>
      </c>
      <c r="G7" s="24">
        <f>OKT_2023!E7-C7</f>
        <v>-324.24945966569248</v>
      </c>
      <c r="H7" s="24">
        <f>OKT_2023!F7-D7</f>
        <v>-473.13029973362245</v>
      </c>
    </row>
    <row r="8" spans="1:8" x14ac:dyDescent="0.3">
      <c r="A8" s="12" t="s">
        <v>6</v>
      </c>
      <c r="B8" s="1">
        <v>9883.6790000000001</v>
      </c>
      <c r="C8" s="1">
        <v>10463.879000000001</v>
      </c>
      <c r="D8" s="1">
        <v>10985.152</v>
      </c>
      <c r="F8" s="24">
        <f>OKT_2023!D8-B8</f>
        <v>-390.67900000000009</v>
      </c>
      <c r="G8" s="24">
        <f>OKT_2023!E8-C8</f>
        <v>-682.87900000000081</v>
      </c>
      <c r="H8" s="24">
        <f>OKT_2023!F8-D8</f>
        <v>-844.15200000000004</v>
      </c>
    </row>
    <row r="9" spans="1:8" x14ac:dyDescent="0.3">
      <c r="A9" s="12" t="s">
        <v>7</v>
      </c>
      <c r="B9" s="1">
        <v>2806.5419999999999</v>
      </c>
      <c r="C9" s="1">
        <v>2756.558</v>
      </c>
      <c r="D9" s="1">
        <v>2784.78</v>
      </c>
      <c r="F9" s="24">
        <f>OKT_2023!D9-B9</f>
        <v>-195.36199999999963</v>
      </c>
      <c r="G9" s="24">
        <f>OKT_2023!E9-C9</f>
        <v>-73.078000000000429</v>
      </c>
      <c r="H9" s="24">
        <f>OKT_2023!F9-D9</f>
        <v>-61.700000000000728</v>
      </c>
    </row>
    <row r="10" spans="1:8" x14ac:dyDescent="0.3">
      <c r="A10" s="12" t="s">
        <v>8</v>
      </c>
      <c r="B10" s="1">
        <v>455.02499999999998</v>
      </c>
      <c r="C10" s="1">
        <v>463.85399999999998</v>
      </c>
      <c r="D10" s="1">
        <v>472.49700000000001</v>
      </c>
      <c r="F10" s="24">
        <f>OKT_2023!D10-B10</f>
        <v>56.041655904762365</v>
      </c>
      <c r="G10" s="24">
        <f>OKT_2023!E10-C10</f>
        <v>55.520765444823894</v>
      </c>
      <c r="H10" s="24">
        <f>OKT_2023!F10-D10</f>
        <v>53.782372256026463</v>
      </c>
    </row>
    <row r="11" spans="1:8" x14ac:dyDescent="0.3">
      <c r="A11" s="12" t="s">
        <v>9</v>
      </c>
      <c r="B11" s="1">
        <v>0</v>
      </c>
      <c r="C11" s="1">
        <v>0</v>
      </c>
      <c r="D11" s="1">
        <v>0</v>
      </c>
      <c r="F11" s="24">
        <f>OKT_2023!D11-B11</f>
        <v>0</v>
      </c>
      <c r="G11" s="24">
        <f>OKT_2023!E11-C11</f>
        <v>0</v>
      </c>
      <c r="H11" s="24">
        <f>OKT_2023!F11-D11</f>
        <v>0</v>
      </c>
    </row>
    <row r="12" spans="1:8" x14ac:dyDescent="0.3">
      <c r="A12" s="12" t="s">
        <v>10</v>
      </c>
      <c r="B12" s="1">
        <v>265.44799999999998</v>
      </c>
      <c r="C12" s="1">
        <v>281.90800000000002</v>
      </c>
      <c r="D12" s="1">
        <v>301.37</v>
      </c>
      <c r="F12" s="24">
        <f>OKT_2023!D12-B12</f>
        <v>51.587000000000046</v>
      </c>
      <c r="G12" s="24">
        <f>OKT_2023!E12-C12</f>
        <v>56.12700000000001</v>
      </c>
      <c r="H12" s="24">
        <f>OKT_2023!F12-D12</f>
        <v>52.66500000000002</v>
      </c>
    </row>
    <row r="13" spans="1:8" x14ac:dyDescent="0.3">
      <c r="A13" s="12" t="s">
        <v>11</v>
      </c>
      <c r="B13" s="1">
        <v>131</v>
      </c>
      <c r="C13" s="1">
        <v>132.21700000000001</v>
      </c>
      <c r="D13" s="1">
        <v>135.27199999999999</v>
      </c>
      <c r="F13" s="24">
        <f>OKT_2023!D13-B13</f>
        <v>4.5999999999999943</v>
      </c>
      <c r="G13" s="24">
        <f>OKT_2023!E13-C13</f>
        <v>4.1829999999999927</v>
      </c>
      <c r="H13" s="24">
        <f>OKT_2023!F13-D13</f>
        <v>3.1280000000000143</v>
      </c>
    </row>
    <row r="14" spans="1:8" x14ac:dyDescent="0.3">
      <c r="A14" s="12" t="s">
        <v>12</v>
      </c>
      <c r="B14" s="1">
        <v>329.95299999999997</v>
      </c>
      <c r="C14" s="1">
        <v>292.82799999999997</v>
      </c>
      <c r="D14" s="1">
        <v>286.97800000000001</v>
      </c>
      <c r="F14" s="24">
        <f>OKT_2023!D14-B14</f>
        <v>13.569000000000017</v>
      </c>
      <c r="G14" s="24">
        <f>OKT_2023!E14-C14</f>
        <v>98.923000000000002</v>
      </c>
      <c r="H14" s="24">
        <f>OKT_2023!F14-D14</f>
        <v>101.02199999999999</v>
      </c>
    </row>
    <row r="15" spans="1:8" x14ac:dyDescent="0.3">
      <c r="A15" s="12" t="s">
        <v>13</v>
      </c>
      <c r="B15" s="1">
        <v>585.4980000000005</v>
      </c>
      <c r="C15" s="1">
        <v>592.43799999999987</v>
      </c>
      <c r="D15" s="1">
        <v>601.98100000000022</v>
      </c>
      <c r="F15" s="24">
        <f>OKT_2023!D15-B15</f>
        <v>231.58848261911317</v>
      </c>
      <c r="G15" s="24">
        <f>OKT_2023!E15-C15</f>
        <v>216.95377488948566</v>
      </c>
      <c r="H15" s="24">
        <f>OKT_2023!F15-D15</f>
        <v>222.12432801035129</v>
      </c>
    </row>
    <row r="16" spans="1:8" x14ac:dyDescent="0.3">
      <c r="A16" s="11" t="s">
        <v>14</v>
      </c>
      <c r="B16" s="1">
        <v>9436.5450000000001</v>
      </c>
      <c r="C16" s="1">
        <v>10072.789000000001</v>
      </c>
      <c r="D16" s="1">
        <v>10676.709000000001</v>
      </c>
      <c r="F16" s="24">
        <f>OKT_2023!D16-B16</f>
        <v>315.09102384378275</v>
      </c>
      <c r="G16" s="24">
        <f>OKT_2023!E16-C16</f>
        <v>-455.45042278609981</v>
      </c>
      <c r="H16" s="24">
        <f>OKT_2023!F16-D16</f>
        <v>-620.64281850401676</v>
      </c>
    </row>
    <row r="17" spans="1:8" x14ac:dyDescent="0.3">
      <c r="A17" s="12" t="s">
        <v>15</v>
      </c>
      <c r="B17" s="1">
        <v>4837.5519999999997</v>
      </c>
      <c r="C17" s="1">
        <v>5178.83</v>
      </c>
      <c r="D17" s="1">
        <v>5605.5330000000004</v>
      </c>
      <c r="F17" s="24">
        <f>OKT_2023!D17-B17</f>
        <v>-146.09699999999975</v>
      </c>
      <c r="G17" s="24">
        <f>OKT_2023!E17-C17</f>
        <v>-259.91399999999976</v>
      </c>
      <c r="H17" s="24">
        <f>OKT_2023!F17-D17</f>
        <v>-399.53500000000076</v>
      </c>
    </row>
    <row r="18" spans="1:8" x14ac:dyDescent="0.3">
      <c r="A18" s="13" t="s">
        <v>16</v>
      </c>
      <c r="B18" s="1">
        <v>4677.8509999999997</v>
      </c>
      <c r="C18" s="1">
        <v>5011.8779999999997</v>
      </c>
      <c r="D18" s="1">
        <v>5428.71</v>
      </c>
      <c r="F18" s="24"/>
      <c r="G18" s="24"/>
      <c r="H18" s="24"/>
    </row>
    <row r="19" spans="1:8" x14ac:dyDescent="0.3">
      <c r="A19" s="13" t="s">
        <v>17</v>
      </c>
      <c r="B19" s="1">
        <v>159.70099999999999</v>
      </c>
      <c r="C19" s="1">
        <v>166.952</v>
      </c>
      <c r="D19" s="1">
        <v>176.82300000000001</v>
      </c>
      <c r="F19" s="24"/>
      <c r="G19" s="24"/>
      <c r="H19" s="24"/>
    </row>
    <row r="20" spans="1:8" x14ac:dyDescent="0.3">
      <c r="A20" s="12" t="s">
        <v>18</v>
      </c>
      <c r="B20" s="1">
        <v>4018.5929999999998</v>
      </c>
      <c r="C20" s="1">
        <v>4284.3040000000001</v>
      </c>
      <c r="D20" s="1">
        <v>4446.0569999999998</v>
      </c>
      <c r="F20" s="24">
        <f>OKT_2023!D20-B20</f>
        <v>62.345000000000255</v>
      </c>
      <c r="G20" s="24">
        <f>OKT_2023!E20-C20</f>
        <v>-114.41700000000037</v>
      </c>
      <c r="H20" s="24">
        <f>OKT_2023!F20-D20</f>
        <v>-138.68199999999979</v>
      </c>
    </row>
    <row r="21" spans="1:8" x14ac:dyDescent="0.3">
      <c r="A21" s="14" t="s">
        <v>19</v>
      </c>
      <c r="B21" s="1">
        <v>98.552000000000007</v>
      </c>
      <c r="C21" s="1">
        <v>103.92</v>
      </c>
      <c r="D21" s="1">
        <v>107.913</v>
      </c>
      <c r="F21" s="24"/>
      <c r="G21" s="24"/>
      <c r="H21" s="24"/>
    </row>
    <row r="22" spans="1:8" x14ac:dyDescent="0.3">
      <c r="A22" s="12" t="s">
        <v>20</v>
      </c>
      <c r="B22" s="1">
        <v>368.67</v>
      </c>
      <c r="C22" s="1">
        <v>393.68799999999999</v>
      </c>
      <c r="D22" s="1">
        <v>407.37700000000001</v>
      </c>
      <c r="F22" s="24">
        <f>OKT_2023!D22-B22</f>
        <v>40.829999999999984</v>
      </c>
      <c r="G22" s="24">
        <f>OKT_2023!E22-C22</f>
        <v>23.812000000000012</v>
      </c>
      <c r="H22" s="24">
        <f>OKT_2023!F22-D22</f>
        <v>23.723000000000013</v>
      </c>
    </row>
    <row r="23" spans="1:8" x14ac:dyDescent="0.3">
      <c r="A23" s="12" t="s">
        <v>21</v>
      </c>
      <c r="B23" s="1">
        <v>50.701999999999998</v>
      </c>
      <c r="C23" s="1">
        <v>52.106000000000002</v>
      </c>
      <c r="D23" s="1">
        <v>51.872999999999998</v>
      </c>
      <c r="F23" s="24">
        <f>OKT_2023!D23-B23</f>
        <v>-5.8829747273101063</v>
      </c>
      <c r="G23" s="24">
        <f>OKT_2023!E23-C23</f>
        <v>-6.5974678025034095</v>
      </c>
      <c r="H23" s="24">
        <f>OKT_2023!F23-D23</f>
        <v>-5.8637544404413902</v>
      </c>
    </row>
    <row r="24" spans="1:8" x14ac:dyDescent="0.3">
      <c r="A24" s="12" t="s">
        <v>13</v>
      </c>
      <c r="B24" s="1">
        <v>161.02800000000053</v>
      </c>
      <c r="C24" s="1">
        <v>163.86100000000067</v>
      </c>
      <c r="D24" s="1">
        <v>165.8690000000006</v>
      </c>
      <c r="F24" s="24">
        <f>OKT_2023!D24-B24</f>
        <v>363.89599857109323</v>
      </c>
      <c r="G24" s="24">
        <f>OKT_2023!E24-C24</f>
        <v>-98.3339549835963</v>
      </c>
      <c r="H24" s="24">
        <f>OKT_2023!F24-D24</f>
        <v>-100.28506406357519</v>
      </c>
    </row>
    <row r="25" spans="1:8" x14ac:dyDescent="0.3">
      <c r="A25" s="11" t="s">
        <v>22</v>
      </c>
      <c r="B25" s="1"/>
      <c r="C25" s="1"/>
      <c r="D25" s="1"/>
      <c r="F25" s="24">
        <f>OKT_2023!D25-B25</f>
        <v>0</v>
      </c>
      <c r="G25" s="24">
        <f>OKT_2023!E25-C25</f>
        <v>0</v>
      </c>
      <c r="H25" s="24">
        <f>OKT_2023!F25-D25</f>
        <v>0</v>
      </c>
    </row>
    <row r="26" spans="1:8" x14ac:dyDescent="0.3">
      <c r="A26" s="9" t="s">
        <v>23</v>
      </c>
      <c r="B26" s="10">
        <f>17909.057+515</f>
        <v>18424.057000000001</v>
      </c>
      <c r="C26" s="10">
        <v>19318.846000000005</v>
      </c>
      <c r="D26" s="10">
        <v>20504.684000000001</v>
      </c>
      <c r="F26" s="10">
        <f>OKT_2023!D26-B26</f>
        <v>415.88506584816423</v>
      </c>
      <c r="G26" s="10">
        <f>OKT_2023!E26-C26</f>
        <v>951.5167236617599</v>
      </c>
      <c r="H26" s="10">
        <f>OKT_2023!F26-D26</f>
        <v>967.49476286341087</v>
      </c>
    </row>
    <row r="27" spans="1:8" x14ac:dyDescent="0.3">
      <c r="A27" s="11" t="s">
        <v>24</v>
      </c>
      <c r="B27" s="1">
        <f>17650.312+515</f>
        <v>18165.312000000002</v>
      </c>
      <c r="C27" s="1">
        <v>19061.999000000003</v>
      </c>
      <c r="D27" s="1">
        <v>20241.016</v>
      </c>
      <c r="F27" s="24">
        <f>OKT_2023!D27-B27</f>
        <v>338.20598721149508</v>
      </c>
      <c r="G27" s="24">
        <f>OKT_2023!E27-C27</f>
        <v>843.03104177936621</v>
      </c>
      <c r="H27" s="24">
        <f>OKT_2023!F27-D27</f>
        <v>842.18024306506777</v>
      </c>
    </row>
    <row r="28" spans="1:8" x14ac:dyDescent="0.3">
      <c r="A28" s="12" t="s">
        <v>25</v>
      </c>
      <c r="B28" s="1">
        <f>10037.923+515</f>
        <v>10552.923000000001</v>
      </c>
      <c r="C28" s="1">
        <v>10729.709000000001</v>
      </c>
      <c r="D28" s="1">
        <v>11359.684999999999</v>
      </c>
      <c r="F28" s="24">
        <f>OKT_2023!D28-B28</f>
        <v>-10552.923000000001</v>
      </c>
      <c r="G28" s="24">
        <f>OKT_2023!E28-C28</f>
        <v>-10729.709000000001</v>
      </c>
      <c r="H28" s="24">
        <f>OKT_2023!F28-D28</f>
        <v>-11359.684999999999</v>
      </c>
    </row>
    <row r="29" spans="1:8" x14ac:dyDescent="0.3">
      <c r="A29" s="12" t="s">
        <v>26</v>
      </c>
      <c r="B29" s="1">
        <v>7612.3890000000001</v>
      </c>
      <c r="C29" s="1">
        <v>8332.2900000000009</v>
      </c>
      <c r="D29" s="1">
        <v>8881.3310000000001</v>
      </c>
      <c r="F29" s="24">
        <f>OKT_2023!D29-B29</f>
        <v>-7612.3890000000001</v>
      </c>
      <c r="G29" s="24">
        <f>OKT_2023!E29-C29</f>
        <v>-8332.2900000000009</v>
      </c>
      <c r="H29" s="24">
        <f>OKT_2023!F29-D29</f>
        <v>-8881.3310000000001</v>
      </c>
    </row>
    <row r="30" spans="1:8" x14ac:dyDescent="0.3">
      <c r="A30" s="11" t="s">
        <v>27</v>
      </c>
      <c r="B30" s="1">
        <v>258.745</v>
      </c>
      <c r="C30" s="1">
        <v>256.84699999999998</v>
      </c>
      <c r="D30" s="1">
        <v>263.66800000000001</v>
      </c>
      <c r="F30" s="24">
        <f>OKT_2023!D30-B30</f>
        <v>77.679078636666759</v>
      </c>
      <c r="G30" s="24">
        <f>OKT_2023!E30-C30</f>
        <v>108.4856818823954</v>
      </c>
      <c r="H30" s="24">
        <f>OKT_2023!F30-D30</f>
        <v>125.31451979834526</v>
      </c>
    </row>
    <row r="31" spans="1:8" x14ac:dyDescent="0.3">
      <c r="A31" s="9" t="s">
        <v>28</v>
      </c>
      <c r="B31" s="10">
        <v>3637.36</v>
      </c>
      <c r="C31" s="10">
        <v>3380.2669999999998</v>
      </c>
      <c r="D31" s="10">
        <v>3480.4209999999998</v>
      </c>
      <c r="F31" s="10">
        <f>OKT_2023!D31-B31</f>
        <v>573.4020519319206</v>
      </c>
      <c r="G31" s="10">
        <f>OKT_2023!E31-C31</f>
        <v>858.04320287967039</v>
      </c>
      <c r="H31" s="10">
        <f>OKT_2023!F31-D31</f>
        <v>790.70948906183321</v>
      </c>
    </row>
    <row r="32" spans="1:8" x14ac:dyDescent="0.3">
      <c r="A32" s="11" t="s">
        <v>29</v>
      </c>
      <c r="B32" s="1">
        <v>2921.828</v>
      </c>
      <c r="C32" s="1">
        <v>2912.6109999999999</v>
      </c>
      <c r="D32" s="1">
        <v>2953.1819999999998</v>
      </c>
      <c r="F32" s="24">
        <f>OKT_2023!D32-B32</f>
        <v>320.09980042484358</v>
      </c>
      <c r="G32" s="24">
        <f>OKT_2023!E32-C32</f>
        <v>375.15559000125859</v>
      </c>
      <c r="H32" s="24">
        <f>OKT_2023!F32-D32</f>
        <v>450.0732859516711</v>
      </c>
    </row>
    <row r="33" spans="1:8" x14ac:dyDescent="0.3">
      <c r="A33" s="12" t="s">
        <v>30</v>
      </c>
      <c r="B33" s="1">
        <v>2665.3159999999998</v>
      </c>
      <c r="C33" s="1">
        <v>2656.576</v>
      </c>
      <c r="D33" s="1">
        <v>2698.7649999999999</v>
      </c>
      <c r="F33" s="24">
        <f>OKT_2023!D33-B33</f>
        <v>121.46462230351608</v>
      </c>
      <c r="G33" s="24">
        <f>OKT_2023!E33-C33</f>
        <v>153.21341633745624</v>
      </c>
      <c r="H33" s="24">
        <f>OKT_2023!F33-D33</f>
        <v>210.01988068183073</v>
      </c>
    </row>
    <row r="34" spans="1:8" x14ac:dyDescent="0.3">
      <c r="A34" s="12" t="s">
        <v>31</v>
      </c>
      <c r="B34" s="1">
        <v>256.512</v>
      </c>
      <c r="C34" s="1">
        <v>256.03500000000003</v>
      </c>
      <c r="D34" s="1">
        <v>254.417</v>
      </c>
      <c r="F34" s="24">
        <f>OKT_2023!D34-B34</f>
        <v>198.63517812132756</v>
      </c>
      <c r="G34" s="24">
        <f>OKT_2023!E34-C34</f>
        <v>221.94217366380207</v>
      </c>
      <c r="H34" s="24">
        <f>OKT_2023!F34-D34</f>
        <v>240.05340526984045</v>
      </c>
    </row>
    <row r="35" spans="1:8" x14ac:dyDescent="0.3">
      <c r="A35" s="11" t="s">
        <v>32</v>
      </c>
      <c r="B35" s="1">
        <v>715.53200000000004</v>
      </c>
      <c r="C35" s="1">
        <v>467.65600000000001</v>
      </c>
      <c r="D35" s="1">
        <v>527.23900000000003</v>
      </c>
      <c r="F35" s="24">
        <f>OKT_2023!D35-B35</f>
        <v>253.3022515070769</v>
      </c>
      <c r="G35" s="24">
        <f>OKT_2023!E35-C35</f>
        <v>482.88761287841209</v>
      </c>
      <c r="H35" s="24">
        <f>OKT_2023!F35-D35</f>
        <v>340.63620311016234</v>
      </c>
    </row>
    <row r="36" spans="1:8" x14ac:dyDescent="0.3">
      <c r="A36" s="12" t="s">
        <v>33</v>
      </c>
      <c r="B36" s="1">
        <v>543.08500000000004</v>
      </c>
      <c r="C36" s="1">
        <v>296.995</v>
      </c>
      <c r="D36" s="1">
        <v>354.767</v>
      </c>
      <c r="F36" s="24">
        <f>OKT_2023!D36-B36</f>
        <v>-232.97341346907194</v>
      </c>
      <c r="G36" s="24">
        <f>OKT_2023!E36-C36</f>
        <v>-60.474876915127084</v>
      </c>
      <c r="H36" s="24">
        <f>OKT_2023!F36-D36</f>
        <v>-129.02422721377116</v>
      </c>
    </row>
    <row r="37" spans="1:8" x14ac:dyDescent="0.3">
      <c r="A37" s="12" t="s">
        <v>34</v>
      </c>
      <c r="B37" s="1">
        <v>61.703000000000003</v>
      </c>
      <c r="C37" s="1">
        <v>60.956000000000003</v>
      </c>
      <c r="D37" s="1">
        <v>59.771999999999998</v>
      </c>
      <c r="F37" s="24">
        <f>OKT_2023!D37-B37</f>
        <v>495.52323997614883</v>
      </c>
      <c r="G37" s="24">
        <f>OKT_2023!E37-C37</f>
        <v>552.82055179353915</v>
      </c>
      <c r="H37" s="24">
        <f>OKT_2023!F37-D37</f>
        <v>482.18049232393349</v>
      </c>
    </row>
    <row r="38" spans="1:8" x14ac:dyDescent="0.3">
      <c r="A38" s="9" t="s">
        <v>35</v>
      </c>
      <c r="B38" s="10">
        <v>5139.2860000000001</v>
      </c>
      <c r="C38" s="10">
        <v>2504.5719999999997</v>
      </c>
      <c r="D38" s="10">
        <v>2542.6559999999999</v>
      </c>
      <c r="F38" s="10">
        <f>OKT_2023!D38-B38</f>
        <v>-2076.7914028728565</v>
      </c>
      <c r="G38" s="10">
        <f>OKT_2023!E38-C38</f>
        <v>249.27294241616664</v>
      </c>
      <c r="H38" s="10">
        <f>OKT_2023!F38-D38</f>
        <v>-4.1531268160479158</v>
      </c>
    </row>
    <row r="39" spans="1:8" x14ac:dyDescent="0.3">
      <c r="A39" s="12" t="s">
        <v>36</v>
      </c>
      <c r="B39" s="1">
        <v>3996.7849999999999</v>
      </c>
      <c r="C39" s="1">
        <v>1822.9780000000001</v>
      </c>
      <c r="D39" s="1">
        <v>1898.367</v>
      </c>
      <c r="F39" s="24">
        <f>OKT_2023!D39-B39</f>
        <v>-1692.2379560458312</v>
      </c>
      <c r="G39" s="24">
        <f>OKT_2023!E39-C39</f>
        <v>136.34145595396421</v>
      </c>
      <c r="H39" s="24">
        <f>OKT_2023!F39-D39</f>
        <v>-170.03831657637579</v>
      </c>
    </row>
    <row r="40" spans="1:8" x14ac:dyDescent="0.3">
      <c r="A40" s="11" t="s">
        <v>37</v>
      </c>
      <c r="B40" s="1"/>
      <c r="C40" s="1"/>
      <c r="D40" s="1"/>
      <c r="F40" s="24">
        <f>OKT_2023!D40-B40</f>
        <v>0</v>
      </c>
      <c r="G40" s="24">
        <f>OKT_2023!E40-C40</f>
        <v>0</v>
      </c>
      <c r="H40" s="24">
        <f>OKT_2023!F40-D40</f>
        <v>0</v>
      </c>
    </row>
    <row r="41" spans="1:8" x14ac:dyDescent="0.3">
      <c r="A41" s="11" t="s">
        <v>38</v>
      </c>
      <c r="B41" s="1">
        <v>4992.0829999999996</v>
      </c>
      <c r="C41" s="1">
        <v>2352.6529999999998</v>
      </c>
      <c r="D41" s="1">
        <v>2430.4319999999998</v>
      </c>
      <c r="F41" s="24">
        <f>OKT_2023!D41-B41</f>
        <v>-3826.3224990302579</v>
      </c>
      <c r="G41" s="24">
        <f>OKT_2023!E41-C41</f>
        <v>-1189.4314203145225</v>
      </c>
      <c r="H41" s="24">
        <f>OKT_2023!F41-D41</f>
        <v>-1365.4185127891944</v>
      </c>
    </row>
    <row r="42" spans="1:8" x14ac:dyDescent="0.3">
      <c r="A42" s="11" t="s">
        <v>39</v>
      </c>
      <c r="B42" s="1">
        <v>147.203</v>
      </c>
      <c r="C42" s="1">
        <v>151.91900000000001</v>
      </c>
      <c r="D42" s="1">
        <v>112.224</v>
      </c>
      <c r="F42" s="1">
        <f>OKT_2023!C42-B42</f>
        <v>637.84800000000007</v>
      </c>
      <c r="G42" s="1">
        <f>OKT_2023!D42-C42</f>
        <v>1744.8150961574017</v>
      </c>
      <c r="H42" s="1">
        <f>OKT_2023!E42-D42</f>
        <v>1478.3993627306891</v>
      </c>
    </row>
    <row r="43" spans="1:8" x14ac:dyDescent="0.3">
      <c r="A43" s="6" t="s">
        <v>40</v>
      </c>
      <c r="B43" s="7">
        <f t="shared" ref="B43:D43" si="4">B46+B49+B50+B53+B59+B62+B79+B83</f>
        <v>58965.588999999993</v>
      </c>
      <c r="C43" s="7">
        <f t="shared" si="4"/>
        <v>55882.09399999999</v>
      </c>
      <c r="D43" s="7">
        <f t="shared" si="4"/>
        <v>58463.930999999997</v>
      </c>
      <c r="F43" s="7">
        <f t="shared" ref="F43:H43" si="5">F46+F49+F50+F53+F59+F62+F79+F83</f>
        <v>-1898.6682042335433</v>
      </c>
      <c r="G43" s="7">
        <f t="shared" si="5"/>
        <v>3924.4973105604245</v>
      </c>
      <c r="H43" s="7">
        <f t="shared" si="5"/>
        <v>3881.5260843748306</v>
      </c>
    </row>
    <row r="44" spans="1:8" x14ac:dyDescent="0.3">
      <c r="A44" s="6" t="s">
        <v>3</v>
      </c>
      <c r="B44" s="8">
        <f t="shared" ref="B44:D44" si="6">B43/B$91*100</f>
        <v>48.210844467564264</v>
      </c>
      <c r="C44" s="8">
        <f t="shared" si="6"/>
        <v>42.941568904104443</v>
      </c>
      <c r="D44" s="8">
        <f t="shared" si="6"/>
        <v>42.129802836700165</v>
      </c>
      <c r="F44" s="8">
        <f t="shared" ref="F44:H44" si="7">F43/F$91*100</f>
        <v>-1.5602461364903721</v>
      </c>
      <c r="G44" s="8">
        <f t="shared" si="7"/>
        <v>3.0438245187313608</v>
      </c>
      <c r="H44" s="8">
        <f t="shared" si="7"/>
        <v>2.853001812836423</v>
      </c>
    </row>
    <row r="45" spans="1:8" x14ac:dyDescent="0.3">
      <c r="A45" s="9" t="s">
        <v>41</v>
      </c>
      <c r="B45" s="10">
        <v>52875.246999999996</v>
      </c>
      <c r="C45" s="10">
        <v>50917.554999999993</v>
      </c>
      <c r="D45" s="10">
        <v>53186.714999999997</v>
      </c>
      <c r="F45" s="10">
        <f>OKT_2023!D45-B45</f>
        <v>-1882.3173323876981</v>
      </c>
      <c r="G45" s="10">
        <f>OKT_2023!E45-C45</f>
        <v>2617.1915938251695</v>
      </c>
      <c r="H45" s="10">
        <f>OKT_2023!F45-D45</f>
        <v>2608.7107552712987</v>
      </c>
    </row>
    <row r="46" spans="1:8" x14ac:dyDescent="0.3">
      <c r="A46" s="11" t="s">
        <v>42</v>
      </c>
      <c r="B46" s="1">
        <v>12151.508</v>
      </c>
      <c r="C46" s="1">
        <v>12795.411999999998</v>
      </c>
      <c r="D46" s="1">
        <v>12972.350999999999</v>
      </c>
      <c r="F46" s="24">
        <f>OKT_2023!D46-B46</f>
        <v>1045.5457308684508</v>
      </c>
      <c r="G46" s="24">
        <f>OKT_2023!E46-C46</f>
        <v>1478.1926860044332</v>
      </c>
      <c r="H46" s="24">
        <f>OKT_2023!F46-D46</f>
        <v>2223.5259360020282</v>
      </c>
    </row>
    <row r="47" spans="1:8" x14ac:dyDescent="0.3">
      <c r="A47" s="12" t="s">
        <v>43</v>
      </c>
      <c r="B47" s="1">
        <v>8866.7070000000003</v>
      </c>
      <c r="C47" s="1">
        <v>9354.134</v>
      </c>
      <c r="D47" s="1">
        <v>9483.1479999999992</v>
      </c>
      <c r="F47" s="24">
        <f>OKT_2023!D47-B47</f>
        <v>703.30136621196471</v>
      </c>
      <c r="G47" s="24">
        <f>OKT_2023!E47-C47</f>
        <v>991.5769945618631</v>
      </c>
      <c r="H47" s="24">
        <f>OKT_2023!F47-D47</f>
        <v>1528.4300947365955</v>
      </c>
    </row>
    <row r="48" spans="1:8" x14ac:dyDescent="0.3">
      <c r="A48" s="12" t="s">
        <v>44</v>
      </c>
      <c r="B48" s="1">
        <v>3284.8009999999995</v>
      </c>
      <c r="C48" s="1">
        <v>3441.2779999999984</v>
      </c>
      <c r="D48" s="1">
        <v>3489.2029999999995</v>
      </c>
      <c r="F48" s="24">
        <f>OKT_2023!D48-B48</f>
        <v>342.24436465648569</v>
      </c>
      <c r="G48" s="24">
        <f>OKT_2023!E48-C48</f>
        <v>486.61569144256964</v>
      </c>
      <c r="H48" s="24">
        <f>OKT_2023!F48-D48</f>
        <v>695.09584126543268</v>
      </c>
    </row>
    <row r="49" spans="1:8" x14ac:dyDescent="0.3">
      <c r="A49" s="11" t="s">
        <v>45</v>
      </c>
      <c r="B49" s="1">
        <f>12008.003-175</f>
        <v>11833.003000000001</v>
      </c>
      <c r="C49" s="1">
        <v>7051.7910000000002</v>
      </c>
      <c r="D49" s="1">
        <v>7215.4260000000004</v>
      </c>
      <c r="F49" s="24">
        <f>OKT_2023!D49-B49</f>
        <v>-4357.1284660328329</v>
      </c>
      <c r="G49" s="24">
        <f>OKT_2023!E49-C49</f>
        <v>637.92554646932786</v>
      </c>
      <c r="H49" s="24">
        <f>OKT_2023!F49-D49</f>
        <v>258.06221797133821</v>
      </c>
    </row>
    <row r="50" spans="1:8" x14ac:dyDescent="0.3">
      <c r="A50" s="11" t="s">
        <v>46</v>
      </c>
      <c r="B50" s="1">
        <v>124.914</v>
      </c>
      <c r="C50" s="1">
        <v>122.254</v>
      </c>
      <c r="D50" s="1">
        <v>119.64700000000001</v>
      </c>
      <c r="F50" s="24">
        <f>OKT_2023!D50-B50</f>
        <v>80.875332489712392</v>
      </c>
      <c r="G50" s="24">
        <f>OKT_2023!E50-C50</f>
        <v>94.070110664788942</v>
      </c>
      <c r="H50" s="24">
        <f>OKT_2023!F50-D50</f>
        <v>102.54587070565036</v>
      </c>
    </row>
    <row r="51" spans="1:8" x14ac:dyDescent="0.3">
      <c r="A51" s="12" t="s">
        <v>47</v>
      </c>
      <c r="B51" s="1">
        <v>124.914</v>
      </c>
      <c r="C51" s="1">
        <v>122.254</v>
      </c>
      <c r="D51" s="1">
        <v>119.64700000000001</v>
      </c>
      <c r="F51" s="24">
        <f>OKT_2023!D51-B51</f>
        <v>58.57720898999996</v>
      </c>
      <c r="G51" s="24">
        <f>OKT_2023!E51-C51</f>
        <v>70.631491739565135</v>
      </c>
      <c r="H51" s="24">
        <f>OKT_2023!F51-D51</f>
        <v>78.476702920897637</v>
      </c>
    </row>
    <row r="52" spans="1:8" x14ac:dyDescent="0.3">
      <c r="A52" s="12" t="s">
        <v>48</v>
      </c>
      <c r="B52" s="1">
        <v>0</v>
      </c>
      <c r="C52" s="1">
        <v>0</v>
      </c>
      <c r="D52" s="1">
        <v>0</v>
      </c>
      <c r="F52" s="24">
        <f>OKT_2023!D52-B52</f>
        <v>22.298123499712439</v>
      </c>
      <c r="G52" s="24">
        <f>OKT_2023!E52-C52</f>
        <v>23.438618925223818</v>
      </c>
      <c r="H52" s="24">
        <f>OKT_2023!F52-D52</f>
        <v>24.069167784752732</v>
      </c>
    </row>
    <row r="53" spans="1:8" x14ac:dyDescent="0.3">
      <c r="A53" s="11" t="s">
        <v>49</v>
      </c>
      <c r="B53" s="1">
        <v>981.17200000000003</v>
      </c>
      <c r="C53" s="1">
        <v>854.40499999999997</v>
      </c>
      <c r="D53" s="1">
        <v>946.66300000000001</v>
      </c>
      <c r="F53" s="24">
        <f>OKT_2023!D53-B53</f>
        <v>1876.3756735072352</v>
      </c>
      <c r="G53" s="24">
        <f>OKT_2023!E53-C53</f>
        <v>778.74872542786079</v>
      </c>
      <c r="H53" s="24">
        <f>OKT_2023!F53-D53</f>
        <v>255.30960439714636</v>
      </c>
    </row>
    <row r="54" spans="1:8" x14ac:dyDescent="0.3">
      <c r="A54" s="12" t="s">
        <v>50</v>
      </c>
      <c r="B54" s="1">
        <v>196.62100000000001</v>
      </c>
      <c r="C54" s="1">
        <v>207</v>
      </c>
      <c r="D54" s="1">
        <v>280.06299999999999</v>
      </c>
      <c r="F54" s="24"/>
      <c r="G54" s="24"/>
      <c r="H54" s="24"/>
    </row>
    <row r="55" spans="1:8" x14ac:dyDescent="0.3">
      <c r="A55" s="12" t="s">
        <v>51</v>
      </c>
      <c r="B55" s="1">
        <v>280</v>
      </c>
      <c r="C55" s="1">
        <v>287</v>
      </c>
      <c r="D55" s="1">
        <v>294</v>
      </c>
      <c r="F55" s="24"/>
      <c r="G55" s="24"/>
      <c r="H55" s="24"/>
    </row>
    <row r="56" spans="1:8" x14ac:dyDescent="0.3">
      <c r="A56" s="13" t="s">
        <v>52</v>
      </c>
      <c r="B56" s="1"/>
      <c r="C56" s="1"/>
      <c r="D56" s="1"/>
      <c r="F56" s="24"/>
      <c r="G56" s="24"/>
      <c r="H56" s="24"/>
    </row>
    <row r="57" spans="1:8" x14ac:dyDescent="0.3">
      <c r="A57" s="13" t="s">
        <v>53</v>
      </c>
      <c r="B57" s="1">
        <v>274</v>
      </c>
      <c r="C57" s="1">
        <v>281</v>
      </c>
      <c r="D57" s="1">
        <v>288</v>
      </c>
      <c r="F57" s="24"/>
      <c r="G57" s="24"/>
      <c r="H57" s="24"/>
    </row>
    <row r="58" spans="1:8" x14ac:dyDescent="0.3">
      <c r="A58" s="12" t="s">
        <v>13</v>
      </c>
      <c r="B58" s="1">
        <v>504.55100000000004</v>
      </c>
      <c r="C58" s="1">
        <v>360.40499999999997</v>
      </c>
      <c r="D58" s="1">
        <v>372.6</v>
      </c>
      <c r="F58" s="24"/>
      <c r="G58" s="24"/>
      <c r="H58" s="24"/>
    </row>
    <row r="59" spans="1:8" x14ac:dyDescent="0.3">
      <c r="A59" s="11" t="s">
        <v>54</v>
      </c>
      <c r="B59" s="1">
        <v>1278.2370000000001</v>
      </c>
      <c r="C59" s="1">
        <v>1609.0360000000001</v>
      </c>
      <c r="D59" s="1">
        <v>1932.6469999999999</v>
      </c>
      <c r="F59" s="24">
        <f>OKT_2023!D59-B59</f>
        <v>22.057886541325615</v>
      </c>
      <c r="G59" s="24">
        <f>OKT_2023!E59-C59</f>
        <v>37.281563065005912</v>
      </c>
      <c r="H59" s="24">
        <f>OKT_2023!F59-D59</f>
        <v>117.42111354195458</v>
      </c>
    </row>
    <row r="60" spans="1:8" x14ac:dyDescent="0.3">
      <c r="A60" s="12" t="s">
        <v>55</v>
      </c>
      <c r="B60" s="1">
        <v>1278.2370000000001</v>
      </c>
      <c r="C60" s="1">
        <v>1609.0360000000001</v>
      </c>
      <c r="D60" s="1">
        <v>1932.6469999999999</v>
      </c>
      <c r="F60" s="24">
        <f>OKT_2023!D60-B60</f>
        <v>22.057886541325615</v>
      </c>
      <c r="G60" s="24">
        <f>OKT_2023!E60-C60</f>
        <v>37.281563065005912</v>
      </c>
      <c r="H60" s="24">
        <f>OKT_2023!F60-D60</f>
        <v>117.42111354195458</v>
      </c>
    </row>
    <row r="61" spans="1:8" x14ac:dyDescent="0.3">
      <c r="A61" s="12" t="s">
        <v>56</v>
      </c>
      <c r="B61" s="1">
        <v>0</v>
      </c>
      <c r="C61" s="1">
        <v>0</v>
      </c>
      <c r="D61" s="1">
        <v>0</v>
      </c>
      <c r="F61" s="24">
        <f>OKT_2023!D61-B61</f>
        <v>0</v>
      </c>
      <c r="G61" s="24">
        <f>OKT_2023!E61-C61</f>
        <v>0</v>
      </c>
      <c r="H61" s="24">
        <f>OKT_2023!F61-D61</f>
        <v>0</v>
      </c>
    </row>
    <row r="62" spans="1:8" x14ac:dyDescent="0.3">
      <c r="A62" s="11" t="s">
        <v>57</v>
      </c>
      <c r="B62" s="1">
        <f>21054.122+515+515</f>
        <v>22084.121999999999</v>
      </c>
      <c r="C62" s="1">
        <v>23823.917999999998</v>
      </c>
      <c r="D62" s="1">
        <v>24874.247000000003</v>
      </c>
      <c r="F62" s="24">
        <f>OKT_2023!D62-B62</f>
        <v>1547.994118689574</v>
      </c>
      <c r="G62" s="24">
        <f>OKT_2023!E62-C62</f>
        <v>1759.19092292606</v>
      </c>
      <c r="H62" s="24">
        <f>OKT_2023!F62-D62</f>
        <v>2109.8494279153929</v>
      </c>
    </row>
    <row r="63" spans="1:8" x14ac:dyDescent="0.3">
      <c r="A63" s="12" t="s">
        <v>58</v>
      </c>
      <c r="B63" s="1">
        <f>17052.834+515</f>
        <v>17567.833999999999</v>
      </c>
      <c r="C63" s="1">
        <v>19342.03</v>
      </c>
      <c r="D63" s="1">
        <v>20135.276000000002</v>
      </c>
      <c r="F63" s="24">
        <f>OKT_2023!D63-B63</f>
        <v>1950.7869752015613</v>
      </c>
      <c r="G63" s="24">
        <f>OKT_2023!E63-C63</f>
        <v>1856.0393140755223</v>
      </c>
      <c r="H63" s="24">
        <f>OKT_2023!F63-D63</f>
        <v>2116.3464352557712</v>
      </c>
    </row>
    <row r="64" spans="1:8" x14ac:dyDescent="0.3">
      <c r="A64" s="13" t="s">
        <v>59</v>
      </c>
      <c r="B64" s="1">
        <v>51.39</v>
      </c>
      <c r="C64" s="1">
        <v>37.551000000000002</v>
      </c>
      <c r="D64" s="1">
        <v>36.109000000000002</v>
      </c>
      <c r="F64" s="24">
        <f>OKT_2023!D64-B64</f>
        <v>47.984400579728742</v>
      </c>
      <c r="G64" s="24">
        <f>OKT_2023!E64-C64</f>
        <v>38.110894815838819</v>
      </c>
      <c r="H64" s="24">
        <f>OKT_2023!F64-D64</f>
        <v>33.242661414957617</v>
      </c>
    </row>
    <row r="65" spans="1:8" x14ac:dyDescent="0.3">
      <c r="A65" s="13" t="s">
        <v>60</v>
      </c>
      <c r="B65" s="1">
        <v>1152.9590000000001</v>
      </c>
      <c r="C65" s="1">
        <v>1332.482</v>
      </c>
      <c r="D65" s="1">
        <v>1487.2550000000001</v>
      </c>
      <c r="F65" s="24">
        <f>OKT_2023!D65-B65</f>
        <v>-70.243130999999948</v>
      </c>
      <c r="G65" s="24">
        <f>OKT_2023!E65-C65</f>
        <v>-156.32056399999988</v>
      </c>
      <c r="H65" s="24">
        <f>OKT_2023!F65-D65</f>
        <v>-236.86916900000006</v>
      </c>
    </row>
    <row r="66" spans="1:8" x14ac:dyDescent="0.3">
      <c r="A66" s="13" t="s">
        <v>61</v>
      </c>
      <c r="B66" s="1">
        <v>9813.5730000000003</v>
      </c>
      <c r="C66" s="1">
        <v>11566.103999999999</v>
      </c>
      <c r="D66" s="1">
        <v>12090.378000000001</v>
      </c>
      <c r="F66" s="24">
        <f>OKT_2023!D66-B66</f>
        <v>997.4959119494888</v>
      </c>
      <c r="G66" s="24">
        <f>OKT_2023!E66-C66</f>
        <v>420.12325430562487</v>
      </c>
      <c r="H66" s="24">
        <f>OKT_2023!F66-D66</f>
        <v>893.67459281836636</v>
      </c>
    </row>
    <row r="67" spans="1:8" x14ac:dyDescent="0.3">
      <c r="A67" s="13" t="s">
        <v>62</v>
      </c>
      <c r="B67" s="1">
        <v>264.15499999999997</v>
      </c>
      <c r="C67" s="1">
        <v>272.08999999999997</v>
      </c>
      <c r="D67" s="1">
        <v>277.483</v>
      </c>
      <c r="F67" s="24">
        <f>OKT_2023!D67-B67</f>
        <v>3.0680000000000405</v>
      </c>
      <c r="G67" s="24">
        <f>OKT_2023!E67-C67</f>
        <v>12.751000000000033</v>
      </c>
      <c r="H67" s="24">
        <f>OKT_2023!F67-D67</f>
        <v>2.4710000000000036</v>
      </c>
    </row>
    <row r="68" spans="1:8" x14ac:dyDescent="0.3">
      <c r="A68" s="13" t="s">
        <v>63</v>
      </c>
      <c r="B68" s="1">
        <v>2445.4479999999999</v>
      </c>
      <c r="C68" s="1">
        <v>2570.0439999999999</v>
      </c>
      <c r="D68" s="1">
        <v>2629.0770000000002</v>
      </c>
      <c r="F68" s="24">
        <f>OKT_2023!D68-B68</f>
        <v>287.70863363966373</v>
      </c>
      <c r="G68" s="24">
        <f>OKT_2023!E68-C68</f>
        <v>404.87411115649275</v>
      </c>
      <c r="H68" s="24">
        <f>OKT_2023!F68-D68</f>
        <v>429.1748697194239</v>
      </c>
    </row>
    <row r="69" spans="1:8" x14ac:dyDescent="0.3">
      <c r="A69" s="15" t="s">
        <v>64</v>
      </c>
      <c r="B69" s="1">
        <v>529.25199999999995</v>
      </c>
      <c r="C69" s="1">
        <v>543.29200000000003</v>
      </c>
      <c r="D69" s="1">
        <v>545.64200000000005</v>
      </c>
      <c r="F69" s="24">
        <f>OKT_2023!D69-B69</f>
        <v>251.74186087999954</v>
      </c>
      <c r="G69" s="24">
        <f>OKT_2023!E69-C69</f>
        <v>269.08481193314265</v>
      </c>
      <c r="H69" s="24">
        <f>OKT_2023!F69-D69</f>
        <v>264.15623525371404</v>
      </c>
    </row>
    <row r="70" spans="1:8" x14ac:dyDescent="0.3">
      <c r="A70" s="15" t="s">
        <v>65</v>
      </c>
      <c r="B70" s="1">
        <v>44.573999999999998</v>
      </c>
      <c r="C70" s="1">
        <v>44.573999999999998</v>
      </c>
      <c r="D70" s="1">
        <v>44.573999999999998</v>
      </c>
      <c r="F70" s="24">
        <f>OKT_2023!D70-B70</f>
        <v>-7.3513789371428757</v>
      </c>
      <c r="G70" s="24">
        <f>OKT_2023!E70-C70</f>
        <v>-8.2624156250454135</v>
      </c>
      <c r="H70" s="24">
        <f>OKT_2023!F70-D70</f>
        <v>-9.0929612358995371</v>
      </c>
    </row>
    <row r="71" spans="1:8" x14ac:dyDescent="0.3">
      <c r="A71" s="15" t="s">
        <v>66</v>
      </c>
      <c r="B71" s="1">
        <v>649.01800000000003</v>
      </c>
      <c r="C71" s="1">
        <v>709.84900000000005</v>
      </c>
      <c r="D71" s="1">
        <v>715.27200000000005</v>
      </c>
      <c r="F71" s="24">
        <f>OKT_2023!D71-B71</f>
        <v>27.115472484816451</v>
      </c>
      <c r="G71" s="24">
        <f>OKT_2023!E71-C71</f>
        <v>34.133053738418653</v>
      </c>
      <c r="H71" s="24">
        <f>OKT_2023!F71-D71</f>
        <v>46.190893481052399</v>
      </c>
    </row>
    <row r="72" spans="1:8" x14ac:dyDescent="0.3">
      <c r="A72" s="15" t="s">
        <v>67</v>
      </c>
      <c r="B72" s="1">
        <v>114.876</v>
      </c>
      <c r="C72" s="1">
        <v>123.233</v>
      </c>
      <c r="D72" s="1">
        <v>137.018</v>
      </c>
      <c r="F72" s="24">
        <f>OKT_2023!D72-B72</f>
        <v>26.155947729911333</v>
      </c>
      <c r="G72" s="24">
        <f>OKT_2023!E72-C72</f>
        <v>22.858358211366834</v>
      </c>
      <c r="H72" s="24">
        <f>OKT_2023!F72-D72</f>
        <v>6.9560485500599327</v>
      </c>
    </row>
    <row r="73" spans="1:8" x14ac:dyDescent="0.3">
      <c r="A73" s="15" t="s">
        <v>68</v>
      </c>
      <c r="B73" s="1">
        <v>564.61599999999999</v>
      </c>
      <c r="C73" s="1">
        <v>579.71</v>
      </c>
      <c r="D73" s="1">
        <v>606.53800000000001</v>
      </c>
      <c r="F73" s="24">
        <f>OKT_2023!D73-B73</f>
        <v>19.25180400000022</v>
      </c>
      <c r="G73" s="24">
        <f>OKT_2023!E73-C73</f>
        <v>102.67567790768851</v>
      </c>
      <c r="H73" s="24">
        <f>OKT_2023!F73-D73</f>
        <v>154.69293053868614</v>
      </c>
    </row>
    <row r="74" spans="1:8" x14ac:dyDescent="0.3">
      <c r="A74" s="15" t="s">
        <v>69</v>
      </c>
      <c r="B74" s="1">
        <v>543.11199999999985</v>
      </c>
      <c r="C74" s="1">
        <v>569.38599999999974</v>
      </c>
      <c r="D74" s="1">
        <v>580.03300000000036</v>
      </c>
      <c r="F74" s="24">
        <f>OKT_2023!D74-B74</f>
        <v>-29.205072517920826</v>
      </c>
      <c r="G74" s="24">
        <f>OKT_2023!E74-C74</f>
        <v>-15.615375009078662</v>
      </c>
      <c r="H74" s="24">
        <f>OKT_2023!F74-D74</f>
        <v>-33.728276868189369</v>
      </c>
    </row>
    <row r="75" spans="1:8" x14ac:dyDescent="0.3">
      <c r="A75" s="13" t="s">
        <v>70</v>
      </c>
      <c r="B75" s="1">
        <v>1638.453</v>
      </c>
      <c r="C75" s="1">
        <v>1852.9870000000001</v>
      </c>
      <c r="D75" s="1">
        <v>1896.7280000000001</v>
      </c>
      <c r="F75" s="24">
        <f>OKT_2023!D75-B75</f>
        <v>769.91234501439203</v>
      </c>
      <c r="G75" s="24">
        <f>OKT_2023!E75-C75</f>
        <v>650.63459891251387</v>
      </c>
      <c r="H75" s="24">
        <f>OKT_2023!F75-D75</f>
        <v>820.61369068771455</v>
      </c>
    </row>
    <row r="76" spans="1:8" x14ac:dyDescent="0.3">
      <c r="A76" s="15" t="s">
        <v>71</v>
      </c>
      <c r="B76" s="1">
        <v>460.81</v>
      </c>
      <c r="C76" s="1">
        <v>499.322</v>
      </c>
      <c r="D76" s="1">
        <v>551.57399999999996</v>
      </c>
      <c r="F76" s="24">
        <f>OKT_2023!D76-B76</f>
        <v>2.3728720143919304</v>
      </c>
      <c r="G76" s="24">
        <f>OKT_2023!E76-C76</f>
        <v>8.4928154194017225E-2</v>
      </c>
      <c r="H76" s="24">
        <f>OKT_2023!F76-D76</f>
        <v>-23.795082594335668</v>
      </c>
    </row>
    <row r="77" spans="1:8" x14ac:dyDescent="0.3">
      <c r="A77" s="15" t="s">
        <v>72</v>
      </c>
      <c r="B77" s="1">
        <v>1102.9690000000001</v>
      </c>
      <c r="C77" s="1">
        <v>1268.5160000000001</v>
      </c>
      <c r="D77" s="1">
        <v>1259.489</v>
      </c>
      <c r="F77" s="24">
        <f>OKT_2023!D77-B77</f>
        <v>837.51700000000005</v>
      </c>
      <c r="G77" s="24">
        <f>OKT_2023!E77-C77</f>
        <v>730.98137575831993</v>
      </c>
      <c r="H77" s="24">
        <f>OKT_2023!F77-D77</f>
        <v>925.34071029205006</v>
      </c>
    </row>
    <row r="78" spans="1:8" x14ac:dyDescent="0.3">
      <c r="A78" s="12" t="s">
        <v>73</v>
      </c>
      <c r="B78" s="1">
        <f>4001.288+515</f>
        <v>4516.2880000000005</v>
      </c>
      <c r="C78" s="1">
        <v>4481.8879999999999</v>
      </c>
      <c r="D78" s="1">
        <v>4738.9709999999995</v>
      </c>
      <c r="F78" s="24">
        <f>OKT_2023!D78-B78</f>
        <v>-402.79285651198643</v>
      </c>
      <c r="G78" s="24">
        <f>OKT_2023!E78-C78</f>
        <v>-96.848391149463168</v>
      </c>
      <c r="H78" s="24">
        <f>OKT_2023!F78-D78</f>
        <v>-6.4970073403765127</v>
      </c>
    </row>
    <row r="79" spans="1:8" x14ac:dyDescent="0.3">
      <c r="A79" s="11" t="s">
        <v>38</v>
      </c>
      <c r="B79" s="1">
        <f>5277.291-340</f>
        <v>4937.2910000000002</v>
      </c>
      <c r="C79" s="1">
        <v>4660.7389999999996</v>
      </c>
      <c r="D79" s="1">
        <v>5125.7339999999995</v>
      </c>
      <c r="F79" s="24">
        <f>OKT_2023!D79-B79</f>
        <v>-2613.0376084511627</v>
      </c>
      <c r="G79" s="24">
        <f>OKT_2023!E79-C79</f>
        <v>-2168.2179607323101</v>
      </c>
      <c r="H79" s="24">
        <f>OKT_2023!F79-D79</f>
        <v>-2458.0034152622125</v>
      </c>
    </row>
    <row r="80" spans="1:8" x14ac:dyDescent="0.3">
      <c r="A80" s="12" t="s">
        <v>74</v>
      </c>
      <c r="B80" s="1">
        <v>1027.5809999999999</v>
      </c>
      <c r="C80" s="1">
        <v>1049.2049999999999</v>
      </c>
      <c r="D80" s="1">
        <v>1098.92</v>
      </c>
      <c r="F80" s="24">
        <f>OKT_2023!D80-B80</f>
        <v>-67.224162999999862</v>
      </c>
      <c r="G80" s="24">
        <f>OKT_2023!E80-C80</f>
        <v>66.178953667899577</v>
      </c>
      <c r="H80" s="24">
        <f>OKT_2023!F80-D80</f>
        <v>137.09803559837496</v>
      </c>
    </row>
    <row r="81" spans="1:8" x14ac:dyDescent="0.3">
      <c r="A81" s="12" t="s">
        <v>75</v>
      </c>
      <c r="B81" s="1">
        <v>636.12099999999998</v>
      </c>
      <c r="C81" s="1">
        <v>703.45799999999997</v>
      </c>
      <c r="D81" s="1">
        <v>664.29</v>
      </c>
      <c r="F81" s="24">
        <f>OKT_2023!D81-B81</f>
        <v>137.52096800000004</v>
      </c>
      <c r="G81" s="24">
        <f>OKT_2023!E81-C81</f>
        <v>59.04915469123921</v>
      </c>
      <c r="H81" s="24">
        <f>OKT_2023!F81-D81</f>
        <v>133.7601756895649</v>
      </c>
    </row>
    <row r="82" spans="1:8" x14ac:dyDescent="0.3">
      <c r="A82" s="12" t="s">
        <v>76</v>
      </c>
      <c r="B82" s="1">
        <v>89.286000000000001</v>
      </c>
      <c r="C82" s="1">
        <v>96.501999999999995</v>
      </c>
      <c r="D82" s="1">
        <v>104.16800000000001</v>
      </c>
      <c r="F82" s="24">
        <f>OKT_2023!D82-B82</f>
        <v>8.5889999999999986</v>
      </c>
      <c r="G82" s="24">
        <f>OKT_2023!E82-C82</f>
        <v>-1.5829999999999984</v>
      </c>
      <c r="H82" s="24">
        <f>OKT_2023!F82-D82</f>
        <v>-5.605000000000004</v>
      </c>
    </row>
    <row r="83" spans="1:8" x14ac:dyDescent="0.3">
      <c r="A83" s="9" t="s">
        <v>77</v>
      </c>
      <c r="B83" s="10">
        <v>5575.3419999999996</v>
      </c>
      <c r="C83" s="10">
        <v>4964.5389999999998</v>
      </c>
      <c r="D83" s="10">
        <v>5277.2160000000003</v>
      </c>
      <c r="F83" s="10">
        <f>OKT_2023!D83-B83</f>
        <v>498.64912815415391</v>
      </c>
      <c r="G83" s="10">
        <f>OKT_2023!E83-C83</f>
        <v>1307.3057167352581</v>
      </c>
      <c r="H83" s="10">
        <f>OKT_2023!F83-D83</f>
        <v>1272.8153291035323</v>
      </c>
    </row>
    <row r="84" spans="1:8" x14ac:dyDescent="0.3">
      <c r="A84" s="11" t="s">
        <v>78</v>
      </c>
      <c r="B84" s="1">
        <v>5098.5039999999999</v>
      </c>
      <c r="C84" s="1">
        <v>4644.0320000000002</v>
      </c>
      <c r="D84" s="1">
        <v>4948.2510000000002</v>
      </c>
      <c r="F84" s="24">
        <f>OKT_2023!D84-B84</f>
        <v>371.92527277178215</v>
      </c>
      <c r="G84" s="24">
        <f>OKT_2023!E84-C84</f>
        <v>1119.3835373416596</v>
      </c>
      <c r="H84" s="24">
        <f>OKT_2023!F84-D84</f>
        <v>1090.0791811216213</v>
      </c>
    </row>
    <row r="85" spans="1:8" x14ac:dyDescent="0.3">
      <c r="A85" s="12" t="s">
        <v>79</v>
      </c>
      <c r="B85" s="1">
        <v>4917.0140000000001</v>
      </c>
      <c r="C85" s="1">
        <v>4375.4560000000001</v>
      </c>
      <c r="D85" s="1">
        <v>4627.1450000000004</v>
      </c>
      <c r="F85" s="24">
        <f>OKT_2023!D85-B85</f>
        <v>418.49282678194322</v>
      </c>
      <c r="G85" s="24">
        <f>OKT_2023!E85-C85</f>
        <v>1273.7183402104129</v>
      </c>
      <c r="H85" s="24">
        <f>OKT_2023!F85-D85</f>
        <v>1286.0256516109685</v>
      </c>
    </row>
    <row r="86" spans="1:8" x14ac:dyDescent="0.3">
      <c r="A86" s="12" t="s">
        <v>80</v>
      </c>
      <c r="B86" s="1">
        <v>235.715</v>
      </c>
      <c r="C86" s="1">
        <v>292.34100000000001</v>
      </c>
      <c r="D86" s="1">
        <v>344.858</v>
      </c>
      <c r="F86" s="24">
        <f>OKT_2023!D86-B86</f>
        <v>-125.04426261547584</v>
      </c>
      <c r="G86" s="24">
        <f>OKT_2023!E86-C86</f>
        <v>-175.0910080163286</v>
      </c>
      <c r="H86" s="24">
        <f>OKT_2023!F86-D86</f>
        <v>-221.14257380860863</v>
      </c>
    </row>
    <row r="87" spans="1:8" x14ac:dyDescent="0.3">
      <c r="A87" s="12" t="s">
        <v>81</v>
      </c>
      <c r="B87" s="1">
        <v>-54.225000000000001</v>
      </c>
      <c r="C87" s="1">
        <v>-23.765000000000001</v>
      </c>
      <c r="D87" s="1">
        <v>-23.751999999999999</v>
      </c>
      <c r="F87" s="24">
        <f>OKT_2023!D87-B87</f>
        <v>78.47670860531457</v>
      </c>
      <c r="G87" s="24">
        <f>OKT_2023!E87-C87</f>
        <v>20.756205147574498</v>
      </c>
      <c r="H87" s="24">
        <f>OKT_2023!F87-D87</f>
        <v>25.196103319261805</v>
      </c>
    </row>
    <row r="88" spans="1:8" x14ac:dyDescent="0.3">
      <c r="A88" s="11" t="s">
        <v>39</v>
      </c>
      <c r="B88" s="1">
        <v>476.83800000000002</v>
      </c>
      <c r="C88" s="1">
        <v>320.50700000000001</v>
      </c>
      <c r="D88" s="1">
        <v>328.96499999999997</v>
      </c>
      <c r="F88" s="24">
        <f>OKT_2023!D88-B88</f>
        <v>126.72385538237182</v>
      </c>
      <c r="G88" s="24">
        <f>OKT_2023!E88-C88</f>
        <v>187.92217939359784</v>
      </c>
      <c r="H88" s="24">
        <f>OKT_2023!F88-D88</f>
        <v>182.73614798191079</v>
      </c>
    </row>
    <row r="89" spans="1:8" x14ac:dyDescent="0.3">
      <c r="A89" s="16" t="s">
        <v>82</v>
      </c>
      <c r="B89" s="17">
        <f t="shared" ref="B89:D89" si="8">B4-B43</f>
        <v>-7871.195999999989</v>
      </c>
      <c r="C89" s="17">
        <f t="shared" si="8"/>
        <v>-5621.9379999999801</v>
      </c>
      <c r="D89" s="17">
        <f t="shared" si="8"/>
        <v>-5691.4309999999896</v>
      </c>
      <c r="F89" s="17">
        <f t="shared" ref="F89:H89" si="9">F4-F43</f>
        <v>897.60008150843123</v>
      </c>
      <c r="G89" s="17">
        <f t="shared" si="9"/>
        <v>-2645.364324054618</v>
      </c>
      <c r="H89" s="17">
        <f t="shared" si="9"/>
        <v>-3221.2480775032718</v>
      </c>
    </row>
    <row r="90" spans="1:8" x14ac:dyDescent="0.3">
      <c r="A90" s="16" t="s">
        <v>3</v>
      </c>
      <c r="B90" s="18">
        <f t="shared" ref="B90:D90" si="10">B89/B$91*100</f>
        <v>-6.435567125933626</v>
      </c>
      <c r="C90" s="18">
        <f t="shared" si="10"/>
        <v>-4.3200750136815254</v>
      </c>
      <c r="D90" s="18">
        <f t="shared" si="10"/>
        <v>-4.1013127545029917</v>
      </c>
      <c r="F90" s="18">
        <f t="shared" ref="F90:H90" si="11">F89/F$91*100</f>
        <v>0.73761021339287625</v>
      </c>
      <c r="G90" s="18">
        <f t="shared" si="11"/>
        <v>-2.0517340574721445</v>
      </c>
      <c r="H90" s="18">
        <f t="shared" si="11"/>
        <v>-2.3676838452041165</v>
      </c>
    </row>
    <row r="91" spans="1:8" x14ac:dyDescent="0.3">
      <c r="A91" s="11" t="s">
        <v>83</v>
      </c>
      <c r="B91" s="1">
        <v>122307.72900000001</v>
      </c>
      <c r="C91" s="1">
        <v>130135.194</v>
      </c>
      <c r="D91" s="1">
        <v>138770.95800000001</v>
      </c>
      <c r="F91" s="1">
        <f>OKT_2023!D91</f>
        <v>121690.3</v>
      </c>
      <c r="G91" s="1">
        <f>OKT_2023!E91</f>
        <v>128933.1</v>
      </c>
      <c r="H91" s="1">
        <f>OKT_2023!F91</f>
        <v>136050.6</v>
      </c>
    </row>
    <row r="118" spans="2:8" x14ac:dyDescent="0.3">
      <c r="B118" s="19"/>
      <c r="C118" s="19"/>
      <c r="D118" s="19"/>
      <c r="F118" s="19"/>
      <c r="G118" s="19"/>
      <c r="H118" s="19"/>
    </row>
    <row r="119" spans="2:8" x14ac:dyDescent="0.3">
      <c r="B119" s="19"/>
      <c r="C119" s="19"/>
      <c r="D119" s="19"/>
      <c r="F119" s="19"/>
      <c r="G119" s="19"/>
      <c r="H119" s="19"/>
    </row>
    <row r="120" spans="2:8" x14ac:dyDescent="0.3">
      <c r="B120" s="19"/>
      <c r="C120" s="19"/>
      <c r="D120" s="19"/>
      <c r="F120" s="19"/>
      <c r="G120" s="19"/>
      <c r="H120" s="19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EC119FC22A0543BBECA9CA435733F4" ma:contentTypeVersion="9" ma:contentTypeDescription="Umožňuje vytvoriť nový dokument." ma:contentTypeScope="" ma:versionID="69a5c8678a290c06c3225a0e3613e38f">
  <xsd:schema xmlns:xsd="http://www.w3.org/2001/XMLSchema" xmlns:xs="http://www.w3.org/2001/XMLSchema" xmlns:p="http://schemas.microsoft.com/office/2006/metadata/properties" xmlns:ns2="9d76330f-e8f1-434f-b6cd-d02727bbea50" xmlns:ns3="ca90bd8a-abf5-4496-9b56-aba63058f6b7" targetNamespace="http://schemas.microsoft.com/office/2006/metadata/properties" ma:root="true" ma:fieldsID="39f0d05075db48575f76ed8609922016" ns2:_="" ns3:_="">
    <xsd:import namespace="9d76330f-e8f1-434f-b6cd-d02727bbea50"/>
    <xsd:import namespace="ca90bd8a-abf5-4496-9b56-aba63058f6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76330f-e8f1-434f-b6cd-d02727bbea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90bd8a-abf5-4496-9b56-aba63058f6b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D5C5E3-3811-42C7-8050-E1195CBC087B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ca90bd8a-abf5-4496-9b56-aba63058f6b7"/>
    <ds:schemaRef ds:uri="9d76330f-e8f1-434f-b6cd-d02727bbea5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5E8C0FE-4E6B-41B1-A23D-8E15C780EE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17907C-42DD-4C68-97A5-6987BB7B70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OKT_2023</vt:lpstr>
      <vt:lpstr>Rozdiel_v_prognózach</vt:lpstr>
      <vt:lpstr>JUL_2023</vt:lpstr>
      <vt:lpstr>FEB_2023</vt:lpstr>
      <vt:lpstr>SEP_2022</vt:lpstr>
      <vt:lpstr>JUL_2022</vt:lpstr>
      <vt:lpstr>FEB_2022</vt:lpstr>
      <vt:lpstr>RVS_2023_2025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Medveď</dc:creator>
  <cp:lastModifiedBy>Jakub Koško</cp:lastModifiedBy>
  <dcterms:created xsi:type="dcterms:W3CDTF">2022-02-16T12:56:12Z</dcterms:created>
  <dcterms:modified xsi:type="dcterms:W3CDTF">2023-10-04T13:16:48Z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0x01010095EC119FC22A0543BBECA9CA435733F4</vt:lpwstr>
  </property>
</Properties>
</file>